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CONVENIO2\Users\Usuario\Documents\PMVA\LICITAÇÕES\LICITAÇÕES\2025-015 CRECHE VILA ESPERANÇA\"/>
    </mc:Choice>
  </mc:AlternateContent>
  <xr:revisionPtr revIDLastSave="0" documentId="13_ncr:1_{B422522C-90FC-4816-8EBC-6845C009086B}" xr6:coauthVersionLast="47" xr6:coauthVersionMax="47" xr10:uidLastSave="{00000000-0000-0000-0000-000000000000}"/>
  <bookViews>
    <workbookView xWindow="-120" yWindow="-120" windowWidth="21840" windowHeight="13140" xr2:uid="{00000000-000D-0000-FFFF-FFFF00000000}"/>
  </bookViews>
  <sheets>
    <sheet name="Planilha" sheetId="1" r:id="rId1"/>
    <sheet name="CFF - bm" sheetId="2" r:id="rId2"/>
    <sheet name="COMPOSIÇÕES PRÓPRIAS" sheetId="5" state="hidden" r:id="rId3"/>
    <sheet name="MEMÓRIA DE CÁLCULO" sheetId="6" state="hidden" r:id="rId4"/>
    <sheet name="BDI (26,64%)" sheetId="3" r:id="rId5"/>
  </sheets>
  <externalReferences>
    <externalReference r:id="rId6"/>
    <externalReference r:id="rId7"/>
    <externalReference r:id="rId8"/>
    <externalReference r:id="rId9"/>
  </externalReferences>
  <definedNames>
    <definedName name="_Fill" localSheetId="2" hidden="1">#REF!</definedName>
    <definedName name="_Fill" localSheetId="3" hidden="1">#REF!</definedName>
    <definedName name="_Fill">#REF!</definedName>
    <definedName name="_xlnm._FilterDatabase" localSheetId="2" hidden="1">'COMPOSIÇÕES PRÓPRIAS'!$A$1:$A$2877</definedName>
    <definedName name="_Key1" localSheetId="2" hidden="1">#REF!</definedName>
    <definedName name="_Key1" localSheetId="3" hidden="1">#REF!</definedName>
    <definedName name="_Key1">#REF!</definedName>
    <definedName name="_Key2" localSheetId="2" hidden="1">#REF!</definedName>
    <definedName name="_Key2" localSheetId="3" hidden="1">#REF!</definedName>
    <definedName name="_Key2">#REF!</definedName>
    <definedName name="_Order1">255</definedName>
    <definedName name="_Order2">255</definedName>
    <definedName name="_Sort" localSheetId="2" hidden="1">#REF!</definedName>
    <definedName name="_Sort" localSheetId="3" hidden="1">#REF!</definedName>
    <definedName name="_Sort">#REF!</definedName>
    <definedName name="ACRE" localSheetId="3" hidden="1">#REF!</definedName>
    <definedName name="ACRE">#REF!</definedName>
    <definedName name="ademir" localSheetId="2" hidden="1">{#N/A,#N/A,FALSE,"Cronograma";#N/A,#N/A,FALSE,"Cronogr. 2"}</definedName>
    <definedName name="ademir" localSheetId="3" hidden="1">{#N/A,#N/A,FALSE,"Cronograma";#N/A,#N/A,FALSE,"Cronogr. 2"}</definedName>
    <definedName name="ademir">{#N/A,#N/A,FALSE,"Cronograma";#N/A,#N/A,FALSE,"Cronogr. 2"}</definedName>
    <definedName name="_xlnm.Print_Area" localSheetId="4">'BDI (26,64%)'!$A$1:$D$56</definedName>
    <definedName name="_xlnm.Print_Area" localSheetId="2">'COMPOSIÇÕES PRÓPRIAS'!$A$1:$G$2877</definedName>
    <definedName name="_xlnm.Print_Area" localSheetId="3">'MEMÓRIA DE CÁLCULO'!$A$1:$I$732</definedName>
    <definedName name="_xlnm.Print_Area" localSheetId="0">Planilha!$A$1:$L$711</definedName>
    <definedName name="bosta" localSheetId="2" hidden="1">{#N/A,#N/A,FALSE,"Cronograma";#N/A,#N/A,FALSE,"Cronogr. 2"}</definedName>
    <definedName name="bosta" localSheetId="3" hidden="1">{#N/A,#N/A,FALSE,"Cronograma";#N/A,#N/A,FALSE,"Cronogr. 2"}</definedName>
    <definedName name="bosta">{#N/A,#N/A,FALSE,"Cronograma";#N/A,#N/A,FALSE,"Cronogr. 2"}</definedName>
    <definedName name="CA´L" localSheetId="2" hidden="1">{#N/A,#N/A,FALSE,"Cronograma";#N/A,#N/A,FALSE,"Cronogr. 2"}</definedName>
    <definedName name="CA´L" localSheetId="3" hidden="1">{#N/A,#N/A,FALSE,"Cronograma";#N/A,#N/A,FALSE,"Cronogr. 2"}</definedName>
    <definedName name="CA´L">{#N/A,#N/A,FALSE,"Cronograma";#N/A,#N/A,FALSE,"Cronogr. 2"}</definedName>
    <definedName name="concorrentes" localSheetId="2" hidden="1">{#N/A,#N/A,FALSE,"Cronograma";#N/A,#N/A,FALSE,"Cronogr. 2"}</definedName>
    <definedName name="concorrentes" localSheetId="3" hidden="1">{#N/A,#N/A,FALSE,"Cronograma";#N/A,#N/A,FALSE,"Cronogr. 2"}</definedName>
    <definedName name="concorrentes">{#N/A,#N/A,FALSE,"Cronograma";#N/A,#N/A,FALSE,"Cronogr. 2"}</definedName>
    <definedName name="JR">#REF!</definedName>
    <definedName name="JR_PAGE_ANCHOR_0_1" localSheetId="2">'COMPOSIÇÕES PRÓPRIAS'!$A$3</definedName>
    <definedName name="JR_PAGE_ANCHOR_0_1">#REF!</definedName>
    <definedName name="Popular" localSheetId="2" hidden="1">{#N/A,#N/A,FALSE,"Cronograma";#N/A,#N/A,FALSE,"Cronogr. 2"}</definedName>
    <definedName name="Popular" localSheetId="3" hidden="1">{#N/A,#N/A,FALSE,"Cronograma";#N/A,#N/A,FALSE,"Cronogr. 2"}</definedName>
    <definedName name="Popular">{#N/A,#N/A,FALSE,"Cronograma";#N/A,#N/A,FALSE,"Cronogr. 2"}</definedName>
    <definedName name="rio" localSheetId="2" hidden="1">{#N/A,#N/A,FALSE,"Cronograma";#N/A,#N/A,FALSE,"Cronogr. 2"}</definedName>
    <definedName name="rio" localSheetId="3" hidden="1">{#N/A,#N/A,FALSE,"Cronograma";#N/A,#N/A,FALSE,"Cronogr. 2"}</definedName>
    <definedName name="rio">{#N/A,#N/A,FALSE,"Cronograma";#N/A,#N/A,FALSE,"Cronogr. 2"}</definedName>
    <definedName name="SINAPI_AC">#REF!</definedName>
    <definedName name="ss" localSheetId="2" hidden="1">{#N/A,#N/A,FALSE,"Cronograma";#N/A,#N/A,FALSE,"Cronogr. 2"}</definedName>
    <definedName name="ss" localSheetId="3" hidden="1">{#N/A,#N/A,FALSE,"Cronograma";#N/A,#N/A,FALSE,"Cronogr. 2"}</definedName>
    <definedName name="ss">{#N/A,#N/A,FALSE,"Cronograma";#N/A,#N/A,FALSE,"Cronogr. 2"}</definedName>
    <definedName name="_xlnm.Print_Titles" localSheetId="1">'CFF - bm'!$1:$7</definedName>
    <definedName name="_xlnm.Print_Titles" localSheetId="0">Planilha!$1:$8</definedName>
    <definedName name="wrn.Cronograma." localSheetId="2" hidden="1">{#N/A,#N/A,FALSE,"Cronograma";#N/A,#N/A,FALSE,"Cronogr. 2"}</definedName>
    <definedName name="wrn.Cronograma." localSheetId="3" hidden="1">{#N/A,#N/A,FALSE,"Cronograma";#N/A,#N/A,FALSE,"Cronogr. 2"}</definedName>
    <definedName name="wrn.Cronograma.">{#N/A,#N/A,FALSE,"Cronograma";#N/A,#N/A,FALSE,"Cronogr. 2"}</definedName>
    <definedName name="wrn.GERAL." localSheetId="2" hidden="1">{#N/A,#N/A,FALSE,"ET-CAPA";#N/A,#N/A,FALSE,"ET-PAG1";#N/A,#N/A,FALSE,"ET-PAG2";#N/A,#N/A,FALSE,"ET-PAG3";#N/A,#N/A,FALSE,"ET-PAG4";#N/A,#N/A,FALSE,"ET-PAG5"}</definedName>
    <definedName name="wrn.GERAL." localSheetId="3" hidden="1">{#N/A,#N/A,FALSE,"ET-CAPA";#N/A,#N/A,FALSE,"ET-PAG1";#N/A,#N/A,FALSE,"ET-PAG2";#N/A,#N/A,FALSE,"ET-PAG3";#N/A,#N/A,FALSE,"ET-PAG4";#N/A,#N/A,FALSE,"ET-PAG5"}</definedName>
    <definedName name="wrn.GERAL.">{#N/A,#N/A,FALSE,"ET-CAPA";#N/A,#N/A,FALSE,"ET-PAG1";#N/A,#N/A,FALSE,"ET-PAG2";#N/A,#N/A,FALSE,"ET-PAG3";#N/A,#N/A,FALSE,"ET-PAG4";#N/A,#N/A,FALSE,"ET-PAG5"}</definedName>
    <definedName name="wrn.PENDENCIAS." localSheetId="2" hidden="1">{#N/A,#N/A,FALSE,"GERAL";#N/A,#N/A,FALSE,"012-96";#N/A,#N/A,FALSE,"018-96";#N/A,#N/A,FALSE,"027-96";#N/A,#N/A,FALSE,"059-96";#N/A,#N/A,FALSE,"076-96";#N/A,#N/A,FALSE,"019-97";#N/A,#N/A,FALSE,"021-97";#N/A,#N/A,FALSE,"022-97";#N/A,#N/A,FALSE,"028-97"}</definedName>
    <definedName name="wrn.PENDENCIAS." localSheetId="3" hidden="1">{#N/A,#N/A,FALSE,"GERAL";#N/A,#N/A,FALSE,"012-96";#N/A,#N/A,FALSE,"018-96";#N/A,#N/A,FALSE,"027-96";#N/A,#N/A,FALSE,"059-96";#N/A,#N/A,FALSE,"076-96";#N/A,#N/A,FALSE,"019-97";#N/A,#N/A,FALSE,"021-97";#N/A,#N/A,FALSE,"022-97";#N/A,#N/A,FALSE,"028-97"}</definedName>
    <definedName name="wrn.PENDENCIAS.">{#N/A,#N/A,FALSE,"GERAL";#N/A,#N/A,FALSE,"012-96";#N/A,#N/A,FALSE,"018-96";#N/A,#N/A,FALSE,"027-96";#N/A,#N/A,FALSE,"059-96";#N/A,#N/A,FALSE,"076-96";#N/A,#N/A,FALSE,"019-97";#N/A,#N/A,FALSE,"021-97";#N/A,#N/A,FALSE,"022-97";#N/A,#N/A,FALSE,"028-97"}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5" i="2" l="1"/>
  <c r="B4" i="2"/>
  <c r="A5" i="2"/>
  <c r="A4" i="2"/>
  <c r="K11" i="1"/>
  <c r="P11" i="1" l="1"/>
  <c r="H148" i="1" l="1"/>
  <c r="H2860" i="5"/>
  <c r="G2860" i="5"/>
  <c r="H2859" i="5"/>
  <c r="G2859" i="5"/>
  <c r="H11" i="5"/>
  <c r="H12" i="5"/>
  <c r="H13" i="5"/>
  <c r="H14" i="5"/>
  <c r="H15" i="5"/>
  <c r="H16" i="5"/>
  <c r="H17" i="5"/>
  <c r="H18" i="5"/>
  <c r="G2866" i="5"/>
  <c r="G2861" i="5"/>
  <c r="H2869" i="5"/>
  <c r="H2868" i="5"/>
  <c r="H2867" i="5"/>
  <c r="H2866" i="5"/>
  <c r="H2865" i="5"/>
  <c r="G2865" i="5" s="1"/>
  <c r="H2864" i="5"/>
  <c r="H2863" i="5"/>
  <c r="H2862" i="5"/>
  <c r="G2862" i="5"/>
  <c r="G2863" i="5" s="1"/>
  <c r="H2861" i="5"/>
  <c r="H2858" i="5"/>
  <c r="H2857" i="5"/>
  <c r="P654" i="1"/>
  <c r="H930" i="5"/>
  <c r="H929" i="5"/>
  <c r="H928" i="5"/>
  <c r="H927" i="5"/>
  <c r="F927" i="5" s="1"/>
  <c r="G927" i="5" s="1"/>
  <c r="H926" i="5"/>
  <c r="F926" i="5" s="1"/>
  <c r="G926" i="5" s="1"/>
  <c r="H925" i="5"/>
  <c r="H924" i="5"/>
  <c r="H923" i="5"/>
  <c r="F923" i="5" s="1"/>
  <c r="G923" i="5" s="1"/>
  <c r="H922" i="5"/>
  <c r="F922" i="5" s="1"/>
  <c r="G922" i="5" s="1"/>
  <c r="H921" i="5"/>
  <c r="F921" i="5" s="1"/>
  <c r="G921" i="5" s="1"/>
  <c r="H920" i="5"/>
  <c r="H919" i="5"/>
  <c r="G2867" i="5" l="1"/>
  <c r="G924" i="5"/>
  <c r="G928" i="5"/>
  <c r="F31" i="1"/>
  <c r="P31" i="1" s="1"/>
  <c r="F32" i="1"/>
  <c r="P32" i="1" s="1"/>
  <c r="F33" i="1"/>
  <c r="P33" i="1" s="1"/>
  <c r="F34" i="1"/>
  <c r="P34" i="1" s="1"/>
  <c r="F30" i="1"/>
  <c r="P30" i="1" s="1"/>
  <c r="E31" i="1"/>
  <c r="E32" i="1"/>
  <c r="E33" i="1"/>
  <c r="E34" i="1"/>
  <c r="E30" i="1"/>
  <c r="F732" i="6"/>
  <c r="C732" i="6"/>
  <c r="F731" i="6"/>
  <c r="C731" i="6"/>
  <c r="A725" i="6"/>
  <c r="C581" i="6"/>
  <c r="B581" i="6"/>
  <c r="B555" i="6"/>
  <c r="B554" i="6"/>
  <c r="C481" i="6"/>
  <c r="B481" i="6"/>
  <c r="B23" i="6"/>
  <c r="I8" i="6"/>
  <c r="I7" i="6"/>
  <c r="H7" i="6"/>
  <c r="H2207" i="5"/>
  <c r="H2208" i="5"/>
  <c r="H2209" i="5"/>
  <c r="F2209" i="5" s="1"/>
  <c r="G2209" i="5" s="1"/>
  <c r="G2210" i="5" s="1"/>
  <c r="H2210" i="5"/>
  <c r="H2211" i="5"/>
  <c r="H2212" i="5"/>
  <c r="F2212" i="5" s="1"/>
  <c r="G2212" i="5" s="1"/>
  <c r="H2213" i="5"/>
  <c r="F2213" i="5" s="1"/>
  <c r="G2213" i="5" s="1"/>
  <c r="H2214" i="5"/>
  <c r="H2215" i="5"/>
  <c r="H2216" i="5"/>
  <c r="F2216" i="5" s="1"/>
  <c r="G2216" i="5" s="1"/>
  <c r="G2217" i="5" s="1"/>
  <c r="H2217" i="5"/>
  <c r="H2218" i="5"/>
  <c r="H2219" i="5"/>
  <c r="G2868" i="5" l="1"/>
  <c r="H654" i="1" s="1"/>
  <c r="G929" i="5"/>
  <c r="G2214" i="5"/>
  <c r="G2218" i="5" s="1"/>
  <c r="H565" i="1" s="1"/>
  <c r="H2856" i="5" l="1"/>
  <c r="H2855" i="5"/>
  <c r="H2854" i="5"/>
  <c r="H2853" i="5"/>
  <c r="F2853" i="5" s="1"/>
  <c r="G2853" i="5" s="1"/>
  <c r="H2852" i="5"/>
  <c r="F2852" i="5" s="1"/>
  <c r="G2852" i="5" s="1"/>
  <c r="H2851" i="5"/>
  <c r="H2850" i="5"/>
  <c r="H2849" i="5"/>
  <c r="G2849" i="5" s="1"/>
  <c r="H2848" i="5"/>
  <c r="G2848" i="5" s="1"/>
  <c r="H2847" i="5"/>
  <c r="H2846" i="5"/>
  <c r="H464" i="1"/>
  <c r="D2877" i="5"/>
  <c r="B2877" i="5"/>
  <c r="D2876" i="5"/>
  <c r="B2876" i="5"/>
  <c r="A2871" i="5"/>
  <c r="H2834" i="5"/>
  <c r="H2833" i="5"/>
  <c r="H2832" i="5"/>
  <c r="F2832" i="5" s="1"/>
  <c r="G2832" i="5" s="1"/>
  <c r="H2831" i="5"/>
  <c r="F2831" i="5" s="1"/>
  <c r="G2831" i="5" s="1"/>
  <c r="H2830" i="5"/>
  <c r="H2829" i="5"/>
  <c r="H2828" i="5"/>
  <c r="F2828" i="5" s="1"/>
  <c r="G2828" i="5" s="1"/>
  <c r="G2829" i="5" s="1"/>
  <c r="H2827" i="5"/>
  <c r="H2826" i="5"/>
  <c r="H2825" i="5"/>
  <c r="H2824" i="5"/>
  <c r="H2823" i="5"/>
  <c r="H2822" i="5"/>
  <c r="F2822" i="5" s="1"/>
  <c r="G2822" i="5" s="1"/>
  <c r="H2821" i="5"/>
  <c r="F2821" i="5" s="1"/>
  <c r="G2821" i="5" s="1"/>
  <c r="H2820" i="5"/>
  <c r="H2819" i="5"/>
  <c r="H2818" i="5"/>
  <c r="F2818" i="5" s="1"/>
  <c r="G2818" i="5" s="1"/>
  <c r="G2819" i="5" s="1"/>
  <c r="H2817" i="5"/>
  <c r="H2816" i="5"/>
  <c r="H2815" i="5"/>
  <c r="H2814" i="5"/>
  <c r="H2813" i="5"/>
  <c r="H2812" i="5"/>
  <c r="F2812" i="5" s="1"/>
  <c r="G2812" i="5" s="1"/>
  <c r="G2813" i="5" s="1"/>
  <c r="H2811" i="5"/>
  <c r="H2810" i="5"/>
  <c r="H2809" i="5"/>
  <c r="F2809" i="5" s="1"/>
  <c r="G2809" i="5" s="1"/>
  <c r="H2808" i="5"/>
  <c r="F2808" i="5" s="1"/>
  <c r="G2808" i="5" s="1"/>
  <c r="H2807" i="5"/>
  <c r="H2806" i="5"/>
  <c r="H2805" i="5"/>
  <c r="H2804" i="5"/>
  <c r="H2803" i="5"/>
  <c r="H2802" i="5"/>
  <c r="H2801" i="5"/>
  <c r="H2800" i="5"/>
  <c r="H2799" i="5"/>
  <c r="F2799" i="5" s="1"/>
  <c r="G2799" i="5" s="1"/>
  <c r="G2800" i="5" s="1"/>
  <c r="H2798" i="5"/>
  <c r="H2797" i="5"/>
  <c r="H2796" i="5"/>
  <c r="F2796" i="5" s="1"/>
  <c r="G2796" i="5" s="1"/>
  <c r="H2795" i="5"/>
  <c r="F2795" i="5" s="1"/>
  <c r="G2795" i="5" s="1"/>
  <c r="H2794" i="5"/>
  <c r="H2793" i="5"/>
  <c r="H2792" i="5"/>
  <c r="F2792" i="5" s="1"/>
  <c r="G2792" i="5" s="1"/>
  <c r="G2793" i="5" s="1"/>
  <c r="H2791" i="5"/>
  <c r="H2790" i="5"/>
  <c r="H2789" i="5"/>
  <c r="H2788" i="5"/>
  <c r="H2787" i="5"/>
  <c r="H2786" i="5"/>
  <c r="F2786" i="5" s="1"/>
  <c r="G2786" i="5" s="1"/>
  <c r="G2787" i="5" s="1"/>
  <c r="H2785" i="5"/>
  <c r="H2784" i="5"/>
  <c r="H2783" i="5"/>
  <c r="F2783" i="5" s="1"/>
  <c r="G2783" i="5" s="1"/>
  <c r="H2782" i="5"/>
  <c r="F2782" i="5" s="1"/>
  <c r="G2782" i="5" s="1"/>
  <c r="H2781" i="5"/>
  <c r="H2780" i="5"/>
  <c r="H2779" i="5"/>
  <c r="H2778" i="5"/>
  <c r="H2777" i="5"/>
  <c r="H2776" i="5"/>
  <c r="F2776" i="5" s="1"/>
  <c r="G2776" i="5" s="1"/>
  <c r="G2777" i="5" s="1"/>
  <c r="H2775" i="5"/>
  <c r="H2774" i="5"/>
  <c r="H2773" i="5"/>
  <c r="F2773" i="5" s="1"/>
  <c r="G2773" i="5" s="1"/>
  <c r="H2772" i="5"/>
  <c r="F2772" i="5" s="1"/>
  <c r="G2772" i="5" s="1"/>
  <c r="H2771" i="5"/>
  <c r="H2770" i="5"/>
  <c r="H2769" i="5"/>
  <c r="H2768" i="5"/>
  <c r="H2767" i="5"/>
  <c r="H2766" i="5"/>
  <c r="F2766" i="5" s="1"/>
  <c r="G2766" i="5" s="1"/>
  <c r="H2765" i="5"/>
  <c r="F2765" i="5" s="1"/>
  <c r="G2765" i="5" s="1"/>
  <c r="H2764" i="5"/>
  <c r="H2763" i="5"/>
  <c r="H2762" i="5"/>
  <c r="F2762" i="5" s="1"/>
  <c r="G2762" i="5" s="1"/>
  <c r="G2763" i="5" s="1"/>
  <c r="H2761" i="5"/>
  <c r="H2760" i="5"/>
  <c r="H2759" i="5"/>
  <c r="H2758" i="5"/>
  <c r="H2757" i="5"/>
  <c r="H2756" i="5"/>
  <c r="F2756" i="5" s="1"/>
  <c r="G2756" i="5" s="1"/>
  <c r="H2755" i="5"/>
  <c r="F2755" i="5" s="1"/>
  <c r="G2755" i="5" s="1"/>
  <c r="H2754" i="5"/>
  <c r="H2753" i="5"/>
  <c r="H2752" i="5"/>
  <c r="F2752" i="5" s="1"/>
  <c r="G2752" i="5" s="1"/>
  <c r="H2751" i="5"/>
  <c r="F2751" i="5" s="1"/>
  <c r="G2751" i="5" s="1"/>
  <c r="H2750" i="5"/>
  <c r="F2750" i="5" s="1"/>
  <c r="G2750" i="5" s="1"/>
  <c r="H2749" i="5"/>
  <c r="F2749" i="5" s="1"/>
  <c r="G2749" i="5" s="1"/>
  <c r="H2748" i="5"/>
  <c r="H2747" i="5"/>
  <c r="H2746" i="5"/>
  <c r="H2745" i="5"/>
  <c r="H2744" i="5"/>
  <c r="H2743" i="5"/>
  <c r="F2743" i="5" s="1"/>
  <c r="G2743" i="5" s="1"/>
  <c r="G2744" i="5" s="1"/>
  <c r="H2742" i="5"/>
  <c r="H2741" i="5"/>
  <c r="H2740" i="5"/>
  <c r="F2740" i="5" s="1"/>
  <c r="G2740" i="5" s="1"/>
  <c r="H2739" i="5"/>
  <c r="F2739" i="5" s="1"/>
  <c r="G2739" i="5" s="1"/>
  <c r="H2738" i="5"/>
  <c r="F2738" i="5" s="1"/>
  <c r="G2738" i="5" s="1"/>
  <c r="H2737" i="5"/>
  <c r="F2737" i="5" s="1"/>
  <c r="G2737" i="5" s="1"/>
  <c r="H2736" i="5"/>
  <c r="F2736" i="5" s="1"/>
  <c r="G2736" i="5" s="1"/>
  <c r="H2735" i="5"/>
  <c r="F2735" i="5" s="1"/>
  <c r="G2735" i="5" s="1"/>
  <c r="H2734" i="5"/>
  <c r="F2734" i="5" s="1"/>
  <c r="G2734" i="5" s="1"/>
  <c r="H2733" i="5"/>
  <c r="F2733" i="5" s="1"/>
  <c r="G2733" i="5" s="1"/>
  <c r="H2732" i="5"/>
  <c r="H2731" i="5"/>
  <c r="H2730" i="5"/>
  <c r="F2730" i="5" s="1"/>
  <c r="G2730" i="5" s="1"/>
  <c r="H2729" i="5"/>
  <c r="F2729" i="5" s="1"/>
  <c r="G2729" i="5" s="1"/>
  <c r="H2728" i="5"/>
  <c r="F2728" i="5" s="1"/>
  <c r="G2728" i="5" s="1"/>
  <c r="H2727" i="5"/>
  <c r="F2727" i="5" s="1"/>
  <c r="G2727" i="5" s="1"/>
  <c r="H2726" i="5"/>
  <c r="F2726" i="5" s="1"/>
  <c r="G2726" i="5" s="1"/>
  <c r="H2725" i="5"/>
  <c r="F2725" i="5" s="1"/>
  <c r="G2725" i="5" s="1"/>
  <c r="H2724" i="5"/>
  <c r="F2724" i="5" s="1"/>
  <c r="G2724" i="5" s="1"/>
  <c r="H2723" i="5"/>
  <c r="H2722" i="5"/>
  <c r="H2721" i="5"/>
  <c r="H2720" i="5"/>
  <c r="H2719" i="5"/>
  <c r="H2718" i="5"/>
  <c r="F2718" i="5" s="1"/>
  <c r="G2718" i="5" s="1"/>
  <c r="H2717" i="5"/>
  <c r="F2717" i="5" s="1"/>
  <c r="G2717" i="5" s="1"/>
  <c r="H2716" i="5"/>
  <c r="H2715" i="5"/>
  <c r="H2714" i="5"/>
  <c r="G2714" i="5"/>
  <c r="H2713" i="5"/>
  <c r="F2713" i="5" s="1"/>
  <c r="G2713" i="5" s="1"/>
  <c r="H2712" i="5"/>
  <c r="F2712" i="5" s="1"/>
  <c r="G2712" i="5" s="1"/>
  <c r="H2711" i="5"/>
  <c r="F2711" i="5" s="1"/>
  <c r="G2711" i="5" s="1"/>
  <c r="H2710" i="5"/>
  <c r="H2709" i="5"/>
  <c r="H2708" i="5"/>
  <c r="H2707" i="5"/>
  <c r="H2706" i="5"/>
  <c r="H2705" i="5"/>
  <c r="F2705" i="5" s="1"/>
  <c r="G2705" i="5" s="1"/>
  <c r="H2704" i="5"/>
  <c r="F2704" i="5" s="1"/>
  <c r="G2704" i="5" s="1"/>
  <c r="H2703" i="5"/>
  <c r="F2703" i="5" s="1"/>
  <c r="G2703" i="5" s="1"/>
  <c r="H2702" i="5"/>
  <c r="F2702" i="5" s="1"/>
  <c r="G2702" i="5" s="1"/>
  <c r="H2701" i="5"/>
  <c r="F2701" i="5" s="1"/>
  <c r="G2701" i="5" s="1"/>
  <c r="H2700" i="5"/>
  <c r="H2699" i="5"/>
  <c r="H2698" i="5"/>
  <c r="F2698" i="5" s="1"/>
  <c r="G2698" i="5" s="1"/>
  <c r="H2697" i="5"/>
  <c r="F2697" i="5" s="1"/>
  <c r="G2697" i="5" s="1"/>
  <c r="H2696" i="5"/>
  <c r="H2695" i="5"/>
  <c r="H2694" i="5"/>
  <c r="F2694" i="5" s="1"/>
  <c r="G2694" i="5" s="1"/>
  <c r="G2695" i="5" s="1"/>
  <c r="H2693" i="5"/>
  <c r="H2692" i="5"/>
  <c r="H2691" i="5"/>
  <c r="H2690" i="5"/>
  <c r="H2689" i="5"/>
  <c r="H2688" i="5"/>
  <c r="F2688" i="5" s="1"/>
  <c r="G2688" i="5" s="1"/>
  <c r="G2689" i="5" s="1"/>
  <c r="H2687" i="5"/>
  <c r="H2686" i="5"/>
  <c r="H2685" i="5"/>
  <c r="F2685" i="5" s="1"/>
  <c r="G2685" i="5" s="1"/>
  <c r="H2684" i="5"/>
  <c r="F2684" i="5" s="1"/>
  <c r="G2684" i="5" s="1"/>
  <c r="H2683" i="5"/>
  <c r="H2682" i="5"/>
  <c r="H2681" i="5"/>
  <c r="F2681" i="5" s="1"/>
  <c r="G2681" i="5" s="1"/>
  <c r="G2682" i="5" s="1"/>
  <c r="H2680" i="5"/>
  <c r="H2679" i="5"/>
  <c r="H2678" i="5"/>
  <c r="F2678" i="5" s="1"/>
  <c r="G2678" i="5" s="1"/>
  <c r="H2677" i="5"/>
  <c r="F2677" i="5" s="1"/>
  <c r="G2677" i="5" s="1"/>
  <c r="H2676" i="5"/>
  <c r="H2675" i="5"/>
  <c r="H2674" i="5"/>
  <c r="H2673" i="5"/>
  <c r="H2672" i="5"/>
  <c r="H2671" i="5"/>
  <c r="F2671" i="5" s="1"/>
  <c r="G2671" i="5" s="1"/>
  <c r="G2672" i="5" s="1"/>
  <c r="H2670" i="5"/>
  <c r="H2669" i="5"/>
  <c r="H2668" i="5"/>
  <c r="F2668" i="5" s="1"/>
  <c r="G2668" i="5" s="1"/>
  <c r="H2667" i="5"/>
  <c r="F2667" i="5" s="1"/>
  <c r="G2667" i="5" s="1"/>
  <c r="H2666" i="5"/>
  <c r="F2666" i="5" s="1"/>
  <c r="G2666" i="5" s="1"/>
  <c r="H2665" i="5"/>
  <c r="H2664" i="5"/>
  <c r="H2663" i="5"/>
  <c r="H2662" i="5"/>
  <c r="H2661" i="5"/>
  <c r="H2660" i="5"/>
  <c r="F2660" i="5" s="1"/>
  <c r="G2660" i="5" s="1"/>
  <c r="H2659" i="5"/>
  <c r="F2659" i="5" s="1"/>
  <c r="G2659" i="5" s="1"/>
  <c r="H2658" i="5"/>
  <c r="H2657" i="5"/>
  <c r="H2656" i="5"/>
  <c r="F2656" i="5" s="1"/>
  <c r="G2656" i="5" s="1"/>
  <c r="H2655" i="5"/>
  <c r="F2655" i="5" s="1"/>
  <c r="G2655" i="5" s="1"/>
  <c r="H2654" i="5"/>
  <c r="H2653" i="5"/>
  <c r="H2652" i="5"/>
  <c r="H2651" i="5"/>
  <c r="H2650" i="5"/>
  <c r="H2649" i="5"/>
  <c r="F2649" i="5" s="1"/>
  <c r="G2649" i="5" s="1"/>
  <c r="H2648" i="5"/>
  <c r="F2648" i="5" s="1"/>
  <c r="G2648" i="5" s="1"/>
  <c r="H2647" i="5"/>
  <c r="H2646" i="5"/>
  <c r="H2645" i="5"/>
  <c r="F2645" i="5" s="1"/>
  <c r="G2645" i="5" s="1"/>
  <c r="H2644" i="5"/>
  <c r="F2644" i="5" s="1"/>
  <c r="G2644" i="5" s="1"/>
  <c r="H2643" i="5"/>
  <c r="F2643" i="5" s="1"/>
  <c r="G2643" i="5" s="1"/>
  <c r="H2642" i="5"/>
  <c r="H2641" i="5"/>
  <c r="H2640" i="5"/>
  <c r="H2639" i="5"/>
  <c r="H2638" i="5"/>
  <c r="H2637" i="5"/>
  <c r="F2637" i="5" s="1"/>
  <c r="G2637" i="5" s="1"/>
  <c r="H2636" i="5"/>
  <c r="F2636" i="5" s="1"/>
  <c r="G2636" i="5" s="1"/>
  <c r="H2635" i="5"/>
  <c r="H2634" i="5"/>
  <c r="H2633" i="5"/>
  <c r="F2633" i="5" s="1"/>
  <c r="G2633" i="5" s="1"/>
  <c r="H2632" i="5"/>
  <c r="F2632" i="5" s="1"/>
  <c r="G2632" i="5" s="1"/>
  <c r="H2631" i="5"/>
  <c r="F2631" i="5" s="1"/>
  <c r="G2631" i="5" s="1"/>
  <c r="H2630" i="5"/>
  <c r="H2629" i="5"/>
  <c r="H2628" i="5"/>
  <c r="H2627" i="5"/>
  <c r="H2626" i="5"/>
  <c r="H2625" i="5"/>
  <c r="F2625" i="5" s="1"/>
  <c r="G2625" i="5" s="1"/>
  <c r="G2626" i="5" s="1"/>
  <c r="H2624" i="5"/>
  <c r="H2623" i="5"/>
  <c r="H2622" i="5"/>
  <c r="F2622" i="5" s="1"/>
  <c r="G2622" i="5" s="1"/>
  <c r="H2621" i="5"/>
  <c r="F2621" i="5" s="1"/>
  <c r="G2621" i="5" s="1"/>
  <c r="H2620" i="5"/>
  <c r="F2620" i="5" s="1"/>
  <c r="G2620" i="5" s="1"/>
  <c r="H2619" i="5"/>
  <c r="F2619" i="5" s="1"/>
  <c r="G2619" i="5" s="1"/>
  <c r="H2618" i="5"/>
  <c r="F2618" i="5" s="1"/>
  <c r="G2618" i="5" s="1"/>
  <c r="H2617" i="5"/>
  <c r="F2617" i="5" s="1"/>
  <c r="G2617" i="5" s="1"/>
  <c r="H2616" i="5"/>
  <c r="F2616" i="5" s="1"/>
  <c r="G2616" i="5" s="1"/>
  <c r="H2615" i="5"/>
  <c r="F2615" i="5" s="1"/>
  <c r="G2615" i="5" s="1"/>
  <c r="H2614" i="5"/>
  <c r="H2613" i="5"/>
  <c r="H2612" i="5"/>
  <c r="F2612" i="5" s="1"/>
  <c r="G2612" i="5" s="1"/>
  <c r="H2611" i="5"/>
  <c r="F2611" i="5" s="1"/>
  <c r="G2611" i="5" s="1"/>
  <c r="H2610" i="5"/>
  <c r="F2610" i="5" s="1"/>
  <c r="G2610" i="5" s="1"/>
  <c r="H2609" i="5"/>
  <c r="F2609" i="5" s="1"/>
  <c r="G2609" i="5" s="1"/>
  <c r="H2608" i="5"/>
  <c r="G2608" i="5"/>
  <c r="H2607" i="5"/>
  <c r="F2607" i="5" s="1"/>
  <c r="G2607" i="5" s="1"/>
  <c r="H2606" i="5"/>
  <c r="F2606" i="5" s="1"/>
  <c r="G2606" i="5" s="1"/>
  <c r="H2605" i="5"/>
  <c r="G2605" i="5"/>
  <c r="H2604" i="5"/>
  <c r="F2604" i="5" s="1"/>
  <c r="G2604" i="5" s="1"/>
  <c r="H2603" i="5"/>
  <c r="F2603" i="5" s="1"/>
  <c r="G2603" i="5" s="1"/>
  <c r="H2602" i="5"/>
  <c r="F2602" i="5" s="1"/>
  <c r="G2602" i="5" s="1"/>
  <c r="H2601" i="5"/>
  <c r="F2601" i="5" s="1"/>
  <c r="G2601" i="5" s="1"/>
  <c r="H2600" i="5"/>
  <c r="F2600" i="5" s="1"/>
  <c r="G2600" i="5" s="1"/>
  <c r="H2599" i="5"/>
  <c r="F2599" i="5" s="1"/>
  <c r="G2599" i="5" s="1"/>
  <c r="H2598" i="5"/>
  <c r="F2598" i="5" s="1"/>
  <c r="G2598" i="5" s="1"/>
  <c r="H2597" i="5"/>
  <c r="F2597" i="5" s="1"/>
  <c r="G2597" i="5" s="1"/>
  <c r="H2596" i="5"/>
  <c r="F2596" i="5" s="1"/>
  <c r="G2596" i="5" s="1"/>
  <c r="H2595" i="5"/>
  <c r="F2595" i="5" s="1"/>
  <c r="G2595" i="5" s="1"/>
  <c r="H2594" i="5"/>
  <c r="H2593" i="5"/>
  <c r="H2592" i="5"/>
  <c r="H2591" i="5"/>
  <c r="H2590" i="5"/>
  <c r="H2589" i="5"/>
  <c r="F2589" i="5" s="1"/>
  <c r="G2589" i="5" s="1"/>
  <c r="H2588" i="5"/>
  <c r="F2588" i="5" s="1"/>
  <c r="G2588" i="5" s="1"/>
  <c r="H2587" i="5"/>
  <c r="H2586" i="5"/>
  <c r="H2585" i="5"/>
  <c r="F2585" i="5" s="1"/>
  <c r="G2585" i="5" s="1"/>
  <c r="G2586" i="5" s="1"/>
  <c r="H2584" i="5"/>
  <c r="H2583" i="5"/>
  <c r="H2582" i="5"/>
  <c r="H2581" i="5"/>
  <c r="H2580" i="5"/>
  <c r="H2579" i="5"/>
  <c r="F2579" i="5" s="1"/>
  <c r="G2579" i="5" s="1"/>
  <c r="H2578" i="5"/>
  <c r="F2578" i="5" s="1"/>
  <c r="G2578" i="5" s="1"/>
  <c r="H2577" i="5"/>
  <c r="H2576" i="5"/>
  <c r="H2575" i="5"/>
  <c r="F2575" i="5" s="1"/>
  <c r="G2575" i="5" s="1"/>
  <c r="G2576" i="5" s="1"/>
  <c r="H2574" i="5"/>
  <c r="H2573" i="5"/>
  <c r="H2572" i="5"/>
  <c r="H2571" i="5"/>
  <c r="H2570" i="5"/>
  <c r="H2569" i="5"/>
  <c r="F2569" i="5" s="1"/>
  <c r="G2569" i="5" s="1"/>
  <c r="H2568" i="5"/>
  <c r="F2568" i="5" s="1"/>
  <c r="G2568" i="5" s="1"/>
  <c r="H2567" i="5"/>
  <c r="H2566" i="5"/>
  <c r="H2565" i="5"/>
  <c r="G2565" i="5"/>
  <c r="G2566" i="5" s="1"/>
  <c r="H2564" i="5"/>
  <c r="H2563" i="5"/>
  <c r="H2562" i="5"/>
  <c r="H2561" i="5"/>
  <c r="H2560" i="5"/>
  <c r="H2559" i="5"/>
  <c r="F2559" i="5" s="1"/>
  <c r="G2559" i="5" s="1"/>
  <c r="H2558" i="5"/>
  <c r="F2558" i="5" s="1"/>
  <c r="G2558" i="5" s="1"/>
  <c r="H2557" i="5"/>
  <c r="H2556" i="5"/>
  <c r="H2555" i="5"/>
  <c r="G2555" i="5"/>
  <c r="G2556" i="5" s="1"/>
  <c r="H2554" i="5"/>
  <c r="H2553" i="5"/>
  <c r="H2552" i="5"/>
  <c r="H2551" i="5"/>
  <c r="H2550" i="5"/>
  <c r="H2549" i="5"/>
  <c r="F2549" i="5" s="1"/>
  <c r="G2549" i="5" s="1"/>
  <c r="H2548" i="5"/>
  <c r="F2548" i="5" s="1"/>
  <c r="G2548" i="5" s="1"/>
  <c r="H2547" i="5"/>
  <c r="H2546" i="5"/>
  <c r="H2545" i="5"/>
  <c r="G2545" i="5"/>
  <c r="G2546" i="5" s="1"/>
  <c r="H2544" i="5"/>
  <c r="H2543" i="5"/>
  <c r="H2542" i="5"/>
  <c r="H2541" i="5"/>
  <c r="H2540" i="5"/>
  <c r="H2539" i="5"/>
  <c r="F2539" i="5" s="1"/>
  <c r="G2539" i="5" s="1"/>
  <c r="H2538" i="5"/>
  <c r="F2538" i="5" s="1"/>
  <c r="G2538" i="5" s="1"/>
  <c r="H2537" i="5"/>
  <c r="H2536" i="5"/>
  <c r="H2535" i="5"/>
  <c r="G2535" i="5"/>
  <c r="G2536" i="5" s="1"/>
  <c r="H2534" i="5"/>
  <c r="H2533" i="5"/>
  <c r="H2532" i="5"/>
  <c r="H2531" i="5"/>
  <c r="H2530" i="5"/>
  <c r="H2529" i="5"/>
  <c r="F2529" i="5" s="1"/>
  <c r="G2529" i="5" s="1"/>
  <c r="H2528" i="5"/>
  <c r="F2528" i="5" s="1"/>
  <c r="G2528" i="5" s="1"/>
  <c r="H2527" i="5"/>
  <c r="H2526" i="5"/>
  <c r="H2525" i="5"/>
  <c r="G2525" i="5"/>
  <c r="H2524" i="5"/>
  <c r="F2524" i="5" s="1"/>
  <c r="G2524" i="5" s="1"/>
  <c r="H2523" i="5"/>
  <c r="F2523" i="5" s="1"/>
  <c r="G2523" i="5" s="1"/>
  <c r="H2522" i="5"/>
  <c r="H2521" i="5"/>
  <c r="H2520" i="5"/>
  <c r="H2519" i="5"/>
  <c r="H2518" i="5"/>
  <c r="H2517" i="5"/>
  <c r="F2517" i="5" s="1"/>
  <c r="G2517" i="5" s="1"/>
  <c r="H2516" i="5"/>
  <c r="F2516" i="5" s="1"/>
  <c r="G2516" i="5" s="1"/>
  <c r="H2515" i="5"/>
  <c r="H2514" i="5"/>
  <c r="H2513" i="5"/>
  <c r="F2513" i="5" s="1"/>
  <c r="G2513" i="5" s="1"/>
  <c r="G2514" i="5" s="1"/>
  <c r="H2512" i="5"/>
  <c r="H2511" i="5"/>
  <c r="H2510" i="5"/>
  <c r="H2509" i="5"/>
  <c r="H2508" i="5"/>
  <c r="H2507" i="5"/>
  <c r="F2507" i="5" s="1"/>
  <c r="G2507" i="5" s="1"/>
  <c r="H2506" i="5"/>
  <c r="F2506" i="5" s="1"/>
  <c r="G2506" i="5" s="1"/>
  <c r="H2505" i="5"/>
  <c r="H2504" i="5"/>
  <c r="H2503" i="5"/>
  <c r="F2503" i="5" s="1"/>
  <c r="G2503" i="5" s="1"/>
  <c r="G2504" i="5" s="1"/>
  <c r="H2502" i="5"/>
  <c r="H2501" i="5"/>
  <c r="H2500" i="5"/>
  <c r="H2499" i="5"/>
  <c r="H2498" i="5"/>
  <c r="H2497" i="5"/>
  <c r="F2497" i="5" s="1"/>
  <c r="G2497" i="5" s="1"/>
  <c r="H2496" i="5"/>
  <c r="F2496" i="5" s="1"/>
  <c r="G2496" i="5" s="1"/>
  <c r="H2495" i="5"/>
  <c r="H2494" i="5"/>
  <c r="H2493" i="5"/>
  <c r="F2493" i="5" s="1"/>
  <c r="G2493" i="5" s="1"/>
  <c r="G2494" i="5" s="1"/>
  <c r="H2492" i="5"/>
  <c r="H2491" i="5"/>
  <c r="H2490" i="5"/>
  <c r="H2489" i="5"/>
  <c r="H2488" i="5"/>
  <c r="H2487" i="5"/>
  <c r="F2487" i="5" s="1"/>
  <c r="G2487" i="5" s="1"/>
  <c r="H2486" i="5"/>
  <c r="F2486" i="5" s="1"/>
  <c r="G2486" i="5" s="1"/>
  <c r="H2485" i="5"/>
  <c r="H2484" i="5"/>
  <c r="H2483" i="5"/>
  <c r="F2483" i="5" s="1"/>
  <c r="G2483" i="5" s="1"/>
  <c r="G2484" i="5" s="1"/>
  <c r="H2482" i="5"/>
  <c r="H2481" i="5"/>
  <c r="H2480" i="5"/>
  <c r="H2479" i="5"/>
  <c r="H2478" i="5"/>
  <c r="H2477" i="5"/>
  <c r="F2477" i="5" s="1"/>
  <c r="G2477" i="5" s="1"/>
  <c r="G2478" i="5" s="1"/>
  <c r="H2476" i="5"/>
  <c r="H2475" i="5"/>
  <c r="H2474" i="5"/>
  <c r="F2474" i="5" s="1"/>
  <c r="G2474" i="5" s="1"/>
  <c r="H2473" i="5"/>
  <c r="F2473" i="5" s="1"/>
  <c r="G2473" i="5" s="1"/>
  <c r="H2472" i="5"/>
  <c r="H2471" i="5"/>
  <c r="H2470" i="5"/>
  <c r="G2470" i="5"/>
  <c r="H2469" i="5"/>
  <c r="G2469" i="5"/>
  <c r="H2468" i="5"/>
  <c r="H2467" i="5"/>
  <c r="H2466" i="5"/>
  <c r="H2465" i="5"/>
  <c r="H2464" i="5"/>
  <c r="H2463" i="5"/>
  <c r="F2463" i="5" s="1"/>
  <c r="G2463" i="5" s="1"/>
  <c r="H2462" i="5"/>
  <c r="F2462" i="5" s="1"/>
  <c r="G2462" i="5" s="1"/>
  <c r="H2461" i="5"/>
  <c r="H2460" i="5"/>
  <c r="H2459" i="5"/>
  <c r="F2459" i="5" s="1"/>
  <c r="G2459" i="5" s="1"/>
  <c r="G2460" i="5" s="1"/>
  <c r="H2458" i="5"/>
  <c r="H2457" i="5"/>
  <c r="H2456" i="5"/>
  <c r="H2455" i="5"/>
  <c r="H2454" i="5"/>
  <c r="H2453" i="5"/>
  <c r="F2453" i="5" s="1"/>
  <c r="G2453" i="5" s="1"/>
  <c r="G2454" i="5" s="1"/>
  <c r="H2452" i="5"/>
  <c r="H2451" i="5"/>
  <c r="H2450" i="5"/>
  <c r="F2450" i="5" s="1"/>
  <c r="G2450" i="5" s="1"/>
  <c r="H2449" i="5"/>
  <c r="F2449" i="5" s="1"/>
  <c r="G2449" i="5" s="1"/>
  <c r="H2448" i="5"/>
  <c r="H2447" i="5"/>
  <c r="H2446" i="5"/>
  <c r="F2446" i="5" s="1"/>
  <c r="G2446" i="5" s="1"/>
  <c r="G2447" i="5" s="1"/>
  <c r="H2445" i="5"/>
  <c r="H2444" i="5"/>
  <c r="H2443" i="5"/>
  <c r="H2442" i="5"/>
  <c r="H2441" i="5"/>
  <c r="H2440" i="5"/>
  <c r="F2440" i="5" s="1"/>
  <c r="G2440" i="5" s="1"/>
  <c r="H2439" i="5"/>
  <c r="F2439" i="5" s="1"/>
  <c r="G2439" i="5" s="1"/>
  <c r="H2438" i="5"/>
  <c r="H2437" i="5"/>
  <c r="H2436" i="5"/>
  <c r="F2436" i="5" s="1"/>
  <c r="G2436" i="5" s="1"/>
  <c r="G2437" i="5" s="1"/>
  <c r="H2435" i="5"/>
  <c r="H2434" i="5"/>
  <c r="H2433" i="5"/>
  <c r="H2432" i="5"/>
  <c r="H2431" i="5"/>
  <c r="H2430" i="5"/>
  <c r="F2430" i="5" s="1"/>
  <c r="G2430" i="5" s="1"/>
  <c r="H2429" i="5"/>
  <c r="F2429" i="5" s="1"/>
  <c r="G2429" i="5" s="1"/>
  <c r="H2428" i="5"/>
  <c r="H2427" i="5"/>
  <c r="H2426" i="5"/>
  <c r="F2426" i="5" s="1"/>
  <c r="G2426" i="5" s="1"/>
  <c r="G2427" i="5" s="1"/>
  <c r="H2425" i="5"/>
  <c r="H2424" i="5"/>
  <c r="H2423" i="5"/>
  <c r="H2422" i="5"/>
  <c r="H2421" i="5"/>
  <c r="H2420" i="5"/>
  <c r="F2420" i="5" s="1"/>
  <c r="G2420" i="5" s="1"/>
  <c r="H2419" i="5"/>
  <c r="F2419" i="5" s="1"/>
  <c r="G2419" i="5" s="1"/>
  <c r="H2418" i="5"/>
  <c r="H2417" i="5"/>
  <c r="H2416" i="5"/>
  <c r="F2416" i="5" s="1"/>
  <c r="G2416" i="5" s="1"/>
  <c r="G2417" i="5" s="1"/>
  <c r="H2415" i="5"/>
  <c r="H2414" i="5"/>
  <c r="H2413" i="5"/>
  <c r="H2412" i="5"/>
  <c r="H2411" i="5"/>
  <c r="H2410" i="5"/>
  <c r="F2410" i="5" s="1"/>
  <c r="G2410" i="5" s="1"/>
  <c r="H2409" i="5"/>
  <c r="F2409" i="5" s="1"/>
  <c r="G2409" i="5" s="1"/>
  <c r="H2408" i="5"/>
  <c r="H2407" i="5"/>
  <c r="H2406" i="5"/>
  <c r="F2406" i="5" s="1"/>
  <c r="G2406" i="5" s="1"/>
  <c r="G2407" i="5" s="1"/>
  <c r="H2405" i="5"/>
  <c r="H2404" i="5"/>
  <c r="H2403" i="5"/>
  <c r="H2402" i="5"/>
  <c r="H2401" i="5"/>
  <c r="H2400" i="5"/>
  <c r="F2400" i="5" s="1"/>
  <c r="G2400" i="5" s="1"/>
  <c r="H2399" i="5"/>
  <c r="F2399" i="5" s="1"/>
  <c r="G2399" i="5" s="1"/>
  <c r="H2398" i="5"/>
  <c r="H2397" i="5"/>
  <c r="H2396" i="5"/>
  <c r="F2396" i="5" s="1"/>
  <c r="G2396" i="5" s="1"/>
  <c r="G2397" i="5" s="1"/>
  <c r="H2395" i="5"/>
  <c r="H2394" i="5"/>
  <c r="H2393" i="5"/>
  <c r="H2392" i="5"/>
  <c r="H2391" i="5"/>
  <c r="H2390" i="5"/>
  <c r="F2390" i="5" s="1"/>
  <c r="G2390" i="5" s="1"/>
  <c r="H2389" i="5"/>
  <c r="F2389" i="5" s="1"/>
  <c r="G2389" i="5" s="1"/>
  <c r="H2388" i="5"/>
  <c r="H2387" i="5"/>
  <c r="H2386" i="5"/>
  <c r="G2386" i="5"/>
  <c r="H2385" i="5"/>
  <c r="F2385" i="5" s="1"/>
  <c r="G2385" i="5" s="1"/>
  <c r="H2384" i="5"/>
  <c r="H2383" i="5"/>
  <c r="H2382" i="5"/>
  <c r="H2381" i="5"/>
  <c r="H2380" i="5"/>
  <c r="H2379" i="5"/>
  <c r="F2379" i="5" s="1"/>
  <c r="G2379" i="5" s="1"/>
  <c r="H2378" i="5"/>
  <c r="F2378" i="5" s="1"/>
  <c r="G2378" i="5" s="1"/>
  <c r="H2377" i="5"/>
  <c r="H2376" i="5"/>
  <c r="H2375" i="5"/>
  <c r="G2375" i="5"/>
  <c r="G2376" i="5" s="1"/>
  <c r="H2374" i="5"/>
  <c r="H2373" i="5"/>
  <c r="H2372" i="5"/>
  <c r="H2371" i="5"/>
  <c r="H2370" i="5"/>
  <c r="H2369" i="5"/>
  <c r="F2369" i="5" s="1"/>
  <c r="G2369" i="5" s="1"/>
  <c r="G2370" i="5" s="1"/>
  <c r="H2368" i="5"/>
  <c r="H2367" i="5"/>
  <c r="H2366" i="5"/>
  <c r="G2366" i="5"/>
  <c r="G2367" i="5" s="1"/>
  <c r="H2365" i="5"/>
  <c r="H2364" i="5"/>
  <c r="H2363" i="5"/>
  <c r="H2362" i="5"/>
  <c r="H2361" i="5"/>
  <c r="H2360" i="5"/>
  <c r="F2360" i="5" s="1"/>
  <c r="G2360" i="5" s="1"/>
  <c r="H2359" i="5"/>
  <c r="F2359" i="5" s="1"/>
  <c r="G2359" i="5" s="1"/>
  <c r="H2358" i="5"/>
  <c r="H2357" i="5"/>
  <c r="H2356" i="5"/>
  <c r="G2356" i="5"/>
  <c r="G2357" i="5" s="1"/>
  <c r="H2355" i="5"/>
  <c r="H2354" i="5"/>
  <c r="H2353" i="5"/>
  <c r="H2352" i="5"/>
  <c r="H2351" i="5"/>
  <c r="H2350" i="5"/>
  <c r="F2350" i="5" s="1"/>
  <c r="G2350" i="5" s="1"/>
  <c r="H2349" i="5"/>
  <c r="F2349" i="5" s="1"/>
  <c r="G2349" i="5" s="1"/>
  <c r="H2348" i="5"/>
  <c r="H2347" i="5"/>
  <c r="H2346" i="5"/>
  <c r="F2346" i="5" s="1"/>
  <c r="G2346" i="5" s="1"/>
  <c r="G2347" i="5" s="1"/>
  <c r="H2345" i="5"/>
  <c r="H2344" i="5"/>
  <c r="H2343" i="5"/>
  <c r="H2342" i="5"/>
  <c r="H2341" i="5"/>
  <c r="H2340" i="5"/>
  <c r="F2340" i="5" s="1"/>
  <c r="G2340" i="5" s="1"/>
  <c r="H2339" i="5"/>
  <c r="F2339" i="5" s="1"/>
  <c r="G2339" i="5" s="1"/>
  <c r="H2338" i="5"/>
  <c r="F2338" i="5" s="1"/>
  <c r="G2338" i="5" s="1"/>
  <c r="H2337" i="5"/>
  <c r="H2336" i="5"/>
  <c r="H2335" i="5"/>
  <c r="G2335" i="5"/>
  <c r="G2336" i="5" s="1"/>
  <c r="H2334" i="5"/>
  <c r="H2333" i="5"/>
  <c r="H2332" i="5"/>
  <c r="H2331" i="5"/>
  <c r="H2330" i="5"/>
  <c r="H2329" i="5"/>
  <c r="F2329" i="5" s="1"/>
  <c r="G2329" i="5" s="1"/>
  <c r="G2330" i="5" s="1"/>
  <c r="H2328" i="5"/>
  <c r="H2327" i="5"/>
  <c r="H2326" i="5"/>
  <c r="F2326" i="5" s="1"/>
  <c r="G2326" i="5" s="1"/>
  <c r="H2325" i="5"/>
  <c r="F2325" i="5" s="1"/>
  <c r="G2325" i="5" s="1"/>
  <c r="H2324" i="5"/>
  <c r="H2323" i="5"/>
  <c r="H2322" i="5"/>
  <c r="F2322" i="5" s="1"/>
  <c r="G2322" i="5" s="1"/>
  <c r="G2323" i="5" s="1"/>
  <c r="H2321" i="5"/>
  <c r="H2320" i="5"/>
  <c r="H2319" i="5"/>
  <c r="H2318" i="5"/>
  <c r="H2317" i="5"/>
  <c r="H2316" i="5"/>
  <c r="F2316" i="5" s="1"/>
  <c r="G2316" i="5" s="1"/>
  <c r="H2315" i="5"/>
  <c r="F2315" i="5" s="1"/>
  <c r="G2315" i="5" s="1"/>
  <c r="H2314" i="5"/>
  <c r="H2313" i="5"/>
  <c r="H2312" i="5"/>
  <c r="G2312" i="5"/>
  <c r="H2311" i="5"/>
  <c r="G2311" i="5"/>
  <c r="H2310" i="5"/>
  <c r="G2310" i="5"/>
  <c r="H2309" i="5"/>
  <c r="H2308" i="5"/>
  <c r="H2307" i="5"/>
  <c r="H2306" i="5"/>
  <c r="H2305" i="5"/>
  <c r="H2304" i="5"/>
  <c r="F2304" i="5" s="1"/>
  <c r="G2304" i="5" s="1"/>
  <c r="H2303" i="5"/>
  <c r="F2303" i="5" s="1"/>
  <c r="G2303" i="5" s="1"/>
  <c r="H2302" i="5"/>
  <c r="H2301" i="5"/>
  <c r="H2300" i="5"/>
  <c r="G2300" i="5"/>
  <c r="H2299" i="5"/>
  <c r="G2299" i="5"/>
  <c r="H2298" i="5"/>
  <c r="G2298" i="5"/>
  <c r="H2297" i="5"/>
  <c r="H2296" i="5"/>
  <c r="H2295" i="5"/>
  <c r="H2294" i="5"/>
  <c r="H2293" i="5"/>
  <c r="H2292" i="5"/>
  <c r="F2292" i="5" s="1"/>
  <c r="G2292" i="5" s="1"/>
  <c r="H2291" i="5"/>
  <c r="F2291" i="5" s="1"/>
  <c r="G2291" i="5" s="1"/>
  <c r="H2290" i="5"/>
  <c r="H2289" i="5"/>
  <c r="H2288" i="5"/>
  <c r="G2288" i="5"/>
  <c r="H2287" i="5"/>
  <c r="G2287" i="5"/>
  <c r="H2286" i="5"/>
  <c r="G2286" i="5"/>
  <c r="H2285" i="5"/>
  <c r="H2284" i="5"/>
  <c r="H2283" i="5"/>
  <c r="H2282" i="5"/>
  <c r="H2281" i="5"/>
  <c r="H2280" i="5"/>
  <c r="F2280" i="5" s="1"/>
  <c r="G2280" i="5" s="1"/>
  <c r="H2279" i="5"/>
  <c r="F2279" i="5" s="1"/>
  <c r="G2279" i="5" s="1"/>
  <c r="H2278" i="5"/>
  <c r="H2277" i="5"/>
  <c r="H2276" i="5"/>
  <c r="G2276" i="5"/>
  <c r="H2275" i="5"/>
  <c r="G2275" i="5"/>
  <c r="H2274" i="5"/>
  <c r="H2273" i="5"/>
  <c r="H2272" i="5"/>
  <c r="H2271" i="5"/>
  <c r="H2270" i="5"/>
  <c r="H2269" i="5"/>
  <c r="F2269" i="5" s="1"/>
  <c r="G2269" i="5" s="1"/>
  <c r="H2268" i="5"/>
  <c r="F2268" i="5" s="1"/>
  <c r="G2268" i="5" s="1"/>
  <c r="H2267" i="5"/>
  <c r="H2266" i="5"/>
  <c r="H2265" i="5"/>
  <c r="G2265" i="5"/>
  <c r="H2264" i="5"/>
  <c r="G2264" i="5"/>
  <c r="H2263" i="5"/>
  <c r="H2262" i="5"/>
  <c r="H2261" i="5"/>
  <c r="H2260" i="5"/>
  <c r="H2259" i="5"/>
  <c r="H2258" i="5"/>
  <c r="F2258" i="5" s="1"/>
  <c r="G2258" i="5" s="1"/>
  <c r="H2257" i="5"/>
  <c r="F2257" i="5" s="1"/>
  <c r="G2257" i="5" s="1"/>
  <c r="H2256" i="5"/>
  <c r="H2255" i="5"/>
  <c r="H2254" i="5"/>
  <c r="G2254" i="5"/>
  <c r="H2253" i="5"/>
  <c r="G2253" i="5"/>
  <c r="H2252" i="5"/>
  <c r="H2251" i="5"/>
  <c r="H2250" i="5"/>
  <c r="H2249" i="5"/>
  <c r="H2248" i="5"/>
  <c r="H2247" i="5"/>
  <c r="F2247" i="5" s="1"/>
  <c r="G2247" i="5" s="1"/>
  <c r="H2246" i="5"/>
  <c r="F2246" i="5" s="1"/>
  <c r="G2246" i="5" s="1"/>
  <c r="H2245" i="5"/>
  <c r="H2244" i="5"/>
  <c r="H2243" i="5"/>
  <c r="G2243" i="5"/>
  <c r="H2242" i="5"/>
  <c r="F2242" i="5" s="1"/>
  <c r="G2242" i="5" s="1"/>
  <c r="H2241" i="5"/>
  <c r="H2240" i="5"/>
  <c r="H2239" i="5"/>
  <c r="H2238" i="5"/>
  <c r="H2237" i="5"/>
  <c r="H2236" i="5"/>
  <c r="F2236" i="5" s="1"/>
  <c r="G2236" i="5" s="1"/>
  <c r="H2235" i="5"/>
  <c r="F2235" i="5" s="1"/>
  <c r="G2235" i="5" s="1"/>
  <c r="H2234" i="5"/>
  <c r="H2233" i="5"/>
  <c r="H2232" i="5"/>
  <c r="F2232" i="5" s="1"/>
  <c r="G2232" i="5" s="1"/>
  <c r="G2233" i="5" s="1"/>
  <c r="H2231" i="5"/>
  <c r="H2230" i="5"/>
  <c r="H2229" i="5"/>
  <c r="H2228" i="5"/>
  <c r="H2227" i="5"/>
  <c r="H2226" i="5"/>
  <c r="F2226" i="5" s="1"/>
  <c r="G2226" i="5" s="1"/>
  <c r="H2225" i="5"/>
  <c r="F2225" i="5" s="1"/>
  <c r="G2225" i="5" s="1"/>
  <c r="H2224" i="5"/>
  <c r="H2223" i="5"/>
  <c r="H2222" i="5"/>
  <c r="F2222" i="5" s="1"/>
  <c r="G2222" i="5" s="1"/>
  <c r="G2223" i="5" s="1"/>
  <c r="H2221" i="5"/>
  <c r="H2220" i="5"/>
  <c r="H2206" i="5"/>
  <c r="H2205" i="5"/>
  <c r="H2204" i="5"/>
  <c r="H2203" i="5"/>
  <c r="F2203" i="5" s="1"/>
  <c r="G2203" i="5" s="1"/>
  <c r="H2202" i="5"/>
  <c r="F2202" i="5" s="1"/>
  <c r="G2202" i="5" s="1"/>
  <c r="H2201" i="5"/>
  <c r="H2200" i="5"/>
  <c r="H2199" i="5"/>
  <c r="F2199" i="5" s="1"/>
  <c r="G2199" i="5" s="1"/>
  <c r="G2200" i="5" s="1"/>
  <c r="H2198" i="5"/>
  <c r="H2197" i="5"/>
  <c r="H2196" i="5"/>
  <c r="H2195" i="5"/>
  <c r="H2194" i="5"/>
  <c r="H2193" i="5"/>
  <c r="F2193" i="5" s="1"/>
  <c r="G2193" i="5" s="1"/>
  <c r="G2194" i="5" s="1"/>
  <c r="H2192" i="5"/>
  <c r="H2191" i="5"/>
  <c r="H2190" i="5"/>
  <c r="F2190" i="5" s="1"/>
  <c r="G2190" i="5" s="1"/>
  <c r="H2189" i="5"/>
  <c r="F2189" i="5" s="1"/>
  <c r="G2189" i="5" s="1"/>
  <c r="H2188" i="5"/>
  <c r="H2187" i="5"/>
  <c r="H2186" i="5"/>
  <c r="G2186" i="5"/>
  <c r="H2185" i="5"/>
  <c r="G2185" i="5"/>
  <c r="H2184" i="5"/>
  <c r="H2183" i="5"/>
  <c r="H2182" i="5"/>
  <c r="H2181" i="5"/>
  <c r="H2180" i="5"/>
  <c r="H2179" i="5"/>
  <c r="F2179" i="5" s="1"/>
  <c r="G2179" i="5" s="1"/>
  <c r="H2178" i="5"/>
  <c r="F2178" i="5" s="1"/>
  <c r="G2178" i="5" s="1"/>
  <c r="H2177" i="5"/>
  <c r="H2176" i="5"/>
  <c r="H2175" i="5"/>
  <c r="F2175" i="5" s="1"/>
  <c r="G2175" i="5" s="1"/>
  <c r="H2174" i="5"/>
  <c r="F2174" i="5" s="1"/>
  <c r="G2174" i="5" s="1"/>
  <c r="H2173" i="5"/>
  <c r="H2172" i="5"/>
  <c r="H2171" i="5"/>
  <c r="H2170" i="5"/>
  <c r="H2169" i="5"/>
  <c r="H2168" i="5"/>
  <c r="F2168" i="5" s="1"/>
  <c r="G2168" i="5" s="1"/>
  <c r="H2167" i="5"/>
  <c r="F2167" i="5" s="1"/>
  <c r="G2167" i="5" s="1"/>
  <c r="H2166" i="5"/>
  <c r="H2165" i="5"/>
  <c r="H2164" i="5"/>
  <c r="F2164" i="5" s="1"/>
  <c r="G2164" i="5" s="1"/>
  <c r="H2163" i="5"/>
  <c r="F2163" i="5" s="1"/>
  <c r="G2163" i="5" s="1"/>
  <c r="H2162" i="5"/>
  <c r="H2161" i="5"/>
  <c r="H2160" i="5"/>
  <c r="H2159" i="5"/>
  <c r="H2158" i="5"/>
  <c r="H2157" i="5"/>
  <c r="F2157" i="5" s="1"/>
  <c r="G2157" i="5" s="1"/>
  <c r="H2156" i="5"/>
  <c r="F2156" i="5" s="1"/>
  <c r="G2156" i="5" s="1"/>
  <c r="H2155" i="5"/>
  <c r="H2154" i="5"/>
  <c r="H2153" i="5"/>
  <c r="G2153" i="5"/>
  <c r="H2152" i="5"/>
  <c r="F2152" i="5" s="1"/>
  <c r="G2152" i="5" s="1"/>
  <c r="H2151" i="5"/>
  <c r="F2151" i="5" s="1"/>
  <c r="G2151" i="5" s="1"/>
  <c r="H2150" i="5"/>
  <c r="H2149" i="5"/>
  <c r="H2148" i="5"/>
  <c r="H2147" i="5"/>
  <c r="H2146" i="5"/>
  <c r="H2145" i="5"/>
  <c r="F2145" i="5" s="1"/>
  <c r="G2145" i="5" s="1"/>
  <c r="H2144" i="5"/>
  <c r="F2144" i="5" s="1"/>
  <c r="G2144" i="5" s="1"/>
  <c r="H2143" i="5"/>
  <c r="H2142" i="5"/>
  <c r="H2141" i="5"/>
  <c r="F2141" i="5" s="1"/>
  <c r="G2141" i="5" s="1"/>
  <c r="G2142" i="5" s="1"/>
  <c r="H2140" i="5"/>
  <c r="H2139" i="5"/>
  <c r="H2138" i="5"/>
  <c r="H2137" i="5"/>
  <c r="H2136" i="5"/>
  <c r="H2135" i="5"/>
  <c r="F2135" i="5" s="1"/>
  <c r="G2135" i="5" s="1"/>
  <c r="H2134" i="5"/>
  <c r="F2134" i="5" s="1"/>
  <c r="G2134" i="5" s="1"/>
  <c r="H2133" i="5"/>
  <c r="H2132" i="5"/>
  <c r="H2131" i="5"/>
  <c r="G2131" i="5"/>
  <c r="H2130" i="5"/>
  <c r="F2130" i="5" s="1"/>
  <c r="G2130" i="5" s="1"/>
  <c r="H2129" i="5"/>
  <c r="F2129" i="5" s="1"/>
  <c r="G2129" i="5" s="1"/>
  <c r="H2128" i="5"/>
  <c r="H2127" i="5"/>
  <c r="H2126" i="5"/>
  <c r="H2125" i="5"/>
  <c r="H2124" i="5"/>
  <c r="H2123" i="5"/>
  <c r="F2123" i="5" s="1"/>
  <c r="G2123" i="5" s="1"/>
  <c r="H2122" i="5"/>
  <c r="F2122" i="5" s="1"/>
  <c r="G2122" i="5" s="1"/>
  <c r="H2121" i="5"/>
  <c r="H2120" i="5"/>
  <c r="H2119" i="5"/>
  <c r="G2119" i="5"/>
  <c r="H2118" i="5"/>
  <c r="F2118" i="5" s="1"/>
  <c r="G2118" i="5" s="1"/>
  <c r="H2117" i="5"/>
  <c r="F2117" i="5" s="1"/>
  <c r="G2117" i="5" s="1"/>
  <c r="H2116" i="5"/>
  <c r="H2115" i="5"/>
  <c r="H2114" i="5"/>
  <c r="H2113" i="5"/>
  <c r="H2112" i="5"/>
  <c r="H2111" i="5"/>
  <c r="F2111" i="5" s="1"/>
  <c r="G2111" i="5" s="1"/>
  <c r="H2110" i="5"/>
  <c r="F2110" i="5" s="1"/>
  <c r="G2110" i="5" s="1"/>
  <c r="H2109" i="5"/>
  <c r="H2108" i="5"/>
  <c r="H2107" i="5"/>
  <c r="F2107" i="5" s="1"/>
  <c r="G2107" i="5" s="1"/>
  <c r="G2108" i="5" s="1"/>
  <c r="H2106" i="5"/>
  <c r="H2105" i="5"/>
  <c r="H2104" i="5"/>
  <c r="H2103" i="5"/>
  <c r="H2102" i="5"/>
  <c r="H2101" i="5"/>
  <c r="F2101" i="5" s="1"/>
  <c r="G2101" i="5" s="1"/>
  <c r="G2102" i="5" s="1"/>
  <c r="H2100" i="5"/>
  <c r="H2099" i="5"/>
  <c r="H2098" i="5"/>
  <c r="F2098" i="5" s="1"/>
  <c r="G2098" i="5" s="1"/>
  <c r="H2097" i="5"/>
  <c r="F2097" i="5" s="1"/>
  <c r="G2097" i="5" s="1"/>
  <c r="H2096" i="5"/>
  <c r="H2095" i="5"/>
  <c r="H2094" i="5"/>
  <c r="G2094" i="5"/>
  <c r="H2093" i="5"/>
  <c r="G2093" i="5"/>
  <c r="H2092" i="5"/>
  <c r="H2091" i="5"/>
  <c r="H2090" i="5"/>
  <c r="H2089" i="5"/>
  <c r="H2088" i="5"/>
  <c r="H2087" i="5"/>
  <c r="F2087" i="5" s="1"/>
  <c r="G2087" i="5" s="1"/>
  <c r="G2088" i="5" s="1"/>
  <c r="H2086" i="5"/>
  <c r="H2085" i="5"/>
  <c r="H2084" i="5"/>
  <c r="F2084" i="5" s="1"/>
  <c r="G2084" i="5" s="1"/>
  <c r="H2083" i="5"/>
  <c r="F2083" i="5" s="1"/>
  <c r="G2083" i="5" s="1"/>
  <c r="H2082" i="5"/>
  <c r="H2081" i="5"/>
  <c r="H2080" i="5"/>
  <c r="G2080" i="5"/>
  <c r="H2079" i="5"/>
  <c r="G2079" i="5"/>
  <c r="H2078" i="5"/>
  <c r="H2077" i="5"/>
  <c r="H2076" i="5"/>
  <c r="H2075" i="5"/>
  <c r="H2074" i="5"/>
  <c r="H2073" i="5"/>
  <c r="F2073" i="5" s="1"/>
  <c r="G2073" i="5" s="1"/>
  <c r="H2072" i="5"/>
  <c r="F2072" i="5" s="1"/>
  <c r="G2072" i="5" s="1"/>
  <c r="H2071" i="5"/>
  <c r="H2070" i="5"/>
  <c r="H2069" i="5"/>
  <c r="F2069" i="5" s="1"/>
  <c r="G2069" i="5" s="1"/>
  <c r="H2068" i="5"/>
  <c r="F2068" i="5" s="1"/>
  <c r="G2068" i="5" s="1"/>
  <c r="H2067" i="5"/>
  <c r="H2066" i="5"/>
  <c r="H2065" i="5"/>
  <c r="H2064" i="5"/>
  <c r="H2063" i="5"/>
  <c r="H2062" i="5"/>
  <c r="F2062" i="5" s="1"/>
  <c r="G2062" i="5" s="1"/>
  <c r="H2061" i="5"/>
  <c r="F2061" i="5" s="1"/>
  <c r="G2061" i="5" s="1"/>
  <c r="H2060" i="5"/>
  <c r="H2059" i="5"/>
  <c r="H2058" i="5"/>
  <c r="F2058" i="5" s="1"/>
  <c r="G2058" i="5" s="1"/>
  <c r="H2057" i="5"/>
  <c r="F2057" i="5" s="1"/>
  <c r="G2057" i="5" s="1"/>
  <c r="H2056" i="5"/>
  <c r="H2055" i="5"/>
  <c r="H2054" i="5"/>
  <c r="H2053" i="5"/>
  <c r="H2052" i="5"/>
  <c r="H2051" i="5"/>
  <c r="F2051" i="5" s="1"/>
  <c r="G2051" i="5" s="1"/>
  <c r="H2050" i="5"/>
  <c r="F2050" i="5" s="1"/>
  <c r="G2050" i="5" s="1"/>
  <c r="H2049" i="5"/>
  <c r="H2048" i="5"/>
  <c r="H2047" i="5"/>
  <c r="F2047" i="5" s="1"/>
  <c r="G2047" i="5" s="1"/>
  <c r="H2046" i="5"/>
  <c r="F2046" i="5" s="1"/>
  <c r="G2046" i="5" s="1"/>
  <c r="H2045" i="5"/>
  <c r="H2044" i="5"/>
  <c r="H2043" i="5"/>
  <c r="H2042" i="5"/>
  <c r="H2041" i="5"/>
  <c r="H2040" i="5"/>
  <c r="F2040" i="5" s="1"/>
  <c r="G2040" i="5" s="1"/>
  <c r="H2039" i="5"/>
  <c r="F2039" i="5" s="1"/>
  <c r="G2039" i="5" s="1"/>
  <c r="H2038" i="5"/>
  <c r="H2037" i="5"/>
  <c r="H2036" i="5"/>
  <c r="F2036" i="5" s="1"/>
  <c r="G2036" i="5" s="1"/>
  <c r="H2035" i="5"/>
  <c r="F2035" i="5" s="1"/>
  <c r="G2035" i="5" s="1"/>
  <c r="H2034" i="5"/>
  <c r="H2033" i="5"/>
  <c r="H2032" i="5"/>
  <c r="H2031" i="5"/>
  <c r="H2030" i="5"/>
  <c r="H2029" i="5"/>
  <c r="F2029" i="5" s="1"/>
  <c r="G2029" i="5" s="1"/>
  <c r="H2028" i="5"/>
  <c r="F2028" i="5" s="1"/>
  <c r="G2028" i="5" s="1"/>
  <c r="H2027" i="5"/>
  <c r="H2026" i="5"/>
  <c r="H2025" i="5"/>
  <c r="F2025" i="5" s="1"/>
  <c r="G2025" i="5" s="1"/>
  <c r="H2024" i="5"/>
  <c r="F2024" i="5" s="1"/>
  <c r="G2024" i="5" s="1"/>
  <c r="H2023" i="5"/>
  <c r="H2022" i="5"/>
  <c r="H2021" i="5"/>
  <c r="H2020" i="5"/>
  <c r="H2019" i="5"/>
  <c r="H2018" i="5"/>
  <c r="F2018" i="5" s="1"/>
  <c r="G2018" i="5" s="1"/>
  <c r="H2017" i="5"/>
  <c r="F2017" i="5" s="1"/>
  <c r="G2017" i="5" s="1"/>
  <c r="H2016" i="5"/>
  <c r="H2015" i="5"/>
  <c r="H2014" i="5"/>
  <c r="F2014" i="5" s="1"/>
  <c r="G2014" i="5" s="1"/>
  <c r="H2013" i="5"/>
  <c r="F2013" i="5" s="1"/>
  <c r="G2013" i="5" s="1"/>
  <c r="H2012" i="5"/>
  <c r="H2011" i="5"/>
  <c r="H2010" i="5"/>
  <c r="H2009" i="5"/>
  <c r="H2008" i="5"/>
  <c r="H2007" i="5"/>
  <c r="F2007" i="5" s="1"/>
  <c r="G2007" i="5" s="1"/>
  <c r="H2006" i="5"/>
  <c r="F2006" i="5" s="1"/>
  <c r="G2006" i="5" s="1"/>
  <c r="H2005" i="5"/>
  <c r="H2004" i="5"/>
  <c r="H2003" i="5"/>
  <c r="F2003" i="5" s="1"/>
  <c r="G2003" i="5" s="1"/>
  <c r="H2002" i="5"/>
  <c r="F2002" i="5" s="1"/>
  <c r="G2002" i="5" s="1"/>
  <c r="H2001" i="5"/>
  <c r="H2000" i="5"/>
  <c r="H1999" i="5"/>
  <c r="H1998" i="5"/>
  <c r="H1997" i="5"/>
  <c r="H1996" i="5"/>
  <c r="F1996" i="5" s="1"/>
  <c r="G1996" i="5" s="1"/>
  <c r="H1995" i="5"/>
  <c r="F1995" i="5" s="1"/>
  <c r="G1995" i="5" s="1"/>
  <c r="H1994" i="5"/>
  <c r="H1993" i="5"/>
  <c r="H1992" i="5"/>
  <c r="F1992" i="5" s="1"/>
  <c r="G1992" i="5" s="1"/>
  <c r="G1993" i="5" s="1"/>
  <c r="H1991" i="5"/>
  <c r="H1990" i="5"/>
  <c r="H1989" i="5"/>
  <c r="H1988" i="5"/>
  <c r="H1987" i="5"/>
  <c r="H1986" i="5"/>
  <c r="F1986" i="5" s="1"/>
  <c r="G1986" i="5" s="1"/>
  <c r="G1987" i="5" s="1"/>
  <c r="H1985" i="5"/>
  <c r="H1984" i="5"/>
  <c r="H1983" i="5"/>
  <c r="F1983" i="5" s="1"/>
  <c r="G1983" i="5" s="1"/>
  <c r="G1984" i="5" s="1"/>
  <c r="H1982" i="5"/>
  <c r="H1981" i="5"/>
  <c r="H1980" i="5"/>
  <c r="H1979" i="5"/>
  <c r="H1978" i="5"/>
  <c r="H1977" i="5"/>
  <c r="F1977" i="5" s="1"/>
  <c r="G1977" i="5" s="1"/>
  <c r="H1976" i="5"/>
  <c r="F1976" i="5" s="1"/>
  <c r="G1976" i="5" s="1"/>
  <c r="H1975" i="5"/>
  <c r="H1974" i="5"/>
  <c r="H1973" i="5"/>
  <c r="F1973" i="5" s="1"/>
  <c r="G1973" i="5" s="1"/>
  <c r="G1974" i="5" s="1"/>
  <c r="H1972" i="5"/>
  <c r="H1971" i="5"/>
  <c r="H1970" i="5"/>
  <c r="H1969" i="5"/>
  <c r="H1968" i="5"/>
  <c r="H1967" i="5"/>
  <c r="F1967" i="5" s="1"/>
  <c r="G1967" i="5" s="1"/>
  <c r="G1968" i="5" s="1"/>
  <c r="H1966" i="5"/>
  <c r="H1965" i="5"/>
  <c r="H1964" i="5"/>
  <c r="F1964" i="5" s="1"/>
  <c r="G1964" i="5" s="1"/>
  <c r="G1965" i="5" s="1"/>
  <c r="H1963" i="5"/>
  <c r="H1962" i="5"/>
  <c r="H1961" i="5"/>
  <c r="H1960" i="5"/>
  <c r="H1959" i="5"/>
  <c r="H1958" i="5"/>
  <c r="F1958" i="5" s="1"/>
  <c r="G1958" i="5" s="1"/>
  <c r="H1957" i="5"/>
  <c r="F1957" i="5" s="1"/>
  <c r="G1957" i="5" s="1"/>
  <c r="H1956" i="5"/>
  <c r="H1955" i="5"/>
  <c r="H1954" i="5"/>
  <c r="F1954" i="5" s="1"/>
  <c r="G1954" i="5" s="1"/>
  <c r="G1955" i="5" s="1"/>
  <c r="H1953" i="5"/>
  <c r="H1952" i="5"/>
  <c r="H1951" i="5"/>
  <c r="H1950" i="5"/>
  <c r="H1949" i="5"/>
  <c r="H1948" i="5"/>
  <c r="F1948" i="5" s="1"/>
  <c r="G1948" i="5" s="1"/>
  <c r="H1947" i="5"/>
  <c r="F1947" i="5" s="1"/>
  <c r="G1947" i="5" s="1"/>
  <c r="H1946" i="5"/>
  <c r="H1945" i="5"/>
  <c r="H1944" i="5"/>
  <c r="F1944" i="5" s="1"/>
  <c r="G1944" i="5" s="1"/>
  <c r="G1945" i="5" s="1"/>
  <c r="H1943" i="5"/>
  <c r="H1942" i="5"/>
  <c r="H1941" i="5"/>
  <c r="H1940" i="5"/>
  <c r="H1939" i="5"/>
  <c r="H1938" i="5"/>
  <c r="F1938" i="5" s="1"/>
  <c r="G1938" i="5" s="1"/>
  <c r="G1939" i="5" s="1"/>
  <c r="H1937" i="5"/>
  <c r="H1936" i="5"/>
  <c r="H1935" i="5"/>
  <c r="F1935" i="5" s="1"/>
  <c r="G1935" i="5" s="1"/>
  <c r="H1934" i="5"/>
  <c r="F1934" i="5" s="1"/>
  <c r="G1934" i="5" s="1"/>
  <c r="H1933" i="5"/>
  <c r="H1932" i="5"/>
  <c r="H1931" i="5"/>
  <c r="F1931" i="5" s="1"/>
  <c r="G1931" i="5" s="1"/>
  <c r="G1932" i="5" s="1"/>
  <c r="H1930" i="5"/>
  <c r="H1929" i="5"/>
  <c r="H1928" i="5"/>
  <c r="H1927" i="5"/>
  <c r="H1926" i="5"/>
  <c r="H1925" i="5"/>
  <c r="F1925" i="5" s="1"/>
  <c r="G1925" i="5" s="1"/>
  <c r="H1924" i="5"/>
  <c r="F1924" i="5" s="1"/>
  <c r="G1924" i="5" s="1"/>
  <c r="H1923" i="5"/>
  <c r="H1922" i="5"/>
  <c r="H1921" i="5"/>
  <c r="F1921" i="5" s="1"/>
  <c r="G1921" i="5" s="1"/>
  <c r="H1920" i="5"/>
  <c r="F1920" i="5" s="1"/>
  <c r="G1920" i="5" s="1"/>
  <c r="H1919" i="5"/>
  <c r="H1918" i="5"/>
  <c r="H1917" i="5"/>
  <c r="H1916" i="5"/>
  <c r="H1915" i="5"/>
  <c r="H1914" i="5"/>
  <c r="F1914" i="5" s="1"/>
  <c r="G1914" i="5" s="1"/>
  <c r="H1913" i="5"/>
  <c r="F1913" i="5" s="1"/>
  <c r="G1913" i="5" s="1"/>
  <c r="H1912" i="5"/>
  <c r="H1911" i="5"/>
  <c r="H1910" i="5"/>
  <c r="F1910" i="5" s="1"/>
  <c r="G1910" i="5" s="1"/>
  <c r="G1911" i="5" s="1"/>
  <c r="H1909" i="5"/>
  <c r="H1908" i="5"/>
  <c r="H1907" i="5"/>
  <c r="H1906" i="5"/>
  <c r="H1905" i="5"/>
  <c r="H1904" i="5"/>
  <c r="F1904" i="5" s="1"/>
  <c r="G1904" i="5" s="1"/>
  <c r="H1903" i="5"/>
  <c r="F1903" i="5" s="1"/>
  <c r="G1903" i="5" s="1"/>
  <c r="H1902" i="5"/>
  <c r="H1901" i="5"/>
  <c r="H1900" i="5"/>
  <c r="F1900" i="5" s="1"/>
  <c r="G1900" i="5" s="1"/>
  <c r="G1901" i="5" s="1"/>
  <c r="H1899" i="5"/>
  <c r="H1898" i="5"/>
  <c r="H1897" i="5"/>
  <c r="H1896" i="5"/>
  <c r="H1895" i="5"/>
  <c r="H1894" i="5"/>
  <c r="F1894" i="5" s="1"/>
  <c r="G1894" i="5" s="1"/>
  <c r="H1893" i="5"/>
  <c r="F1893" i="5" s="1"/>
  <c r="G1893" i="5" s="1"/>
  <c r="H1892" i="5"/>
  <c r="H1891" i="5"/>
  <c r="H1890" i="5"/>
  <c r="F1890" i="5" s="1"/>
  <c r="G1890" i="5" s="1"/>
  <c r="G1891" i="5" s="1"/>
  <c r="H1889" i="5"/>
  <c r="H1888" i="5"/>
  <c r="H1887" i="5"/>
  <c r="H1886" i="5"/>
  <c r="H1885" i="5"/>
  <c r="H1884" i="5"/>
  <c r="F1884" i="5" s="1"/>
  <c r="G1884" i="5" s="1"/>
  <c r="H1883" i="5"/>
  <c r="F1883" i="5" s="1"/>
  <c r="G1883" i="5" s="1"/>
  <c r="H1882" i="5"/>
  <c r="H1881" i="5"/>
  <c r="H1880" i="5"/>
  <c r="F1880" i="5" s="1"/>
  <c r="G1880" i="5" s="1"/>
  <c r="G1881" i="5" s="1"/>
  <c r="H1879" i="5"/>
  <c r="H1878" i="5"/>
  <c r="H1877" i="5"/>
  <c r="H1876" i="5"/>
  <c r="H1875" i="5"/>
  <c r="H1874" i="5"/>
  <c r="F1874" i="5" s="1"/>
  <c r="G1874" i="5" s="1"/>
  <c r="H1873" i="5"/>
  <c r="F1873" i="5" s="1"/>
  <c r="G1873" i="5" s="1"/>
  <c r="H1872" i="5"/>
  <c r="H1871" i="5"/>
  <c r="H1870" i="5"/>
  <c r="F1870" i="5" s="1"/>
  <c r="G1870" i="5" s="1"/>
  <c r="G1871" i="5" s="1"/>
  <c r="H1869" i="5"/>
  <c r="H1868" i="5"/>
  <c r="H1867" i="5"/>
  <c r="H1866" i="5"/>
  <c r="H1865" i="5"/>
  <c r="H1864" i="5"/>
  <c r="F1864" i="5" s="1"/>
  <c r="G1864" i="5" s="1"/>
  <c r="H1863" i="5"/>
  <c r="F1863" i="5" s="1"/>
  <c r="G1863" i="5" s="1"/>
  <c r="H1862" i="5"/>
  <c r="H1861" i="5"/>
  <c r="H1860" i="5"/>
  <c r="F1860" i="5" s="1"/>
  <c r="G1860" i="5" s="1"/>
  <c r="G1861" i="5" s="1"/>
  <c r="H1859" i="5"/>
  <c r="H1858" i="5"/>
  <c r="H1857" i="5"/>
  <c r="H1856" i="5"/>
  <c r="H1855" i="5"/>
  <c r="H1854" i="5"/>
  <c r="F1854" i="5" s="1"/>
  <c r="G1854" i="5" s="1"/>
  <c r="H1853" i="5"/>
  <c r="F1853" i="5" s="1"/>
  <c r="G1853" i="5" s="1"/>
  <c r="H1852" i="5"/>
  <c r="H1851" i="5"/>
  <c r="H1850" i="5"/>
  <c r="F1850" i="5" s="1"/>
  <c r="G1850" i="5" s="1"/>
  <c r="G1851" i="5" s="1"/>
  <c r="H1849" i="5"/>
  <c r="H1848" i="5"/>
  <c r="H1847" i="5"/>
  <c r="H1846" i="5"/>
  <c r="H1845" i="5"/>
  <c r="H1844" i="5"/>
  <c r="F1844" i="5" s="1"/>
  <c r="G1844" i="5" s="1"/>
  <c r="H1843" i="5"/>
  <c r="F1843" i="5" s="1"/>
  <c r="G1843" i="5" s="1"/>
  <c r="H1842" i="5"/>
  <c r="H1841" i="5"/>
  <c r="H1840" i="5"/>
  <c r="F1840" i="5" s="1"/>
  <c r="G1840" i="5" s="1"/>
  <c r="G1841" i="5" s="1"/>
  <c r="H1839" i="5"/>
  <c r="H1838" i="5"/>
  <c r="H1837" i="5"/>
  <c r="H1836" i="5"/>
  <c r="H1835" i="5"/>
  <c r="H1834" i="5"/>
  <c r="F1834" i="5" s="1"/>
  <c r="G1834" i="5" s="1"/>
  <c r="H1833" i="5"/>
  <c r="F1833" i="5" s="1"/>
  <c r="G1833" i="5" s="1"/>
  <c r="H1832" i="5"/>
  <c r="H1831" i="5"/>
  <c r="H1830" i="5"/>
  <c r="F1830" i="5" s="1"/>
  <c r="G1830" i="5" s="1"/>
  <c r="G1831" i="5" s="1"/>
  <c r="H1829" i="5"/>
  <c r="H1828" i="5"/>
  <c r="H1827" i="5"/>
  <c r="H1826" i="5"/>
  <c r="H1825" i="5"/>
  <c r="H1824" i="5"/>
  <c r="F1824" i="5" s="1"/>
  <c r="G1824" i="5" s="1"/>
  <c r="H1823" i="5"/>
  <c r="F1823" i="5" s="1"/>
  <c r="G1823" i="5" s="1"/>
  <c r="H1822" i="5"/>
  <c r="H1821" i="5"/>
  <c r="H1820" i="5"/>
  <c r="F1820" i="5" s="1"/>
  <c r="G1820" i="5" s="1"/>
  <c r="G1821" i="5" s="1"/>
  <c r="H1819" i="5"/>
  <c r="H1818" i="5"/>
  <c r="H1817" i="5"/>
  <c r="H1816" i="5"/>
  <c r="H1815" i="5"/>
  <c r="H1814" i="5"/>
  <c r="F1814" i="5" s="1"/>
  <c r="G1814" i="5" s="1"/>
  <c r="G1815" i="5" s="1"/>
  <c r="H1813" i="5"/>
  <c r="H1812" i="5"/>
  <c r="H1811" i="5"/>
  <c r="F1811" i="5" s="1"/>
  <c r="G1811" i="5" s="1"/>
  <c r="H1810" i="5"/>
  <c r="F1810" i="5" s="1"/>
  <c r="G1810" i="5" s="1"/>
  <c r="H1809" i="5"/>
  <c r="H1808" i="5"/>
  <c r="H1807" i="5"/>
  <c r="H1806" i="5"/>
  <c r="H1805" i="5"/>
  <c r="H1804" i="5"/>
  <c r="F1804" i="5" s="1"/>
  <c r="G1804" i="5" s="1"/>
  <c r="H1803" i="5"/>
  <c r="F1803" i="5" s="1"/>
  <c r="G1803" i="5" s="1"/>
  <c r="H1802" i="5"/>
  <c r="F1802" i="5" s="1"/>
  <c r="G1802" i="5" s="1"/>
  <c r="H1801" i="5"/>
  <c r="H1800" i="5"/>
  <c r="H1799" i="5"/>
  <c r="F1799" i="5" s="1"/>
  <c r="G1799" i="5" s="1"/>
  <c r="H1798" i="5"/>
  <c r="F1798" i="5" s="1"/>
  <c r="G1798" i="5" s="1"/>
  <c r="H1797" i="5"/>
  <c r="H1796" i="5"/>
  <c r="H1795" i="5"/>
  <c r="H1794" i="5"/>
  <c r="H1793" i="5"/>
  <c r="H1792" i="5"/>
  <c r="F1792" i="5" s="1"/>
  <c r="G1792" i="5" s="1"/>
  <c r="H1791" i="5"/>
  <c r="F1791" i="5" s="1"/>
  <c r="G1791" i="5" s="1"/>
  <c r="H1790" i="5"/>
  <c r="F1790" i="5" s="1"/>
  <c r="G1790" i="5" s="1"/>
  <c r="H1789" i="5"/>
  <c r="H1788" i="5"/>
  <c r="H1787" i="5"/>
  <c r="F1787" i="5" s="1"/>
  <c r="G1787" i="5" s="1"/>
  <c r="H1786" i="5"/>
  <c r="F1786" i="5" s="1"/>
  <c r="G1786" i="5" s="1"/>
  <c r="H1785" i="5"/>
  <c r="H1784" i="5"/>
  <c r="H1783" i="5"/>
  <c r="H1782" i="5"/>
  <c r="H1781" i="5"/>
  <c r="H1780" i="5"/>
  <c r="F1780" i="5" s="1"/>
  <c r="G1780" i="5" s="1"/>
  <c r="H1779" i="5"/>
  <c r="F1779" i="5" s="1"/>
  <c r="G1779" i="5" s="1"/>
  <c r="H1778" i="5"/>
  <c r="F1778" i="5" s="1"/>
  <c r="G1778" i="5" s="1"/>
  <c r="H1777" i="5"/>
  <c r="H1776" i="5"/>
  <c r="H1775" i="5"/>
  <c r="F1775" i="5" s="1"/>
  <c r="G1775" i="5" s="1"/>
  <c r="H1774" i="5"/>
  <c r="F1774" i="5" s="1"/>
  <c r="G1774" i="5" s="1"/>
  <c r="H1773" i="5"/>
  <c r="H1772" i="5"/>
  <c r="H1771" i="5"/>
  <c r="H1770" i="5"/>
  <c r="H1769" i="5"/>
  <c r="H1768" i="5"/>
  <c r="F1768" i="5" s="1"/>
  <c r="G1768" i="5" s="1"/>
  <c r="H1767" i="5"/>
  <c r="F1767" i="5" s="1"/>
  <c r="G1767" i="5" s="1"/>
  <c r="H1766" i="5"/>
  <c r="F1766" i="5" s="1"/>
  <c r="G1766" i="5" s="1"/>
  <c r="H1765" i="5"/>
  <c r="H1764" i="5"/>
  <c r="H1763" i="5"/>
  <c r="F1763" i="5" s="1"/>
  <c r="G1763" i="5" s="1"/>
  <c r="H1762" i="5"/>
  <c r="F1762" i="5" s="1"/>
  <c r="G1762" i="5" s="1"/>
  <c r="H1761" i="5"/>
  <c r="H1760" i="5"/>
  <c r="H1759" i="5"/>
  <c r="H1758" i="5"/>
  <c r="H1757" i="5"/>
  <c r="H1756" i="5"/>
  <c r="F1756" i="5" s="1"/>
  <c r="G1756" i="5" s="1"/>
  <c r="H1755" i="5"/>
  <c r="F1755" i="5" s="1"/>
  <c r="G1755" i="5" s="1"/>
  <c r="H1754" i="5"/>
  <c r="F1754" i="5" s="1"/>
  <c r="G1754" i="5" s="1"/>
  <c r="H1753" i="5"/>
  <c r="H1752" i="5"/>
  <c r="H1751" i="5"/>
  <c r="F1751" i="5" s="1"/>
  <c r="G1751" i="5" s="1"/>
  <c r="H1750" i="5"/>
  <c r="F1750" i="5" s="1"/>
  <c r="G1750" i="5" s="1"/>
  <c r="H1749" i="5"/>
  <c r="H1748" i="5"/>
  <c r="H1747" i="5"/>
  <c r="H1746" i="5"/>
  <c r="H1745" i="5"/>
  <c r="H1744" i="5"/>
  <c r="F1744" i="5" s="1"/>
  <c r="G1744" i="5" s="1"/>
  <c r="H1743" i="5"/>
  <c r="F1743" i="5" s="1"/>
  <c r="G1743" i="5" s="1"/>
  <c r="H1742" i="5"/>
  <c r="F1742" i="5" s="1"/>
  <c r="G1742" i="5" s="1"/>
  <c r="H1741" i="5"/>
  <c r="H1740" i="5"/>
  <c r="H1739" i="5"/>
  <c r="F1739" i="5" s="1"/>
  <c r="G1739" i="5" s="1"/>
  <c r="H1738" i="5"/>
  <c r="F1738" i="5" s="1"/>
  <c r="G1738" i="5" s="1"/>
  <c r="H1737" i="5"/>
  <c r="H1736" i="5"/>
  <c r="H1735" i="5"/>
  <c r="H1734" i="5"/>
  <c r="H1733" i="5"/>
  <c r="H1732" i="5"/>
  <c r="F1732" i="5" s="1"/>
  <c r="G1732" i="5" s="1"/>
  <c r="H1731" i="5"/>
  <c r="F1731" i="5" s="1"/>
  <c r="G1731" i="5" s="1"/>
  <c r="H1730" i="5"/>
  <c r="F1730" i="5" s="1"/>
  <c r="G1730" i="5" s="1"/>
  <c r="H1729" i="5"/>
  <c r="H1728" i="5"/>
  <c r="H1727" i="5"/>
  <c r="F1727" i="5" s="1"/>
  <c r="G1727" i="5" s="1"/>
  <c r="H1726" i="5"/>
  <c r="F1726" i="5" s="1"/>
  <c r="G1726" i="5" s="1"/>
  <c r="H1725" i="5"/>
  <c r="H1724" i="5"/>
  <c r="H1723" i="5"/>
  <c r="H1722" i="5"/>
  <c r="H1721" i="5"/>
  <c r="H1720" i="5"/>
  <c r="F1720" i="5" s="1"/>
  <c r="G1720" i="5" s="1"/>
  <c r="H1719" i="5"/>
  <c r="F1719" i="5" s="1"/>
  <c r="G1719" i="5" s="1"/>
  <c r="H1718" i="5"/>
  <c r="F1718" i="5" s="1"/>
  <c r="G1718" i="5" s="1"/>
  <c r="H1717" i="5"/>
  <c r="H1716" i="5"/>
  <c r="H1715" i="5"/>
  <c r="F1715" i="5" s="1"/>
  <c r="G1715" i="5" s="1"/>
  <c r="H1714" i="5"/>
  <c r="F1714" i="5" s="1"/>
  <c r="G1714" i="5" s="1"/>
  <c r="H1713" i="5"/>
  <c r="H1712" i="5"/>
  <c r="H1711" i="5"/>
  <c r="H1710" i="5"/>
  <c r="H1709" i="5"/>
  <c r="H1708" i="5"/>
  <c r="F1708" i="5" s="1"/>
  <c r="G1708" i="5" s="1"/>
  <c r="H1707" i="5"/>
  <c r="F1707" i="5" s="1"/>
  <c r="G1707" i="5" s="1"/>
  <c r="H1706" i="5"/>
  <c r="F1706" i="5" s="1"/>
  <c r="G1706" i="5" s="1"/>
  <c r="H1705" i="5"/>
  <c r="H1704" i="5"/>
  <c r="H1703" i="5"/>
  <c r="F1703" i="5" s="1"/>
  <c r="G1703" i="5" s="1"/>
  <c r="H1702" i="5"/>
  <c r="F1702" i="5" s="1"/>
  <c r="G1702" i="5" s="1"/>
  <c r="H1701" i="5"/>
  <c r="H1700" i="5"/>
  <c r="H1699" i="5"/>
  <c r="H1698" i="5"/>
  <c r="H1697" i="5"/>
  <c r="H1696" i="5"/>
  <c r="F1696" i="5" s="1"/>
  <c r="G1696" i="5" s="1"/>
  <c r="H1695" i="5"/>
  <c r="F1695" i="5" s="1"/>
  <c r="G1695" i="5" s="1"/>
  <c r="H1694" i="5"/>
  <c r="F1694" i="5" s="1"/>
  <c r="G1694" i="5" s="1"/>
  <c r="H1693" i="5"/>
  <c r="H1692" i="5"/>
  <c r="H1691" i="5"/>
  <c r="F1691" i="5" s="1"/>
  <c r="G1691" i="5" s="1"/>
  <c r="H1690" i="5"/>
  <c r="F1690" i="5" s="1"/>
  <c r="G1690" i="5" s="1"/>
  <c r="H1689" i="5"/>
  <c r="H1688" i="5"/>
  <c r="H1687" i="5"/>
  <c r="H1686" i="5"/>
  <c r="H1685" i="5"/>
  <c r="H1684" i="5"/>
  <c r="F1684" i="5" s="1"/>
  <c r="G1684" i="5" s="1"/>
  <c r="H1683" i="5"/>
  <c r="F1683" i="5" s="1"/>
  <c r="G1683" i="5" s="1"/>
  <c r="H1682" i="5"/>
  <c r="F1682" i="5" s="1"/>
  <c r="G1682" i="5" s="1"/>
  <c r="H1681" i="5"/>
  <c r="H1680" i="5"/>
  <c r="H1679" i="5"/>
  <c r="F1679" i="5" s="1"/>
  <c r="G1679" i="5" s="1"/>
  <c r="H1678" i="5"/>
  <c r="F1678" i="5" s="1"/>
  <c r="G1678" i="5" s="1"/>
  <c r="H1677" i="5"/>
  <c r="H1676" i="5"/>
  <c r="H1675" i="5"/>
  <c r="H1674" i="5"/>
  <c r="H1673" i="5"/>
  <c r="H1672" i="5"/>
  <c r="F1672" i="5" s="1"/>
  <c r="G1672" i="5" s="1"/>
  <c r="H1671" i="5"/>
  <c r="F1671" i="5" s="1"/>
  <c r="G1671" i="5" s="1"/>
  <c r="H1670" i="5"/>
  <c r="F1670" i="5" s="1"/>
  <c r="G1670" i="5" s="1"/>
  <c r="H1669" i="5"/>
  <c r="H1668" i="5"/>
  <c r="H1667" i="5"/>
  <c r="F1667" i="5" s="1"/>
  <c r="G1667" i="5" s="1"/>
  <c r="H1666" i="5"/>
  <c r="F1666" i="5" s="1"/>
  <c r="G1666" i="5" s="1"/>
  <c r="H1665" i="5"/>
  <c r="H1664" i="5"/>
  <c r="H1663" i="5"/>
  <c r="H1662" i="5"/>
  <c r="H1661" i="5"/>
  <c r="H1660" i="5"/>
  <c r="F1660" i="5" s="1"/>
  <c r="G1660" i="5" s="1"/>
  <c r="H1659" i="5"/>
  <c r="F1659" i="5" s="1"/>
  <c r="G1659" i="5" s="1"/>
  <c r="H1658" i="5"/>
  <c r="F1658" i="5" s="1"/>
  <c r="G1658" i="5" s="1"/>
  <c r="H1657" i="5"/>
  <c r="H1656" i="5"/>
  <c r="H1655" i="5"/>
  <c r="F1655" i="5" s="1"/>
  <c r="G1655" i="5" s="1"/>
  <c r="H1654" i="5"/>
  <c r="F1654" i="5" s="1"/>
  <c r="G1654" i="5" s="1"/>
  <c r="H1653" i="5"/>
  <c r="H1652" i="5"/>
  <c r="H1651" i="5"/>
  <c r="H1650" i="5"/>
  <c r="H1649" i="5"/>
  <c r="H1648" i="5"/>
  <c r="F1648" i="5" s="1"/>
  <c r="G1648" i="5" s="1"/>
  <c r="H1647" i="5"/>
  <c r="F1647" i="5" s="1"/>
  <c r="G1647" i="5" s="1"/>
  <c r="H1646" i="5"/>
  <c r="F1646" i="5" s="1"/>
  <c r="G1646" i="5" s="1"/>
  <c r="H1645" i="5"/>
  <c r="H1644" i="5"/>
  <c r="H1643" i="5"/>
  <c r="F1643" i="5" s="1"/>
  <c r="G1643" i="5" s="1"/>
  <c r="H1642" i="5"/>
  <c r="F1642" i="5" s="1"/>
  <c r="G1642" i="5" s="1"/>
  <c r="H1641" i="5"/>
  <c r="H1640" i="5"/>
  <c r="H1639" i="5"/>
  <c r="H1638" i="5"/>
  <c r="H1637" i="5"/>
  <c r="H1636" i="5"/>
  <c r="F1636" i="5" s="1"/>
  <c r="G1636" i="5" s="1"/>
  <c r="H1635" i="5"/>
  <c r="F1635" i="5" s="1"/>
  <c r="G1635" i="5" s="1"/>
  <c r="H1634" i="5"/>
  <c r="H1633" i="5"/>
  <c r="H1632" i="5"/>
  <c r="F1632" i="5" s="1"/>
  <c r="G1632" i="5" s="1"/>
  <c r="G1633" i="5" s="1"/>
  <c r="H1631" i="5"/>
  <c r="H1630" i="5"/>
  <c r="H1629" i="5"/>
  <c r="H1628" i="5"/>
  <c r="H1627" i="5"/>
  <c r="H1626" i="5"/>
  <c r="F1626" i="5" s="1"/>
  <c r="G1626" i="5" s="1"/>
  <c r="H1625" i="5"/>
  <c r="F1625" i="5" s="1"/>
  <c r="G1625" i="5" s="1"/>
  <c r="H1624" i="5"/>
  <c r="H1623" i="5"/>
  <c r="H1622" i="5"/>
  <c r="F1622" i="5" s="1"/>
  <c r="G1622" i="5" s="1"/>
  <c r="H1621" i="5"/>
  <c r="F1621" i="5" s="1"/>
  <c r="G1621" i="5" s="1"/>
  <c r="H1620" i="5"/>
  <c r="F1620" i="5" s="1"/>
  <c r="G1620" i="5" s="1"/>
  <c r="H1619" i="5"/>
  <c r="H1618" i="5"/>
  <c r="H1617" i="5"/>
  <c r="H1616" i="5"/>
  <c r="H1615" i="5"/>
  <c r="H1614" i="5"/>
  <c r="F1614" i="5" s="1"/>
  <c r="G1614" i="5" s="1"/>
  <c r="H1613" i="5"/>
  <c r="F1613" i="5" s="1"/>
  <c r="G1613" i="5" s="1"/>
  <c r="H1612" i="5"/>
  <c r="H1611" i="5"/>
  <c r="H1610" i="5"/>
  <c r="F1610" i="5" s="1"/>
  <c r="G1610" i="5" s="1"/>
  <c r="H1609" i="5"/>
  <c r="F1609" i="5" s="1"/>
  <c r="G1609" i="5" s="1"/>
  <c r="H1608" i="5"/>
  <c r="F1608" i="5" s="1"/>
  <c r="G1608" i="5" s="1"/>
  <c r="H1607" i="5"/>
  <c r="H1606" i="5"/>
  <c r="H1605" i="5"/>
  <c r="H1604" i="5"/>
  <c r="H1603" i="5"/>
  <c r="H1602" i="5"/>
  <c r="F1602" i="5" s="1"/>
  <c r="G1602" i="5" s="1"/>
  <c r="H1601" i="5"/>
  <c r="F1601" i="5" s="1"/>
  <c r="G1601" i="5" s="1"/>
  <c r="H1600" i="5"/>
  <c r="H1599" i="5"/>
  <c r="G1599" i="5"/>
  <c r="H1598" i="5"/>
  <c r="H1597" i="5"/>
  <c r="F1597" i="5" s="1"/>
  <c r="H1596" i="5"/>
  <c r="H1595" i="5"/>
  <c r="H1594" i="5"/>
  <c r="H1593" i="5"/>
  <c r="H1592" i="5"/>
  <c r="H1591" i="5"/>
  <c r="F1591" i="5" s="1"/>
  <c r="G1591" i="5" s="1"/>
  <c r="G1592" i="5" s="1"/>
  <c r="H1590" i="5"/>
  <c r="H1589" i="5"/>
  <c r="H1588" i="5"/>
  <c r="G1588" i="5"/>
  <c r="G1589" i="5" s="1"/>
  <c r="H1587" i="5"/>
  <c r="H1586" i="5"/>
  <c r="H1585" i="5"/>
  <c r="H1584" i="5"/>
  <c r="H1583" i="5"/>
  <c r="H1582" i="5"/>
  <c r="F1582" i="5" s="1"/>
  <c r="G1582" i="5" s="1"/>
  <c r="G1583" i="5" s="1"/>
  <c r="H1581" i="5"/>
  <c r="H1580" i="5"/>
  <c r="H1579" i="5"/>
  <c r="G1579" i="5"/>
  <c r="G1580" i="5" s="1"/>
  <c r="H1578" i="5"/>
  <c r="H1577" i="5"/>
  <c r="H1576" i="5"/>
  <c r="H1575" i="5"/>
  <c r="H1574" i="5"/>
  <c r="H1573" i="5"/>
  <c r="F1573" i="5" s="1"/>
  <c r="G1573" i="5" s="1"/>
  <c r="H1572" i="5"/>
  <c r="F1572" i="5" s="1"/>
  <c r="G1572" i="5" s="1"/>
  <c r="H1571" i="5"/>
  <c r="F1571" i="5" s="1"/>
  <c r="G1571" i="5" s="1"/>
  <c r="H1570" i="5"/>
  <c r="F1570" i="5" s="1"/>
  <c r="G1570" i="5" s="1"/>
  <c r="H1569" i="5"/>
  <c r="H1568" i="5"/>
  <c r="H1567" i="5"/>
  <c r="F1567" i="5" s="1"/>
  <c r="G1567" i="5" s="1"/>
  <c r="H1566" i="5"/>
  <c r="F1566" i="5" s="1"/>
  <c r="G1566" i="5" s="1"/>
  <c r="H1565" i="5"/>
  <c r="F1565" i="5" s="1"/>
  <c r="G1565" i="5" s="1"/>
  <c r="H1564" i="5"/>
  <c r="H1563" i="5"/>
  <c r="H1562" i="5"/>
  <c r="F1562" i="5" s="1"/>
  <c r="G1562" i="5" s="1"/>
  <c r="G1563" i="5" s="1"/>
  <c r="H1561" i="5"/>
  <c r="H1560" i="5"/>
  <c r="H1559" i="5"/>
  <c r="H1558" i="5"/>
  <c r="H1557" i="5"/>
  <c r="H1556" i="5"/>
  <c r="F1556" i="5" s="1"/>
  <c r="G1556" i="5" s="1"/>
  <c r="H1555" i="5"/>
  <c r="F1555" i="5" s="1"/>
  <c r="G1555" i="5" s="1"/>
  <c r="H1554" i="5"/>
  <c r="H1553" i="5"/>
  <c r="H1552" i="5"/>
  <c r="F1552" i="5" s="1"/>
  <c r="G1552" i="5" s="1"/>
  <c r="H1551" i="5"/>
  <c r="F1551" i="5" s="1"/>
  <c r="G1551" i="5" s="1"/>
  <c r="H1550" i="5"/>
  <c r="H1549" i="5"/>
  <c r="H1548" i="5"/>
  <c r="H1547" i="5"/>
  <c r="H1546" i="5"/>
  <c r="H1545" i="5"/>
  <c r="F1545" i="5" s="1"/>
  <c r="G1545" i="5" s="1"/>
  <c r="H1544" i="5"/>
  <c r="F1544" i="5" s="1"/>
  <c r="G1544" i="5" s="1"/>
  <c r="H1543" i="5"/>
  <c r="H1542" i="5"/>
  <c r="H1541" i="5"/>
  <c r="F1541" i="5" s="1"/>
  <c r="G1541" i="5" s="1"/>
  <c r="H1540" i="5"/>
  <c r="F1540" i="5" s="1"/>
  <c r="G1540" i="5" s="1"/>
  <c r="H1539" i="5"/>
  <c r="H1538" i="5"/>
  <c r="H1537" i="5"/>
  <c r="H1536" i="5"/>
  <c r="H1535" i="5"/>
  <c r="H1534" i="5"/>
  <c r="F1534" i="5" s="1"/>
  <c r="G1534" i="5" s="1"/>
  <c r="H1533" i="5"/>
  <c r="F1533" i="5" s="1"/>
  <c r="G1533" i="5" s="1"/>
  <c r="H1532" i="5"/>
  <c r="H1531" i="5"/>
  <c r="H1530" i="5"/>
  <c r="F1530" i="5" s="1"/>
  <c r="G1530" i="5" s="1"/>
  <c r="H1529" i="5"/>
  <c r="F1529" i="5" s="1"/>
  <c r="G1529" i="5" s="1"/>
  <c r="H1528" i="5"/>
  <c r="H1527" i="5"/>
  <c r="H1526" i="5"/>
  <c r="H1525" i="5"/>
  <c r="H1524" i="5"/>
  <c r="H1523" i="5"/>
  <c r="F1523" i="5" s="1"/>
  <c r="G1523" i="5" s="1"/>
  <c r="H1522" i="5"/>
  <c r="F1522" i="5" s="1"/>
  <c r="G1522" i="5" s="1"/>
  <c r="H1521" i="5"/>
  <c r="H1520" i="5"/>
  <c r="H1519" i="5"/>
  <c r="G1519" i="5"/>
  <c r="G1520" i="5" s="1"/>
  <c r="H1518" i="5"/>
  <c r="H1517" i="5"/>
  <c r="H1516" i="5"/>
  <c r="H1515" i="5"/>
  <c r="H1514" i="5"/>
  <c r="H1513" i="5"/>
  <c r="F1513" i="5" s="1"/>
  <c r="G1513" i="5" s="1"/>
  <c r="H1512" i="5"/>
  <c r="F1512" i="5" s="1"/>
  <c r="G1512" i="5" s="1"/>
  <c r="H1511" i="5"/>
  <c r="H1510" i="5"/>
  <c r="H1509" i="5"/>
  <c r="F1509" i="5" s="1"/>
  <c r="G1509" i="5" s="1"/>
  <c r="G1510" i="5" s="1"/>
  <c r="H1508" i="5"/>
  <c r="H1507" i="5"/>
  <c r="H1506" i="5"/>
  <c r="H1505" i="5"/>
  <c r="H1504" i="5"/>
  <c r="H1503" i="5"/>
  <c r="F1503" i="5" s="1"/>
  <c r="G1503" i="5" s="1"/>
  <c r="G1504" i="5" s="1"/>
  <c r="H1502" i="5"/>
  <c r="H1501" i="5"/>
  <c r="H1500" i="5"/>
  <c r="F1500" i="5" s="1"/>
  <c r="G1500" i="5" s="1"/>
  <c r="H1499" i="5"/>
  <c r="F1499" i="5" s="1"/>
  <c r="G1499" i="5" s="1"/>
  <c r="H1498" i="5"/>
  <c r="H1497" i="5"/>
  <c r="H1496" i="5"/>
  <c r="H1495" i="5"/>
  <c r="H1494" i="5"/>
  <c r="H1493" i="5"/>
  <c r="F1493" i="5" s="1"/>
  <c r="G1493" i="5" s="1"/>
  <c r="G1494" i="5" s="1"/>
  <c r="H1492" i="5"/>
  <c r="H1491" i="5"/>
  <c r="H1490" i="5"/>
  <c r="F1490" i="5" s="1"/>
  <c r="G1490" i="5" s="1"/>
  <c r="G1491" i="5" s="1"/>
  <c r="H1489" i="5"/>
  <c r="H1488" i="5"/>
  <c r="H1487" i="5"/>
  <c r="F1487" i="5" s="1"/>
  <c r="G1487" i="5" s="1"/>
  <c r="H1486" i="5"/>
  <c r="F1486" i="5" s="1"/>
  <c r="G1486" i="5" s="1"/>
  <c r="H1485" i="5"/>
  <c r="H1484" i="5"/>
  <c r="H1483" i="5"/>
  <c r="H1482" i="5"/>
  <c r="H1481" i="5"/>
  <c r="H1480" i="5"/>
  <c r="F1480" i="5" s="1"/>
  <c r="G1480" i="5" s="1"/>
  <c r="G1481" i="5" s="1"/>
  <c r="G1482" i="5" s="1"/>
  <c r="H1479" i="5"/>
  <c r="H1478" i="5"/>
  <c r="H1477" i="5"/>
  <c r="H1476" i="5"/>
  <c r="H1475" i="5"/>
  <c r="H1474" i="5"/>
  <c r="F1474" i="5" s="1"/>
  <c r="G1474" i="5" s="1"/>
  <c r="H1473" i="5"/>
  <c r="F1473" i="5" s="1"/>
  <c r="G1473" i="5" s="1"/>
  <c r="H1472" i="5"/>
  <c r="H1471" i="5"/>
  <c r="H1470" i="5"/>
  <c r="F1470" i="5" s="1"/>
  <c r="G1470" i="5" s="1"/>
  <c r="G1471" i="5" s="1"/>
  <c r="H1469" i="5"/>
  <c r="H1468" i="5"/>
  <c r="H1467" i="5"/>
  <c r="H1466" i="5"/>
  <c r="H1465" i="5"/>
  <c r="H1464" i="5"/>
  <c r="F1464" i="5" s="1"/>
  <c r="G1464" i="5" s="1"/>
  <c r="H1463" i="5"/>
  <c r="F1463" i="5" s="1"/>
  <c r="G1463" i="5" s="1"/>
  <c r="H1462" i="5"/>
  <c r="H1461" i="5"/>
  <c r="H1460" i="5"/>
  <c r="F1460" i="5" s="1"/>
  <c r="G1460" i="5" s="1"/>
  <c r="H1459" i="5"/>
  <c r="F1459" i="5" s="1"/>
  <c r="G1459" i="5" s="1"/>
  <c r="H1458" i="5"/>
  <c r="H1457" i="5"/>
  <c r="H1456" i="5"/>
  <c r="H1455" i="5"/>
  <c r="H1454" i="5"/>
  <c r="H1453" i="5"/>
  <c r="F1453" i="5" s="1"/>
  <c r="G1453" i="5" s="1"/>
  <c r="H1452" i="5"/>
  <c r="F1452" i="5" s="1"/>
  <c r="G1452" i="5" s="1"/>
  <c r="H1451" i="5"/>
  <c r="H1450" i="5"/>
  <c r="H1449" i="5"/>
  <c r="F1449" i="5" s="1"/>
  <c r="G1449" i="5" s="1"/>
  <c r="H1448" i="5"/>
  <c r="F1448" i="5" s="1"/>
  <c r="G1448" i="5" s="1"/>
  <c r="H1447" i="5"/>
  <c r="H1446" i="5"/>
  <c r="H1445" i="5"/>
  <c r="H1444" i="5"/>
  <c r="H1443" i="5"/>
  <c r="H1442" i="5"/>
  <c r="F1442" i="5" s="1"/>
  <c r="G1442" i="5" s="1"/>
  <c r="G1443" i="5" s="1"/>
  <c r="H1441" i="5"/>
  <c r="H1440" i="5"/>
  <c r="H1439" i="5"/>
  <c r="F1439" i="5" s="1"/>
  <c r="G1439" i="5" s="1"/>
  <c r="G1440" i="5" s="1"/>
  <c r="H1438" i="5"/>
  <c r="H1437" i="5"/>
  <c r="H1436" i="5"/>
  <c r="F1436" i="5" s="1"/>
  <c r="G1436" i="5" s="1"/>
  <c r="G1437" i="5" s="1"/>
  <c r="H1435" i="5"/>
  <c r="H1434" i="5"/>
  <c r="H1433" i="5"/>
  <c r="H1432" i="5"/>
  <c r="H1431" i="5"/>
  <c r="H1430" i="5"/>
  <c r="F1430" i="5" s="1"/>
  <c r="G1430" i="5" s="1"/>
  <c r="H1429" i="5"/>
  <c r="F1429" i="5" s="1"/>
  <c r="G1429" i="5" s="1"/>
  <c r="H1428" i="5"/>
  <c r="H1427" i="5"/>
  <c r="H1426" i="5"/>
  <c r="F1426" i="5" s="1"/>
  <c r="G1426" i="5" s="1"/>
  <c r="H1425" i="5"/>
  <c r="F1425" i="5" s="1"/>
  <c r="G1425" i="5" s="1"/>
  <c r="H1424" i="5"/>
  <c r="H1423" i="5"/>
  <c r="H1422" i="5"/>
  <c r="H1421" i="5"/>
  <c r="H1420" i="5"/>
  <c r="H1419" i="5"/>
  <c r="F1419" i="5" s="1"/>
  <c r="G1419" i="5" s="1"/>
  <c r="G1420" i="5" s="1"/>
  <c r="H1418" i="5"/>
  <c r="H1417" i="5"/>
  <c r="H1416" i="5"/>
  <c r="F1416" i="5" s="1"/>
  <c r="G1416" i="5" s="1"/>
  <c r="G1417" i="5" s="1"/>
  <c r="H1415" i="5"/>
  <c r="H1414" i="5"/>
  <c r="H1413" i="5"/>
  <c r="F1413" i="5" s="1"/>
  <c r="G1413" i="5" s="1"/>
  <c r="G1414" i="5" s="1"/>
  <c r="H1412" i="5"/>
  <c r="H1411" i="5"/>
  <c r="H1410" i="5"/>
  <c r="H1409" i="5"/>
  <c r="H1408" i="5"/>
  <c r="H1407" i="5"/>
  <c r="F1407" i="5" s="1"/>
  <c r="G1407" i="5" s="1"/>
  <c r="H1406" i="5"/>
  <c r="F1406" i="5" s="1"/>
  <c r="G1406" i="5" s="1"/>
  <c r="H1405" i="5"/>
  <c r="H1404" i="5"/>
  <c r="H1403" i="5"/>
  <c r="F1403" i="5" s="1"/>
  <c r="G1403" i="5" s="1"/>
  <c r="H1402" i="5"/>
  <c r="F1402" i="5" s="1"/>
  <c r="G1402" i="5" s="1"/>
  <c r="H1401" i="5"/>
  <c r="H1400" i="5"/>
  <c r="H1399" i="5"/>
  <c r="H1398" i="5"/>
  <c r="H1397" i="5"/>
  <c r="H1396" i="5"/>
  <c r="F1396" i="5" s="1"/>
  <c r="G1396" i="5" s="1"/>
  <c r="H1395" i="5"/>
  <c r="F1395" i="5" s="1"/>
  <c r="G1395" i="5" s="1"/>
  <c r="H1394" i="5"/>
  <c r="H1393" i="5"/>
  <c r="H1392" i="5"/>
  <c r="F1392" i="5" s="1"/>
  <c r="G1392" i="5" s="1"/>
  <c r="H1391" i="5"/>
  <c r="F1391" i="5" s="1"/>
  <c r="G1391" i="5" s="1"/>
  <c r="H1390" i="5"/>
  <c r="H1389" i="5"/>
  <c r="H1388" i="5"/>
  <c r="H1387" i="5"/>
  <c r="H1386" i="5"/>
  <c r="H1385" i="5"/>
  <c r="F1385" i="5" s="1"/>
  <c r="G1385" i="5" s="1"/>
  <c r="H1384" i="5"/>
  <c r="F1384" i="5" s="1"/>
  <c r="G1384" i="5" s="1"/>
  <c r="H1383" i="5"/>
  <c r="H1382" i="5"/>
  <c r="H1381" i="5"/>
  <c r="F1381" i="5" s="1"/>
  <c r="G1381" i="5" s="1"/>
  <c r="H1380" i="5"/>
  <c r="F1380" i="5" s="1"/>
  <c r="G1380" i="5" s="1"/>
  <c r="H1379" i="5"/>
  <c r="F1379" i="5" s="1"/>
  <c r="H1378" i="5"/>
  <c r="H1377" i="5"/>
  <c r="H1376" i="5"/>
  <c r="H1375" i="5"/>
  <c r="H1374" i="5"/>
  <c r="H1373" i="5"/>
  <c r="F1373" i="5" s="1"/>
  <c r="G1373" i="5" s="1"/>
  <c r="G1374" i="5" s="1"/>
  <c r="H1372" i="5"/>
  <c r="H1371" i="5"/>
  <c r="H1370" i="5"/>
  <c r="F1370" i="5" s="1"/>
  <c r="G1370" i="5" s="1"/>
  <c r="H1369" i="5"/>
  <c r="F1369" i="5" s="1"/>
  <c r="G1369" i="5" s="1"/>
  <c r="H1368" i="5"/>
  <c r="H1367" i="5"/>
  <c r="H1366" i="5"/>
  <c r="F1366" i="5" s="1"/>
  <c r="G1366" i="5" s="1"/>
  <c r="H1365" i="5"/>
  <c r="F1365" i="5" s="1"/>
  <c r="G1365" i="5" s="1"/>
  <c r="H1364" i="5"/>
  <c r="H1363" i="5"/>
  <c r="H1362" i="5"/>
  <c r="H1361" i="5"/>
  <c r="H1360" i="5"/>
  <c r="H1359" i="5"/>
  <c r="H1358" i="5"/>
  <c r="H1357" i="5"/>
  <c r="F1357" i="5" s="1"/>
  <c r="G1357" i="5" s="1"/>
  <c r="H1356" i="5"/>
  <c r="F1356" i="5" s="1"/>
  <c r="G1356" i="5" s="1"/>
  <c r="H1355" i="5"/>
  <c r="H1354" i="5"/>
  <c r="H1353" i="5"/>
  <c r="F1353" i="5" s="1"/>
  <c r="G1353" i="5" s="1"/>
  <c r="H1352" i="5"/>
  <c r="F1352" i="5" s="1"/>
  <c r="G1352" i="5" s="1"/>
  <c r="H1351" i="5"/>
  <c r="F1351" i="5" s="1"/>
  <c r="G1351" i="5" s="1"/>
  <c r="H1350" i="5"/>
  <c r="H1349" i="5"/>
  <c r="H1348" i="5"/>
  <c r="H1347" i="5"/>
  <c r="H1346" i="5"/>
  <c r="H1345" i="5"/>
  <c r="F1345" i="5" s="1"/>
  <c r="G1345" i="5" s="1"/>
  <c r="H1344" i="5"/>
  <c r="F1344" i="5" s="1"/>
  <c r="G1344" i="5" s="1"/>
  <c r="H1343" i="5"/>
  <c r="H1342" i="5"/>
  <c r="H1341" i="5"/>
  <c r="F1341" i="5" s="1"/>
  <c r="G1341" i="5" s="1"/>
  <c r="H1340" i="5"/>
  <c r="F1340" i="5" s="1"/>
  <c r="G1340" i="5" s="1"/>
  <c r="H1339" i="5"/>
  <c r="F1339" i="5" s="1"/>
  <c r="G1339" i="5" s="1"/>
  <c r="H1338" i="5"/>
  <c r="H1337" i="5"/>
  <c r="H1336" i="5"/>
  <c r="H1335" i="5"/>
  <c r="H1334" i="5"/>
  <c r="H1333" i="5"/>
  <c r="F1333" i="5" s="1"/>
  <c r="G1333" i="5" s="1"/>
  <c r="H1332" i="5"/>
  <c r="F1332" i="5" s="1"/>
  <c r="G1332" i="5" s="1"/>
  <c r="H1331" i="5"/>
  <c r="H1330" i="5"/>
  <c r="H1329" i="5"/>
  <c r="F1329" i="5" s="1"/>
  <c r="G1329" i="5" s="1"/>
  <c r="H1328" i="5"/>
  <c r="F1328" i="5" s="1"/>
  <c r="G1328" i="5" s="1"/>
  <c r="H1327" i="5"/>
  <c r="F1327" i="5" s="1"/>
  <c r="G1327" i="5" s="1"/>
  <c r="H1326" i="5"/>
  <c r="H1325" i="5"/>
  <c r="H1324" i="5"/>
  <c r="H1323" i="5"/>
  <c r="H1322" i="5"/>
  <c r="H1321" i="5"/>
  <c r="F1321" i="5" s="1"/>
  <c r="G1321" i="5" s="1"/>
  <c r="H1320" i="5"/>
  <c r="F1320" i="5" s="1"/>
  <c r="G1320" i="5" s="1"/>
  <c r="H1319" i="5"/>
  <c r="H1318" i="5"/>
  <c r="H1317" i="5"/>
  <c r="F1317" i="5" s="1"/>
  <c r="G1317" i="5" s="1"/>
  <c r="H1316" i="5"/>
  <c r="F1316" i="5" s="1"/>
  <c r="G1316" i="5" s="1"/>
  <c r="H1315" i="5"/>
  <c r="F1315" i="5" s="1"/>
  <c r="G1315" i="5" s="1"/>
  <c r="H1314" i="5"/>
  <c r="H1313" i="5"/>
  <c r="H1312" i="5"/>
  <c r="H1311" i="5"/>
  <c r="H1310" i="5"/>
  <c r="H1309" i="5"/>
  <c r="F1309" i="5" s="1"/>
  <c r="G1309" i="5" s="1"/>
  <c r="H1308" i="5"/>
  <c r="F1308" i="5" s="1"/>
  <c r="G1308" i="5" s="1"/>
  <c r="H1307" i="5"/>
  <c r="H1306" i="5"/>
  <c r="H1305" i="5"/>
  <c r="F1305" i="5" s="1"/>
  <c r="G1305" i="5" s="1"/>
  <c r="H1304" i="5"/>
  <c r="F1304" i="5" s="1"/>
  <c r="G1304" i="5" s="1"/>
  <c r="H1303" i="5"/>
  <c r="F1303" i="5" s="1"/>
  <c r="G1303" i="5" s="1"/>
  <c r="H1302" i="5"/>
  <c r="H1301" i="5"/>
  <c r="H1300" i="5"/>
  <c r="H1299" i="5"/>
  <c r="H1298" i="5"/>
  <c r="H1297" i="5"/>
  <c r="F1297" i="5" s="1"/>
  <c r="G1297" i="5" s="1"/>
  <c r="H1296" i="5"/>
  <c r="F1296" i="5" s="1"/>
  <c r="G1296" i="5" s="1"/>
  <c r="H1295" i="5"/>
  <c r="H1294" i="5"/>
  <c r="H1293" i="5"/>
  <c r="F1293" i="5" s="1"/>
  <c r="G1293" i="5" s="1"/>
  <c r="H1292" i="5"/>
  <c r="F1292" i="5" s="1"/>
  <c r="G1292" i="5" s="1"/>
  <c r="H1291" i="5"/>
  <c r="F1291" i="5" s="1"/>
  <c r="G1291" i="5" s="1"/>
  <c r="H1290" i="5"/>
  <c r="F1290" i="5" s="1"/>
  <c r="G1290" i="5" s="1"/>
  <c r="H1289" i="5"/>
  <c r="H1288" i="5"/>
  <c r="H1287" i="5"/>
  <c r="H1286" i="5"/>
  <c r="H1285" i="5"/>
  <c r="H1284" i="5"/>
  <c r="F1284" i="5" s="1"/>
  <c r="G1284" i="5" s="1"/>
  <c r="H1283" i="5"/>
  <c r="F1283" i="5" s="1"/>
  <c r="G1283" i="5" s="1"/>
  <c r="H1282" i="5"/>
  <c r="H1281" i="5"/>
  <c r="H1280" i="5"/>
  <c r="F1280" i="5" s="1"/>
  <c r="G1280" i="5" s="1"/>
  <c r="H1279" i="5"/>
  <c r="F1279" i="5" s="1"/>
  <c r="G1279" i="5" s="1"/>
  <c r="H1278" i="5"/>
  <c r="F1278" i="5" s="1"/>
  <c r="G1278" i="5" s="1"/>
  <c r="H1277" i="5"/>
  <c r="F1277" i="5" s="1"/>
  <c r="G1277" i="5" s="1"/>
  <c r="H1276" i="5"/>
  <c r="H1275" i="5"/>
  <c r="H1274" i="5"/>
  <c r="H1273" i="5"/>
  <c r="H1272" i="5"/>
  <c r="H1271" i="5"/>
  <c r="F1271" i="5" s="1"/>
  <c r="G1271" i="5" s="1"/>
  <c r="H1270" i="5"/>
  <c r="F1270" i="5" s="1"/>
  <c r="G1270" i="5" s="1"/>
  <c r="H1269" i="5"/>
  <c r="H1268" i="5"/>
  <c r="H1267" i="5"/>
  <c r="G1267" i="5"/>
  <c r="G1268" i="5" s="1"/>
  <c r="H1266" i="5"/>
  <c r="H1265" i="5"/>
  <c r="H1264" i="5"/>
  <c r="H1263" i="5"/>
  <c r="H1262" i="5"/>
  <c r="H1261" i="5"/>
  <c r="F1261" i="5" s="1"/>
  <c r="G1261" i="5" s="1"/>
  <c r="H1260" i="5"/>
  <c r="F1260" i="5" s="1"/>
  <c r="G1260" i="5" s="1"/>
  <c r="H1259" i="5"/>
  <c r="H1258" i="5"/>
  <c r="H1257" i="5"/>
  <c r="G1257" i="5"/>
  <c r="G1258" i="5" s="1"/>
  <c r="H1256" i="5"/>
  <c r="H1255" i="5"/>
  <c r="H1254" i="5"/>
  <c r="H1253" i="5"/>
  <c r="H1252" i="5"/>
  <c r="H1251" i="5"/>
  <c r="F1251" i="5" s="1"/>
  <c r="G1251" i="5" s="1"/>
  <c r="H1250" i="5"/>
  <c r="F1250" i="5" s="1"/>
  <c r="G1250" i="5" s="1"/>
  <c r="H1249" i="5"/>
  <c r="G1249" i="5"/>
  <c r="H1248" i="5"/>
  <c r="H1247" i="5"/>
  <c r="H1246" i="5"/>
  <c r="F1246" i="5" s="1"/>
  <c r="G1246" i="5" s="1"/>
  <c r="H1245" i="5"/>
  <c r="F1245" i="5" s="1"/>
  <c r="G1245" i="5" s="1"/>
  <c r="H1244" i="5"/>
  <c r="G1244" i="5"/>
  <c r="H1243" i="5"/>
  <c r="F1243" i="5" s="1"/>
  <c r="G1243" i="5" s="1"/>
  <c r="H1242" i="5"/>
  <c r="F1242" i="5" s="1"/>
  <c r="G1242" i="5" s="1"/>
  <c r="H1241" i="5"/>
  <c r="F1241" i="5" s="1"/>
  <c r="G1241" i="5" s="1"/>
  <c r="H1240" i="5"/>
  <c r="F1240" i="5" s="1"/>
  <c r="G1240" i="5" s="1"/>
  <c r="H1239" i="5"/>
  <c r="F1239" i="5" s="1"/>
  <c r="G1239" i="5" s="1"/>
  <c r="H1238" i="5"/>
  <c r="F1238" i="5" s="1"/>
  <c r="G1238" i="5" s="1"/>
  <c r="H1237" i="5"/>
  <c r="F1237" i="5" s="1"/>
  <c r="G1237" i="5" s="1"/>
  <c r="H1236" i="5"/>
  <c r="F1236" i="5" s="1"/>
  <c r="G1236" i="5" s="1"/>
  <c r="H1235" i="5"/>
  <c r="F1235" i="5" s="1"/>
  <c r="G1235" i="5" s="1"/>
  <c r="H1234" i="5"/>
  <c r="F1234" i="5" s="1"/>
  <c r="G1234" i="5" s="1"/>
  <c r="H1233" i="5"/>
  <c r="F1233" i="5" s="1"/>
  <c r="G1233" i="5" s="1"/>
  <c r="H1232" i="5"/>
  <c r="F1232" i="5" s="1"/>
  <c r="G1232" i="5" s="1"/>
  <c r="H1231" i="5"/>
  <c r="H1230" i="5"/>
  <c r="H1229" i="5"/>
  <c r="H1228" i="5"/>
  <c r="H1227" i="5"/>
  <c r="H1226" i="5"/>
  <c r="F1226" i="5" s="1"/>
  <c r="G1226" i="5" s="1"/>
  <c r="H1225" i="5"/>
  <c r="F1225" i="5" s="1"/>
  <c r="G1225" i="5" s="1"/>
  <c r="H1224" i="5"/>
  <c r="H1223" i="5"/>
  <c r="H1222" i="5"/>
  <c r="F1222" i="5" s="1"/>
  <c r="G1222" i="5" s="1"/>
  <c r="H1221" i="5"/>
  <c r="F1221" i="5" s="1"/>
  <c r="G1221" i="5" s="1"/>
  <c r="H1220" i="5"/>
  <c r="F1220" i="5" s="1"/>
  <c r="G1220" i="5" s="1"/>
  <c r="H1219" i="5"/>
  <c r="F1219" i="5" s="1"/>
  <c r="G1219" i="5" s="1"/>
  <c r="H1218" i="5"/>
  <c r="H1217" i="5"/>
  <c r="H1216" i="5"/>
  <c r="H1215" i="5"/>
  <c r="H1214" i="5"/>
  <c r="H1213" i="5"/>
  <c r="F1213" i="5" s="1"/>
  <c r="G1213" i="5" s="1"/>
  <c r="H1212" i="5"/>
  <c r="F1212" i="5" s="1"/>
  <c r="G1212" i="5" s="1"/>
  <c r="H1211" i="5"/>
  <c r="H1210" i="5"/>
  <c r="H1209" i="5"/>
  <c r="F1209" i="5" s="1"/>
  <c r="G1209" i="5" s="1"/>
  <c r="G1210" i="5" s="1"/>
  <c r="H1208" i="5"/>
  <c r="H1207" i="5"/>
  <c r="H1206" i="5"/>
  <c r="H1205" i="5"/>
  <c r="H1204" i="5"/>
  <c r="H1203" i="5"/>
  <c r="F1203" i="5" s="1"/>
  <c r="G1203" i="5" s="1"/>
  <c r="H1202" i="5"/>
  <c r="F1202" i="5" s="1"/>
  <c r="G1202" i="5" s="1"/>
  <c r="H1201" i="5"/>
  <c r="H1200" i="5"/>
  <c r="H1199" i="5"/>
  <c r="F1199" i="5" s="1"/>
  <c r="G1199" i="5" s="1"/>
  <c r="H1198" i="5"/>
  <c r="F1198" i="5" s="1"/>
  <c r="G1198" i="5" s="1"/>
  <c r="H1197" i="5"/>
  <c r="F1197" i="5" s="1"/>
  <c r="G1197" i="5" s="1"/>
  <c r="H1196" i="5"/>
  <c r="F1196" i="5" s="1"/>
  <c r="G1196" i="5" s="1"/>
  <c r="H1195" i="5"/>
  <c r="H1194" i="5"/>
  <c r="H1193" i="5"/>
  <c r="H1192" i="5"/>
  <c r="H1191" i="5"/>
  <c r="H1190" i="5"/>
  <c r="F1190" i="5" s="1"/>
  <c r="G1190" i="5" s="1"/>
  <c r="H1189" i="5"/>
  <c r="F1189" i="5" s="1"/>
  <c r="G1189" i="5" s="1"/>
  <c r="H1188" i="5"/>
  <c r="H1187" i="5"/>
  <c r="H1186" i="5"/>
  <c r="F1186" i="5" s="1"/>
  <c r="G1186" i="5" s="1"/>
  <c r="H1185" i="5"/>
  <c r="F1185" i="5" s="1"/>
  <c r="G1185" i="5" s="1"/>
  <c r="H1184" i="5"/>
  <c r="F1184" i="5" s="1"/>
  <c r="G1184" i="5" s="1"/>
  <c r="H1183" i="5"/>
  <c r="F1183" i="5" s="1"/>
  <c r="G1183" i="5" s="1"/>
  <c r="H1182" i="5"/>
  <c r="H1181" i="5"/>
  <c r="H1180" i="5"/>
  <c r="H1179" i="5"/>
  <c r="H1178" i="5"/>
  <c r="H1177" i="5"/>
  <c r="F1177" i="5" s="1"/>
  <c r="G1177" i="5" s="1"/>
  <c r="H1176" i="5"/>
  <c r="F1176" i="5" s="1"/>
  <c r="G1176" i="5" s="1"/>
  <c r="H1175" i="5"/>
  <c r="H1174" i="5"/>
  <c r="H1173" i="5"/>
  <c r="F1173" i="5" s="1"/>
  <c r="G1173" i="5" s="1"/>
  <c r="H1172" i="5"/>
  <c r="F1172" i="5" s="1"/>
  <c r="G1172" i="5" s="1"/>
  <c r="H1171" i="5"/>
  <c r="F1171" i="5" s="1"/>
  <c r="G1171" i="5" s="1"/>
  <c r="H1170" i="5"/>
  <c r="F1170" i="5" s="1"/>
  <c r="G1170" i="5" s="1"/>
  <c r="H1169" i="5"/>
  <c r="H1168" i="5"/>
  <c r="H1167" i="5"/>
  <c r="H1166" i="5"/>
  <c r="H1165" i="5"/>
  <c r="H1164" i="5"/>
  <c r="F1164" i="5" s="1"/>
  <c r="G1164" i="5" s="1"/>
  <c r="H1163" i="5"/>
  <c r="F1163" i="5" s="1"/>
  <c r="G1163" i="5" s="1"/>
  <c r="H1162" i="5"/>
  <c r="H1161" i="5"/>
  <c r="H1160" i="5"/>
  <c r="F1160" i="5" s="1"/>
  <c r="G1160" i="5" s="1"/>
  <c r="H1159" i="5"/>
  <c r="F1159" i="5" s="1"/>
  <c r="G1159" i="5" s="1"/>
  <c r="H1158" i="5"/>
  <c r="F1158" i="5" s="1"/>
  <c r="G1158" i="5" s="1"/>
  <c r="H1157" i="5"/>
  <c r="F1157" i="5" s="1"/>
  <c r="G1157" i="5" s="1"/>
  <c r="H1156" i="5"/>
  <c r="H1155" i="5"/>
  <c r="H1154" i="5"/>
  <c r="H1153" i="5"/>
  <c r="H1152" i="5"/>
  <c r="H1151" i="5"/>
  <c r="F1151" i="5" s="1"/>
  <c r="G1151" i="5" s="1"/>
  <c r="H1150" i="5"/>
  <c r="F1150" i="5" s="1"/>
  <c r="G1150" i="5" s="1"/>
  <c r="H1149" i="5"/>
  <c r="H1148" i="5"/>
  <c r="H1147" i="5"/>
  <c r="F1147" i="5" s="1"/>
  <c r="G1147" i="5" s="1"/>
  <c r="H1146" i="5"/>
  <c r="F1146" i="5" s="1"/>
  <c r="G1146" i="5" s="1"/>
  <c r="H1145" i="5"/>
  <c r="F1145" i="5" s="1"/>
  <c r="G1145" i="5" s="1"/>
  <c r="H1144" i="5"/>
  <c r="F1144" i="5" s="1"/>
  <c r="G1144" i="5" s="1"/>
  <c r="H1143" i="5"/>
  <c r="H1142" i="5"/>
  <c r="H1141" i="5"/>
  <c r="H1140" i="5"/>
  <c r="H1139" i="5"/>
  <c r="H1138" i="5"/>
  <c r="F1138" i="5" s="1"/>
  <c r="G1138" i="5" s="1"/>
  <c r="H1137" i="5"/>
  <c r="F1137" i="5" s="1"/>
  <c r="G1137" i="5" s="1"/>
  <c r="H1136" i="5"/>
  <c r="H1135" i="5"/>
  <c r="H1134" i="5"/>
  <c r="F1134" i="5" s="1"/>
  <c r="G1134" i="5" s="1"/>
  <c r="H1133" i="5"/>
  <c r="F1133" i="5" s="1"/>
  <c r="G1133" i="5" s="1"/>
  <c r="H1132" i="5"/>
  <c r="F1132" i="5" s="1"/>
  <c r="G1132" i="5" s="1"/>
  <c r="H1131" i="5"/>
  <c r="F1131" i="5" s="1"/>
  <c r="G1131" i="5" s="1"/>
  <c r="H1130" i="5"/>
  <c r="H1129" i="5"/>
  <c r="H1128" i="5"/>
  <c r="H1127" i="5"/>
  <c r="H1126" i="5"/>
  <c r="H1125" i="5"/>
  <c r="F1125" i="5" s="1"/>
  <c r="G1125" i="5" s="1"/>
  <c r="H1124" i="5"/>
  <c r="F1124" i="5" s="1"/>
  <c r="G1124" i="5" s="1"/>
  <c r="H1123" i="5"/>
  <c r="H1122" i="5"/>
  <c r="H1121" i="5"/>
  <c r="F1121" i="5" s="1"/>
  <c r="G1121" i="5" s="1"/>
  <c r="H1120" i="5"/>
  <c r="F1120" i="5" s="1"/>
  <c r="G1120" i="5" s="1"/>
  <c r="H1119" i="5"/>
  <c r="F1119" i="5" s="1"/>
  <c r="G1119" i="5" s="1"/>
  <c r="H1118" i="5"/>
  <c r="F1118" i="5" s="1"/>
  <c r="G1118" i="5" s="1"/>
  <c r="H1117" i="5"/>
  <c r="H1116" i="5"/>
  <c r="H1115" i="5"/>
  <c r="H1114" i="5"/>
  <c r="H1113" i="5"/>
  <c r="H1112" i="5"/>
  <c r="F1112" i="5" s="1"/>
  <c r="G1112" i="5" s="1"/>
  <c r="H1111" i="5"/>
  <c r="F1111" i="5" s="1"/>
  <c r="G1111" i="5" s="1"/>
  <c r="H1110" i="5"/>
  <c r="H1109" i="5"/>
  <c r="H1108" i="5"/>
  <c r="F1108" i="5" s="1"/>
  <c r="G1108" i="5" s="1"/>
  <c r="H1107" i="5"/>
  <c r="F1107" i="5" s="1"/>
  <c r="G1107" i="5" s="1"/>
  <c r="H1106" i="5"/>
  <c r="F1106" i="5" s="1"/>
  <c r="G1106" i="5" s="1"/>
  <c r="H1105" i="5"/>
  <c r="F1105" i="5" s="1"/>
  <c r="G1105" i="5" s="1"/>
  <c r="H1104" i="5"/>
  <c r="H1103" i="5"/>
  <c r="H1102" i="5"/>
  <c r="H1101" i="5"/>
  <c r="H1100" i="5"/>
  <c r="H1099" i="5"/>
  <c r="F1099" i="5" s="1"/>
  <c r="G1099" i="5" s="1"/>
  <c r="H1098" i="5"/>
  <c r="F1098" i="5" s="1"/>
  <c r="G1098" i="5" s="1"/>
  <c r="H1097" i="5"/>
  <c r="H1096" i="5"/>
  <c r="H1095" i="5"/>
  <c r="F1095" i="5" s="1"/>
  <c r="G1095" i="5" s="1"/>
  <c r="H1094" i="5"/>
  <c r="F1094" i="5" s="1"/>
  <c r="G1094" i="5" s="1"/>
  <c r="H1093" i="5"/>
  <c r="F1093" i="5" s="1"/>
  <c r="G1093" i="5" s="1"/>
  <c r="H1092" i="5"/>
  <c r="F1092" i="5" s="1"/>
  <c r="G1092" i="5" s="1"/>
  <c r="H1091" i="5"/>
  <c r="H1090" i="5"/>
  <c r="H1089" i="5"/>
  <c r="H1088" i="5"/>
  <c r="H1087" i="5"/>
  <c r="H1086" i="5"/>
  <c r="F1086" i="5" s="1"/>
  <c r="G1086" i="5" s="1"/>
  <c r="H1085" i="5"/>
  <c r="F1085" i="5" s="1"/>
  <c r="G1085" i="5" s="1"/>
  <c r="H1084" i="5"/>
  <c r="H1083" i="5"/>
  <c r="H1082" i="5"/>
  <c r="F1082" i="5" s="1"/>
  <c r="G1082" i="5" s="1"/>
  <c r="H1081" i="5"/>
  <c r="F1081" i="5" s="1"/>
  <c r="G1081" i="5" s="1"/>
  <c r="H1080" i="5"/>
  <c r="F1080" i="5" s="1"/>
  <c r="G1080" i="5" s="1"/>
  <c r="H1079" i="5"/>
  <c r="F1079" i="5" s="1"/>
  <c r="G1079" i="5" s="1"/>
  <c r="H1078" i="5"/>
  <c r="H1077" i="5"/>
  <c r="H1076" i="5"/>
  <c r="H1075" i="5"/>
  <c r="H1074" i="5"/>
  <c r="H1073" i="5"/>
  <c r="F1073" i="5" s="1"/>
  <c r="G1073" i="5" s="1"/>
  <c r="H1072" i="5"/>
  <c r="F1072" i="5" s="1"/>
  <c r="G1072" i="5" s="1"/>
  <c r="H1071" i="5"/>
  <c r="H1070" i="5"/>
  <c r="H1069" i="5"/>
  <c r="F1069" i="5" s="1"/>
  <c r="G1069" i="5" s="1"/>
  <c r="H1068" i="5"/>
  <c r="F1068" i="5" s="1"/>
  <c r="G1068" i="5" s="1"/>
  <c r="H1067" i="5"/>
  <c r="F1067" i="5" s="1"/>
  <c r="G1067" i="5" s="1"/>
  <c r="H1066" i="5"/>
  <c r="F1066" i="5" s="1"/>
  <c r="G1066" i="5" s="1"/>
  <c r="H1065" i="5"/>
  <c r="H1064" i="5"/>
  <c r="H1063" i="5"/>
  <c r="H1062" i="5"/>
  <c r="H1061" i="5"/>
  <c r="H1060" i="5"/>
  <c r="F1060" i="5" s="1"/>
  <c r="G1060" i="5" s="1"/>
  <c r="H1059" i="5"/>
  <c r="F1059" i="5" s="1"/>
  <c r="G1059" i="5" s="1"/>
  <c r="H1058" i="5"/>
  <c r="H1057" i="5"/>
  <c r="H1056" i="5"/>
  <c r="F1056" i="5" s="1"/>
  <c r="G1056" i="5" s="1"/>
  <c r="H1055" i="5"/>
  <c r="F1055" i="5" s="1"/>
  <c r="G1055" i="5" s="1"/>
  <c r="H1054" i="5"/>
  <c r="F1054" i="5" s="1"/>
  <c r="G1054" i="5" s="1"/>
  <c r="H1053" i="5"/>
  <c r="F1053" i="5" s="1"/>
  <c r="G1053" i="5" s="1"/>
  <c r="H1052" i="5"/>
  <c r="H1051" i="5"/>
  <c r="H1050" i="5"/>
  <c r="H1049" i="5"/>
  <c r="H1048" i="5"/>
  <c r="H1047" i="5"/>
  <c r="F1047" i="5" s="1"/>
  <c r="G1047" i="5" s="1"/>
  <c r="G1048" i="5" s="1"/>
  <c r="H1046" i="5"/>
  <c r="H1045" i="5"/>
  <c r="H1044" i="5"/>
  <c r="F1044" i="5" s="1"/>
  <c r="G1044" i="5" s="1"/>
  <c r="H1043" i="5"/>
  <c r="F1043" i="5" s="1"/>
  <c r="G1043" i="5" s="1"/>
  <c r="H1042" i="5"/>
  <c r="H1041" i="5"/>
  <c r="H1040" i="5"/>
  <c r="H1039" i="5"/>
  <c r="H1038" i="5"/>
  <c r="H1037" i="5"/>
  <c r="F1037" i="5" s="1"/>
  <c r="G1037" i="5" s="1"/>
  <c r="H1036" i="5"/>
  <c r="F1036" i="5" s="1"/>
  <c r="G1036" i="5" s="1"/>
  <c r="H1035" i="5"/>
  <c r="H1034" i="5"/>
  <c r="H1033" i="5"/>
  <c r="F1033" i="5" s="1"/>
  <c r="G1033" i="5" s="1"/>
  <c r="H1032" i="5"/>
  <c r="F1032" i="5" s="1"/>
  <c r="G1032" i="5" s="1"/>
  <c r="H1031" i="5"/>
  <c r="F1031" i="5" s="1"/>
  <c r="G1031" i="5" s="1"/>
  <c r="H1030" i="5"/>
  <c r="F1030" i="5" s="1"/>
  <c r="G1030" i="5" s="1"/>
  <c r="H1029" i="5"/>
  <c r="H1028" i="5"/>
  <c r="H1027" i="5"/>
  <c r="H1026" i="5"/>
  <c r="H1025" i="5"/>
  <c r="H1024" i="5"/>
  <c r="F1024" i="5" s="1"/>
  <c r="G1024" i="5" s="1"/>
  <c r="H1023" i="5"/>
  <c r="F1023" i="5" s="1"/>
  <c r="G1023" i="5" s="1"/>
  <c r="H1022" i="5"/>
  <c r="H1021" i="5"/>
  <c r="H1020" i="5"/>
  <c r="F1020" i="5" s="1"/>
  <c r="G1020" i="5" s="1"/>
  <c r="H1019" i="5"/>
  <c r="F1019" i="5" s="1"/>
  <c r="G1019" i="5" s="1"/>
  <c r="H1018" i="5"/>
  <c r="F1018" i="5" s="1"/>
  <c r="G1018" i="5" s="1"/>
  <c r="H1017" i="5"/>
  <c r="F1017" i="5" s="1"/>
  <c r="G1017" i="5" s="1"/>
  <c r="H1016" i="5"/>
  <c r="H1015" i="5"/>
  <c r="H1014" i="5"/>
  <c r="H1013" i="5"/>
  <c r="H1012" i="5"/>
  <c r="H1011" i="5"/>
  <c r="F1011" i="5" s="1"/>
  <c r="G1011" i="5" s="1"/>
  <c r="H1010" i="5"/>
  <c r="F1010" i="5" s="1"/>
  <c r="G1010" i="5" s="1"/>
  <c r="H1009" i="5"/>
  <c r="H1008" i="5"/>
  <c r="H1007" i="5"/>
  <c r="F1007" i="5" s="1"/>
  <c r="G1007" i="5" s="1"/>
  <c r="G1008" i="5" s="1"/>
  <c r="H1006" i="5"/>
  <c r="H1005" i="5"/>
  <c r="H1004" i="5"/>
  <c r="H1003" i="5"/>
  <c r="H1002" i="5"/>
  <c r="H1001" i="5"/>
  <c r="F1001" i="5" s="1"/>
  <c r="G1001" i="5" s="1"/>
  <c r="H1000" i="5"/>
  <c r="F1000" i="5" s="1"/>
  <c r="G1000" i="5" s="1"/>
  <c r="H999" i="5"/>
  <c r="H998" i="5"/>
  <c r="H997" i="5"/>
  <c r="F997" i="5" s="1"/>
  <c r="G997" i="5" s="1"/>
  <c r="G998" i="5" s="1"/>
  <c r="H996" i="5"/>
  <c r="H995" i="5"/>
  <c r="H994" i="5"/>
  <c r="H993" i="5"/>
  <c r="H992" i="5"/>
  <c r="H991" i="5"/>
  <c r="F991" i="5" s="1"/>
  <c r="G991" i="5" s="1"/>
  <c r="H990" i="5"/>
  <c r="F990" i="5" s="1"/>
  <c r="G990" i="5" s="1"/>
  <c r="H989" i="5"/>
  <c r="H988" i="5"/>
  <c r="H987" i="5"/>
  <c r="F987" i="5" s="1"/>
  <c r="G987" i="5" s="1"/>
  <c r="G988" i="5" s="1"/>
  <c r="H986" i="5"/>
  <c r="H985" i="5"/>
  <c r="H984" i="5"/>
  <c r="H983" i="5"/>
  <c r="H982" i="5"/>
  <c r="H981" i="5"/>
  <c r="F981" i="5" s="1"/>
  <c r="G981" i="5" s="1"/>
  <c r="H980" i="5"/>
  <c r="F980" i="5" s="1"/>
  <c r="G980" i="5" s="1"/>
  <c r="H979" i="5"/>
  <c r="H978" i="5"/>
  <c r="H977" i="5"/>
  <c r="F977" i="5" s="1"/>
  <c r="G977" i="5" s="1"/>
  <c r="G978" i="5" s="1"/>
  <c r="H976" i="5"/>
  <c r="H975" i="5"/>
  <c r="H974" i="5"/>
  <c r="H973" i="5"/>
  <c r="H972" i="5"/>
  <c r="H971" i="5"/>
  <c r="F971" i="5" s="1"/>
  <c r="G971" i="5" s="1"/>
  <c r="G972" i="5" s="1"/>
  <c r="H970" i="5"/>
  <c r="H969" i="5"/>
  <c r="H968" i="5"/>
  <c r="G968" i="5"/>
  <c r="G969" i="5" s="1"/>
  <c r="H967" i="5"/>
  <c r="H966" i="5"/>
  <c r="H965" i="5"/>
  <c r="H964" i="5"/>
  <c r="H963" i="5"/>
  <c r="H962" i="5"/>
  <c r="F962" i="5" s="1"/>
  <c r="G962" i="5" s="1"/>
  <c r="G963" i="5" s="1"/>
  <c r="H961" i="5"/>
  <c r="H960" i="5"/>
  <c r="H959" i="5"/>
  <c r="F959" i="5" s="1"/>
  <c r="G959" i="5" s="1"/>
  <c r="G960" i="5" s="1"/>
  <c r="H958" i="5"/>
  <c r="H957" i="5"/>
  <c r="H956" i="5"/>
  <c r="F956" i="5" s="1"/>
  <c r="G956" i="5" s="1"/>
  <c r="G957" i="5" s="1"/>
  <c r="H955" i="5"/>
  <c r="H954" i="5"/>
  <c r="H953" i="5"/>
  <c r="H952" i="5"/>
  <c r="H951" i="5"/>
  <c r="H950" i="5"/>
  <c r="F950" i="5" s="1"/>
  <c r="G950" i="5" s="1"/>
  <c r="H949" i="5"/>
  <c r="F949" i="5" s="1"/>
  <c r="G949" i="5" s="1"/>
  <c r="H948" i="5"/>
  <c r="H947" i="5"/>
  <c r="H946" i="5"/>
  <c r="F946" i="5" s="1"/>
  <c r="G946" i="5" s="1"/>
  <c r="H945" i="5"/>
  <c r="F945" i="5" s="1"/>
  <c r="G945" i="5" s="1"/>
  <c r="H944" i="5"/>
  <c r="H943" i="5"/>
  <c r="H942" i="5"/>
  <c r="H941" i="5"/>
  <c r="H940" i="5"/>
  <c r="H939" i="5"/>
  <c r="F939" i="5" s="1"/>
  <c r="G939" i="5" s="1"/>
  <c r="H938" i="5"/>
  <c r="F938" i="5" s="1"/>
  <c r="G938" i="5" s="1"/>
  <c r="H937" i="5"/>
  <c r="H936" i="5"/>
  <c r="H935" i="5"/>
  <c r="F935" i="5" s="1"/>
  <c r="G935" i="5" s="1"/>
  <c r="H934" i="5"/>
  <c r="F934" i="5" s="1"/>
  <c r="G934" i="5" s="1"/>
  <c r="H933" i="5"/>
  <c r="F933" i="5" s="1"/>
  <c r="G933" i="5" s="1"/>
  <c r="H932" i="5"/>
  <c r="H931" i="5"/>
  <c r="H918" i="5"/>
  <c r="H917" i="5"/>
  <c r="H916" i="5"/>
  <c r="H915" i="5"/>
  <c r="F915" i="5" s="1"/>
  <c r="G915" i="5" s="1"/>
  <c r="H914" i="5"/>
  <c r="F914" i="5" s="1"/>
  <c r="G914" i="5" s="1"/>
  <c r="H913" i="5"/>
  <c r="H912" i="5"/>
  <c r="H911" i="5"/>
  <c r="F911" i="5" s="1"/>
  <c r="G911" i="5" s="1"/>
  <c r="H910" i="5"/>
  <c r="F910" i="5" s="1"/>
  <c r="G910" i="5" s="1"/>
  <c r="H909" i="5"/>
  <c r="H908" i="5"/>
  <c r="H907" i="5"/>
  <c r="H906" i="5"/>
  <c r="H905" i="5"/>
  <c r="H904" i="5"/>
  <c r="F904" i="5" s="1"/>
  <c r="G904" i="5" s="1"/>
  <c r="H903" i="5"/>
  <c r="F903" i="5" s="1"/>
  <c r="G903" i="5" s="1"/>
  <c r="H902" i="5"/>
  <c r="H901" i="5"/>
  <c r="H900" i="5"/>
  <c r="F900" i="5" s="1"/>
  <c r="G900" i="5" s="1"/>
  <c r="H899" i="5"/>
  <c r="F899" i="5" s="1"/>
  <c r="G899" i="5" s="1"/>
  <c r="H898" i="5"/>
  <c r="H897" i="5"/>
  <c r="H896" i="5"/>
  <c r="H895" i="5"/>
  <c r="H894" i="5"/>
  <c r="H893" i="5"/>
  <c r="F893" i="5" s="1"/>
  <c r="G893" i="5" s="1"/>
  <c r="H892" i="5"/>
  <c r="F892" i="5" s="1"/>
  <c r="G892" i="5" s="1"/>
  <c r="H891" i="5"/>
  <c r="H890" i="5"/>
  <c r="H889" i="5"/>
  <c r="F889" i="5" s="1"/>
  <c r="G889" i="5" s="1"/>
  <c r="H888" i="5"/>
  <c r="F888" i="5" s="1"/>
  <c r="G888" i="5" s="1"/>
  <c r="H887" i="5"/>
  <c r="H886" i="5"/>
  <c r="H885" i="5"/>
  <c r="H884" i="5"/>
  <c r="H883" i="5"/>
  <c r="H882" i="5"/>
  <c r="F882" i="5" s="1"/>
  <c r="G882" i="5" s="1"/>
  <c r="H881" i="5"/>
  <c r="F881" i="5" s="1"/>
  <c r="G881" i="5" s="1"/>
  <c r="H880" i="5"/>
  <c r="H879" i="5"/>
  <c r="H878" i="5"/>
  <c r="F878" i="5" s="1"/>
  <c r="G878" i="5" s="1"/>
  <c r="H877" i="5"/>
  <c r="F877" i="5" s="1"/>
  <c r="G877" i="5" s="1"/>
  <c r="H876" i="5"/>
  <c r="H875" i="5"/>
  <c r="H874" i="5"/>
  <c r="H873" i="5"/>
  <c r="H872" i="5"/>
  <c r="H871" i="5"/>
  <c r="F871" i="5" s="1"/>
  <c r="G871" i="5" s="1"/>
  <c r="G872" i="5" s="1"/>
  <c r="H870" i="5"/>
  <c r="H869" i="5"/>
  <c r="H868" i="5"/>
  <c r="F868" i="5" s="1"/>
  <c r="G868" i="5" s="1"/>
  <c r="H867" i="5"/>
  <c r="F867" i="5" s="1"/>
  <c r="G867" i="5" s="1"/>
  <c r="H866" i="5"/>
  <c r="H865" i="5"/>
  <c r="H864" i="5"/>
  <c r="H863" i="5"/>
  <c r="H862" i="5"/>
  <c r="H861" i="5"/>
  <c r="F861" i="5" s="1"/>
  <c r="G861" i="5" s="1"/>
  <c r="G862" i="5" s="1"/>
  <c r="H860" i="5"/>
  <c r="H859" i="5"/>
  <c r="H858" i="5"/>
  <c r="F858" i="5" s="1"/>
  <c r="G858" i="5" s="1"/>
  <c r="H857" i="5"/>
  <c r="F857" i="5" s="1"/>
  <c r="G857" i="5" s="1"/>
  <c r="H856" i="5"/>
  <c r="H855" i="5"/>
  <c r="H854" i="5"/>
  <c r="F854" i="5" s="1"/>
  <c r="G854" i="5" s="1"/>
  <c r="H853" i="5"/>
  <c r="F853" i="5" s="1"/>
  <c r="G853" i="5" s="1"/>
  <c r="H852" i="5"/>
  <c r="H851" i="5"/>
  <c r="H850" i="5"/>
  <c r="H849" i="5"/>
  <c r="H848" i="5"/>
  <c r="H847" i="5"/>
  <c r="F847" i="5" s="1"/>
  <c r="G847" i="5" s="1"/>
  <c r="H846" i="5"/>
  <c r="F846" i="5" s="1"/>
  <c r="G846" i="5" s="1"/>
  <c r="H845" i="5"/>
  <c r="H844" i="5"/>
  <c r="G844" i="5"/>
  <c r="H843" i="5"/>
  <c r="F843" i="5" s="1"/>
  <c r="H842" i="5"/>
  <c r="H841" i="5"/>
  <c r="H840" i="5"/>
  <c r="H839" i="5"/>
  <c r="H838" i="5"/>
  <c r="H837" i="5"/>
  <c r="F837" i="5" s="1"/>
  <c r="G837" i="5" s="1"/>
  <c r="H836" i="5"/>
  <c r="F836" i="5" s="1"/>
  <c r="G836" i="5" s="1"/>
  <c r="H835" i="5"/>
  <c r="H834" i="5"/>
  <c r="H833" i="5"/>
  <c r="F833" i="5" s="1"/>
  <c r="G833" i="5" s="1"/>
  <c r="G834" i="5" s="1"/>
  <c r="H832" i="5"/>
  <c r="H831" i="5"/>
  <c r="H830" i="5"/>
  <c r="H829" i="5"/>
  <c r="H828" i="5"/>
  <c r="H827" i="5"/>
  <c r="F827" i="5" s="1"/>
  <c r="G827" i="5" s="1"/>
  <c r="H826" i="5"/>
  <c r="F826" i="5" s="1"/>
  <c r="G826" i="5" s="1"/>
  <c r="H825" i="5"/>
  <c r="H824" i="5"/>
  <c r="H823" i="5"/>
  <c r="F823" i="5" s="1"/>
  <c r="G823" i="5" s="1"/>
  <c r="H822" i="5"/>
  <c r="F822" i="5" s="1"/>
  <c r="G822" i="5" s="1"/>
  <c r="H821" i="5"/>
  <c r="H820" i="5"/>
  <c r="H819" i="5"/>
  <c r="H818" i="5"/>
  <c r="H817" i="5"/>
  <c r="H816" i="5"/>
  <c r="F816" i="5" s="1"/>
  <c r="G816" i="5" s="1"/>
  <c r="H815" i="5"/>
  <c r="F815" i="5" s="1"/>
  <c r="G815" i="5" s="1"/>
  <c r="H814" i="5"/>
  <c r="H813" i="5"/>
  <c r="H812" i="5"/>
  <c r="F812" i="5" s="1"/>
  <c r="G812" i="5" s="1"/>
  <c r="H811" i="5"/>
  <c r="F811" i="5" s="1"/>
  <c r="G811" i="5" s="1"/>
  <c r="H810" i="5"/>
  <c r="F810" i="5" s="1"/>
  <c r="G810" i="5" s="1"/>
  <c r="H809" i="5"/>
  <c r="H808" i="5"/>
  <c r="H807" i="5"/>
  <c r="H806" i="5"/>
  <c r="H805" i="5"/>
  <c r="H804" i="5"/>
  <c r="F804" i="5" s="1"/>
  <c r="G804" i="5" s="1"/>
  <c r="H803" i="5"/>
  <c r="F803" i="5" s="1"/>
  <c r="G803" i="5" s="1"/>
  <c r="H802" i="5"/>
  <c r="H801" i="5"/>
  <c r="H800" i="5"/>
  <c r="F800" i="5" s="1"/>
  <c r="G800" i="5" s="1"/>
  <c r="H799" i="5"/>
  <c r="F799" i="5" s="1"/>
  <c r="G799" i="5" s="1"/>
  <c r="H798" i="5"/>
  <c r="F798" i="5" s="1"/>
  <c r="G798" i="5" s="1"/>
  <c r="H797" i="5"/>
  <c r="H796" i="5"/>
  <c r="H795" i="5"/>
  <c r="H794" i="5"/>
  <c r="H793" i="5"/>
  <c r="H792" i="5"/>
  <c r="F792" i="5" s="1"/>
  <c r="G792" i="5" s="1"/>
  <c r="H791" i="5"/>
  <c r="F791" i="5" s="1"/>
  <c r="G791" i="5" s="1"/>
  <c r="H790" i="5"/>
  <c r="H789" i="5"/>
  <c r="H788" i="5"/>
  <c r="F788" i="5" s="1"/>
  <c r="G788" i="5" s="1"/>
  <c r="H787" i="5"/>
  <c r="F787" i="5" s="1"/>
  <c r="G787" i="5" s="1"/>
  <c r="H786" i="5"/>
  <c r="F786" i="5" s="1"/>
  <c r="G786" i="5" s="1"/>
  <c r="H785" i="5"/>
  <c r="H784" i="5"/>
  <c r="H783" i="5"/>
  <c r="H782" i="5"/>
  <c r="H781" i="5"/>
  <c r="H780" i="5"/>
  <c r="G780" i="5"/>
  <c r="H779" i="5"/>
  <c r="G779" i="5"/>
  <c r="H778" i="5"/>
  <c r="H777" i="5"/>
  <c r="H776" i="5"/>
  <c r="F776" i="5" s="1"/>
  <c r="G776" i="5" s="1"/>
  <c r="H775" i="5"/>
  <c r="F775" i="5" s="1"/>
  <c r="G775" i="5" s="1"/>
  <c r="H774" i="5"/>
  <c r="F774" i="5" s="1"/>
  <c r="G774" i="5" s="1"/>
  <c r="H773" i="5"/>
  <c r="H772" i="5"/>
  <c r="H771" i="5"/>
  <c r="H770" i="5"/>
  <c r="H769" i="5"/>
  <c r="H768" i="5"/>
  <c r="F768" i="5" s="1"/>
  <c r="G768" i="5" s="1"/>
  <c r="G769" i="5" s="1"/>
  <c r="H767" i="5"/>
  <c r="H766" i="5"/>
  <c r="H765" i="5"/>
  <c r="F765" i="5" s="1"/>
  <c r="G765" i="5" s="1"/>
  <c r="H764" i="5"/>
  <c r="F764" i="5" s="1"/>
  <c r="G764" i="5" s="1"/>
  <c r="H763" i="5"/>
  <c r="H762" i="5"/>
  <c r="H761" i="5"/>
  <c r="F761" i="5" s="1"/>
  <c r="G761" i="5" s="1"/>
  <c r="G762" i="5" s="1"/>
  <c r="H760" i="5"/>
  <c r="H759" i="5"/>
  <c r="H758" i="5"/>
  <c r="H757" i="5"/>
  <c r="H756" i="5"/>
  <c r="H755" i="5"/>
  <c r="F755" i="5" s="1"/>
  <c r="G755" i="5" s="1"/>
  <c r="G756" i="5" s="1"/>
  <c r="H754" i="5"/>
  <c r="H753" i="5"/>
  <c r="H752" i="5"/>
  <c r="F752" i="5" s="1"/>
  <c r="G752" i="5" s="1"/>
  <c r="H751" i="5"/>
  <c r="F751" i="5" s="1"/>
  <c r="G751" i="5" s="1"/>
  <c r="H750" i="5"/>
  <c r="H749" i="5"/>
  <c r="H748" i="5"/>
  <c r="F748" i="5" s="1"/>
  <c r="G748" i="5" s="1"/>
  <c r="G749" i="5" s="1"/>
  <c r="H747" i="5"/>
  <c r="H746" i="5"/>
  <c r="H745" i="5"/>
  <c r="H744" i="5"/>
  <c r="H743" i="5"/>
  <c r="H742" i="5"/>
  <c r="F742" i="5" s="1"/>
  <c r="G742" i="5" s="1"/>
  <c r="G743" i="5" s="1"/>
  <c r="H741" i="5"/>
  <c r="H740" i="5"/>
  <c r="H739" i="5"/>
  <c r="F739" i="5" s="1"/>
  <c r="G739" i="5" s="1"/>
  <c r="H738" i="5"/>
  <c r="F738" i="5" s="1"/>
  <c r="G738" i="5" s="1"/>
  <c r="H737" i="5"/>
  <c r="H736" i="5"/>
  <c r="H735" i="5"/>
  <c r="F735" i="5" s="1"/>
  <c r="G735" i="5" s="1"/>
  <c r="G736" i="5" s="1"/>
  <c r="H734" i="5"/>
  <c r="H733" i="5"/>
  <c r="H732" i="5"/>
  <c r="H731" i="5"/>
  <c r="H730" i="5"/>
  <c r="H729" i="5"/>
  <c r="F729" i="5" s="1"/>
  <c r="G729" i="5" s="1"/>
  <c r="G730" i="5" s="1"/>
  <c r="H728" i="5"/>
  <c r="H727" i="5"/>
  <c r="H726" i="5"/>
  <c r="F726" i="5" s="1"/>
  <c r="G726" i="5" s="1"/>
  <c r="H725" i="5"/>
  <c r="F725" i="5" s="1"/>
  <c r="G725" i="5" s="1"/>
  <c r="H724" i="5"/>
  <c r="H723" i="5"/>
  <c r="H722" i="5"/>
  <c r="H721" i="5"/>
  <c r="H720" i="5"/>
  <c r="H719" i="5"/>
  <c r="F719" i="5" s="1"/>
  <c r="G719" i="5" s="1"/>
  <c r="G720" i="5" s="1"/>
  <c r="H718" i="5"/>
  <c r="H717" i="5"/>
  <c r="H716" i="5"/>
  <c r="F716" i="5" s="1"/>
  <c r="G716" i="5" s="1"/>
  <c r="H715" i="5"/>
  <c r="F715" i="5" s="1"/>
  <c r="G715" i="5" s="1"/>
  <c r="H714" i="5"/>
  <c r="H713" i="5"/>
  <c r="H712" i="5"/>
  <c r="H711" i="5"/>
  <c r="H710" i="5"/>
  <c r="H709" i="5"/>
  <c r="F709" i="5" s="1"/>
  <c r="G709" i="5" s="1"/>
  <c r="H708" i="5"/>
  <c r="F708" i="5" s="1"/>
  <c r="G708" i="5" s="1"/>
  <c r="H707" i="5"/>
  <c r="H706" i="5"/>
  <c r="H705" i="5"/>
  <c r="F705" i="5" s="1"/>
  <c r="G705" i="5" s="1"/>
  <c r="G706" i="5" s="1"/>
  <c r="G711" i="5" s="1"/>
  <c r="H704" i="5"/>
  <c r="H703" i="5"/>
  <c r="H702" i="5"/>
  <c r="H701" i="5"/>
  <c r="H700" i="5"/>
  <c r="H699" i="5"/>
  <c r="F699" i="5" s="1"/>
  <c r="G699" i="5" s="1"/>
  <c r="H698" i="5"/>
  <c r="F698" i="5" s="1"/>
  <c r="G698" i="5" s="1"/>
  <c r="H697" i="5"/>
  <c r="H696" i="5"/>
  <c r="H695" i="5"/>
  <c r="F695" i="5" s="1"/>
  <c r="G695" i="5" s="1"/>
  <c r="G696" i="5" s="1"/>
  <c r="G701" i="5" s="1"/>
  <c r="H694" i="5"/>
  <c r="H693" i="5"/>
  <c r="H692" i="5"/>
  <c r="H691" i="5"/>
  <c r="H690" i="5"/>
  <c r="H689" i="5"/>
  <c r="F689" i="5" s="1"/>
  <c r="G689" i="5" s="1"/>
  <c r="H688" i="5"/>
  <c r="F688" i="5" s="1"/>
  <c r="G688" i="5" s="1"/>
  <c r="H687" i="5"/>
  <c r="H686" i="5"/>
  <c r="H685" i="5"/>
  <c r="F685" i="5" s="1"/>
  <c r="G685" i="5" s="1"/>
  <c r="G686" i="5" s="1"/>
  <c r="G691" i="5" s="1"/>
  <c r="H684" i="5"/>
  <c r="H683" i="5"/>
  <c r="H682" i="5"/>
  <c r="H681" i="5"/>
  <c r="H680" i="5"/>
  <c r="H679" i="5"/>
  <c r="F679" i="5" s="1"/>
  <c r="G679" i="5" s="1"/>
  <c r="H678" i="5"/>
  <c r="F678" i="5" s="1"/>
  <c r="G678" i="5" s="1"/>
  <c r="H677" i="5"/>
  <c r="H676" i="5"/>
  <c r="H675" i="5"/>
  <c r="F675" i="5" s="1"/>
  <c r="G675" i="5" s="1"/>
  <c r="G676" i="5" s="1"/>
  <c r="H674" i="5"/>
  <c r="H673" i="5"/>
  <c r="H672" i="5"/>
  <c r="H671" i="5"/>
  <c r="H670" i="5"/>
  <c r="H669" i="5"/>
  <c r="F669" i="5" s="1"/>
  <c r="G669" i="5" s="1"/>
  <c r="H668" i="5"/>
  <c r="F668" i="5" s="1"/>
  <c r="G668" i="5" s="1"/>
  <c r="H667" i="5"/>
  <c r="H666" i="5"/>
  <c r="H665" i="5"/>
  <c r="F665" i="5" s="1"/>
  <c r="G665" i="5" s="1"/>
  <c r="H664" i="5"/>
  <c r="G664" i="5"/>
  <c r="H663" i="5"/>
  <c r="H662" i="5"/>
  <c r="H661" i="5"/>
  <c r="F661" i="5" s="1"/>
  <c r="G661" i="5" s="1"/>
  <c r="H660" i="5"/>
  <c r="F660" i="5" s="1"/>
  <c r="G660" i="5" s="1"/>
  <c r="H659" i="5"/>
  <c r="H658" i="5"/>
  <c r="H657" i="5"/>
  <c r="H656" i="5"/>
  <c r="H655" i="5"/>
  <c r="H654" i="5"/>
  <c r="F654" i="5" s="1"/>
  <c r="G654" i="5" s="1"/>
  <c r="H653" i="5"/>
  <c r="F653" i="5" s="1"/>
  <c r="G653" i="5" s="1"/>
  <c r="H652" i="5"/>
  <c r="H651" i="5"/>
  <c r="H650" i="5"/>
  <c r="F650" i="5" s="1"/>
  <c r="G650" i="5" s="1"/>
  <c r="H649" i="5"/>
  <c r="F649" i="5" s="1"/>
  <c r="G649" i="5" s="1"/>
  <c r="H648" i="5"/>
  <c r="H647" i="5"/>
  <c r="H646" i="5"/>
  <c r="H645" i="5"/>
  <c r="H644" i="5"/>
  <c r="H643" i="5"/>
  <c r="F643" i="5" s="1"/>
  <c r="G643" i="5" s="1"/>
  <c r="H642" i="5"/>
  <c r="F642" i="5" s="1"/>
  <c r="G642" i="5" s="1"/>
  <c r="H641" i="5"/>
  <c r="H640" i="5"/>
  <c r="H639" i="5"/>
  <c r="F639" i="5" s="1"/>
  <c r="G639" i="5" s="1"/>
  <c r="H638" i="5"/>
  <c r="F638" i="5" s="1"/>
  <c r="G638" i="5" s="1"/>
  <c r="H637" i="5"/>
  <c r="H636" i="5"/>
  <c r="H635" i="5"/>
  <c r="F635" i="5" s="1"/>
  <c r="G635" i="5" s="1"/>
  <c r="G636" i="5" s="1"/>
  <c r="H634" i="5"/>
  <c r="H633" i="5"/>
  <c r="H632" i="5"/>
  <c r="F632" i="5" s="1"/>
  <c r="G632" i="5" s="1"/>
  <c r="H631" i="5"/>
  <c r="F631" i="5" s="1"/>
  <c r="G631" i="5" s="1"/>
  <c r="H630" i="5"/>
  <c r="F630" i="5" s="1"/>
  <c r="G630" i="5" s="1"/>
  <c r="H629" i="5"/>
  <c r="F629" i="5" s="1"/>
  <c r="G629" i="5" s="1"/>
  <c r="H628" i="5"/>
  <c r="H627" i="5"/>
  <c r="H626" i="5"/>
  <c r="F626" i="5" s="1"/>
  <c r="G626" i="5" s="1"/>
  <c r="G627" i="5" s="1"/>
  <c r="H625" i="5"/>
  <c r="H624" i="5"/>
  <c r="H623" i="5"/>
  <c r="H622" i="5"/>
  <c r="H621" i="5"/>
  <c r="H620" i="5"/>
  <c r="F620" i="5" s="1"/>
  <c r="G620" i="5" s="1"/>
  <c r="G621" i="5" s="1"/>
  <c r="H619" i="5"/>
  <c r="H618" i="5"/>
  <c r="H617" i="5"/>
  <c r="F617" i="5" s="1"/>
  <c r="G617" i="5" s="1"/>
  <c r="G618" i="5" s="1"/>
  <c r="H616" i="5"/>
  <c r="H615" i="5"/>
  <c r="H614" i="5"/>
  <c r="F614" i="5" s="1"/>
  <c r="G614" i="5" s="1"/>
  <c r="G615" i="5" s="1"/>
  <c r="H613" i="5"/>
  <c r="H612" i="5"/>
  <c r="H611" i="5"/>
  <c r="F611" i="5" s="1"/>
  <c r="G611" i="5" s="1"/>
  <c r="G612" i="5" s="1"/>
  <c r="H610" i="5"/>
  <c r="H609" i="5"/>
  <c r="H608" i="5"/>
  <c r="H607" i="5"/>
  <c r="H606" i="5"/>
  <c r="H605" i="5"/>
  <c r="F605" i="5" s="1"/>
  <c r="G605" i="5" s="1"/>
  <c r="G606" i="5" s="1"/>
  <c r="H604" i="5"/>
  <c r="H603" i="5"/>
  <c r="H602" i="5"/>
  <c r="F602" i="5" s="1"/>
  <c r="G602" i="5" s="1"/>
  <c r="G603" i="5" s="1"/>
  <c r="H601" i="5"/>
  <c r="H600" i="5"/>
  <c r="H599" i="5"/>
  <c r="F599" i="5" s="1"/>
  <c r="G599" i="5" s="1"/>
  <c r="G600" i="5" s="1"/>
  <c r="H598" i="5"/>
  <c r="H597" i="5"/>
  <c r="H596" i="5"/>
  <c r="F596" i="5" s="1"/>
  <c r="G596" i="5" s="1"/>
  <c r="G597" i="5" s="1"/>
  <c r="H595" i="5"/>
  <c r="H594" i="5"/>
  <c r="H593" i="5"/>
  <c r="H592" i="5"/>
  <c r="H591" i="5"/>
  <c r="H590" i="5"/>
  <c r="F590" i="5" s="1"/>
  <c r="G590" i="5" s="1"/>
  <c r="H589" i="5"/>
  <c r="F589" i="5" s="1"/>
  <c r="G589" i="5" s="1"/>
  <c r="H588" i="5"/>
  <c r="H587" i="5"/>
  <c r="H586" i="5"/>
  <c r="G586" i="5"/>
  <c r="G587" i="5" s="1"/>
  <c r="G592" i="5" s="1"/>
  <c r="H585" i="5"/>
  <c r="H584" i="5"/>
  <c r="H583" i="5"/>
  <c r="H582" i="5"/>
  <c r="H581" i="5"/>
  <c r="H580" i="5"/>
  <c r="F580" i="5" s="1"/>
  <c r="G580" i="5" s="1"/>
  <c r="H579" i="5"/>
  <c r="F579" i="5" s="1"/>
  <c r="G579" i="5" s="1"/>
  <c r="H578" i="5"/>
  <c r="H577" i="5"/>
  <c r="H576" i="5"/>
  <c r="G576" i="5"/>
  <c r="G577" i="5" s="1"/>
  <c r="G582" i="5" s="1"/>
  <c r="H575" i="5"/>
  <c r="H574" i="5"/>
  <c r="H573" i="5"/>
  <c r="H572" i="5"/>
  <c r="H571" i="5"/>
  <c r="H570" i="5"/>
  <c r="F570" i="5" s="1"/>
  <c r="G570" i="5" s="1"/>
  <c r="H569" i="5"/>
  <c r="F569" i="5" s="1"/>
  <c r="G569" i="5" s="1"/>
  <c r="H568" i="5"/>
  <c r="H567" i="5"/>
  <c r="H566" i="5"/>
  <c r="G566" i="5"/>
  <c r="G567" i="5" s="1"/>
  <c r="G572" i="5" s="1"/>
  <c r="H565" i="5"/>
  <c r="H564" i="5"/>
  <c r="H563" i="5"/>
  <c r="H562" i="5"/>
  <c r="H561" i="5"/>
  <c r="H560" i="5"/>
  <c r="F560" i="5" s="1"/>
  <c r="G560" i="5" s="1"/>
  <c r="H559" i="5"/>
  <c r="F559" i="5" s="1"/>
  <c r="G559" i="5" s="1"/>
  <c r="H558" i="5"/>
  <c r="H557" i="5"/>
  <c r="H556" i="5"/>
  <c r="G556" i="5"/>
  <c r="G557" i="5" s="1"/>
  <c r="G562" i="5" s="1"/>
  <c r="H555" i="5"/>
  <c r="H554" i="5"/>
  <c r="H553" i="5"/>
  <c r="H552" i="5"/>
  <c r="H551" i="5"/>
  <c r="H550" i="5"/>
  <c r="G550" i="5"/>
  <c r="G551" i="5" s="1"/>
  <c r="H549" i="5"/>
  <c r="H548" i="5"/>
  <c r="H547" i="5"/>
  <c r="F547" i="5" s="1"/>
  <c r="G547" i="5" s="1"/>
  <c r="H546" i="5"/>
  <c r="F546" i="5" s="1"/>
  <c r="G546" i="5" s="1"/>
  <c r="H545" i="5"/>
  <c r="H544" i="5"/>
  <c r="H543" i="5"/>
  <c r="H542" i="5"/>
  <c r="H541" i="5"/>
  <c r="H540" i="5"/>
  <c r="F540" i="5" s="1"/>
  <c r="G540" i="5" s="1"/>
  <c r="H539" i="5"/>
  <c r="F539" i="5" s="1"/>
  <c r="G539" i="5" s="1"/>
  <c r="H538" i="5"/>
  <c r="H537" i="5"/>
  <c r="H536" i="5"/>
  <c r="F536" i="5" s="1"/>
  <c r="G536" i="5" s="1"/>
  <c r="H535" i="5"/>
  <c r="F535" i="5" s="1"/>
  <c r="G535" i="5" s="1"/>
  <c r="H534" i="5"/>
  <c r="H533" i="5"/>
  <c r="H532" i="5"/>
  <c r="F532" i="5" s="1"/>
  <c r="G532" i="5" s="1"/>
  <c r="G533" i="5" s="1"/>
  <c r="H531" i="5"/>
  <c r="H530" i="5"/>
  <c r="H529" i="5"/>
  <c r="F529" i="5" s="1"/>
  <c r="G529" i="5" s="1"/>
  <c r="H528" i="5"/>
  <c r="F528" i="5" s="1"/>
  <c r="G528" i="5" s="1"/>
  <c r="H527" i="5"/>
  <c r="F527" i="5" s="1"/>
  <c r="G527" i="5" s="1"/>
  <c r="H526" i="5"/>
  <c r="H525" i="5"/>
  <c r="H524" i="5"/>
  <c r="F524" i="5" s="1"/>
  <c r="G524" i="5" s="1"/>
  <c r="G525" i="5" s="1"/>
  <c r="H523" i="5"/>
  <c r="H522" i="5"/>
  <c r="H521" i="5"/>
  <c r="H520" i="5"/>
  <c r="H519" i="5"/>
  <c r="H518" i="5"/>
  <c r="F518" i="5" s="1"/>
  <c r="G518" i="5" s="1"/>
  <c r="H517" i="5"/>
  <c r="F517" i="5" s="1"/>
  <c r="G517" i="5" s="1"/>
  <c r="H516" i="5"/>
  <c r="H515" i="5"/>
  <c r="H514" i="5"/>
  <c r="F514" i="5" s="1"/>
  <c r="G514" i="5" s="1"/>
  <c r="H513" i="5"/>
  <c r="F513" i="5" s="1"/>
  <c r="G513" i="5" s="1"/>
  <c r="H512" i="5"/>
  <c r="H511" i="5"/>
  <c r="H510" i="5"/>
  <c r="F510" i="5" s="1"/>
  <c r="G510" i="5" s="1"/>
  <c r="G511" i="5" s="1"/>
  <c r="H509" i="5"/>
  <c r="H508" i="5"/>
  <c r="H507" i="5"/>
  <c r="F507" i="5" s="1"/>
  <c r="G507" i="5" s="1"/>
  <c r="H506" i="5"/>
  <c r="F506" i="5" s="1"/>
  <c r="G506" i="5" s="1"/>
  <c r="H505" i="5"/>
  <c r="F505" i="5" s="1"/>
  <c r="G505" i="5" s="1"/>
  <c r="H504" i="5"/>
  <c r="F504" i="5" s="1"/>
  <c r="G504" i="5" s="1"/>
  <c r="H503" i="5"/>
  <c r="H502" i="5"/>
  <c r="H501" i="5"/>
  <c r="F501" i="5" s="1"/>
  <c r="G501" i="5" s="1"/>
  <c r="G502" i="5" s="1"/>
  <c r="H500" i="5"/>
  <c r="H499" i="5"/>
  <c r="H498" i="5"/>
  <c r="H497" i="5"/>
  <c r="H496" i="5"/>
  <c r="H495" i="5"/>
  <c r="F495" i="5" s="1"/>
  <c r="G495" i="5" s="1"/>
  <c r="H494" i="5"/>
  <c r="F494" i="5" s="1"/>
  <c r="G494" i="5" s="1"/>
  <c r="H493" i="5"/>
  <c r="H492" i="5"/>
  <c r="H491" i="5"/>
  <c r="F491" i="5" s="1"/>
  <c r="G491" i="5" s="1"/>
  <c r="H490" i="5"/>
  <c r="F490" i="5" s="1"/>
  <c r="G490" i="5" s="1"/>
  <c r="H489" i="5"/>
  <c r="H488" i="5"/>
  <c r="H487" i="5"/>
  <c r="F487" i="5" s="1"/>
  <c r="G487" i="5" s="1"/>
  <c r="G488" i="5" s="1"/>
  <c r="H486" i="5"/>
  <c r="H485" i="5"/>
  <c r="H484" i="5"/>
  <c r="F484" i="5" s="1"/>
  <c r="G484" i="5" s="1"/>
  <c r="H483" i="5"/>
  <c r="F483" i="5" s="1"/>
  <c r="G483" i="5" s="1"/>
  <c r="H482" i="5"/>
  <c r="F482" i="5" s="1"/>
  <c r="G482" i="5" s="1"/>
  <c r="H481" i="5"/>
  <c r="H480" i="5"/>
  <c r="H479" i="5"/>
  <c r="F479" i="5" s="1"/>
  <c r="G479" i="5" s="1"/>
  <c r="H478" i="5"/>
  <c r="H477" i="5"/>
  <c r="H476" i="5"/>
  <c r="H475" i="5"/>
  <c r="H474" i="5"/>
  <c r="H473" i="5"/>
  <c r="F473" i="5" s="1"/>
  <c r="G473" i="5" s="1"/>
  <c r="H472" i="5"/>
  <c r="F472" i="5" s="1"/>
  <c r="G472" i="5" s="1"/>
  <c r="H471" i="5"/>
  <c r="H470" i="5"/>
  <c r="H469" i="5"/>
  <c r="F469" i="5" s="1"/>
  <c r="G469" i="5" s="1"/>
  <c r="H468" i="5"/>
  <c r="F468" i="5" s="1"/>
  <c r="G468" i="5" s="1"/>
  <c r="H467" i="5"/>
  <c r="H466" i="5"/>
  <c r="H465" i="5"/>
  <c r="F465" i="5" s="1"/>
  <c r="G465" i="5" s="1"/>
  <c r="G466" i="5" s="1"/>
  <c r="H464" i="5"/>
  <c r="H463" i="5"/>
  <c r="H462" i="5"/>
  <c r="F462" i="5" s="1"/>
  <c r="G462" i="5" s="1"/>
  <c r="H461" i="5"/>
  <c r="F461" i="5" s="1"/>
  <c r="G461" i="5" s="1"/>
  <c r="H460" i="5"/>
  <c r="F460" i="5" s="1"/>
  <c r="G460" i="5" s="1"/>
  <c r="H459" i="5"/>
  <c r="F459" i="5" s="1"/>
  <c r="G459" i="5" s="1"/>
  <c r="H458" i="5"/>
  <c r="H457" i="5"/>
  <c r="H456" i="5"/>
  <c r="F456" i="5" s="1"/>
  <c r="G456" i="5" s="1"/>
  <c r="G457" i="5" s="1"/>
  <c r="H455" i="5"/>
  <c r="H454" i="5"/>
  <c r="H453" i="5"/>
  <c r="H452" i="5"/>
  <c r="H451" i="5"/>
  <c r="H450" i="5"/>
  <c r="F450" i="5" s="1"/>
  <c r="G450" i="5" s="1"/>
  <c r="H449" i="5"/>
  <c r="F449" i="5" s="1"/>
  <c r="G449" i="5" s="1"/>
  <c r="H448" i="5"/>
  <c r="H447" i="5"/>
  <c r="H446" i="5"/>
  <c r="F446" i="5" s="1"/>
  <c r="G446" i="5" s="1"/>
  <c r="H445" i="5"/>
  <c r="F445" i="5" s="1"/>
  <c r="G445" i="5" s="1"/>
  <c r="H444" i="5"/>
  <c r="H443" i="5"/>
  <c r="H442" i="5"/>
  <c r="F442" i="5" s="1"/>
  <c r="G442" i="5" s="1"/>
  <c r="G443" i="5" s="1"/>
  <c r="H441" i="5"/>
  <c r="H440" i="5"/>
  <c r="H439" i="5"/>
  <c r="F439" i="5" s="1"/>
  <c r="G439" i="5" s="1"/>
  <c r="H438" i="5"/>
  <c r="F438" i="5" s="1"/>
  <c r="G438" i="5" s="1"/>
  <c r="H437" i="5"/>
  <c r="F437" i="5" s="1"/>
  <c r="G437" i="5" s="1"/>
  <c r="H436" i="5"/>
  <c r="F436" i="5" s="1"/>
  <c r="G436" i="5" s="1"/>
  <c r="H435" i="5"/>
  <c r="H434" i="5"/>
  <c r="H433" i="5"/>
  <c r="F433" i="5" s="1"/>
  <c r="G433" i="5" s="1"/>
  <c r="G434" i="5" s="1"/>
  <c r="H432" i="5"/>
  <c r="H431" i="5"/>
  <c r="H430" i="5"/>
  <c r="H429" i="5"/>
  <c r="H428" i="5"/>
  <c r="H427" i="5"/>
  <c r="F427" i="5" s="1"/>
  <c r="G427" i="5" s="1"/>
  <c r="G428" i="5" s="1"/>
  <c r="G429" i="5" s="1"/>
  <c r="H426" i="5"/>
  <c r="H425" i="5"/>
  <c r="H424" i="5"/>
  <c r="H423" i="5"/>
  <c r="H422" i="5"/>
  <c r="H421" i="5"/>
  <c r="F421" i="5" s="1"/>
  <c r="G421" i="5" s="1"/>
  <c r="G422" i="5" s="1"/>
  <c r="G423" i="5" s="1"/>
  <c r="H420" i="5"/>
  <c r="H419" i="5"/>
  <c r="H418" i="5"/>
  <c r="H417" i="5"/>
  <c r="H416" i="5"/>
  <c r="H415" i="5"/>
  <c r="F415" i="5" s="1"/>
  <c r="G415" i="5" s="1"/>
  <c r="H414" i="5"/>
  <c r="F414" i="5" s="1"/>
  <c r="G414" i="5" s="1"/>
  <c r="H413" i="5"/>
  <c r="H412" i="5"/>
  <c r="H411" i="5"/>
  <c r="F411" i="5" s="1"/>
  <c r="G411" i="5" s="1"/>
  <c r="H410" i="5"/>
  <c r="F410" i="5" s="1"/>
  <c r="G410" i="5" s="1"/>
  <c r="H409" i="5"/>
  <c r="H408" i="5"/>
  <c r="H407" i="5"/>
  <c r="H406" i="5"/>
  <c r="H405" i="5"/>
  <c r="H404" i="5"/>
  <c r="F404" i="5" s="1"/>
  <c r="G404" i="5" s="1"/>
  <c r="H403" i="5"/>
  <c r="F403" i="5" s="1"/>
  <c r="G403" i="5" s="1"/>
  <c r="H402" i="5"/>
  <c r="H401" i="5"/>
  <c r="H400" i="5"/>
  <c r="F400" i="5" s="1"/>
  <c r="G400" i="5" s="1"/>
  <c r="H399" i="5"/>
  <c r="F399" i="5" s="1"/>
  <c r="G399" i="5" s="1"/>
  <c r="H398" i="5"/>
  <c r="F398" i="5" s="1"/>
  <c r="G398" i="5" s="1"/>
  <c r="H397" i="5"/>
  <c r="H396" i="5"/>
  <c r="H395" i="5"/>
  <c r="H394" i="5"/>
  <c r="H393" i="5"/>
  <c r="H392" i="5"/>
  <c r="F392" i="5" s="1"/>
  <c r="G392" i="5" s="1"/>
  <c r="H391" i="5"/>
  <c r="F391" i="5" s="1"/>
  <c r="G391" i="5" s="1"/>
  <c r="H390" i="5"/>
  <c r="H389" i="5"/>
  <c r="H388" i="5"/>
  <c r="F388" i="5" s="1"/>
  <c r="G388" i="5" s="1"/>
  <c r="H387" i="5"/>
  <c r="F387" i="5" s="1"/>
  <c r="G387" i="5" s="1"/>
  <c r="H386" i="5"/>
  <c r="F386" i="5" s="1"/>
  <c r="G386" i="5" s="1"/>
  <c r="H385" i="5"/>
  <c r="H384" i="5"/>
  <c r="H383" i="5"/>
  <c r="H382" i="5"/>
  <c r="H381" i="5"/>
  <c r="H380" i="5"/>
  <c r="F380" i="5" s="1"/>
  <c r="G380" i="5" s="1"/>
  <c r="H379" i="5"/>
  <c r="F379" i="5" s="1"/>
  <c r="G379" i="5" s="1"/>
  <c r="H378" i="5"/>
  <c r="H377" i="5"/>
  <c r="H376" i="5"/>
  <c r="F376" i="5" s="1"/>
  <c r="G376" i="5" s="1"/>
  <c r="H375" i="5"/>
  <c r="F375" i="5" s="1"/>
  <c r="G375" i="5" s="1"/>
  <c r="H374" i="5"/>
  <c r="F374" i="5" s="1"/>
  <c r="G374" i="5" s="1"/>
  <c r="H373" i="5"/>
  <c r="H372" i="5"/>
  <c r="H371" i="5"/>
  <c r="H370" i="5"/>
  <c r="H369" i="5"/>
  <c r="H368" i="5"/>
  <c r="F368" i="5" s="1"/>
  <c r="G368" i="5" s="1"/>
  <c r="H367" i="5"/>
  <c r="F367" i="5" s="1"/>
  <c r="G367" i="5" s="1"/>
  <c r="H366" i="5"/>
  <c r="H365" i="5"/>
  <c r="H364" i="5"/>
  <c r="F364" i="5" s="1"/>
  <c r="G364" i="5" s="1"/>
  <c r="H363" i="5"/>
  <c r="F363" i="5" s="1"/>
  <c r="G363" i="5" s="1"/>
  <c r="H362" i="5"/>
  <c r="F362" i="5" s="1"/>
  <c r="G362" i="5" s="1"/>
  <c r="H361" i="5"/>
  <c r="H360" i="5"/>
  <c r="H359" i="5"/>
  <c r="H358" i="5"/>
  <c r="H357" i="5"/>
  <c r="H356" i="5"/>
  <c r="F356" i="5" s="1"/>
  <c r="G356" i="5" s="1"/>
  <c r="H355" i="5"/>
  <c r="F355" i="5" s="1"/>
  <c r="G355" i="5" s="1"/>
  <c r="H354" i="5"/>
  <c r="H353" i="5"/>
  <c r="H352" i="5"/>
  <c r="F352" i="5" s="1"/>
  <c r="G352" i="5" s="1"/>
  <c r="H351" i="5"/>
  <c r="F351" i="5" s="1"/>
  <c r="G351" i="5" s="1"/>
  <c r="H350" i="5"/>
  <c r="F350" i="5" s="1"/>
  <c r="G350" i="5" s="1"/>
  <c r="H349" i="5"/>
  <c r="H348" i="5"/>
  <c r="H347" i="5"/>
  <c r="H346" i="5"/>
  <c r="H345" i="5"/>
  <c r="H344" i="5"/>
  <c r="F344" i="5" s="1"/>
  <c r="G344" i="5" s="1"/>
  <c r="H343" i="5"/>
  <c r="F343" i="5" s="1"/>
  <c r="G343" i="5" s="1"/>
  <c r="H342" i="5"/>
  <c r="H341" i="5"/>
  <c r="H340" i="5"/>
  <c r="F340" i="5" s="1"/>
  <c r="G340" i="5" s="1"/>
  <c r="H339" i="5"/>
  <c r="F339" i="5" s="1"/>
  <c r="G339" i="5" s="1"/>
  <c r="H338" i="5"/>
  <c r="F338" i="5" s="1"/>
  <c r="G338" i="5" s="1"/>
  <c r="H337" i="5"/>
  <c r="H336" i="5"/>
  <c r="H335" i="5"/>
  <c r="H334" i="5"/>
  <c r="H333" i="5"/>
  <c r="H332" i="5"/>
  <c r="F332" i="5" s="1"/>
  <c r="G332" i="5" s="1"/>
  <c r="H331" i="5"/>
  <c r="F331" i="5" s="1"/>
  <c r="G331" i="5" s="1"/>
  <c r="H330" i="5"/>
  <c r="H329" i="5"/>
  <c r="H328" i="5"/>
  <c r="F328" i="5" s="1"/>
  <c r="G328" i="5" s="1"/>
  <c r="H327" i="5"/>
  <c r="F327" i="5" s="1"/>
  <c r="G327" i="5" s="1"/>
  <c r="H326" i="5"/>
  <c r="F326" i="5" s="1"/>
  <c r="G326" i="5" s="1"/>
  <c r="H325" i="5"/>
  <c r="H324" i="5"/>
  <c r="H323" i="5"/>
  <c r="H322" i="5"/>
  <c r="H321" i="5"/>
  <c r="H320" i="5"/>
  <c r="F320" i="5" s="1"/>
  <c r="G320" i="5" s="1"/>
  <c r="H319" i="5"/>
  <c r="F319" i="5" s="1"/>
  <c r="G319" i="5" s="1"/>
  <c r="H318" i="5"/>
  <c r="H317" i="5"/>
  <c r="H316" i="5"/>
  <c r="F316" i="5" s="1"/>
  <c r="G316" i="5" s="1"/>
  <c r="H315" i="5"/>
  <c r="F315" i="5" s="1"/>
  <c r="G315" i="5" s="1"/>
  <c r="H314" i="5"/>
  <c r="F314" i="5" s="1"/>
  <c r="G314" i="5" s="1"/>
  <c r="H313" i="5"/>
  <c r="H312" i="5"/>
  <c r="H311" i="5"/>
  <c r="H310" i="5"/>
  <c r="H309" i="5"/>
  <c r="H308" i="5"/>
  <c r="F308" i="5" s="1"/>
  <c r="G308" i="5" s="1"/>
  <c r="H307" i="5"/>
  <c r="F307" i="5" s="1"/>
  <c r="G307" i="5" s="1"/>
  <c r="H306" i="5"/>
  <c r="H305" i="5"/>
  <c r="H304" i="5"/>
  <c r="F304" i="5" s="1"/>
  <c r="G304" i="5" s="1"/>
  <c r="H303" i="5"/>
  <c r="F303" i="5" s="1"/>
  <c r="G303" i="5" s="1"/>
  <c r="H302" i="5"/>
  <c r="F302" i="5" s="1"/>
  <c r="G302" i="5" s="1"/>
  <c r="H301" i="5"/>
  <c r="H300" i="5"/>
  <c r="H299" i="5"/>
  <c r="H298" i="5"/>
  <c r="H297" i="5"/>
  <c r="H296" i="5"/>
  <c r="F296" i="5" s="1"/>
  <c r="G296" i="5" s="1"/>
  <c r="H295" i="5"/>
  <c r="F295" i="5" s="1"/>
  <c r="G295" i="5" s="1"/>
  <c r="H294" i="5"/>
  <c r="H293" i="5"/>
  <c r="H292" i="5"/>
  <c r="F292" i="5" s="1"/>
  <c r="G292" i="5" s="1"/>
  <c r="H291" i="5"/>
  <c r="F291" i="5" s="1"/>
  <c r="G291" i="5" s="1"/>
  <c r="H290" i="5"/>
  <c r="F290" i="5" s="1"/>
  <c r="G290" i="5" s="1"/>
  <c r="H289" i="5"/>
  <c r="H288" i="5"/>
  <c r="H287" i="5"/>
  <c r="H286" i="5"/>
  <c r="H285" i="5"/>
  <c r="H284" i="5"/>
  <c r="F284" i="5" s="1"/>
  <c r="G284" i="5" s="1"/>
  <c r="H283" i="5"/>
  <c r="F283" i="5" s="1"/>
  <c r="G283" i="5" s="1"/>
  <c r="H282" i="5"/>
  <c r="H281" i="5"/>
  <c r="H280" i="5"/>
  <c r="F280" i="5" s="1"/>
  <c r="G280" i="5" s="1"/>
  <c r="H279" i="5"/>
  <c r="F279" i="5" s="1"/>
  <c r="G279" i="5" s="1"/>
  <c r="H278" i="5"/>
  <c r="F278" i="5" s="1"/>
  <c r="G278" i="5" s="1"/>
  <c r="H277" i="5"/>
  <c r="H276" i="5"/>
  <c r="H275" i="5"/>
  <c r="H274" i="5"/>
  <c r="H273" i="5"/>
  <c r="H272" i="5"/>
  <c r="F272" i="5" s="1"/>
  <c r="G272" i="5" s="1"/>
  <c r="H271" i="5"/>
  <c r="F271" i="5" s="1"/>
  <c r="G271" i="5" s="1"/>
  <c r="H270" i="5"/>
  <c r="H269" i="5"/>
  <c r="H268" i="5"/>
  <c r="F268" i="5" s="1"/>
  <c r="G268" i="5" s="1"/>
  <c r="H267" i="5"/>
  <c r="F267" i="5" s="1"/>
  <c r="G267" i="5" s="1"/>
  <c r="H266" i="5"/>
  <c r="F266" i="5" s="1"/>
  <c r="G266" i="5" s="1"/>
  <c r="H265" i="5"/>
  <c r="H264" i="5"/>
  <c r="H263" i="5"/>
  <c r="H262" i="5"/>
  <c r="H261" i="5"/>
  <c r="H260" i="5"/>
  <c r="F260" i="5" s="1"/>
  <c r="G260" i="5" s="1"/>
  <c r="H259" i="5"/>
  <c r="F259" i="5" s="1"/>
  <c r="G259" i="5" s="1"/>
  <c r="H258" i="5"/>
  <c r="H257" i="5"/>
  <c r="H256" i="5"/>
  <c r="F256" i="5" s="1"/>
  <c r="G256" i="5" s="1"/>
  <c r="H255" i="5"/>
  <c r="F255" i="5" s="1"/>
  <c r="G255" i="5" s="1"/>
  <c r="H254" i="5"/>
  <c r="F254" i="5" s="1"/>
  <c r="G254" i="5" s="1"/>
  <c r="H253" i="5"/>
  <c r="H252" i="5"/>
  <c r="H251" i="5"/>
  <c r="H250" i="5"/>
  <c r="H249" i="5"/>
  <c r="H248" i="5"/>
  <c r="F248" i="5" s="1"/>
  <c r="G248" i="5" s="1"/>
  <c r="H247" i="5"/>
  <c r="F247" i="5" s="1"/>
  <c r="G247" i="5" s="1"/>
  <c r="H246" i="5"/>
  <c r="H245" i="5"/>
  <c r="H244" i="5"/>
  <c r="F244" i="5" s="1"/>
  <c r="G244" i="5" s="1"/>
  <c r="H243" i="5"/>
  <c r="F243" i="5" s="1"/>
  <c r="G243" i="5" s="1"/>
  <c r="H242" i="5"/>
  <c r="F242" i="5" s="1"/>
  <c r="G242" i="5" s="1"/>
  <c r="H241" i="5"/>
  <c r="H240" i="5"/>
  <c r="H239" i="5"/>
  <c r="H238" i="5"/>
  <c r="H237" i="5"/>
  <c r="H236" i="5"/>
  <c r="F236" i="5" s="1"/>
  <c r="G236" i="5" s="1"/>
  <c r="H235" i="5"/>
  <c r="F235" i="5" s="1"/>
  <c r="G235" i="5" s="1"/>
  <c r="H234" i="5"/>
  <c r="H233" i="5"/>
  <c r="H232" i="5"/>
  <c r="F232" i="5" s="1"/>
  <c r="G232" i="5" s="1"/>
  <c r="H231" i="5"/>
  <c r="F231" i="5" s="1"/>
  <c r="G231" i="5" s="1"/>
  <c r="H230" i="5"/>
  <c r="F230" i="5" s="1"/>
  <c r="G230" i="5" s="1"/>
  <c r="H229" i="5"/>
  <c r="H228" i="5"/>
  <c r="H227" i="5"/>
  <c r="H226" i="5"/>
  <c r="H225" i="5"/>
  <c r="H224" i="5"/>
  <c r="F224" i="5" s="1"/>
  <c r="G224" i="5" s="1"/>
  <c r="H223" i="5"/>
  <c r="F223" i="5" s="1"/>
  <c r="G223" i="5" s="1"/>
  <c r="H222" i="5"/>
  <c r="H221" i="5"/>
  <c r="H220" i="5"/>
  <c r="F220" i="5" s="1"/>
  <c r="G220" i="5" s="1"/>
  <c r="H219" i="5"/>
  <c r="F219" i="5" s="1"/>
  <c r="G219" i="5" s="1"/>
  <c r="H218" i="5"/>
  <c r="F218" i="5" s="1"/>
  <c r="G218" i="5" s="1"/>
  <c r="H217" i="5"/>
  <c r="H216" i="5"/>
  <c r="H215" i="5"/>
  <c r="H214" i="5"/>
  <c r="H213" i="5"/>
  <c r="H212" i="5"/>
  <c r="F212" i="5" s="1"/>
  <c r="G212" i="5" s="1"/>
  <c r="H211" i="5"/>
  <c r="F211" i="5" s="1"/>
  <c r="G211" i="5" s="1"/>
  <c r="H210" i="5"/>
  <c r="H209" i="5"/>
  <c r="H208" i="5"/>
  <c r="F208" i="5" s="1"/>
  <c r="G208" i="5" s="1"/>
  <c r="H207" i="5"/>
  <c r="F207" i="5" s="1"/>
  <c r="G207" i="5" s="1"/>
  <c r="H206" i="5"/>
  <c r="F206" i="5" s="1"/>
  <c r="G206" i="5" s="1"/>
  <c r="H205" i="5"/>
  <c r="F205" i="5" s="1"/>
  <c r="G205" i="5" s="1"/>
  <c r="H204" i="5"/>
  <c r="H203" i="5"/>
  <c r="H202" i="5"/>
  <c r="H201" i="5"/>
  <c r="H200" i="5"/>
  <c r="H199" i="5"/>
  <c r="G199" i="5"/>
  <c r="H198" i="5"/>
  <c r="G198" i="5"/>
  <c r="H197" i="5"/>
  <c r="H196" i="5"/>
  <c r="H195" i="5"/>
  <c r="F195" i="5" s="1"/>
  <c r="G195" i="5" s="1"/>
  <c r="H194" i="5"/>
  <c r="F194" i="5" s="1"/>
  <c r="G194" i="5" s="1"/>
  <c r="H193" i="5"/>
  <c r="F193" i="5" s="1"/>
  <c r="G193" i="5" s="1"/>
  <c r="H192" i="5"/>
  <c r="F192" i="5" s="1"/>
  <c r="G192" i="5" s="1"/>
  <c r="H191" i="5"/>
  <c r="H190" i="5"/>
  <c r="H189" i="5"/>
  <c r="H188" i="5"/>
  <c r="H187" i="5"/>
  <c r="H186" i="5"/>
  <c r="F186" i="5" s="1"/>
  <c r="G186" i="5" s="1"/>
  <c r="H185" i="5"/>
  <c r="F185" i="5" s="1"/>
  <c r="G185" i="5" s="1"/>
  <c r="H184" i="5"/>
  <c r="H183" i="5"/>
  <c r="H182" i="5"/>
  <c r="F182" i="5" s="1"/>
  <c r="G182" i="5" s="1"/>
  <c r="H181" i="5"/>
  <c r="F181" i="5" s="1"/>
  <c r="G181" i="5" s="1"/>
  <c r="H180" i="5"/>
  <c r="F180" i="5" s="1"/>
  <c r="G180" i="5" s="1"/>
  <c r="H179" i="5"/>
  <c r="F179" i="5" s="1"/>
  <c r="G179" i="5" s="1"/>
  <c r="H178" i="5"/>
  <c r="H177" i="5"/>
  <c r="H176" i="5"/>
  <c r="H175" i="5"/>
  <c r="H174" i="5"/>
  <c r="H173" i="5"/>
  <c r="F173" i="5" s="1"/>
  <c r="G173" i="5" s="1"/>
  <c r="H172" i="5"/>
  <c r="F172" i="5" s="1"/>
  <c r="G172" i="5" s="1"/>
  <c r="H171" i="5"/>
  <c r="H170" i="5"/>
  <c r="H169" i="5"/>
  <c r="F169" i="5" s="1"/>
  <c r="G169" i="5" s="1"/>
  <c r="H168" i="5"/>
  <c r="F168" i="5" s="1"/>
  <c r="G168" i="5" s="1"/>
  <c r="H167" i="5"/>
  <c r="F167" i="5" s="1"/>
  <c r="G167" i="5" s="1"/>
  <c r="H166" i="5"/>
  <c r="F166" i="5" s="1"/>
  <c r="G166" i="5" s="1"/>
  <c r="H165" i="5"/>
  <c r="H164" i="5"/>
  <c r="H163" i="5"/>
  <c r="H162" i="5"/>
  <c r="H161" i="5"/>
  <c r="H160" i="5"/>
  <c r="F160" i="5" s="1"/>
  <c r="G160" i="5" s="1"/>
  <c r="H159" i="5"/>
  <c r="F159" i="5" s="1"/>
  <c r="G159" i="5" s="1"/>
  <c r="H158" i="5"/>
  <c r="H157" i="5"/>
  <c r="H156" i="5"/>
  <c r="F156" i="5" s="1"/>
  <c r="G156" i="5" s="1"/>
  <c r="H155" i="5"/>
  <c r="F155" i="5" s="1"/>
  <c r="G155" i="5" s="1"/>
  <c r="H154" i="5"/>
  <c r="F154" i="5" s="1"/>
  <c r="G154" i="5" s="1"/>
  <c r="H153" i="5"/>
  <c r="F153" i="5" s="1"/>
  <c r="G153" i="5" s="1"/>
  <c r="H152" i="5"/>
  <c r="H151" i="5"/>
  <c r="H150" i="5"/>
  <c r="H149" i="5"/>
  <c r="H148" i="5"/>
  <c r="H147" i="5"/>
  <c r="F147" i="5" s="1"/>
  <c r="G147" i="5" s="1"/>
  <c r="H146" i="5"/>
  <c r="F146" i="5" s="1"/>
  <c r="G146" i="5" s="1"/>
  <c r="H145" i="5"/>
  <c r="H144" i="5"/>
  <c r="H143" i="5"/>
  <c r="F143" i="5" s="1"/>
  <c r="G143" i="5" s="1"/>
  <c r="H142" i="5"/>
  <c r="F142" i="5" s="1"/>
  <c r="G142" i="5" s="1"/>
  <c r="H141" i="5"/>
  <c r="F141" i="5" s="1"/>
  <c r="G141" i="5" s="1"/>
  <c r="H140" i="5"/>
  <c r="F140" i="5" s="1"/>
  <c r="G140" i="5" s="1"/>
  <c r="H139" i="5"/>
  <c r="H138" i="5"/>
  <c r="H137" i="5"/>
  <c r="H136" i="5"/>
  <c r="H135" i="5"/>
  <c r="H134" i="5"/>
  <c r="F134" i="5" s="1"/>
  <c r="G134" i="5" s="1"/>
  <c r="H133" i="5"/>
  <c r="F133" i="5" s="1"/>
  <c r="G133" i="5" s="1"/>
  <c r="H132" i="5"/>
  <c r="H131" i="5"/>
  <c r="H130" i="5"/>
  <c r="F130" i="5" s="1"/>
  <c r="G130" i="5" s="1"/>
  <c r="H129" i="5"/>
  <c r="F129" i="5" s="1"/>
  <c r="G129" i="5" s="1"/>
  <c r="H128" i="5"/>
  <c r="F128" i="5" s="1"/>
  <c r="G128" i="5" s="1"/>
  <c r="H127" i="5"/>
  <c r="H126" i="5"/>
  <c r="H125" i="5"/>
  <c r="H124" i="5"/>
  <c r="H123" i="5"/>
  <c r="H122" i="5"/>
  <c r="F122" i="5" s="1"/>
  <c r="G122" i="5" s="1"/>
  <c r="H121" i="5"/>
  <c r="F121" i="5" s="1"/>
  <c r="G121" i="5" s="1"/>
  <c r="H120" i="5"/>
  <c r="H119" i="5"/>
  <c r="H118" i="5"/>
  <c r="F118" i="5" s="1"/>
  <c r="G118" i="5" s="1"/>
  <c r="G119" i="5" s="1"/>
  <c r="H117" i="5"/>
  <c r="H116" i="5"/>
  <c r="H115" i="5"/>
  <c r="H114" i="5"/>
  <c r="H113" i="5"/>
  <c r="H112" i="5"/>
  <c r="F112" i="5" s="1"/>
  <c r="G112" i="5" s="1"/>
  <c r="H111" i="5"/>
  <c r="F111" i="5" s="1"/>
  <c r="G111" i="5" s="1"/>
  <c r="H110" i="5"/>
  <c r="H109" i="5"/>
  <c r="H108" i="5"/>
  <c r="F108" i="5" s="1"/>
  <c r="G108" i="5" s="1"/>
  <c r="H107" i="5"/>
  <c r="F107" i="5" s="1"/>
  <c r="G107" i="5" s="1"/>
  <c r="H106" i="5"/>
  <c r="F106" i="5" s="1"/>
  <c r="G106" i="5" s="1"/>
  <c r="H105" i="5"/>
  <c r="H104" i="5"/>
  <c r="H103" i="5"/>
  <c r="H102" i="5"/>
  <c r="H101" i="5"/>
  <c r="H100" i="5"/>
  <c r="F100" i="5" s="1"/>
  <c r="G100" i="5" s="1"/>
  <c r="H99" i="5"/>
  <c r="F99" i="5" s="1"/>
  <c r="G99" i="5" s="1"/>
  <c r="H98" i="5"/>
  <c r="F98" i="5" s="1"/>
  <c r="G98" i="5" s="1"/>
  <c r="H97" i="5"/>
  <c r="F97" i="5" s="1"/>
  <c r="G97" i="5" s="1"/>
  <c r="H96" i="5"/>
  <c r="H95" i="5"/>
  <c r="H94" i="5"/>
  <c r="H93" i="5"/>
  <c r="H92" i="5"/>
  <c r="H91" i="5"/>
  <c r="F91" i="5" s="1"/>
  <c r="G91" i="5" s="1"/>
  <c r="H90" i="5"/>
  <c r="F90" i="5" s="1"/>
  <c r="G90" i="5" s="1"/>
  <c r="H89" i="5"/>
  <c r="F89" i="5" s="1"/>
  <c r="G89" i="5" s="1"/>
  <c r="H88" i="5"/>
  <c r="F88" i="5" s="1"/>
  <c r="G88" i="5" s="1"/>
  <c r="H87" i="5"/>
  <c r="H86" i="5"/>
  <c r="H85" i="5"/>
  <c r="H84" i="5"/>
  <c r="H83" i="5"/>
  <c r="H82" i="5"/>
  <c r="F82" i="5" s="1"/>
  <c r="G82" i="5" s="1"/>
  <c r="H81" i="5"/>
  <c r="F81" i="5" s="1"/>
  <c r="G81" i="5" s="1"/>
  <c r="H80" i="5"/>
  <c r="F80" i="5" s="1"/>
  <c r="G80" i="5" s="1"/>
  <c r="H79" i="5"/>
  <c r="F79" i="5" s="1"/>
  <c r="G79" i="5" s="1"/>
  <c r="H78" i="5"/>
  <c r="H77" i="5"/>
  <c r="H76" i="5"/>
  <c r="H75" i="5"/>
  <c r="H74" i="5"/>
  <c r="H73" i="5"/>
  <c r="F73" i="5" s="1"/>
  <c r="G73" i="5" s="1"/>
  <c r="H72" i="5"/>
  <c r="F72" i="5" s="1"/>
  <c r="G72" i="5" s="1"/>
  <c r="H71" i="5"/>
  <c r="F71" i="5" s="1"/>
  <c r="G71" i="5" s="1"/>
  <c r="H70" i="5"/>
  <c r="F70" i="5" s="1"/>
  <c r="G70" i="5" s="1"/>
  <c r="H69" i="5"/>
  <c r="H68" i="5"/>
  <c r="H67" i="5"/>
  <c r="H66" i="5"/>
  <c r="H65" i="5"/>
  <c r="H64" i="5"/>
  <c r="F64" i="5" s="1"/>
  <c r="G64" i="5" s="1"/>
  <c r="H63" i="5"/>
  <c r="F63" i="5" s="1"/>
  <c r="G63" i="5" s="1"/>
  <c r="H62" i="5"/>
  <c r="F62" i="5" s="1"/>
  <c r="G62" i="5" s="1"/>
  <c r="H61" i="5"/>
  <c r="F61" i="5" s="1"/>
  <c r="G61" i="5" s="1"/>
  <c r="H60" i="5"/>
  <c r="H59" i="5"/>
  <c r="H58" i="5"/>
  <c r="H57" i="5"/>
  <c r="H56" i="5"/>
  <c r="H55" i="5"/>
  <c r="F55" i="5" s="1"/>
  <c r="G55" i="5" s="1"/>
  <c r="G56" i="5" s="1"/>
  <c r="G57" i="5" s="1"/>
  <c r="H54" i="5"/>
  <c r="H53" i="5"/>
  <c r="H52" i="5"/>
  <c r="H51" i="5"/>
  <c r="H50" i="5"/>
  <c r="H49" i="5"/>
  <c r="F49" i="5" s="1"/>
  <c r="G49" i="5" s="1"/>
  <c r="G50" i="5" s="1"/>
  <c r="G51" i="5" s="1"/>
  <c r="H48" i="5"/>
  <c r="H47" i="5"/>
  <c r="H46" i="5"/>
  <c r="H45" i="5"/>
  <c r="H44" i="5"/>
  <c r="H43" i="5"/>
  <c r="F43" i="5" s="1"/>
  <c r="G43" i="5" s="1"/>
  <c r="G44" i="5" s="1"/>
  <c r="G45" i="5" s="1"/>
  <c r="H42" i="5"/>
  <c r="H41" i="5"/>
  <c r="H40" i="5"/>
  <c r="H39" i="5"/>
  <c r="H38" i="5"/>
  <c r="H37" i="5"/>
  <c r="F37" i="5" s="1"/>
  <c r="G37" i="5" s="1"/>
  <c r="H36" i="5"/>
  <c r="F36" i="5" s="1"/>
  <c r="G36" i="5" s="1"/>
  <c r="H35" i="5"/>
  <c r="F35" i="5" s="1"/>
  <c r="G35" i="5" s="1"/>
  <c r="H34" i="5"/>
  <c r="F34" i="5" s="1"/>
  <c r="G34" i="5" s="1"/>
  <c r="H33" i="5"/>
  <c r="F33" i="5" s="1"/>
  <c r="G33" i="5" s="1"/>
  <c r="H32" i="5"/>
  <c r="H31" i="5"/>
  <c r="H30" i="5"/>
  <c r="H29" i="5"/>
  <c r="H28" i="5"/>
  <c r="H27" i="5"/>
  <c r="F27" i="5" s="1"/>
  <c r="G27" i="5" s="1"/>
  <c r="G28" i="5" s="1"/>
  <c r="H26" i="5"/>
  <c r="H25" i="5"/>
  <c r="H24" i="5"/>
  <c r="F24" i="5" s="1"/>
  <c r="G24" i="5" s="1"/>
  <c r="H23" i="5"/>
  <c r="F23" i="5" s="1"/>
  <c r="G23" i="5" s="1"/>
  <c r="H22" i="5"/>
  <c r="F22" i="5" s="1"/>
  <c r="G22" i="5" s="1"/>
  <c r="H21" i="5"/>
  <c r="F21" i="5" s="1"/>
  <c r="G21" i="5" s="1"/>
  <c r="H20" i="5"/>
  <c r="H19" i="5"/>
  <c r="F18" i="5"/>
  <c r="G18" i="5" s="1"/>
  <c r="F17" i="5"/>
  <c r="G17" i="5" s="1"/>
  <c r="F16" i="5"/>
  <c r="G16" i="5" s="1"/>
  <c r="F15" i="5"/>
  <c r="G15" i="5" s="1"/>
  <c r="F14" i="5"/>
  <c r="G14" i="5" s="1"/>
  <c r="F13" i="5"/>
  <c r="G13" i="5" s="1"/>
  <c r="F12" i="5"/>
  <c r="G12" i="5" s="1"/>
  <c r="F11" i="5"/>
  <c r="G11" i="5" s="1"/>
  <c r="F8" i="5"/>
  <c r="F7" i="5"/>
  <c r="E7" i="5"/>
  <c r="G6" i="5"/>
  <c r="F6" i="5"/>
  <c r="E6" i="5"/>
  <c r="G5" i="5"/>
  <c r="F5" i="5"/>
  <c r="E5" i="5"/>
  <c r="E4" i="5"/>
  <c r="A3" i="5"/>
  <c r="A2" i="5"/>
  <c r="F2805" i="5" l="1"/>
  <c r="G2805" i="5" s="1"/>
  <c r="G2806" i="5" s="1"/>
  <c r="G1875" i="5"/>
  <c r="G1876" i="5" s="1"/>
  <c r="G1214" i="5"/>
  <c r="G1215" i="5" s="1"/>
  <c r="G2289" i="5"/>
  <c r="G113" i="5"/>
  <c r="G947" i="5"/>
  <c r="G2277" i="5"/>
  <c r="G2475" i="5"/>
  <c r="G1204" i="5"/>
  <c r="G1334" i="5"/>
  <c r="G369" i="5"/>
  <c r="G1885" i="5"/>
  <c r="G1886" i="5" s="1"/>
  <c r="G1165" i="5"/>
  <c r="G1367" i="5"/>
  <c r="G1680" i="5"/>
  <c r="G2669" i="5"/>
  <c r="G2673" i="5" s="1"/>
  <c r="G2679" i="5"/>
  <c r="G2008" i="5"/>
  <c r="G309" i="5"/>
  <c r="G341" i="5"/>
  <c r="G1087" i="5"/>
  <c r="G1382" i="5"/>
  <c r="G2059" i="5"/>
  <c r="G1148" i="5"/>
  <c r="G1949" i="5"/>
  <c r="G2753" i="5"/>
  <c r="G2757" i="5"/>
  <c r="G381" i="5"/>
  <c r="G640" i="5"/>
  <c r="G1978" i="5"/>
  <c r="G1979" i="5" s="1"/>
  <c r="G2037" i="5"/>
  <c r="G2590" i="5"/>
  <c r="G2591" i="5" s="1"/>
  <c r="G321" i="5"/>
  <c r="G883" i="5"/>
  <c r="G1191" i="5"/>
  <c r="G1615" i="5"/>
  <c r="G2085" i="5"/>
  <c r="G2158" i="5"/>
  <c r="G2180" i="5"/>
  <c r="G2237" i="5"/>
  <c r="G2238" i="5" s="1"/>
  <c r="G2387" i="5"/>
  <c r="G1661" i="5"/>
  <c r="G519" i="5"/>
  <c r="G982" i="5"/>
  <c r="G983" i="5" s="1"/>
  <c r="G1397" i="5"/>
  <c r="G1427" i="5"/>
  <c r="G607" i="5"/>
  <c r="G196" i="5"/>
  <c r="G225" i="5"/>
  <c r="G474" i="5"/>
  <c r="G766" i="5"/>
  <c r="G770" i="5" s="1"/>
  <c r="G1310" i="5"/>
  <c r="G1444" i="5"/>
  <c r="G2204" i="5"/>
  <c r="G2205" i="5" s="1"/>
  <c r="G2248" i="5"/>
  <c r="G1126" i="5"/>
  <c r="G1764" i="5"/>
  <c r="G1812" i="5"/>
  <c r="G1816" i="5" s="1"/>
  <c r="G200" i="5"/>
  <c r="G781" i="5"/>
  <c r="G1057" i="5"/>
  <c r="G1187" i="5"/>
  <c r="G233" i="5"/>
  <c r="G463" i="5"/>
  <c r="G1227" i="5"/>
  <c r="G1342" i="5"/>
  <c r="G1431" i="5"/>
  <c r="G1535" i="5"/>
  <c r="G1728" i="5"/>
  <c r="G2041" i="5"/>
  <c r="G1488" i="5"/>
  <c r="G1495" i="5" s="1"/>
  <c r="G1685" i="5"/>
  <c r="G1697" i="5"/>
  <c r="G1895" i="5"/>
  <c r="G2613" i="5"/>
  <c r="G2850" i="5"/>
  <c r="G2015" i="5"/>
  <c r="G2074" i="5"/>
  <c r="G2266" i="5"/>
  <c r="G2270" i="5"/>
  <c r="G2341" i="5"/>
  <c r="G2342" i="5" s="1"/>
  <c r="G2580" i="5"/>
  <c r="G2581" i="5" s="1"/>
  <c r="G2854" i="5"/>
  <c r="G541" i="5"/>
  <c r="G644" i="5"/>
  <c r="G859" i="5"/>
  <c r="G916" i="5"/>
  <c r="G1045" i="5"/>
  <c r="G1049" i="5" s="1"/>
  <c r="G1100" i="5"/>
  <c r="G1139" i="5"/>
  <c r="G1322" i="5"/>
  <c r="G1692" i="5"/>
  <c r="G2048" i="5"/>
  <c r="G2244" i="5"/>
  <c r="G2249" i="5" s="1"/>
  <c r="G285" i="5"/>
  <c r="G451" i="5"/>
  <c r="G651" i="5"/>
  <c r="G890" i="5"/>
  <c r="G1450" i="5"/>
  <c r="G1465" i="5"/>
  <c r="G1593" i="5"/>
  <c r="G1668" i="5"/>
  <c r="G2112" i="5"/>
  <c r="G2113" i="5" s="1"/>
  <c r="G2146" i="5"/>
  <c r="G2147" i="5" s="1"/>
  <c r="G2255" i="5"/>
  <c r="G2401" i="5"/>
  <c r="G2402" i="5" s="1"/>
  <c r="G2498" i="5"/>
  <c r="G2499" i="5" s="1"/>
  <c r="G2570" i="5"/>
  <c r="G2571" i="5" s="1"/>
  <c r="G2646" i="5"/>
  <c r="G2797" i="5"/>
  <c r="G2801" i="5" s="1"/>
  <c r="G65" i="5"/>
  <c r="G66" i="5" s="1"/>
  <c r="G389" i="5"/>
  <c r="G393" i="5"/>
  <c r="G440" i="5"/>
  <c r="G123" i="5"/>
  <c r="G124" i="5" s="1"/>
  <c r="G633" i="5"/>
  <c r="G2169" i="5"/>
  <c r="G2518" i="5"/>
  <c r="G2519" i="5" s="1"/>
  <c r="G496" i="5"/>
  <c r="G670" i="5"/>
  <c r="G869" i="5"/>
  <c r="G873" i="5" s="1"/>
  <c r="G353" i="5"/>
  <c r="G777" i="5"/>
  <c r="G901" i="5"/>
  <c r="G1096" i="5"/>
  <c r="G1101" i="5" s="1"/>
  <c r="G1318" i="5"/>
  <c r="G537" i="5"/>
  <c r="G1012" i="5"/>
  <c r="G1013" i="5" s="1"/>
  <c r="G257" i="5"/>
  <c r="G727" i="5"/>
  <c r="G731" i="5" s="1"/>
  <c r="G793" i="5"/>
  <c r="G813" i="5"/>
  <c r="G905" i="5"/>
  <c r="G973" i="5"/>
  <c r="G1021" i="5"/>
  <c r="G1200" i="5"/>
  <c r="G1285" i="5"/>
  <c r="G1656" i="5"/>
  <c r="G1825" i="5"/>
  <c r="G1826" i="5" s="1"/>
  <c r="G1896" i="5"/>
  <c r="G828" i="5"/>
  <c r="G183" i="5"/>
  <c r="G245" i="5"/>
  <c r="G131" i="5"/>
  <c r="G357" i="5"/>
  <c r="G405" i="5"/>
  <c r="G492" i="5"/>
  <c r="G515" i="5"/>
  <c r="G1061" i="5"/>
  <c r="G1757" i="5"/>
  <c r="G2070" i="5"/>
  <c r="G2327" i="5"/>
  <c r="G2331" i="5" s="1"/>
  <c r="G273" i="5"/>
  <c r="G485" i="5"/>
  <c r="G548" i="5"/>
  <c r="G552" i="5" s="1"/>
  <c r="G717" i="5"/>
  <c r="G721" i="5" s="1"/>
  <c r="G740" i="5"/>
  <c r="G744" i="5" s="1"/>
  <c r="H164" i="1" s="1"/>
  <c r="G824" i="5"/>
  <c r="G992" i="5"/>
  <c r="G993" i="5" s="1"/>
  <c r="G1070" i="5"/>
  <c r="G1262" i="5"/>
  <c r="G1263" i="5" s="1"/>
  <c r="G2361" i="5"/>
  <c r="G2362" i="5" s="1"/>
  <c r="G2623" i="5"/>
  <c r="G1025" i="5"/>
  <c r="G1038" i="5"/>
  <c r="G1109" i="5"/>
  <c r="G1178" i="5"/>
  <c r="G1386" i="5"/>
  <c r="G1408" i="5"/>
  <c r="G1603" i="5"/>
  <c r="G1604" i="5" s="1"/>
  <c r="G1740" i="5"/>
  <c r="G2019" i="5"/>
  <c r="G2030" i="5"/>
  <c r="G2081" i="5"/>
  <c r="G2095" i="5"/>
  <c r="G2154" i="5"/>
  <c r="G2187" i="5"/>
  <c r="G2371" i="5"/>
  <c r="G1272" i="5"/>
  <c r="G1273" i="5" s="1"/>
  <c r="G1346" i="5"/>
  <c r="G1421" i="5"/>
  <c r="G1454" i="5"/>
  <c r="G1649" i="5"/>
  <c r="G1950" i="5"/>
  <c r="G2305" i="5"/>
  <c r="G2719" i="5"/>
  <c r="G1354" i="5"/>
  <c r="G1627" i="5"/>
  <c r="G1959" i="5"/>
  <c r="G1960" i="5" s="1"/>
  <c r="G2699" i="5"/>
  <c r="G2132" i="5"/>
  <c r="G2165" i="5"/>
  <c r="G2464" i="5"/>
  <c r="G2465" i="5" s="1"/>
  <c r="G2661" i="5"/>
  <c r="G2715" i="5"/>
  <c r="G1553" i="5"/>
  <c r="G1673" i="5"/>
  <c r="G1721" i="5"/>
  <c r="G1745" i="5"/>
  <c r="G1800" i="5"/>
  <c r="G1805" i="5"/>
  <c r="G1865" i="5"/>
  <c r="G1866" i="5" s="1"/>
  <c r="G2120" i="5"/>
  <c r="G2313" i="5"/>
  <c r="G2421" i="5"/>
  <c r="G2422" i="5" s="1"/>
  <c r="G2431" i="5"/>
  <c r="G2432" i="5" s="1"/>
  <c r="G2441" i="5"/>
  <c r="G2442" i="5" s="1"/>
  <c r="G2530" i="5"/>
  <c r="G2540" i="5"/>
  <c r="G2541" i="5" s="1"/>
  <c r="G2550" i="5"/>
  <c r="G2551" i="5" s="1"/>
  <c r="G2634" i="5"/>
  <c r="G2657" i="5"/>
  <c r="G2767" i="5"/>
  <c r="G2768" i="5" s="1"/>
  <c r="G2833" i="5"/>
  <c r="G2834" i="5" s="1"/>
  <c r="G1358" i="5"/>
  <c r="G1524" i="5"/>
  <c r="G1525" i="5" s="1"/>
  <c r="G1905" i="5"/>
  <c r="G1906" i="5" s="1"/>
  <c r="G1969" i="5"/>
  <c r="G1997" i="5"/>
  <c r="G1998" i="5" s="1"/>
  <c r="G2099" i="5"/>
  <c r="G2281" i="5"/>
  <c r="G2451" i="5"/>
  <c r="G2455" i="5" s="1"/>
  <c r="G2774" i="5"/>
  <c r="G2778" i="5" s="1"/>
  <c r="G2784" i="5"/>
  <c r="G2788" i="5" s="1"/>
  <c r="G109" i="5"/>
  <c r="G157" i="5"/>
  <c r="G209" i="5"/>
  <c r="G249" i="5"/>
  <c r="G293" i="5"/>
  <c r="G317" i="5"/>
  <c r="G92" i="5"/>
  <c r="G93" i="5" s="1"/>
  <c r="G135" i="5"/>
  <c r="G161" i="5"/>
  <c r="G187" i="5"/>
  <c r="G261" i="5"/>
  <c r="G25" i="5"/>
  <c r="G38" i="5"/>
  <c r="G39" i="5" s="1"/>
  <c r="G144" i="5"/>
  <c r="G213" i="5"/>
  <c r="G83" i="5"/>
  <c r="G84" i="5" s="1"/>
  <c r="G101" i="5"/>
  <c r="G102" i="5" s="1"/>
  <c r="G19" i="5"/>
  <c r="G74" i="5"/>
  <c r="G75" i="5" s="1"/>
  <c r="G148" i="5"/>
  <c r="G170" i="5"/>
  <c r="G174" i="5"/>
  <c r="G221" i="5"/>
  <c r="G237" i="5"/>
  <c r="G269" i="5"/>
  <c r="G281" i="5"/>
  <c r="G305" i="5"/>
  <c r="G345" i="5"/>
  <c r="G377" i="5"/>
  <c r="G412" i="5"/>
  <c r="G470" i="5"/>
  <c r="G801" i="5"/>
  <c r="G1252" i="5"/>
  <c r="G416" i="5"/>
  <c r="G508" i="5"/>
  <c r="G951" i="5"/>
  <c r="G1135" i="5"/>
  <c r="G329" i="5"/>
  <c r="G333" i="5"/>
  <c r="G1174" i="5"/>
  <c r="G365" i="5"/>
  <c r="G401" i="5"/>
  <c r="G447" i="5"/>
  <c r="G530" i="5"/>
  <c r="G622" i="5"/>
  <c r="G912" i="5"/>
  <c r="G964" i="5"/>
  <c r="G1034" i="5"/>
  <c r="G297" i="5"/>
  <c r="G655" i="5"/>
  <c r="G817" i="5"/>
  <c r="G838" i="5"/>
  <c r="G839" i="5" s="1"/>
  <c r="G879" i="5"/>
  <c r="G940" i="5"/>
  <c r="G1002" i="5"/>
  <c r="G1003" i="5" s="1"/>
  <c r="G1083" i="5"/>
  <c r="G1122" i="5"/>
  <c r="G1161" i="5"/>
  <c r="G1223" i="5"/>
  <c r="G1247" i="5"/>
  <c r="G1298" i="5"/>
  <c r="G1546" i="5"/>
  <c r="G1611" i="5"/>
  <c r="G848" i="5"/>
  <c r="G849" i="5" s="1"/>
  <c r="G680" i="5"/>
  <c r="G681" i="5" s="1"/>
  <c r="G789" i="5"/>
  <c r="G1330" i="5"/>
  <c r="G662" i="5"/>
  <c r="G666" i="5"/>
  <c r="G753" i="5"/>
  <c r="G757" i="5" s="1"/>
  <c r="G805" i="5"/>
  <c r="G855" i="5"/>
  <c r="G894" i="5"/>
  <c r="G936" i="5"/>
  <c r="G1074" i="5"/>
  <c r="G1113" i="5"/>
  <c r="G1152" i="5"/>
  <c r="G1294" i="5"/>
  <c r="G1568" i="5"/>
  <c r="G1584" i="5"/>
  <c r="G1281" i="5"/>
  <c r="G1306" i="5"/>
  <c r="G1709" i="5"/>
  <c r="G1644" i="5"/>
  <c r="G1704" i="5"/>
  <c r="G1752" i="5"/>
  <c r="G1769" i="5"/>
  <c r="G1922" i="5"/>
  <c r="G1988" i="5"/>
  <c r="G1371" i="5"/>
  <c r="G1475" i="5"/>
  <c r="G1476" i="5" s="1"/>
  <c r="G1637" i="5"/>
  <c r="G1638" i="5" s="1"/>
  <c r="G1716" i="5"/>
  <c r="G1501" i="5"/>
  <c r="G1505" i="5" s="1"/>
  <c r="G1542" i="5"/>
  <c r="G1623" i="5"/>
  <c r="G1733" i="5"/>
  <c r="G1793" i="5"/>
  <c r="G1514" i="5"/>
  <c r="G1515" i="5" s="1"/>
  <c r="G1835" i="5"/>
  <c r="G1836" i="5" s="1"/>
  <c r="G1845" i="5"/>
  <c r="G1846" i="5" s="1"/>
  <c r="G1936" i="5"/>
  <c r="G1940" i="5" s="1"/>
  <c r="G1393" i="5"/>
  <c r="G1404" i="5"/>
  <c r="G1461" i="5"/>
  <c r="G1531" i="5"/>
  <c r="G1557" i="5"/>
  <c r="G1574" i="5"/>
  <c r="G1926" i="5"/>
  <c r="G2026" i="5"/>
  <c r="G2052" i="5"/>
  <c r="G2063" i="5"/>
  <c r="G2136" i="5"/>
  <c r="G2191" i="5"/>
  <c r="G2124" i="5"/>
  <c r="G2227" i="5"/>
  <c r="G2228" i="5" s="1"/>
  <c r="G1781" i="5"/>
  <c r="G1788" i="5"/>
  <c r="G1855" i="5"/>
  <c r="G1856" i="5" s="1"/>
  <c r="G1915" i="5"/>
  <c r="G1916" i="5" s="1"/>
  <c r="G2004" i="5"/>
  <c r="G1776" i="5"/>
  <c r="G2293" i="5"/>
  <c r="G2488" i="5"/>
  <c r="G2489" i="5" s="1"/>
  <c r="G2526" i="5"/>
  <c r="G2686" i="5"/>
  <c r="G2411" i="5"/>
  <c r="G2412" i="5" s="1"/>
  <c r="G2650" i="5"/>
  <c r="G2651" i="5" s="1"/>
  <c r="G2731" i="5"/>
  <c r="G2176" i="5"/>
  <c r="G2317" i="5"/>
  <c r="G2741" i="5"/>
  <c r="G2259" i="5"/>
  <c r="G2351" i="5"/>
  <c r="G2352" i="5" s="1"/>
  <c r="G2380" i="5"/>
  <c r="G2381" i="5" s="1"/>
  <c r="G2560" i="5"/>
  <c r="G2561" i="5" s="1"/>
  <c r="G2706" i="5"/>
  <c r="G2810" i="5"/>
  <c r="G2508" i="5"/>
  <c r="G2509" i="5" s="1"/>
  <c r="G2823" i="5"/>
  <c r="G2824" i="5" s="1"/>
  <c r="G2391" i="5"/>
  <c r="G2301" i="5"/>
  <c r="G2471" i="5"/>
  <c r="G2638" i="5"/>
  <c r="G2814" i="5" l="1"/>
  <c r="G1166" i="5"/>
  <c r="G2089" i="5"/>
  <c r="G310" i="5"/>
  <c r="G2282" i="5"/>
  <c r="G1062" i="5"/>
  <c r="G394" i="5"/>
  <c r="G2479" i="5"/>
  <c r="G370" i="5"/>
  <c r="G2294" i="5"/>
  <c r="G1311" i="5"/>
  <c r="G346" i="5"/>
  <c r="G906" i="5"/>
  <c r="G2042" i="5"/>
  <c r="G1387" i="5"/>
  <c r="G1466" i="5"/>
  <c r="G1335" i="5"/>
  <c r="G2855" i="5"/>
  <c r="H426" i="1" s="1"/>
  <c r="G884" i="5"/>
  <c r="G298" i="5"/>
  <c r="G114" i="5"/>
  <c r="G1432" i="5"/>
  <c r="G2159" i="5"/>
  <c r="G382" i="5"/>
  <c r="G226" i="5"/>
  <c r="H113" i="1" s="1"/>
  <c r="G274" i="5"/>
  <c r="G2627" i="5"/>
  <c r="G829" i="5"/>
  <c r="G2758" i="5"/>
  <c r="G818" i="5"/>
  <c r="G175" i="5"/>
  <c r="G201" i="5"/>
  <c r="G1758" i="5"/>
  <c r="G136" i="5"/>
  <c r="G2271" i="5"/>
  <c r="G1398" i="5"/>
  <c r="G2181" i="5"/>
  <c r="G952" i="5"/>
  <c r="G1375" i="5"/>
  <c r="G1179" i="5"/>
  <c r="G1205" i="5"/>
  <c r="G2053" i="5"/>
  <c r="G1088" i="5"/>
  <c r="G322" i="5"/>
  <c r="G1770" i="5"/>
  <c r="G1686" i="5"/>
  <c r="G1662" i="5"/>
  <c r="G1075" i="5"/>
  <c r="G671" i="5"/>
  <c r="G1616" i="5"/>
  <c r="G2020" i="5"/>
  <c r="G1153" i="5"/>
  <c r="G2745" i="5"/>
  <c r="G2009" i="5"/>
  <c r="G1674" i="5"/>
  <c r="G1140" i="5"/>
  <c r="G2137" i="5"/>
  <c r="H549" i="1" s="1"/>
  <c r="G2064" i="5"/>
  <c r="G1710" i="5"/>
  <c r="G2690" i="5"/>
  <c r="G1228" i="5"/>
  <c r="G286" i="5"/>
  <c r="G188" i="5"/>
  <c r="G645" i="5"/>
  <c r="G1192" i="5"/>
  <c r="G2392" i="5"/>
  <c r="G1359" i="5"/>
  <c r="G1746" i="5"/>
  <c r="G1628" i="5"/>
  <c r="G2531" i="5"/>
  <c r="G2125" i="5"/>
  <c r="G1722" i="5"/>
  <c r="G1347" i="5"/>
  <c r="G782" i="5"/>
  <c r="G2170" i="5"/>
  <c r="G2195" i="5"/>
  <c r="G1039" i="5"/>
  <c r="G250" i="5"/>
  <c r="G2075" i="5"/>
  <c r="G2260" i="5"/>
  <c r="G1536" i="5"/>
  <c r="G1650" i="5"/>
  <c r="G1114" i="5"/>
  <c r="G542" i="5"/>
  <c r="G238" i="5"/>
  <c r="G214" i="5"/>
  <c r="G1806" i="5"/>
  <c r="G497" i="5"/>
  <c r="G2031" i="5"/>
  <c r="G1927" i="5"/>
  <c r="G895" i="5"/>
  <c r="G1455" i="5"/>
  <c r="G1698" i="5"/>
  <c r="G863" i="5"/>
  <c r="G1127" i="5"/>
  <c r="G917" i="5"/>
  <c r="G1323" i="5"/>
  <c r="G941" i="5"/>
  <c r="G1734" i="5"/>
  <c r="G475" i="5"/>
  <c r="G2103" i="5"/>
  <c r="G520" i="5"/>
  <c r="G1794" i="5"/>
  <c r="G2306" i="5"/>
  <c r="G2318" i="5"/>
  <c r="G1409" i="5"/>
  <c r="G806" i="5"/>
  <c r="G406" i="5"/>
  <c r="G262" i="5"/>
  <c r="G2720" i="5"/>
  <c r="G1026" i="5"/>
  <c r="G2707" i="5"/>
  <c r="G1558" i="5"/>
  <c r="G794" i="5"/>
  <c r="G358" i="5"/>
  <c r="G2639" i="5"/>
  <c r="G2662" i="5"/>
  <c r="G1286" i="5"/>
  <c r="G452" i="5"/>
  <c r="G149" i="5"/>
  <c r="G29" i="5"/>
  <c r="G1299" i="5"/>
  <c r="G162" i="5"/>
  <c r="G1253" i="5"/>
  <c r="G334" i="5"/>
  <c r="G1782" i="5"/>
  <c r="G417" i="5"/>
  <c r="G1575" i="5"/>
  <c r="G1547" i="5"/>
  <c r="H388" i="1" s="1"/>
  <c r="C26" i="3" l="1"/>
  <c r="C38" i="3" s="1"/>
  <c r="B52" i="3"/>
  <c r="B51" i="3"/>
  <c r="A47" i="3"/>
  <c r="A45" i="3"/>
  <c r="A42" i="3"/>
  <c r="E38" i="3"/>
  <c r="B3" i="3"/>
  <c r="P701" i="1"/>
  <c r="P698" i="1"/>
  <c r="P692" i="1"/>
  <c r="P689" i="1"/>
  <c r="P687" i="1"/>
  <c r="P678" i="1"/>
  <c r="P672" i="1"/>
  <c r="P663" i="1"/>
  <c r="P659" i="1"/>
  <c r="P645" i="1"/>
  <c r="P637" i="1"/>
  <c r="P633" i="1"/>
  <c r="P631" i="1"/>
  <c r="P620" i="1"/>
  <c r="P617" i="1"/>
  <c r="P613" i="1"/>
  <c r="P605" i="1"/>
  <c r="P595" i="1"/>
  <c r="P590" i="1"/>
  <c r="P584" i="1"/>
  <c r="P581" i="1"/>
  <c r="P572" i="1"/>
  <c r="P568" i="1"/>
  <c r="P557" i="1"/>
  <c r="P544" i="1"/>
  <c r="P520" i="1"/>
  <c r="P507" i="1"/>
  <c r="P503" i="1"/>
  <c r="P485" i="1"/>
  <c r="P467" i="1"/>
  <c r="P456" i="1"/>
  <c r="P453" i="1"/>
  <c r="P449" i="1"/>
  <c r="P413" i="1"/>
  <c r="P398" i="1"/>
  <c r="P395" i="1"/>
  <c r="P392" i="1"/>
  <c r="P342" i="1"/>
  <c r="P330" i="1"/>
  <c r="P326" i="1"/>
  <c r="P296" i="1"/>
  <c r="P293" i="1"/>
  <c r="P272" i="1"/>
  <c r="P270" i="1"/>
  <c r="P262" i="1"/>
  <c r="P224" i="1"/>
  <c r="P222" i="1"/>
  <c r="P214" i="1"/>
  <c r="P210" i="1"/>
  <c r="P207" i="1"/>
  <c r="P198" i="1"/>
  <c r="P189" i="1"/>
  <c r="P176" i="1"/>
  <c r="P161" i="1"/>
  <c r="P154" i="1"/>
  <c r="P147" i="1"/>
  <c r="P112" i="1"/>
  <c r="P104" i="1"/>
  <c r="P99" i="1"/>
  <c r="P92" i="1"/>
  <c r="P88" i="1"/>
  <c r="P81" i="1"/>
  <c r="P79" i="1"/>
  <c r="P74" i="1"/>
  <c r="P69" i="1"/>
  <c r="F12" i="1"/>
  <c r="F13" i="1"/>
  <c r="F14" i="1"/>
  <c r="F15" i="1"/>
  <c r="F16" i="1"/>
  <c r="F17" i="1"/>
  <c r="F18" i="1"/>
  <c r="F19" i="1"/>
  <c r="F21" i="1"/>
  <c r="F22" i="1"/>
  <c r="F23" i="1"/>
  <c r="F24" i="1"/>
  <c r="F25" i="1"/>
  <c r="F26" i="1"/>
  <c r="F27" i="1"/>
  <c r="F29" i="1"/>
  <c r="F36" i="1"/>
  <c r="F37" i="1"/>
  <c r="F38" i="1"/>
  <c r="F39" i="1"/>
  <c r="F40" i="1"/>
  <c r="F42" i="1"/>
  <c r="F43" i="1"/>
  <c r="F44" i="1"/>
  <c r="F45" i="1"/>
  <c r="F46" i="1"/>
  <c r="F47" i="1"/>
  <c r="F48" i="1"/>
  <c r="F49" i="1"/>
  <c r="F50" i="1"/>
  <c r="F51" i="1"/>
  <c r="F53" i="1"/>
  <c r="F54" i="1"/>
  <c r="F55" i="1"/>
  <c r="F56" i="1"/>
  <c r="F57" i="1"/>
  <c r="F58" i="1"/>
  <c r="F60" i="1"/>
  <c r="F61" i="1"/>
  <c r="F62" i="1"/>
  <c r="F63" i="1"/>
  <c r="F64" i="1"/>
  <c r="F65" i="1"/>
  <c r="F66" i="1"/>
  <c r="F68" i="1"/>
  <c r="F70" i="1"/>
  <c r="F71" i="1"/>
  <c r="F72" i="1"/>
  <c r="F73" i="1"/>
  <c r="F75" i="1"/>
  <c r="F76" i="1"/>
  <c r="F77" i="1"/>
  <c r="F78" i="1"/>
  <c r="F80" i="1"/>
  <c r="F82" i="1"/>
  <c r="F83" i="1"/>
  <c r="F84" i="1"/>
  <c r="F85" i="1"/>
  <c r="F86" i="1"/>
  <c r="F87" i="1"/>
  <c r="F89" i="1"/>
  <c r="F90" i="1"/>
  <c r="F91" i="1"/>
  <c r="F93" i="1"/>
  <c r="F94" i="1"/>
  <c r="F95" i="1"/>
  <c r="F96" i="1"/>
  <c r="F97" i="1"/>
  <c r="F98" i="1"/>
  <c r="F100" i="1"/>
  <c r="F101" i="1"/>
  <c r="F102" i="1"/>
  <c r="F103" i="1"/>
  <c r="F105" i="1"/>
  <c r="F106" i="1"/>
  <c r="F107" i="1"/>
  <c r="F108" i="1"/>
  <c r="F109" i="1"/>
  <c r="F110" i="1"/>
  <c r="F111" i="1"/>
  <c r="F113" i="1"/>
  <c r="F114" i="1"/>
  <c r="F115" i="1"/>
  <c r="F116" i="1"/>
  <c r="F117" i="1"/>
  <c r="F118" i="1"/>
  <c r="F119" i="1"/>
  <c r="F120" i="1"/>
  <c r="F121" i="1"/>
  <c r="F122" i="1"/>
  <c r="F123" i="1"/>
  <c r="F124" i="1"/>
  <c r="F125" i="1"/>
  <c r="F126" i="1"/>
  <c r="F127" i="1"/>
  <c r="F128" i="1"/>
  <c r="F129" i="1"/>
  <c r="F131" i="1"/>
  <c r="F132" i="1"/>
  <c r="F134" i="1"/>
  <c r="F135" i="1"/>
  <c r="F136" i="1"/>
  <c r="F137" i="1"/>
  <c r="F138" i="1"/>
  <c r="F139" i="1"/>
  <c r="F140" i="1"/>
  <c r="F141" i="1"/>
  <c r="F142" i="1"/>
  <c r="F143" i="1"/>
  <c r="F144" i="1"/>
  <c r="F145" i="1"/>
  <c r="F146" i="1"/>
  <c r="F148" i="1"/>
  <c r="F149" i="1"/>
  <c r="F150" i="1"/>
  <c r="F151" i="1"/>
  <c r="F152" i="1"/>
  <c r="F153" i="1"/>
  <c r="F155" i="1"/>
  <c r="F156" i="1"/>
  <c r="F157" i="1"/>
  <c r="F158" i="1"/>
  <c r="F159" i="1"/>
  <c r="F160" i="1"/>
  <c r="F162" i="1"/>
  <c r="F163" i="1"/>
  <c r="F164" i="1"/>
  <c r="F165" i="1"/>
  <c r="F166" i="1"/>
  <c r="F167" i="1"/>
  <c r="F168" i="1"/>
  <c r="F169" i="1"/>
  <c r="F170" i="1"/>
  <c r="F171" i="1"/>
  <c r="F172" i="1"/>
  <c r="F173" i="1"/>
  <c r="F174" i="1"/>
  <c r="F175" i="1"/>
  <c r="F177" i="1"/>
  <c r="F178" i="1"/>
  <c r="F179" i="1"/>
  <c r="F180" i="1"/>
  <c r="F181" i="1"/>
  <c r="F182" i="1"/>
  <c r="F183" i="1"/>
  <c r="F184" i="1"/>
  <c r="F185" i="1"/>
  <c r="F186" i="1"/>
  <c r="F187" i="1"/>
  <c r="F188" i="1"/>
  <c r="F190" i="1"/>
  <c r="F191" i="1"/>
  <c r="F192" i="1"/>
  <c r="F193" i="1"/>
  <c r="F194" i="1"/>
  <c r="F195" i="1"/>
  <c r="F196" i="1"/>
  <c r="F197" i="1"/>
  <c r="F199" i="1"/>
  <c r="F200" i="1"/>
  <c r="F201" i="1"/>
  <c r="F202" i="1"/>
  <c r="F203" i="1"/>
  <c r="F204" i="1"/>
  <c r="F205" i="1"/>
  <c r="F206" i="1"/>
  <c r="F208" i="1"/>
  <c r="F209" i="1"/>
  <c r="F211" i="1"/>
  <c r="F212" i="1"/>
  <c r="F213" i="1"/>
  <c r="F215" i="1"/>
  <c r="F216" i="1"/>
  <c r="F217" i="1"/>
  <c r="F218" i="1"/>
  <c r="F219" i="1"/>
  <c r="F220" i="1"/>
  <c r="F221" i="1"/>
  <c r="F223" i="1"/>
  <c r="F225" i="1"/>
  <c r="F226" i="1"/>
  <c r="F227" i="1"/>
  <c r="F228" i="1"/>
  <c r="F229" i="1"/>
  <c r="F230" i="1"/>
  <c r="F231" i="1"/>
  <c r="F232" i="1"/>
  <c r="F233" i="1"/>
  <c r="F234" i="1"/>
  <c r="F235" i="1"/>
  <c r="F236" i="1"/>
  <c r="F237" i="1"/>
  <c r="F238" i="1"/>
  <c r="F239" i="1"/>
  <c r="F240" i="1"/>
  <c r="F241" i="1"/>
  <c r="F242" i="1"/>
  <c r="F243" i="1"/>
  <c r="F244" i="1"/>
  <c r="F245" i="1"/>
  <c r="F246" i="1"/>
  <c r="F247" i="1"/>
  <c r="F248" i="1"/>
  <c r="F249" i="1"/>
  <c r="F250" i="1"/>
  <c r="F251" i="1"/>
  <c r="F252" i="1"/>
  <c r="F253" i="1"/>
  <c r="F254" i="1"/>
  <c r="F255" i="1"/>
  <c r="F256" i="1"/>
  <c r="F257" i="1"/>
  <c r="F258" i="1"/>
  <c r="F259" i="1"/>
  <c r="F260" i="1"/>
  <c r="F261" i="1"/>
  <c r="F263" i="1"/>
  <c r="F264" i="1"/>
  <c r="F265" i="1"/>
  <c r="F266" i="1"/>
  <c r="F267" i="1"/>
  <c r="F268" i="1"/>
  <c r="F269" i="1"/>
  <c r="F271" i="1"/>
  <c r="F273" i="1"/>
  <c r="F274" i="1"/>
  <c r="F275" i="1"/>
  <c r="F276" i="1"/>
  <c r="F278" i="1"/>
  <c r="F279" i="1"/>
  <c r="F280" i="1"/>
  <c r="F281" i="1"/>
  <c r="F282" i="1"/>
  <c r="F283" i="1"/>
  <c r="F284" i="1"/>
  <c r="F285" i="1"/>
  <c r="F286" i="1"/>
  <c r="F287" i="1"/>
  <c r="F288" i="1"/>
  <c r="F289" i="1"/>
  <c r="F290" i="1"/>
  <c r="F291" i="1"/>
  <c r="F292" i="1"/>
  <c r="F294" i="1"/>
  <c r="F295" i="1"/>
  <c r="F297" i="1"/>
  <c r="F298" i="1"/>
  <c r="F299" i="1"/>
  <c r="F300" i="1"/>
  <c r="F301" i="1"/>
  <c r="F302" i="1"/>
  <c r="F303" i="1"/>
  <c r="F304" i="1"/>
  <c r="F305" i="1"/>
  <c r="F306" i="1"/>
  <c r="F307" i="1"/>
  <c r="F308" i="1"/>
  <c r="F309" i="1"/>
  <c r="F310" i="1"/>
  <c r="F311" i="1"/>
  <c r="F312" i="1"/>
  <c r="F313" i="1"/>
  <c r="F314" i="1"/>
  <c r="F315" i="1"/>
  <c r="F316" i="1"/>
  <c r="F317" i="1"/>
  <c r="F318" i="1"/>
  <c r="F319" i="1"/>
  <c r="F320" i="1"/>
  <c r="F321" i="1"/>
  <c r="F322" i="1"/>
  <c r="F323" i="1"/>
  <c r="F324" i="1"/>
  <c r="F325" i="1"/>
  <c r="F327" i="1"/>
  <c r="F328" i="1"/>
  <c r="F329" i="1"/>
  <c r="F331" i="1"/>
  <c r="F332" i="1"/>
  <c r="F333" i="1"/>
  <c r="F334" i="1"/>
  <c r="F335" i="1"/>
  <c r="F336" i="1"/>
  <c r="F337" i="1"/>
  <c r="F338" i="1"/>
  <c r="F339" i="1"/>
  <c r="F340" i="1"/>
  <c r="F341" i="1"/>
  <c r="F343" i="1"/>
  <c r="F344" i="1"/>
  <c r="F345" i="1"/>
  <c r="F346" i="1"/>
  <c r="F347" i="1"/>
  <c r="F348" i="1"/>
  <c r="F349" i="1"/>
  <c r="F350" i="1"/>
  <c r="F351" i="1"/>
  <c r="F352" i="1"/>
  <c r="F353" i="1"/>
  <c r="F354" i="1"/>
  <c r="F355" i="1"/>
  <c r="F356" i="1"/>
  <c r="F357" i="1"/>
  <c r="F358" i="1"/>
  <c r="F359" i="1"/>
  <c r="F360" i="1"/>
  <c r="F361" i="1"/>
  <c r="F362" i="1"/>
  <c r="F363" i="1"/>
  <c r="F364" i="1"/>
  <c r="F365" i="1"/>
  <c r="F366" i="1"/>
  <c r="F367" i="1"/>
  <c r="F368" i="1"/>
  <c r="F369" i="1"/>
  <c r="F370" i="1"/>
  <c r="F371" i="1"/>
  <c r="F372" i="1"/>
  <c r="F373" i="1"/>
  <c r="F374" i="1"/>
  <c r="F375" i="1"/>
  <c r="F376" i="1"/>
  <c r="F377" i="1"/>
  <c r="F378" i="1"/>
  <c r="F380" i="1"/>
  <c r="F381" i="1"/>
  <c r="F382" i="1"/>
  <c r="F383" i="1"/>
  <c r="F384" i="1"/>
  <c r="F385" i="1"/>
  <c r="F386" i="1"/>
  <c r="F387" i="1"/>
  <c r="F388" i="1"/>
  <c r="F389" i="1"/>
  <c r="F390" i="1"/>
  <c r="F391" i="1"/>
  <c r="F393" i="1"/>
  <c r="F394" i="1"/>
  <c r="F396" i="1"/>
  <c r="F397" i="1"/>
  <c r="F399" i="1"/>
  <c r="F400" i="1"/>
  <c r="F401" i="1"/>
  <c r="F402" i="1"/>
  <c r="F403" i="1"/>
  <c r="F404" i="1"/>
  <c r="F405" i="1"/>
  <c r="F406" i="1"/>
  <c r="F407" i="1"/>
  <c r="F408" i="1"/>
  <c r="F409" i="1"/>
  <c r="F410" i="1"/>
  <c r="F411" i="1"/>
  <c r="F412" i="1"/>
  <c r="F414" i="1"/>
  <c r="F415" i="1"/>
  <c r="F416" i="1"/>
  <c r="F417" i="1"/>
  <c r="F418" i="1"/>
  <c r="F419" i="1"/>
  <c r="F420" i="1"/>
  <c r="F421" i="1"/>
  <c r="F422" i="1"/>
  <c r="F423" i="1"/>
  <c r="F424" i="1"/>
  <c r="F425" i="1"/>
  <c r="F426" i="1"/>
  <c r="F427" i="1"/>
  <c r="F428" i="1"/>
  <c r="F429" i="1"/>
  <c r="F430" i="1"/>
  <c r="F431" i="1"/>
  <c r="F432" i="1"/>
  <c r="F433" i="1"/>
  <c r="F434" i="1"/>
  <c r="F435" i="1"/>
  <c r="F436" i="1"/>
  <c r="F437" i="1"/>
  <c r="F438" i="1"/>
  <c r="F439" i="1"/>
  <c r="F440" i="1"/>
  <c r="F441" i="1"/>
  <c r="F442" i="1"/>
  <c r="F443" i="1"/>
  <c r="F444" i="1"/>
  <c r="F445" i="1"/>
  <c r="F446" i="1"/>
  <c r="F447" i="1"/>
  <c r="F448" i="1"/>
  <c r="F450" i="1"/>
  <c r="F451" i="1"/>
  <c r="F452" i="1"/>
  <c r="F454" i="1"/>
  <c r="F455" i="1"/>
  <c r="F457" i="1"/>
  <c r="F458" i="1"/>
  <c r="F459" i="1"/>
  <c r="F460" i="1"/>
  <c r="F461" i="1"/>
  <c r="F462" i="1"/>
  <c r="F463" i="1"/>
  <c r="F464" i="1"/>
  <c r="F465" i="1"/>
  <c r="F466" i="1"/>
  <c r="F468" i="1"/>
  <c r="F469" i="1"/>
  <c r="F470" i="1"/>
  <c r="F471" i="1"/>
  <c r="F472" i="1"/>
  <c r="F473" i="1"/>
  <c r="F474" i="1"/>
  <c r="F475" i="1"/>
  <c r="F476" i="1"/>
  <c r="F477" i="1"/>
  <c r="F478" i="1"/>
  <c r="F479" i="1"/>
  <c r="F480" i="1"/>
  <c r="F481" i="1"/>
  <c r="F482" i="1"/>
  <c r="F483" i="1"/>
  <c r="F484" i="1"/>
  <c r="F486" i="1"/>
  <c r="F487" i="1"/>
  <c r="F488" i="1"/>
  <c r="F489" i="1"/>
  <c r="F490" i="1"/>
  <c r="F491" i="1"/>
  <c r="F492" i="1"/>
  <c r="F493" i="1"/>
  <c r="F494" i="1"/>
  <c r="F495" i="1"/>
  <c r="F496" i="1"/>
  <c r="F497" i="1"/>
  <c r="F498" i="1"/>
  <c r="F499" i="1"/>
  <c r="F500" i="1"/>
  <c r="F501" i="1"/>
  <c r="F502" i="1"/>
  <c r="F504" i="1"/>
  <c r="F505" i="1"/>
  <c r="F506" i="1"/>
  <c r="F508" i="1"/>
  <c r="F509" i="1"/>
  <c r="F510" i="1"/>
  <c r="F511" i="1"/>
  <c r="F512" i="1"/>
  <c r="F513" i="1"/>
  <c r="F514" i="1"/>
  <c r="F515" i="1"/>
  <c r="F516" i="1"/>
  <c r="F517" i="1"/>
  <c r="F518" i="1"/>
  <c r="F519" i="1"/>
  <c r="F521" i="1"/>
  <c r="F522" i="1"/>
  <c r="F523" i="1"/>
  <c r="F524" i="1"/>
  <c r="F525" i="1"/>
  <c r="F526" i="1"/>
  <c r="F527" i="1"/>
  <c r="F528" i="1"/>
  <c r="F529" i="1"/>
  <c r="F530" i="1"/>
  <c r="F531" i="1"/>
  <c r="F532" i="1"/>
  <c r="F533" i="1"/>
  <c r="F534" i="1"/>
  <c r="F535" i="1"/>
  <c r="F536" i="1"/>
  <c r="F537" i="1"/>
  <c r="F538" i="1"/>
  <c r="F539" i="1"/>
  <c r="F540" i="1"/>
  <c r="F541" i="1"/>
  <c r="F542" i="1"/>
  <c r="F543" i="1"/>
  <c r="F545" i="1"/>
  <c r="F546" i="1"/>
  <c r="F547" i="1"/>
  <c r="F548" i="1"/>
  <c r="F549" i="1"/>
  <c r="F550" i="1"/>
  <c r="F551" i="1"/>
  <c r="F552" i="1"/>
  <c r="F553" i="1"/>
  <c r="F554" i="1"/>
  <c r="F555" i="1"/>
  <c r="F556" i="1"/>
  <c r="F558" i="1"/>
  <c r="F559" i="1"/>
  <c r="F560" i="1"/>
  <c r="F561" i="1"/>
  <c r="F562" i="1"/>
  <c r="F563" i="1"/>
  <c r="F564" i="1"/>
  <c r="F565" i="1"/>
  <c r="F566" i="1"/>
  <c r="F567" i="1"/>
  <c r="F569" i="1"/>
  <c r="F570" i="1"/>
  <c r="F571" i="1"/>
  <c r="F573" i="1"/>
  <c r="F574" i="1"/>
  <c r="F575" i="1"/>
  <c r="F576" i="1"/>
  <c r="F577" i="1"/>
  <c r="F578" i="1"/>
  <c r="F579" i="1"/>
  <c r="F580" i="1"/>
  <c r="F582" i="1"/>
  <c r="F583" i="1"/>
  <c r="F585" i="1"/>
  <c r="F586" i="1"/>
  <c r="F587" i="1"/>
  <c r="F588" i="1"/>
  <c r="F589" i="1"/>
  <c r="F591" i="1"/>
  <c r="F592" i="1"/>
  <c r="F593" i="1"/>
  <c r="F594" i="1"/>
  <c r="F596" i="1"/>
  <c r="F597" i="1"/>
  <c r="F598" i="1"/>
  <c r="F599" i="1"/>
  <c r="F600" i="1"/>
  <c r="F601" i="1"/>
  <c r="F602" i="1"/>
  <c r="F603" i="1"/>
  <c r="F604" i="1"/>
  <c r="F606" i="1"/>
  <c r="F607" i="1"/>
  <c r="F608" i="1"/>
  <c r="F609" i="1"/>
  <c r="F610" i="1"/>
  <c r="F611" i="1"/>
  <c r="F612" i="1"/>
  <c r="F614" i="1"/>
  <c r="F615" i="1"/>
  <c r="F616" i="1"/>
  <c r="F618" i="1"/>
  <c r="F619" i="1"/>
  <c r="F621" i="1"/>
  <c r="F622" i="1"/>
  <c r="F623" i="1"/>
  <c r="F624" i="1"/>
  <c r="F625" i="1"/>
  <c r="F626" i="1"/>
  <c r="F627" i="1"/>
  <c r="F628" i="1"/>
  <c r="F629" i="1"/>
  <c r="F630" i="1"/>
  <c r="F632" i="1"/>
  <c r="F634" i="1"/>
  <c r="F635" i="1"/>
  <c r="F636" i="1"/>
  <c r="F638" i="1"/>
  <c r="F639" i="1"/>
  <c r="F640" i="1"/>
  <c r="F641" i="1"/>
  <c r="F642" i="1"/>
  <c r="F643" i="1"/>
  <c r="F644" i="1"/>
  <c r="F646" i="1"/>
  <c r="F647" i="1"/>
  <c r="F648" i="1"/>
  <c r="F649" i="1"/>
  <c r="F650" i="1"/>
  <c r="F651" i="1"/>
  <c r="F652" i="1"/>
  <c r="F653" i="1"/>
  <c r="F655" i="1"/>
  <c r="F656" i="1"/>
  <c r="F657" i="1"/>
  <c r="F658" i="1"/>
  <c r="F660" i="1"/>
  <c r="F661" i="1"/>
  <c r="F662" i="1"/>
  <c r="F664" i="1"/>
  <c r="F665" i="1"/>
  <c r="F666" i="1"/>
  <c r="F667" i="1"/>
  <c r="F668" i="1"/>
  <c r="F669" i="1"/>
  <c r="F670" i="1"/>
  <c r="F671" i="1"/>
  <c r="F673" i="1"/>
  <c r="F674" i="1"/>
  <c r="F675" i="1"/>
  <c r="F676" i="1"/>
  <c r="F677" i="1"/>
  <c r="F679" i="1"/>
  <c r="F680" i="1"/>
  <c r="F681" i="1"/>
  <c r="F682" i="1"/>
  <c r="F683" i="1"/>
  <c r="F684" i="1"/>
  <c r="F685" i="1"/>
  <c r="F686" i="1"/>
  <c r="F688" i="1"/>
  <c r="F690" i="1"/>
  <c r="F691" i="1"/>
  <c r="F693" i="1"/>
  <c r="F694" i="1"/>
  <c r="F695" i="1"/>
  <c r="F696" i="1"/>
  <c r="F697" i="1"/>
  <c r="F699" i="1"/>
  <c r="F700" i="1"/>
  <c r="F702" i="1"/>
  <c r="F703" i="1"/>
  <c r="K703" i="1" l="1"/>
  <c r="K702" i="1"/>
  <c r="K700" i="1"/>
  <c r="K699" i="1"/>
  <c r="K697" i="1"/>
  <c r="K696" i="1"/>
  <c r="K695" i="1"/>
  <c r="K694" i="1"/>
  <c r="K693" i="1"/>
  <c r="K691" i="1"/>
  <c r="K690" i="1"/>
  <c r="K688" i="1"/>
  <c r="K686" i="1"/>
  <c r="K685" i="1"/>
  <c r="K684" i="1"/>
  <c r="K683" i="1"/>
  <c r="K682" i="1"/>
  <c r="K681" i="1"/>
  <c r="K680" i="1"/>
  <c r="K679" i="1"/>
  <c r="K677" i="1"/>
  <c r="K676" i="1"/>
  <c r="K675" i="1"/>
  <c r="K674" i="1"/>
  <c r="K673" i="1"/>
  <c r="K671" i="1"/>
  <c r="K670" i="1"/>
  <c r="K669" i="1"/>
  <c r="K668" i="1"/>
  <c r="K667" i="1"/>
  <c r="K666" i="1"/>
  <c r="K665" i="1"/>
  <c r="K664" i="1"/>
  <c r="K662" i="1"/>
  <c r="K661" i="1"/>
  <c r="K660" i="1"/>
  <c r="K658" i="1"/>
  <c r="K657" i="1"/>
  <c r="K656" i="1"/>
  <c r="K655" i="1"/>
  <c r="K654" i="1"/>
  <c r="Q654" i="1" s="1"/>
  <c r="L654" i="1" s="1"/>
  <c r="K653" i="1"/>
  <c r="K652" i="1"/>
  <c r="K651" i="1"/>
  <c r="K650" i="1"/>
  <c r="K649" i="1"/>
  <c r="K648" i="1"/>
  <c r="Q648" i="1" s="1"/>
  <c r="L648" i="1" s="1"/>
  <c r="K647" i="1"/>
  <c r="K646" i="1"/>
  <c r="K644" i="1"/>
  <c r="K643" i="1"/>
  <c r="K642" i="1"/>
  <c r="K641" i="1"/>
  <c r="K640" i="1"/>
  <c r="K639" i="1"/>
  <c r="K638" i="1"/>
  <c r="K636" i="1"/>
  <c r="K635" i="1"/>
  <c r="K634" i="1"/>
  <c r="K632" i="1"/>
  <c r="K630" i="1"/>
  <c r="K629" i="1"/>
  <c r="K628" i="1"/>
  <c r="K627" i="1"/>
  <c r="K626" i="1"/>
  <c r="K625" i="1"/>
  <c r="K624" i="1"/>
  <c r="K623" i="1"/>
  <c r="K622" i="1"/>
  <c r="K621" i="1"/>
  <c r="K619" i="1"/>
  <c r="K618" i="1"/>
  <c r="K616" i="1"/>
  <c r="K615" i="1"/>
  <c r="K614" i="1"/>
  <c r="K612" i="1"/>
  <c r="K611" i="1"/>
  <c r="K610" i="1"/>
  <c r="K609" i="1"/>
  <c r="K608" i="1"/>
  <c r="K607" i="1"/>
  <c r="K606" i="1"/>
  <c r="K604" i="1"/>
  <c r="K603" i="1"/>
  <c r="K602" i="1"/>
  <c r="K601" i="1"/>
  <c r="Q601" i="1" s="1"/>
  <c r="L601" i="1" s="1"/>
  <c r="K600" i="1"/>
  <c r="K599" i="1"/>
  <c r="K598" i="1"/>
  <c r="K597" i="1"/>
  <c r="K596" i="1"/>
  <c r="K594" i="1"/>
  <c r="K593" i="1"/>
  <c r="K592" i="1"/>
  <c r="K591" i="1"/>
  <c r="K589" i="1"/>
  <c r="K588" i="1"/>
  <c r="K587" i="1"/>
  <c r="K586" i="1"/>
  <c r="K585" i="1"/>
  <c r="K583" i="1"/>
  <c r="K582" i="1"/>
  <c r="K580" i="1"/>
  <c r="K579" i="1"/>
  <c r="K578" i="1"/>
  <c r="K577" i="1"/>
  <c r="Q577" i="1" s="1"/>
  <c r="L577" i="1" s="1"/>
  <c r="K576" i="1"/>
  <c r="K575" i="1"/>
  <c r="K574" i="1"/>
  <c r="K573" i="1"/>
  <c r="K571" i="1"/>
  <c r="K570" i="1"/>
  <c r="K569" i="1"/>
  <c r="K567" i="1"/>
  <c r="K566" i="1"/>
  <c r="K565" i="1"/>
  <c r="K564" i="1"/>
  <c r="K563" i="1"/>
  <c r="K562" i="1"/>
  <c r="K561" i="1"/>
  <c r="K560" i="1"/>
  <c r="K559" i="1"/>
  <c r="K558" i="1"/>
  <c r="K556" i="1"/>
  <c r="K555" i="1"/>
  <c r="K554" i="1"/>
  <c r="K553" i="1"/>
  <c r="K552" i="1"/>
  <c r="K551" i="1"/>
  <c r="K550" i="1"/>
  <c r="K549" i="1"/>
  <c r="K548" i="1"/>
  <c r="K547" i="1"/>
  <c r="K546" i="1"/>
  <c r="K545" i="1"/>
  <c r="K543" i="1"/>
  <c r="K542" i="1"/>
  <c r="K541" i="1"/>
  <c r="K540" i="1"/>
  <c r="K539" i="1"/>
  <c r="K538" i="1"/>
  <c r="K537" i="1"/>
  <c r="Q537" i="1" s="1"/>
  <c r="L537" i="1" s="1"/>
  <c r="K536" i="1"/>
  <c r="K535" i="1"/>
  <c r="K534" i="1"/>
  <c r="K533" i="1"/>
  <c r="K532" i="1"/>
  <c r="K531" i="1"/>
  <c r="K530" i="1"/>
  <c r="K529" i="1"/>
  <c r="K528" i="1"/>
  <c r="K527" i="1"/>
  <c r="K526" i="1"/>
  <c r="K525" i="1"/>
  <c r="K524" i="1"/>
  <c r="K523" i="1"/>
  <c r="K522" i="1"/>
  <c r="K521" i="1"/>
  <c r="K519" i="1"/>
  <c r="K518" i="1"/>
  <c r="K517" i="1"/>
  <c r="K516" i="1"/>
  <c r="K515" i="1"/>
  <c r="Q515" i="1" s="1"/>
  <c r="L515" i="1" s="1"/>
  <c r="K514" i="1"/>
  <c r="K513" i="1"/>
  <c r="K512" i="1"/>
  <c r="K511" i="1"/>
  <c r="K510" i="1"/>
  <c r="K509" i="1"/>
  <c r="K508" i="1"/>
  <c r="K506" i="1"/>
  <c r="K505" i="1"/>
  <c r="K504" i="1"/>
  <c r="K502" i="1"/>
  <c r="K501" i="1"/>
  <c r="K500" i="1"/>
  <c r="K499" i="1"/>
  <c r="K498" i="1"/>
  <c r="K497" i="1"/>
  <c r="K496" i="1"/>
  <c r="K495" i="1"/>
  <c r="K494" i="1"/>
  <c r="K493" i="1"/>
  <c r="K492" i="1"/>
  <c r="K491" i="1"/>
  <c r="Q491" i="1" s="1"/>
  <c r="L491" i="1" s="1"/>
  <c r="K490" i="1"/>
  <c r="K489" i="1"/>
  <c r="K488" i="1"/>
  <c r="K487" i="1"/>
  <c r="K486" i="1"/>
  <c r="K484" i="1"/>
  <c r="K483" i="1"/>
  <c r="K482" i="1"/>
  <c r="K481" i="1"/>
  <c r="K480" i="1"/>
  <c r="K479" i="1"/>
  <c r="K478" i="1"/>
  <c r="K477" i="1"/>
  <c r="K476" i="1"/>
  <c r="K475" i="1"/>
  <c r="K474" i="1"/>
  <c r="K473" i="1"/>
  <c r="K472" i="1"/>
  <c r="K471" i="1"/>
  <c r="K470" i="1"/>
  <c r="K469" i="1"/>
  <c r="K468" i="1"/>
  <c r="K466" i="1"/>
  <c r="K465" i="1"/>
  <c r="K464" i="1"/>
  <c r="Q464" i="1" s="1"/>
  <c r="L464" i="1" s="1"/>
  <c r="K463" i="1"/>
  <c r="K462" i="1"/>
  <c r="K461" i="1"/>
  <c r="K460" i="1"/>
  <c r="K459" i="1"/>
  <c r="Q459" i="1" s="1"/>
  <c r="L459" i="1" s="1"/>
  <c r="K458" i="1"/>
  <c r="K457" i="1"/>
  <c r="K455" i="1"/>
  <c r="K454" i="1"/>
  <c r="K452" i="1"/>
  <c r="K451" i="1"/>
  <c r="K450" i="1"/>
  <c r="K448" i="1"/>
  <c r="K447" i="1"/>
  <c r="K446" i="1"/>
  <c r="K445" i="1"/>
  <c r="K444" i="1"/>
  <c r="K443" i="1"/>
  <c r="K442" i="1"/>
  <c r="K441" i="1"/>
  <c r="K440" i="1"/>
  <c r="K439" i="1"/>
  <c r="K438" i="1"/>
  <c r="K437" i="1"/>
  <c r="K436" i="1"/>
  <c r="K435" i="1"/>
  <c r="K434" i="1"/>
  <c r="K433" i="1"/>
  <c r="K432" i="1"/>
  <c r="K431" i="1"/>
  <c r="K430" i="1"/>
  <c r="K429" i="1"/>
  <c r="K428" i="1"/>
  <c r="K427" i="1"/>
  <c r="K426" i="1"/>
  <c r="K425" i="1"/>
  <c r="K424" i="1"/>
  <c r="K423" i="1"/>
  <c r="K422" i="1"/>
  <c r="K421" i="1"/>
  <c r="K420" i="1"/>
  <c r="K419" i="1"/>
  <c r="K418" i="1"/>
  <c r="K417" i="1"/>
  <c r="K416" i="1"/>
  <c r="K415" i="1"/>
  <c r="K414" i="1"/>
  <c r="K412" i="1"/>
  <c r="K411" i="1"/>
  <c r="K410" i="1"/>
  <c r="K409" i="1"/>
  <c r="K408" i="1"/>
  <c r="K407" i="1"/>
  <c r="K406" i="1"/>
  <c r="K405" i="1"/>
  <c r="K404" i="1"/>
  <c r="K403" i="1"/>
  <c r="K402" i="1"/>
  <c r="K401" i="1"/>
  <c r="K400" i="1"/>
  <c r="K399" i="1"/>
  <c r="K397" i="1"/>
  <c r="K396" i="1"/>
  <c r="K394" i="1"/>
  <c r="K393" i="1"/>
  <c r="K391" i="1"/>
  <c r="K390" i="1"/>
  <c r="K389" i="1"/>
  <c r="K388" i="1"/>
  <c r="K387" i="1"/>
  <c r="K386" i="1"/>
  <c r="K385" i="1"/>
  <c r="K384" i="1"/>
  <c r="K383" i="1"/>
  <c r="K382" i="1"/>
  <c r="K381" i="1"/>
  <c r="K380" i="1"/>
  <c r="K378" i="1"/>
  <c r="K377" i="1"/>
  <c r="K376" i="1"/>
  <c r="K375" i="1"/>
  <c r="K374" i="1"/>
  <c r="K373" i="1"/>
  <c r="K372" i="1"/>
  <c r="K371" i="1"/>
  <c r="K370" i="1"/>
  <c r="K369" i="1"/>
  <c r="K368" i="1"/>
  <c r="Q368" i="1" s="1"/>
  <c r="L368" i="1" s="1"/>
  <c r="K367" i="1"/>
  <c r="K366" i="1"/>
  <c r="K365" i="1"/>
  <c r="K364" i="1"/>
  <c r="K363" i="1"/>
  <c r="K362" i="1"/>
  <c r="K361" i="1"/>
  <c r="K360" i="1"/>
  <c r="K359" i="1"/>
  <c r="K358" i="1"/>
  <c r="K357" i="1"/>
  <c r="K356" i="1"/>
  <c r="K355" i="1"/>
  <c r="K354" i="1"/>
  <c r="K353" i="1"/>
  <c r="K352" i="1"/>
  <c r="K351" i="1"/>
  <c r="K350" i="1"/>
  <c r="K349" i="1"/>
  <c r="K348" i="1"/>
  <c r="K347" i="1"/>
  <c r="K346" i="1"/>
  <c r="K345" i="1"/>
  <c r="K344" i="1"/>
  <c r="K343" i="1"/>
  <c r="K341" i="1"/>
  <c r="K340" i="1"/>
  <c r="K339" i="1"/>
  <c r="Q339" i="1" s="1"/>
  <c r="L339" i="1" s="1"/>
  <c r="K338" i="1"/>
  <c r="K337" i="1"/>
  <c r="K336" i="1"/>
  <c r="K335" i="1"/>
  <c r="K334" i="1"/>
  <c r="K333" i="1"/>
  <c r="K332" i="1"/>
  <c r="K331" i="1"/>
  <c r="K329" i="1"/>
  <c r="K328" i="1"/>
  <c r="K327" i="1"/>
  <c r="K325" i="1"/>
  <c r="K324" i="1"/>
  <c r="K323" i="1"/>
  <c r="K322" i="1"/>
  <c r="K321" i="1"/>
  <c r="K320" i="1"/>
  <c r="K319" i="1"/>
  <c r="Q319" i="1" s="1"/>
  <c r="L319" i="1" s="1"/>
  <c r="K318" i="1"/>
  <c r="K317" i="1"/>
  <c r="K316" i="1"/>
  <c r="K315" i="1"/>
  <c r="K314" i="1"/>
  <c r="K313" i="1"/>
  <c r="K312" i="1"/>
  <c r="K311" i="1"/>
  <c r="K310" i="1"/>
  <c r="K309" i="1"/>
  <c r="K308" i="1"/>
  <c r="K307" i="1"/>
  <c r="Q307" i="1" s="1"/>
  <c r="L307" i="1" s="1"/>
  <c r="K306" i="1"/>
  <c r="K305" i="1"/>
  <c r="K304" i="1"/>
  <c r="K303" i="1"/>
  <c r="K302" i="1"/>
  <c r="K301" i="1"/>
  <c r="K300" i="1"/>
  <c r="K299" i="1"/>
  <c r="K298" i="1"/>
  <c r="K297" i="1"/>
  <c r="K295" i="1"/>
  <c r="K294" i="1"/>
  <c r="K292" i="1"/>
  <c r="K291" i="1"/>
  <c r="K290" i="1"/>
  <c r="K289" i="1"/>
  <c r="K288" i="1"/>
  <c r="K287" i="1"/>
  <c r="K286" i="1"/>
  <c r="K285" i="1"/>
  <c r="K284" i="1"/>
  <c r="K283" i="1"/>
  <c r="K282" i="1"/>
  <c r="K281" i="1"/>
  <c r="K280" i="1"/>
  <c r="K279" i="1"/>
  <c r="K278" i="1"/>
  <c r="K276" i="1"/>
  <c r="K275" i="1"/>
  <c r="K274" i="1"/>
  <c r="K273" i="1"/>
  <c r="K271" i="1"/>
  <c r="K269" i="1"/>
  <c r="K268" i="1"/>
  <c r="K267" i="1"/>
  <c r="K266" i="1"/>
  <c r="K265" i="1"/>
  <c r="K264" i="1"/>
  <c r="K263" i="1"/>
  <c r="K261" i="1"/>
  <c r="K260" i="1"/>
  <c r="K259" i="1"/>
  <c r="K258" i="1"/>
  <c r="K257" i="1"/>
  <c r="K256" i="1"/>
  <c r="K255" i="1"/>
  <c r="K254" i="1"/>
  <c r="K253" i="1"/>
  <c r="K252" i="1"/>
  <c r="K251" i="1"/>
  <c r="K250" i="1"/>
  <c r="K249" i="1"/>
  <c r="K248" i="1"/>
  <c r="K247" i="1"/>
  <c r="K246" i="1"/>
  <c r="K245" i="1"/>
  <c r="K244" i="1"/>
  <c r="K243" i="1"/>
  <c r="K242" i="1"/>
  <c r="K241" i="1"/>
  <c r="K240" i="1"/>
  <c r="K239" i="1"/>
  <c r="K238" i="1"/>
  <c r="K237" i="1"/>
  <c r="K236" i="1"/>
  <c r="K235" i="1"/>
  <c r="K234" i="1"/>
  <c r="K233" i="1"/>
  <c r="K232" i="1"/>
  <c r="K231" i="1"/>
  <c r="K230" i="1"/>
  <c r="K229" i="1"/>
  <c r="K228" i="1"/>
  <c r="K227" i="1"/>
  <c r="K226" i="1"/>
  <c r="K225" i="1"/>
  <c r="K223" i="1"/>
  <c r="K221" i="1"/>
  <c r="K220" i="1"/>
  <c r="Q220" i="1" s="1"/>
  <c r="L220" i="1" s="1"/>
  <c r="K219" i="1"/>
  <c r="K218" i="1"/>
  <c r="K217" i="1"/>
  <c r="K216" i="1"/>
  <c r="K215" i="1"/>
  <c r="K213" i="1"/>
  <c r="K212" i="1"/>
  <c r="K211" i="1"/>
  <c r="K209" i="1"/>
  <c r="K208" i="1"/>
  <c r="K206" i="1"/>
  <c r="K205" i="1"/>
  <c r="K204" i="1"/>
  <c r="K203" i="1"/>
  <c r="K202" i="1"/>
  <c r="K201" i="1"/>
  <c r="K200" i="1"/>
  <c r="K199" i="1"/>
  <c r="K197" i="1"/>
  <c r="Q197" i="1" s="1"/>
  <c r="L197" i="1" s="1"/>
  <c r="K196" i="1"/>
  <c r="K195" i="1"/>
  <c r="K194" i="1"/>
  <c r="K193" i="1"/>
  <c r="K192" i="1"/>
  <c r="K191" i="1"/>
  <c r="K190" i="1"/>
  <c r="K188" i="1"/>
  <c r="K187" i="1"/>
  <c r="K186" i="1"/>
  <c r="K185" i="1"/>
  <c r="K184" i="1"/>
  <c r="K183" i="1"/>
  <c r="K182" i="1"/>
  <c r="K181" i="1"/>
  <c r="Q181" i="1" s="1"/>
  <c r="L181" i="1" s="1"/>
  <c r="K180" i="1"/>
  <c r="K179" i="1"/>
  <c r="K178" i="1"/>
  <c r="K177" i="1"/>
  <c r="K175" i="1"/>
  <c r="K174" i="1"/>
  <c r="K173" i="1"/>
  <c r="K172" i="1"/>
  <c r="K171" i="1"/>
  <c r="K170" i="1"/>
  <c r="K169" i="1"/>
  <c r="K168" i="1"/>
  <c r="K167" i="1"/>
  <c r="K166" i="1"/>
  <c r="K165" i="1"/>
  <c r="K164" i="1"/>
  <c r="K163" i="1"/>
  <c r="K162" i="1"/>
  <c r="K160" i="1"/>
  <c r="K159" i="1"/>
  <c r="K158" i="1"/>
  <c r="K157" i="1"/>
  <c r="K156" i="1"/>
  <c r="K155" i="1"/>
  <c r="K153" i="1"/>
  <c r="K152" i="1"/>
  <c r="K151" i="1"/>
  <c r="K150" i="1"/>
  <c r="K149" i="1"/>
  <c r="K148" i="1"/>
  <c r="K146" i="1"/>
  <c r="K145" i="1"/>
  <c r="K144" i="1"/>
  <c r="K143" i="1"/>
  <c r="K142" i="1"/>
  <c r="K141" i="1"/>
  <c r="K140" i="1"/>
  <c r="K139" i="1"/>
  <c r="K138" i="1"/>
  <c r="Q138" i="1" s="1"/>
  <c r="L138" i="1" s="1"/>
  <c r="K137" i="1"/>
  <c r="K136" i="1"/>
  <c r="K135" i="1"/>
  <c r="K134" i="1"/>
  <c r="K132" i="1"/>
  <c r="K131" i="1"/>
  <c r="K129" i="1"/>
  <c r="K128" i="1"/>
  <c r="K127" i="1"/>
  <c r="K126" i="1"/>
  <c r="K125" i="1"/>
  <c r="K124" i="1"/>
  <c r="K123" i="1"/>
  <c r="K122" i="1"/>
  <c r="K121" i="1"/>
  <c r="K120" i="1"/>
  <c r="K119" i="1"/>
  <c r="K118" i="1"/>
  <c r="K117" i="1"/>
  <c r="K116" i="1"/>
  <c r="K115" i="1"/>
  <c r="K114" i="1"/>
  <c r="K113" i="1"/>
  <c r="K111" i="1"/>
  <c r="K110" i="1"/>
  <c r="K109" i="1"/>
  <c r="K108" i="1"/>
  <c r="K107" i="1"/>
  <c r="K106" i="1"/>
  <c r="K105" i="1"/>
  <c r="K103" i="1"/>
  <c r="K102" i="1"/>
  <c r="K101" i="1"/>
  <c r="K100" i="1"/>
  <c r="K98" i="1"/>
  <c r="K97" i="1"/>
  <c r="K96" i="1"/>
  <c r="K95" i="1"/>
  <c r="K94" i="1"/>
  <c r="K93" i="1"/>
  <c r="K91" i="1"/>
  <c r="K90" i="1"/>
  <c r="K89" i="1"/>
  <c r="K87" i="1"/>
  <c r="K86" i="1"/>
  <c r="K85" i="1"/>
  <c r="K84" i="1"/>
  <c r="K83" i="1"/>
  <c r="K82" i="1"/>
  <c r="K80" i="1"/>
  <c r="K78" i="1"/>
  <c r="K77" i="1"/>
  <c r="K76" i="1"/>
  <c r="K75" i="1"/>
  <c r="K73" i="1"/>
  <c r="K72" i="1"/>
  <c r="K71" i="1"/>
  <c r="K70" i="1"/>
  <c r="K68" i="1"/>
  <c r="K66" i="1"/>
  <c r="K65" i="1"/>
  <c r="K64" i="1"/>
  <c r="K63" i="1"/>
  <c r="K62" i="1"/>
  <c r="K61" i="1"/>
  <c r="K60" i="1"/>
  <c r="K58" i="1"/>
  <c r="K57" i="1"/>
  <c r="K56" i="1"/>
  <c r="K55" i="1"/>
  <c r="K54" i="1"/>
  <c r="K53" i="1"/>
  <c r="K51" i="1"/>
  <c r="K50" i="1"/>
  <c r="K49" i="1"/>
  <c r="K48" i="1"/>
  <c r="K47" i="1"/>
  <c r="K46" i="1"/>
  <c r="K45" i="1"/>
  <c r="K44" i="1"/>
  <c r="K43" i="1"/>
  <c r="K42" i="1"/>
  <c r="K40" i="1"/>
  <c r="K39" i="1"/>
  <c r="K38" i="1"/>
  <c r="K37" i="1"/>
  <c r="K36" i="1"/>
  <c r="K34" i="1"/>
  <c r="K33" i="1"/>
  <c r="K32" i="1"/>
  <c r="K31" i="1"/>
  <c r="K30" i="1"/>
  <c r="K29" i="1"/>
  <c r="K27" i="1"/>
  <c r="Q27" i="1" s="1"/>
  <c r="L27" i="1" s="1"/>
  <c r="K26" i="1"/>
  <c r="K25" i="1"/>
  <c r="K24" i="1"/>
  <c r="K23" i="1"/>
  <c r="K22" i="1"/>
  <c r="K21" i="1"/>
  <c r="K19" i="1"/>
  <c r="K18" i="1"/>
  <c r="K17" i="1"/>
  <c r="K16" i="1"/>
  <c r="K15" i="1"/>
  <c r="K14" i="1"/>
  <c r="K13" i="1"/>
  <c r="K12" i="1"/>
  <c r="Q11" i="1"/>
  <c r="L11" i="1" s="1"/>
  <c r="Q33" i="1" l="1"/>
  <c r="L33" i="1" s="1"/>
  <c r="Q43" i="1"/>
  <c r="L43" i="1" s="1"/>
  <c r="Q71" i="1"/>
  <c r="L71" i="1" s="1"/>
  <c r="Q101" i="1"/>
  <c r="L101" i="1" s="1"/>
  <c r="Q127" i="1"/>
  <c r="L127" i="1" s="1"/>
  <c r="Q144" i="1"/>
  <c r="L144" i="1" s="1"/>
  <c r="Q163" i="1"/>
  <c r="L163" i="1" s="1"/>
  <c r="Q187" i="1"/>
  <c r="L187" i="1" s="1"/>
  <c r="Q196" i="1"/>
  <c r="L196" i="1" s="1"/>
  <c r="Q223" i="1"/>
  <c r="L223" i="1" s="1"/>
  <c r="L222" i="1" s="1"/>
  <c r="C288" i="2" s="1"/>
  <c r="Q248" i="1"/>
  <c r="L248" i="1" s="1"/>
  <c r="Q256" i="1"/>
  <c r="L256" i="1" s="1"/>
  <c r="Q284" i="1"/>
  <c r="L284" i="1" s="1"/>
  <c r="Q292" i="1"/>
  <c r="L292" i="1" s="1"/>
  <c r="Q309" i="1"/>
  <c r="L309" i="1" s="1"/>
  <c r="Q324" i="1"/>
  <c r="L324" i="1" s="1"/>
  <c r="Q341" i="1"/>
  <c r="L341" i="1" s="1"/>
  <c r="Q358" i="1"/>
  <c r="L358" i="1" s="1"/>
  <c r="Q382" i="1"/>
  <c r="L382" i="1" s="1"/>
  <c r="Q401" i="1"/>
  <c r="L401" i="1" s="1"/>
  <c r="Q418" i="1"/>
  <c r="L418" i="1" s="1"/>
  <c r="Q434" i="1"/>
  <c r="L434" i="1" s="1"/>
  <c r="Q460" i="1"/>
  <c r="L460" i="1" s="1"/>
  <c r="Q476" i="1"/>
  <c r="L476" i="1" s="1"/>
  <c r="Q492" i="1"/>
  <c r="L492" i="1" s="1"/>
  <c r="Q510" i="1"/>
  <c r="L510" i="1" s="1"/>
  <c r="Q526" i="1"/>
  <c r="L526" i="1" s="1"/>
  <c r="Q550" i="1"/>
  <c r="L550" i="1" s="1"/>
  <c r="Q596" i="1"/>
  <c r="L596" i="1" s="1"/>
  <c r="Q612" i="1"/>
  <c r="L612" i="1" s="1"/>
  <c r="Q641" i="1"/>
  <c r="L641" i="1" s="1"/>
  <c r="Q17" i="1"/>
  <c r="L17" i="1" s="1"/>
  <c r="Q44" i="1"/>
  <c r="L44" i="1" s="1"/>
  <c r="Q53" i="1"/>
  <c r="L53" i="1" s="1"/>
  <c r="Q83" i="1"/>
  <c r="L83" i="1" s="1"/>
  <c r="Q111" i="1"/>
  <c r="L111" i="1" s="1"/>
  <c r="Q164" i="1"/>
  <c r="L164" i="1" s="1"/>
  <c r="Q172" i="1"/>
  <c r="L172" i="1" s="1"/>
  <c r="Q188" i="1"/>
  <c r="L188" i="1" s="1"/>
  <c r="Q205" i="1"/>
  <c r="L205" i="1" s="1"/>
  <c r="Q233" i="1"/>
  <c r="L233" i="1" s="1"/>
  <c r="Q257" i="1"/>
  <c r="L257" i="1" s="1"/>
  <c r="Q266" i="1"/>
  <c r="L266" i="1" s="1"/>
  <c r="Q294" i="1"/>
  <c r="L294" i="1" s="1"/>
  <c r="Q318" i="1"/>
  <c r="L318" i="1" s="1"/>
  <c r="Q325" i="1"/>
  <c r="L325" i="1" s="1"/>
  <c r="Q351" i="1"/>
  <c r="L351" i="1" s="1"/>
  <c r="Q359" i="1"/>
  <c r="L359" i="1" s="1"/>
  <c r="Q383" i="1"/>
  <c r="L383" i="1" s="1"/>
  <c r="Q410" i="1"/>
  <c r="L410" i="1" s="1"/>
  <c r="Q427" i="1"/>
  <c r="L427" i="1" s="1"/>
  <c r="Q443" i="1"/>
  <c r="L443" i="1" s="1"/>
  <c r="Q461" i="1"/>
  <c r="L461" i="1" s="1"/>
  <c r="Q477" i="1"/>
  <c r="L477" i="1" s="1"/>
  <c r="Q493" i="1"/>
  <c r="L493" i="1" s="1"/>
  <c r="Q518" i="1"/>
  <c r="L518" i="1" s="1"/>
  <c r="Q535" i="1"/>
  <c r="L535" i="1" s="1"/>
  <c r="Q560" i="1"/>
  <c r="L560" i="1" s="1"/>
  <c r="Q587" i="1"/>
  <c r="L587" i="1" s="1"/>
  <c r="Q597" i="1"/>
  <c r="L597" i="1" s="1"/>
  <c r="Q632" i="1"/>
  <c r="L632" i="1" s="1"/>
  <c r="L631" i="1" s="1"/>
  <c r="C648" i="2" s="1"/>
  <c r="Q18" i="1"/>
  <c r="L18" i="1" s="1"/>
  <c r="Q45" i="1"/>
  <c r="L45" i="1" s="1"/>
  <c r="Q73" i="1"/>
  <c r="L73" i="1" s="1"/>
  <c r="Q84" i="1"/>
  <c r="L84" i="1" s="1"/>
  <c r="Q113" i="1"/>
  <c r="L113" i="1" s="1"/>
  <c r="Q146" i="1"/>
  <c r="L146" i="1" s="1"/>
  <c r="Q165" i="1"/>
  <c r="L165" i="1" s="1"/>
  <c r="Q206" i="1"/>
  <c r="L206" i="1" s="1"/>
  <c r="Q234" i="1"/>
  <c r="L234" i="1" s="1"/>
  <c r="Q258" i="1"/>
  <c r="L258" i="1" s="1"/>
  <c r="Q278" i="1"/>
  <c r="L278" i="1" s="1"/>
  <c r="Q295" i="1"/>
  <c r="L295" i="1" s="1"/>
  <c r="Q311" i="1"/>
  <c r="L311" i="1" s="1"/>
  <c r="Q336" i="1"/>
  <c r="L336" i="1" s="1"/>
  <c r="Q352" i="1"/>
  <c r="L352" i="1" s="1"/>
  <c r="Q360" i="1"/>
  <c r="L360" i="1" s="1"/>
  <c r="Q384" i="1"/>
  <c r="L384" i="1" s="1"/>
  <c r="Q411" i="1"/>
  <c r="L411" i="1" s="1"/>
  <c r="Q420" i="1"/>
  <c r="L420" i="1" s="1"/>
  <c r="Q444" i="1"/>
  <c r="L444" i="1" s="1"/>
  <c r="Q470" i="1"/>
  <c r="L470" i="1" s="1"/>
  <c r="Q487" i="1"/>
  <c r="L487" i="1" s="1"/>
  <c r="Q502" i="1"/>
  <c r="L502" i="1" s="1"/>
  <c r="Q528" i="1"/>
  <c r="L528" i="1" s="1"/>
  <c r="Q536" i="1"/>
  <c r="L536" i="1" s="1"/>
  <c r="Q561" i="1"/>
  <c r="L561" i="1" s="1"/>
  <c r="Q570" i="1"/>
  <c r="L570" i="1" s="1"/>
  <c r="Q598" i="1"/>
  <c r="L598" i="1" s="1"/>
  <c r="Q606" i="1"/>
  <c r="L606" i="1" s="1"/>
  <c r="Q634" i="1"/>
  <c r="L634" i="1" s="1"/>
  <c r="Q660" i="1"/>
  <c r="L660" i="1" s="1"/>
  <c r="Q19" i="1"/>
  <c r="L19" i="1" s="1"/>
  <c r="Q46" i="1"/>
  <c r="L46" i="1" s="1"/>
  <c r="Q55" i="1"/>
  <c r="L55" i="1" s="1"/>
  <c r="Q75" i="1"/>
  <c r="L75" i="1" s="1"/>
  <c r="Q95" i="1"/>
  <c r="L95" i="1" s="1"/>
  <c r="Q105" i="1"/>
  <c r="L105" i="1" s="1"/>
  <c r="Q122" i="1"/>
  <c r="L122" i="1" s="1"/>
  <c r="Q139" i="1"/>
  <c r="L139" i="1" s="1"/>
  <c r="Q148" i="1"/>
  <c r="L148" i="1" s="1"/>
  <c r="Q174" i="1"/>
  <c r="L174" i="1" s="1"/>
  <c r="Q191" i="1"/>
  <c r="L191" i="1" s="1"/>
  <c r="Q218" i="1"/>
  <c r="L218" i="1" s="1"/>
  <c r="Q235" i="1"/>
  <c r="L235" i="1" s="1"/>
  <c r="Q251" i="1"/>
  <c r="L251" i="1" s="1"/>
  <c r="Q279" i="1"/>
  <c r="L279" i="1" s="1"/>
  <c r="Q305" i="1"/>
  <c r="L305" i="1" s="1"/>
  <c r="Q328" i="1"/>
  <c r="L328" i="1" s="1"/>
  <c r="Q345" i="1"/>
  <c r="L345" i="1" s="1"/>
  <c r="Q361" i="1"/>
  <c r="L361" i="1" s="1"/>
  <c r="Q385" i="1"/>
  <c r="L385" i="1" s="1"/>
  <c r="Q412" i="1"/>
  <c r="L412" i="1" s="1"/>
  <c r="Q421" i="1"/>
  <c r="L421" i="1" s="1"/>
  <c r="Q445" i="1"/>
  <c r="L445" i="1" s="1"/>
  <c r="Q455" i="1"/>
  <c r="L455" i="1" s="1"/>
  <c r="Q479" i="1"/>
  <c r="L479" i="1" s="1"/>
  <c r="Q488" i="1"/>
  <c r="L488" i="1" s="1"/>
  <c r="Q513" i="1"/>
  <c r="L513" i="1" s="1"/>
  <c r="Q529" i="1"/>
  <c r="L529" i="1" s="1"/>
  <c r="Q545" i="1"/>
  <c r="L545" i="1" s="1"/>
  <c r="Q571" i="1"/>
  <c r="L571" i="1" s="1"/>
  <c r="Q579" i="1"/>
  <c r="L579" i="1" s="1"/>
  <c r="Q607" i="1"/>
  <c r="L607" i="1" s="1"/>
  <c r="Q635" i="1"/>
  <c r="L635" i="1" s="1"/>
  <c r="Q661" i="1"/>
  <c r="L661" i="1" s="1"/>
  <c r="Q690" i="1"/>
  <c r="L690" i="1" s="1"/>
  <c r="Q700" i="1"/>
  <c r="L700" i="1" s="1"/>
  <c r="Q29" i="1"/>
  <c r="L29" i="1" s="1"/>
  <c r="Q76" i="1"/>
  <c r="L76" i="1" s="1"/>
  <c r="Q106" i="1"/>
  <c r="L106" i="1" s="1"/>
  <c r="Q115" i="1"/>
  <c r="L115" i="1" s="1"/>
  <c r="Q140" i="1"/>
  <c r="L140" i="1" s="1"/>
  <c r="Q158" i="1"/>
  <c r="L158" i="1" s="1"/>
  <c r="Q175" i="1"/>
  <c r="L175" i="1" s="1"/>
  <c r="Q200" i="1"/>
  <c r="L200" i="1" s="1"/>
  <c r="Q228" i="1"/>
  <c r="L228" i="1" s="1"/>
  <c r="Q244" i="1"/>
  <c r="L244" i="1" s="1"/>
  <c r="Q269" i="1"/>
  <c r="L269" i="1" s="1"/>
  <c r="Q288" i="1"/>
  <c r="L288" i="1" s="1"/>
  <c r="Q306" i="1"/>
  <c r="L306" i="1" s="1"/>
  <c r="Q320" i="1"/>
  <c r="L320" i="1" s="1"/>
  <c r="Q338" i="1"/>
  <c r="L338" i="1" s="1"/>
  <c r="Q354" i="1"/>
  <c r="L354" i="1" s="1"/>
  <c r="Q362" i="1"/>
  <c r="L362" i="1" s="1"/>
  <c r="Q377" i="1"/>
  <c r="L377" i="1" s="1"/>
  <c r="Q405" i="1"/>
  <c r="L405" i="1" s="1"/>
  <c r="Q414" i="1"/>
  <c r="L414" i="1" s="1"/>
  <c r="Q438" i="1"/>
  <c r="L438" i="1" s="1"/>
  <c r="Q480" i="1"/>
  <c r="L480" i="1" s="1"/>
  <c r="Q496" i="1"/>
  <c r="L496" i="1" s="1"/>
  <c r="Q514" i="1"/>
  <c r="L514" i="1" s="1"/>
  <c r="Q530" i="1"/>
  <c r="L530" i="1" s="1"/>
  <c r="Q546" i="1"/>
  <c r="L546" i="1" s="1"/>
  <c r="Q554" i="1"/>
  <c r="L554" i="1" s="1"/>
  <c r="Q563" i="1"/>
  <c r="L563" i="1" s="1"/>
  <c r="Q573" i="1"/>
  <c r="L573" i="1" s="1"/>
  <c r="Q580" i="1"/>
  <c r="L580" i="1" s="1"/>
  <c r="Q591" i="1"/>
  <c r="L591" i="1" s="1"/>
  <c r="Q600" i="1"/>
  <c r="L600" i="1" s="1"/>
  <c r="Q608" i="1"/>
  <c r="L608" i="1" s="1"/>
  <c r="Q627" i="1"/>
  <c r="L627" i="1" s="1"/>
  <c r="Q646" i="1"/>
  <c r="L646" i="1" s="1"/>
  <c r="Q653" i="1"/>
  <c r="L653" i="1" s="1"/>
  <c r="Q662" i="1"/>
  <c r="L662" i="1" s="1"/>
  <c r="Q671" i="1"/>
  <c r="L671" i="1" s="1"/>
  <c r="Q681" i="1"/>
  <c r="L681" i="1" s="1"/>
  <c r="Q691" i="1"/>
  <c r="L691" i="1" s="1"/>
  <c r="Q702" i="1"/>
  <c r="L702" i="1" s="1"/>
  <c r="Q13" i="1"/>
  <c r="L13" i="1" s="1"/>
  <c r="Q22" i="1"/>
  <c r="L22" i="1" s="1"/>
  <c r="Q30" i="1"/>
  <c r="L30" i="1" s="1"/>
  <c r="Q39" i="1"/>
  <c r="L39" i="1" s="1"/>
  <c r="Q48" i="1"/>
  <c r="L48" i="1" s="1"/>
  <c r="Q57" i="1"/>
  <c r="L57" i="1" s="1"/>
  <c r="Q66" i="1"/>
  <c r="L66" i="1" s="1"/>
  <c r="Q77" i="1"/>
  <c r="L77" i="1" s="1"/>
  <c r="Q87" i="1"/>
  <c r="L87" i="1" s="1"/>
  <c r="Q97" i="1"/>
  <c r="L97" i="1" s="1"/>
  <c r="Q107" i="1"/>
  <c r="L107" i="1" s="1"/>
  <c r="Q116" i="1"/>
  <c r="L116" i="1" s="1"/>
  <c r="Q124" i="1"/>
  <c r="L124" i="1" s="1"/>
  <c r="Q134" i="1"/>
  <c r="L134" i="1" s="1"/>
  <c r="Q141" i="1"/>
  <c r="L141" i="1" s="1"/>
  <c r="Q150" i="1"/>
  <c r="L150" i="1" s="1"/>
  <c r="Q159" i="1"/>
  <c r="L159" i="1" s="1"/>
  <c r="Q168" i="1"/>
  <c r="L168" i="1" s="1"/>
  <c r="Q177" i="1"/>
  <c r="L177" i="1" s="1"/>
  <c r="Q184" i="1"/>
  <c r="L184" i="1" s="1"/>
  <c r="Q193" i="1"/>
  <c r="L193" i="1" s="1"/>
  <c r="Q201" i="1"/>
  <c r="L201" i="1" s="1"/>
  <c r="Q211" i="1"/>
  <c r="L211" i="1" s="1"/>
  <c r="Q229" i="1"/>
  <c r="L229" i="1" s="1"/>
  <c r="Q237" i="1"/>
  <c r="L237" i="1" s="1"/>
  <c r="Q245" i="1"/>
  <c r="L245" i="1" s="1"/>
  <c r="Q253" i="1"/>
  <c r="L253" i="1" s="1"/>
  <c r="Q261" i="1"/>
  <c r="L261" i="1" s="1"/>
  <c r="Q271" i="1"/>
  <c r="L271" i="1" s="1"/>
  <c r="L270" i="1" s="1"/>
  <c r="C318" i="2" s="1"/>
  <c r="Q281" i="1"/>
  <c r="L281" i="1" s="1"/>
  <c r="Q289" i="1"/>
  <c r="L289" i="1" s="1"/>
  <c r="Q299" i="1"/>
  <c r="L299" i="1" s="1"/>
  <c r="Q314" i="1"/>
  <c r="L314" i="1" s="1"/>
  <c r="Q321" i="1"/>
  <c r="L321" i="1" s="1"/>
  <c r="Q331" i="1"/>
  <c r="L331" i="1" s="1"/>
  <c r="Q347" i="1"/>
  <c r="L347" i="1" s="1"/>
  <c r="Q355" i="1"/>
  <c r="L355" i="1" s="1"/>
  <c r="Q363" i="1"/>
  <c r="L363" i="1" s="1"/>
  <c r="Q370" i="1"/>
  <c r="L370" i="1" s="1"/>
  <c r="Q378" i="1"/>
  <c r="L378" i="1" s="1"/>
  <c r="Q387" i="1"/>
  <c r="L387" i="1" s="1"/>
  <c r="Q397" i="1"/>
  <c r="L397" i="1" s="1"/>
  <c r="Q406" i="1"/>
  <c r="L406" i="1" s="1"/>
  <c r="Q415" i="1"/>
  <c r="L415" i="1" s="1"/>
  <c r="Q423" i="1"/>
  <c r="L423" i="1" s="1"/>
  <c r="Q431" i="1"/>
  <c r="L431" i="1" s="1"/>
  <c r="Q439" i="1"/>
  <c r="L439" i="1" s="1"/>
  <c r="Q447" i="1"/>
  <c r="L447" i="1" s="1"/>
  <c r="Q458" i="1"/>
  <c r="L458" i="1" s="1"/>
  <c r="Q473" i="1"/>
  <c r="L473" i="1" s="1"/>
  <c r="Q481" i="1"/>
  <c r="L481" i="1" s="1"/>
  <c r="Q490" i="1"/>
  <c r="L490" i="1" s="1"/>
  <c r="Q497" i="1"/>
  <c r="L497" i="1" s="1"/>
  <c r="Q506" i="1"/>
  <c r="L506" i="1" s="1"/>
  <c r="Q523" i="1"/>
  <c r="L523" i="1" s="1"/>
  <c r="Q531" i="1"/>
  <c r="L531" i="1" s="1"/>
  <c r="Q538" i="1"/>
  <c r="L538" i="1" s="1"/>
  <c r="Q547" i="1"/>
  <c r="L547" i="1" s="1"/>
  <c r="Q555" i="1"/>
  <c r="L555" i="1" s="1"/>
  <c r="Q564" i="1"/>
  <c r="L564" i="1" s="1"/>
  <c r="Q574" i="1"/>
  <c r="L574" i="1" s="1"/>
  <c r="Q582" i="1"/>
  <c r="L582" i="1" s="1"/>
  <c r="Q592" i="1"/>
  <c r="L592" i="1" s="1"/>
  <c r="Q609" i="1"/>
  <c r="L609" i="1" s="1"/>
  <c r="Q619" i="1"/>
  <c r="L619" i="1" s="1"/>
  <c r="Q628" i="1"/>
  <c r="L628" i="1" s="1"/>
  <c r="Q638" i="1"/>
  <c r="L638" i="1" s="1"/>
  <c r="Q647" i="1"/>
  <c r="L647" i="1" s="1"/>
  <c r="Q664" i="1"/>
  <c r="L664" i="1" s="1"/>
  <c r="Q673" i="1"/>
  <c r="L673" i="1" s="1"/>
  <c r="Q682" i="1"/>
  <c r="L682" i="1" s="1"/>
  <c r="Q693" i="1"/>
  <c r="L693" i="1" s="1"/>
  <c r="Q703" i="1"/>
  <c r="L703" i="1" s="1"/>
  <c r="Q25" i="1"/>
  <c r="L25" i="1" s="1"/>
  <c r="Q61" i="1"/>
  <c r="L61" i="1" s="1"/>
  <c r="Q91" i="1"/>
  <c r="L91" i="1" s="1"/>
  <c r="Q119" i="1"/>
  <c r="L119" i="1" s="1"/>
  <c r="Q153" i="1"/>
  <c r="L153" i="1" s="1"/>
  <c r="Q180" i="1"/>
  <c r="L180" i="1" s="1"/>
  <c r="Q215" i="1"/>
  <c r="L215" i="1" s="1"/>
  <c r="Q232" i="1"/>
  <c r="L232" i="1" s="1"/>
  <c r="Q265" i="1"/>
  <c r="L265" i="1" s="1"/>
  <c r="Q302" i="1"/>
  <c r="L302" i="1" s="1"/>
  <c r="Q334" i="1"/>
  <c r="L334" i="1" s="1"/>
  <c r="Q366" i="1"/>
  <c r="L366" i="1" s="1"/>
  <c r="Q390" i="1"/>
  <c r="L390" i="1" s="1"/>
  <c r="Q426" i="1"/>
  <c r="L426" i="1" s="1"/>
  <c r="Q451" i="1"/>
  <c r="L451" i="1" s="1"/>
  <c r="Q484" i="1"/>
  <c r="L484" i="1" s="1"/>
  <c r="Q517" i="1"/>
  <c r="L517" i="1" s="1"/>
  <c r="Q541" i="1"/>
  <c r="L541" i="1" s="1"/>
  <c r="Q567" i="1"/>
  <c r="L567" i="1" s="1"/>
  <c r="Q603" i="1"/>
  <c r="L603" i="1" s="1"/>
  <c r="Q649" i="1"/>
  <c r="L649" i="1" s="1"/>
  <c r="Q667" i="1"/>
  <c r="L667" i="1" s="1"/>
  <c r="Q696" i="1"/>
  <c r="L696" i="1" s="1"/>
  <c r="Q34" i="1"/>
  <c r="L34" i="1" s="1"/>
  <c r="Q62" i="1"/>
  <c r="L62" i="1" s="1"/>
  <c r="Q93" i="1"/>
  <c r="L93" i="1" s="1"/>
  <c r="Q120" i="1"/>
  <c r="L120" i="1" s="1"/>
  <c r="Q145" i="1"/>
  <c r="L145" i="1" s="1"/>
  <c r="Q216" i="1"/>
  <c r="L216" i="1" s="1"/>
  <c r="Q241" i="1"/>
  <c r="L241" i="1" s="1"/>
  <c r="Q276" i="1"/>
  <c r="L276" i="1" s="1"/>
  <c r="Q303" i="1"/>
  <c r="L303" i="1" s="1"/>
  <c r="Q335" i="1"/>
  <c r="L335" i="1" s="1"/>
  <c r="Q367" i="1"/>
  <c r="L367" i="1" s="1"/>
  <c r="Q391" i="1"/>
  <c r="L391" i="1" s="1"/>
  <c r="Q419" i="1"/>
  <c r="L419" i="1" s="1"/>
  <c r="Q452" i="1"/>
  <c r="L452" i="1" s="1"/>
  <c r="Q486" i="1"/>
  <c r="L486" i="1" s="1"/>
  <c r="Q511" i="1"/>
  <c r="L511" i="1" s="1"/>
  <c r="Q542" i="1"/>
  <c r="L542" i="1" s="1"/>
  <c r="Q569" i="1"/>
  <c r="L569" i="1" s="1"/>
  <c r="Q604" i="1"/>
  <c r="L604" i="1" s="1"/>
  <c r="Q642" i="1"/>
  <c r="L642" i="1" s="1"/>
  <c r="Q658" i="1"/>
  <c r="L658" i="1" s="1"/>
  <c r="Q668" i="1"/>
  <c r="L668" i="1" s="1"/>
  <c r="Q686" i="1"/>
  <c r="L686" i="1" s="1"/>
  <c r="Q36" i="1"/>
  <c r="L36" i="1" s="1"/>
  <c r="Q63" i="1"/>
  <c r="L63" i="1" s="1"/>
  <c r="Q94" i="1"/>
  <c r="L94" i="1" s="1"/>
  <c r="Q121" i="1"/>
  <c r="L121" i="1" s="1"/>
  <c r="Q156" i="1"/>
  <c r="L156" i="1" s="1"/>
  <c r="Q190" i="1"/>
  <c r="L190" i="1" s="1"/>
  <c r="Q217" i="1"/>
  <c r="L217" i="1" s="1"/>
  <c r="Q242" i="1"/>
  <c r="L242" i="1" s="1"/>
  <c r="Q267" i="1"/>
  <c r="L267" i="1" s="1"/>
  <c r="Q304" i="1"/>
  <c r="L304" i="1" s="1"/>
  <c r="Q327" i="1"/>
  <c r="L327" i="1" s="1"/>
  <c r="Q393" i="1"/>
  <c r="L393" i="1" s="1"/>
  <c r="Q436" i="1"/>
  <c r="L436" i="1" s="1"/>
  <c r="Q462" i="1"/>
  <c r="L462" i="1" s="1"/>
  <c r="Q494" i="1"/>
  <c r="L494" i="1" s="1"/>
  <c r="Q519" i="1"/>
  <c r="L519" i="1" s="1"/>
  <c r="Q552" i="1"/>
  <c r="L552" i="1" s="1"/>
  <c r="Q588" i="1"/>
  <c r="L588" i="1" s="1"/>
  <c r="Q625" i="1"/>
  <c r="L625" i="1" s="1"/>
  <c r="Q651" i="1"/>
  <c r="L651" i="1" s="1"/>
  <c r="Q679" i="1"/>
  <c r="L679" i="1" s="1"/>
  <c r="Q688" i="1"/>
  <c r="L688" i="1" s="1"/>
  <c r="L687" i="1" s="1"/>
  <c r="C728" i="2" s="1"/>
  <c r="Q37" i="1"/>
  <c r="L37" i="1" s="1"/>
  <c r="Q64" i="1"/>
  <c r="L64" i="1" s="1"/>
  <c r="Q85" i="1"/>
  <c r="L85" i="1" s="1"/>
  <c r="Q114" i="1"/>
  <c r="L114" i="1" s="1"/>
  <c r="Q131" i="1"/>
  <c r="L131" i="1" s="1"/>
  <c r="Q157" i="1"/>
  <c r="L157" i="1" s="1"/>
  <c r="Q182" i="1"/>
  <c r="L182" i="1" s="1"/>
  <c r="Q208" i="1"/>
  <c r="L208" i="1" s="1"/>
  <c r="Q243" i="1"/>
  <c r="L243" i="1" s="1"/>
  <c r="Q268" i="1"/>
  <c r="L268" i="1" s="1"/>
  <c r="Q297" i="1"/>
  <c r="L297" i="1" s="1"/>
  <c r="Q337" i="1"/>
  <c r="L337" i="1" s="1"/>
  <c r="Q376" i="1"/>
  <c r="L376" i="1" s="1"/>
  <c r="Q404" i="1"/>
  <c r="L404" i="1" s="1"/>
  <c r="Q429" i="1"/>
  <c r="L429" i="1" s="1"/>
  <c r="Q463" i="1"/>
  <c r="L463" i="1" s="1"/>
  <c r="Q495" i="1"/>
  <c r="L495" i="1" s="1"/>
  <c r="Q562" i="1"/>
  <c r="L562" i="1" s="1"/>
  <c r="Q599" i="1"/>
  <c r="L599" i="1" s="1"/>
  <c r="Q626" i="1"/>
  <c r="L626" i="1" s="1"/>
  <c r="Q644" i="1"/>
  <c r="L644" i="1" s="1"/>
  <c r="Q670" i="1"/>
  <c r="L670" i="1" s="1"/>
  <c r="Q12" i="1"/>
  <c r="L12" i="1" s="1"/>
  <c r="Q38" i="1"/>
  <c r="L38" i="1" s="1"/>
  <c r="Q65" i="1"/>
  <c r="L65" i="1" s="1"/>
  <c r="Q96" i="1"/>
  <c r="L96" i="1" s="1"/>
  <c r="Q123" i="1"/>
  <c r="L123" i="1" s="1"/>
  <c r="Q149" i="1"/>
  <c r="L149" i="1" s="1"/>
  <c r="Q183" i="1"/>
  <c r="L183" i="1" s="1"/>
  <c r="Q209" i="1"/>
  <c r="L209" i="1" s="1"/>
  <c r="Q236" i="1"/>
  <c r="L236" i="1" s="1"/>
  <c r="Q260" i="1"/>
  <c r="L260" i="1" s="1"/>
  <c r="Q298" i="1"/>
  <c r="L298" i="1" s="1"/>
  <c r="Q329" i="1"/>
  <c r="L329" i="1" s="1"/>
  <c r="Q386" i="1"/>
  <c r="L386" i="1" s="1"/>
  <c r="Q422" i="1"/>
  <c r="L422" i="1" s="1"/>
  <c r="Q457" i="1"/>
  <c r="L457" i="1" s="1"/>
  <c r="Q489" i="1"/>
  <c r="L489" i="1" s="1"/>
  <c r="Q522" i="1"/>
  <c r="L522" i="1" s="1"/>
  <c r="Q618" i="1"/>
  <c r="L618" i="1" s="1"/>
  <c r="Q14" i="1"/>
  <c r="L14" i="1" s="1"/>
  <c r="Q23" i="1"/>
  <c r="L23" i="1" s="1"/>
  <c r="Q31" i="1"/>
  <c r="L31" i="1" s="1"/>
  <c r="Q40" i="1"/>
  <c r="L40" i="1" s="1"/>
  <c r="Q49" i="1"/>
  <c r="L49" i="1" s="1"/>
  <c r="Q58" i="1"/>
  <c r="L58" i="1" s="1"/>
  <c r="Q68" i="1"/>
  <c r="L68" i="1" s="1"/>
  <c r="L67" i="1" s="1"/>
  <c r="C78" i="2" s="1"/>
  <c r="Q78" i="1"/>
  <c r="L78" i="1" s="1"/>
  <c r="Q89" i="1"/>
  <c r="L89" i="1" s="1"/>
  <c r="Q98" i="1"/>
  <c r="L98" i="1" s="1"/>
  <c r="Q108" i="1"/>
  <c r="L108" i="1" s="1"/>
  <c r="Q117" i="1"/>
  <c r="L117" i="1" s="1"/>
  <c r="Q125" i="1"/>
  <c r="L125" i="1" s="1"/>
  <c r="Q135" i="1"/>
  <c r="L135" i="1" s="1"/>
  <c r="Q142" i="1"/>
  <c r="L142" i="1" s="1"/>
  <c r="Q151" i="1"/>
  <c r="L151" i="1" s="1"/>
  <c r="Q160" i="1"/>
  <c r="L160" i="1" s="1"/>
  <c r="Q169" i="1"/>
  <c r="L169" i="1" s="1"/>
  <c r="Q178" i="1"/>
  <c r="L178" i="1" s="1"/>
  <c r="Q185" i="1"/>
  <c r="L185" i="1" s="1"/>
  <c r="Q194" i="1"/>
  <c r="L194" i="1" s="1"/>
  <c r="Q202" i="1"/>
  <c r="L202" i="1" s="1"/>
  <c r="Q212" i="1"/>
  <c r="L212" i="1" s="1"/>
  <c r="Q230" i="1"/>
  <c r="L230" i="1" s="1"/>
  <c r="Q238" i="1"/>
  <c r="L238" i="1" s="1"/>
  <c r="Q246" i="1"/>
  <c r="L246" i="1" s="1"/>
  <c r="Q254" i="1"/>
  <c r="L254" i="1" s="1"/>
  <c r="Q263" i="1"/>
  <c r="L263" i="1" s="1"/>
  <c r="Q273" i="1"/>
  <c r="L273" i="1" s="1"/>
  <c r="Q282" i="1"/>
  <c r="L282" i="1" s="1"/>
  <c r="Q290" i="1"/>
  <c r="L290" i="1" s="1"/>
  <c r="Q300" i="1"/>
  <c r="L300" i="1" s="1"/>
  <c r="Q315" i="1"/>
  <c r="L315" i="1" s="1"/>
  <c r="Q322" i="1"/>
  <c r="L322" i="1" s="1"/>
  <c r="Q332" i="1"/>
  <c r="L332" i="1" s="1"/>
  <c r="Q348" i="1"/>
  <c r="L348" i="1" s="1"/>
  <c r="Q356" i="1"/>
  <c r="L356" i="1" s="1"/>
  <c r="Q364" i="1"/>
  <c r="L364" i="1" s="1"/>
  <c r="Q371" i="1"/>
  <c r="L371" i="1" s="1"/>
  <c r="Q380" i="1"/>
  <c r="L380" i="1" s="1"/>
  <c r="Q388" i="1"/>
  <c r="L388" i="1" s="1"/>
  <c r="Q399" i="1"/>
  <c r="L399" i="1" s="1"/>
  <c r="Q407" i="1"/>
  <c r="L407" i="1" s="1"/>
  <c r="Q416" i="1"/>
  <c r="L416" i="1" s="1"/>
  <c r="Q424" i="1"/>
  <c r="L424" i="1" s="1"/>
  <c r="Q432" i="1"/>
  <c r="L432" i="1" s="1"/>
  <c r="Q440" i="1"/>
  <c r="L440" i="1" s="1"/>
  <c r="Q448" i="1"/>
  <c r="L448" i="1" s="1"/>
  <c r="Q465" i="1"/>
  <c r="L465" i="1" s="1"/>
  <c r="Q474" i="1"/>
  <c r="L474" i="1" s="1"/>
  <c r="Q482" i="1"/>
  <c r="L482" i="1" s="1"/>
  <c r="Q498" i="1"/>
  <c r="L498" i="1" s="1"/>
  <c r="Q508" i="1"/>
  <c r="L508" i="1" s="1"/>
  <c r="Q524" i="1"/>
  <c r="L524" i="1" s="1"/>
  <c r="Q532" i="1"/>
  <c r="L532" i="1" s="1"/>
  <c r="Q539" i="1"/>
  <c r="L539" i="1" s="1"/>
  <c r="Q548" i="1"/>
  <c r="L548" i="1" s="1"/>
  <c r="Q556" i="1"/>
  <c r="L556" i="1" s="1"/>
  <c r="Q565" i="1"/>
  <c r="L565" i="1" s="1"/>
  <c r="Q575" i="1"/>
  <c r="L575" i="1" s="1"/>
  <c r="Q583" i="1"/>
  <c r="L583" i="1" s="1"/>
  <c r="Q593" i="1"/>
  <c r="L593" i="1" s="1"/>
  <c r="Q610" i="1"/>
  <c r="L610" i="1" s="1"/>
  <c r="Q621" i="1"/>
  <c r="L621" i="1" s="1"/>
  <c r="Q629" i="1"/>
  <c r="L629" i="1" s="1"/>
  <c r="Q639" i="1"/>
  <c r="L639" i="1" s="1"/>
  <c r="Q655" i="1"/>
  <c r="L655" i="1" s="1"/>
  <c r="Q665" i="1"/>
  <c r="L665" i="1" s="1"/>
  <c r="Q674" i="1"/>
  <c r="L674" i="1" s="1"/>
  <c r="Q683" i="1"/>
  <c r="L683" i="1" s="1"/>
  <c r="Q694" i="1"/>
  <c r="L694" i="1" s="1"/>
  <c r="Q16" i="1"/>
  <c r="L16" i="1" s="1"/>
  <c r="Q51" i="1"/>
  <c r="L51" i="1" s="1"/>
  <c r="Q82" i="1"/>
  <c r="L82" i="1" s="1"/>
  <c r="Q110" i="1"/>
  <c r="L110" i="1" s="1"/>
  <c r="Q137" i="1"/>
  <c r="L137" i="1" s="1"/>
  <c r="Q171" i="1"/>
  <c r="L171" i="1" s="1"/>
  <c r="Q204" i="1"/>
  <c r="L204" i="1" s="1"/>
  <c r="Q240" i="1"/>
  <c r="L240" i="1" s="1"/>
  <c r="Q275" i="1"/>
  <c r="L275" i="1" s="1"/>
  <c r="Q317" i="1"/>
  <c r="L317" i="1" s="1"/>
  <c r="Q350" i="1"/>
  <c r="L350" i="1" s="1"/>
  <c r="Q373" i="1"/>
  <c r="L373" i="1" s="1"/>
  <c r="Q409" i="1"/>
  <c r="L409" i="1" s="1"/>
  <c r="Q442" i="1"/>
  <c r="L442" i="1" s="1"/>
  <c r="Q468" i="1"/>
  <c r="L468" i="1" s="1"/>
  <c r="Q500" i="1"/>
  <c r="L500" i="1" s="1"/>
  <c r="Q534" i="1"/>
  <c r="L534" i="1" s="1"/>
  <c r="Q559" i="1"/>
  <c r="L559" i="1" s="1"/>
  <c r="Q586" i="1"/>
  <c r="L586" i="1" s="1"/>
  <c r="Q623" i="1"/>
  <c r="L623" i="1" s="1"/>
  <c r="Q657" i="1"/>
  <c r="L657" i="1" s="1"/>
  <c r="Q676" i="1"/>
  <c r="L676" i="1" s="1"/>
  <c r="Q685" i="1"/>
  <c r="L685" i="1" s="1"/>
  <c r="Q26" i="1"/>
  <c r="L26" i="1" s="1"/>
  <c r="Q72" i="1"/>
  <c r="L72" i="1" s="1"/>
  <c r="Q102" i="1"/>
  <c r="L102" i="1" s="1"/>
  <c r="Q128" i="1"/>
  <c r="L128" i="1" s="1"/>
  <c r="Q155" i="1"/>
  <c r="L155" i="1" s="1"/>
  <c r="Q225" i="1"/>
  <c r="L225" i="1" s="1"/>
  <c r="Q249" i="1"/>
  <c r="L249" i="1" s="1"/>
  <c r="Q285" i="1"/>
  <c r="L285" i="1" s="1"/>
  <c r="Q310" i="1"/>
  <c r="L310" i="1" s="1"/>
  <c r="Q343" i="1"/>
  <c r="L343" i="1" s="1"/>
  <c r="Q374" i="1"/>
  <c r="L374" i="1" s="1"/>
  <c r="Q402" i="1"/>
  <c r="L402" i="1" s="1"/>
  <c r="Q435" i="1"/>
  <c r="L435" i="1" s="1"/>
  <c r="Q469" i="1"/>
  <c r="L469" i="1" s="1"/>
  <c r="Q501" i="1"/>
  <c r="L501" i="1" s="1"/>
  <c r="Q527" i="1"/>
  <c r="L527" i="1" s="1"/>
  <c r="Q551" i="1"/>
  <c r="L551" i="1" s="1"/>
  <c r="Q614" i="1"/>
  <c r="L614" i="1" s="1"/>
  <c r="Q624" i="1"/>
  <c r="L624" i="1" s="1"/>
  <c r="Q650" i="1"/>
  <c r="L650" i="1" s="1"/>
  <c r="Q677" i="1"/>
  <c r="L677" i="1" s="1"/>
  <c r="Q697" i="1"/>
  <c r="L697" i="1" s="1"/>
  <c r="Q54" i="1"/>
  <c r="L54" i="1" s="1"/>
  <c r="Q103" i="1"/>
  <c r="L103" i="1" s="1"/>
  <c r="Q129" i="1"/>
  <c r="L129" i="1" s="1"/>
  <c r="Q173" i="1"/>
  <c r="L173" i="1" s="1"/>
  <c r="Q226" i="1"/>
  <c r="L226" i="1" s="1"/>
  <c r="Q250" i="1"/>
  <c r="L250" i="1" s="1"/>
  <c r="Q286" i="1"/>
  <c r="L286" i="1" s="1"/>
  <c r="Q344" i="1"/>
  <c r="L344" i="1" s="1"/>
  <c r="Q375" i="1"/>
  <c r="L375" i="1" s="1"/>
  <c r="Q403" i="1"/>
  <c r="L403" i="1" s="1"/>
  <c r="Q428" i="1"/>
  <c r="L428" i="1" s="1"/>
  <c r="Q454" i="1"/>
  <c r="L454" i="1" s="1"/>
  <c r="L453" i="1" s="1"/>
  <c r="C458" i="2" s="1"/>
  <c r="Q478" i="1"/>
  <c r="L478" i="1" s="1"/>
  <c r="Q512" i="1"/>
  <c r="L512" i="1" s="1"/>
  <c r="Q543" i="1"/>
  <c r="L543" i="1" s="1"/>
  <c r="Q578" i="1"/>
  <c r="L578" i="1" s="1"/>
  <c r="Q615" i="1"/>
  <c r="L615" i="1" s="1"/>
  <c r="Q643" i="1"/>
  <c r="L643" i="1" s="1"/>
  <c r="Q669" i="1"/>
  <c r="L669" i="1" s="1"/>
  <c r="Q699" i="1"/>
  <c r="L699" i="1" s="1"/>
  <c r="Q166" i="1"/>
  <c r="L166" i="1" s="1"/>
  <c r="Q199" i="1"/>
  <c r="L199" i="1" s="1"/>
  <c r="Q227" i="1"/>
  <c r="L227" i="1" s="1"/>
  <c r="Q259" i="1"/>
  <c r="L259" i="1" s="1"/>
  <c r="Q287" i="1"/>
  <c r="L287" i="1" s="1"/>
  <c r="Q312" i="1"/>
  <c r="L312" i="1" s="1"/>
  <c r="Q353" i="1"/>
  <c r="L353" i="1" s="1"/>
  <c r="Q394" i="1"/>
  <c r="L394" i="1" s="1"/>
  <c r="Q437" i="1"/>
  <c r="L437" i="1" s="1"/>
  <c r="Q471" i="1"/>
  <c r="L471" i="1" s="1"/>
  <c r="Q504" i="1"/>
  <c r="L504" i="1" s="1"/>
  <c r="Q521" i="1"/>
  <c r="L521" i="1" s="1"/>
  <c r="Q553" i="1"/>
  <c r="L553" i="1" s="1"/>
  <c r="Q589" i="1"/>
  <c r="L589" i="1" s="1"/>
  <c r="Q616" i="1"/>
  <c r="L616" i="1" s="1"/>
  <c r="Q652" i="1"/>
  <c r="L652" i="1" s="1"/>
  <c r="Q680" i="1"/>
  <c r="L680" i="1" s="1"/>
  <c r="Q21" i="1"/>
  <c r="L21" i="1" s="1"/>
  <c r="Q47" i="1"/>
  <c r="L47" i="1" s="1"/>
  <c r="Q56" i="1"/>
  <c r="L56" i="1" s="1"/>
  <c r="Q86" i="1"/>
  <c r="L86" i="1" s="1"/>
  <c r="Q132" i="1"/>
  <c r="L132" i="1" s="1"/>
  <c r="Q167" i="1"/>
  <c r="L167" i="1" s="1"/>
  <c r="Q192" i="1"/>
  <c r="L192" i="1" s="1"/>
  <c r="Q219" i="1"/>
  <c r="L219" i="1" s="1"/>
  <c r="Q252" i="1"/>
  <c r="L252" i="1" s="1"/>
  <c r="Q280" i="1"/>
  <c r="L280" i="1" s="1"/>
  <c r="Q313" i="1"/>
  <c r="L313" i="1" s="1"/>
  <c r="Q346" i="1"/>
  <c r="L346" i="1" s="1"/>
  <c r="Q369" i="1"/>
  <c r="L369" i="1" s="1"/>
  <c r="Q396" i="1"/>
  <c r="L396" i="1" s="1"/>
  <c r="Q430" i="1"/>
  <c r="L430" i="1" s="1"/>
  <c r="Q446" i="1"/>
  <c r="L446" i="1" s="1"/>
  <c r="Q472" i="1"/>
  <c r="L472" i="1" s="1"/>
  <c r="Q505" i="1"/>
  <c r="L505" i="1" s="1"/>
  <c r="Q636" i="1"/>
  <c r="L636" i="1" s="1"/>
  <c r="Q15" i="1"/>
  <c r="L15" i="1" s="1"/>
  <c r="Q24" i="1"/>
  <c r="L24" i="1" s="1"/>
  <c r="Q32" i="1"/>
  <c r="L32" i="1" s="1"/>
  <c r="Q42" i="1"/>
  <c r="L42" i="1" s="1"/>
  <c r="Q50" i="1"/>
  <c r="L50" i="1" s="1"/>
  <c r="Q60" i="1"/>
  <c r="L60" i="1" s="1"/>
  <c r="Q70" i="1"/>
  <c r="L70" i="1" s="1"/>
  <c r="Q80" i="1"/>
  <c r="L80" i="1" s="1"/>
  <c r="L79" i="1" s="1"/>
  <c r="C108" i="2" s="1"/>
  <c r="Q90" i="1"/>
  <c r="L90" i="1" s="1"/>
  <c r="Q100" i="1"/>
  <c r="L100" i="1" s="1"/>
  <c r="Q109" i="1"/>
  <c r="L109" i="1" s="1"/>
  <c r="Q118" i="1"/>
  <c r="L118" i="1" s="1"/>
  <c r="Q126" i="1"/>
  <c r="L126" i="1" s="1"/>
  <c r="Q136" i="1"/>
  <c r="L136" i="1" s="1"/>
  <c r="Q143" i="1"/>
  <c r="L143" i="1" s="1"/>
  <c r="Q152" i="1"/>
  <c r="L152" i="1" s="1"/>
  <c r="Q162" i="1"/>
  <c r="L162" i="1" s="1"/>
  <c r="Q170" i="1"/>
  <c r="L170" i="1" s="1"/>
  <c r="Q179" i="1"/>
  <c r="L179" i="1" s="1"/>
  <c r="Q186" i="1"/>
  <c r="L186" i="1" s="1"/>
  <c r="Q195" i="1"/>
  <c r="L195" i="1" s="1"/>
  <c r="Q203" i="1"/>
  <c r="L203" i="1" s="1"/>
  <c r="Q213" i="1"/>
  <c r="L213" i="1" s="1"/>
  <c r="Q221" i="1"/>
  <c r="L221" i="1" s="1"/>
  <c r="Q231" i="1"/>
  <c r="L231" i="1" s="1"/>
  <c r="Q239" i="1"/>
  <c r="L239" i="1" s="1"/>
  <c r="Q247" i="1"/>
  <c r="L247" i="1" s="1"/>
  <c r="Q255" i="1"/>
  <c r="L255" i="1" s="1"/>
  <c r="Q264" i="1"/>
  <c r="L264" i="1" s="1"/>
  <c r="Q274" i="1"/>
  <c r="L274" i="1" s="1"/>
  <c r="Q283" i="1"/>
  <c r="L283" i="1" s="1"/>
  <c r="Q291" i="1"/>
  <c r="L291" i="1" s="1"/>
  <c r="Q301" i="1"/>
  <c r="L301" i="1" s="1"/>
  <c r="Q308" i="1"/>
  <c r="L308" i="1" s="1"/>
  <c r="Q316" i="1"/>
  <c r="L316" i="1" s="1"/>
  <c r="Q323" i="1"/>
  <c r="L323" i="1" s="1"/>
  <c r="Q333" i="1"/>
  <c r="L333" i="1" s="1"/>
  <c r="Q340" i="1"/>
  <c r="L340" i="1" s="1"/>
  <c r="Q349" i="1"/>
  <c r="L349" i="1" s="1"/>
  <c r="Q357" i="1"/>
  <c r="L357" i="1" s="1"/>
  <c r="Q365" i="1"/>
  <c r="L365" i="1" s="1"/>
  <c r="Q372" i="1"/>
  <c r="L372" i="1" s="1"/>
  <c r="Q381" i="1"/>
  <c r="L381" i="1" s="1"/>
  <c r="Q389" i="1"/>
  <c r="L389" i="1" s="1"/>
  <c r="Q400" i="1"/>
  <c r="L400" i="1" s="1"/>
  <c r="Q408" i="1"/>
  <c r="L408" i="1" s="1"/>
  <c r="Q417" i="1"/>
  <c r="L417" i="1" s="1"/>
  <c r="Q425" i="1"/>
  <c r="L425" i="1" s="1"/>
  <c r="Q433" i="1"/>
  <c r="L433" i="1" s="1"/>
  <c r="Q441" i="1"/>
  <c r="L441" i="1" s="1"/>
  <c r="Q450" i="1"/>
  <c r="L450" i="1" s="1"/>
  <c r="Q466" i="1"/>
  <c r="L466" i="1" s="1"/>
  <c r="Q475" i="1"/>
  <c r="L475" i="1" s="1"/>
  <c r="Q483" i="1"/>
  <c r="L483" i="1" s="1"/>
  <c r="Q499" i="1"/>
  <c r="L499" i="1" s="1"/>
  <c r="Q509" i="1"/>
  <c r="L509" i="1" s="1"/>
  <c r="Q516" i="1"/>
  <c r="L516" i="1" s="1"/>
  <c r="Q525" i="1"/>
  <c r="L525" i="1" s="1"/>
  <c r="Q533" i="1"/>
  <c r="L533" i="1" s="1"/>
  <c r="Q540" i="1"/>
  <c r="L540" i="1" s="1"/>
  <c r="Q549" i="1"/>
  <c r="L549" i="1" s="1"/>
  <c r="Q558" i="1"/>
  <c r="L558" i="1" s="1"/>
  <c r="Q566" i="1"/>
  <c r="L566" i="1" s="1"/>
  <c r="Q576" i="1"/>
  <c r="L576" i="1" s="1"/>
  <c r="Q585" i="1"/>
  <c r="L585" i="1" s="1"/>
  <c r="Q594" i="1"/>
  <c r="L594" i="1" s="1"/>
  <c r="Q602" i="1"/>
  <c r="L602" i="1" s="1"/>
  <c r="Q611" i="1"/>
  <c r="L611" i="1" s="1"/>
  <c r="Q622" i="1"/>
  <c r="L622" i="1" s="1"/>
  <c r="Q630" i="1"/>
  <c r="L630" i="1" s="1"/>
  <c r="Q640" i="1"/>
  <c r="L640" i="1" s="1"/>
  <c r="Q656" i="1"/>
  <c r="L656" i="1" s="1"/>
  <c r="Q666" i="1"/>
  <c r="L666" i="1" s="1"/>
  <c r="Q675" i="1"/>
  <c r="L675" i="1" s="1"/>
  <c r="Q684" i="1"/>
  <c r="L684" i="1" s="1"/>
  <c r="Q695" i="1"/>
  <c r="L695" i="1" s="1"/>
  <c r="F326" i="2" l="1"/>
  <c r="F321" i="2"/>
  <c r="F324" i="2"/>
  <c r="F325" i="2"/>
  <c r="F323" i="2"/>
  <c r="F322" i="2"/>
  <c r="F79" i="2"/>
  <c r="F81" i="2"/>
  <c r="F80" i="2"/>
  <c r="F463" i="2"/>
  <c r="F465" i="2"/>
  <c r="F461" i="2"/>
  <c r="F464" i="2"/>
  <c r="F466" i="2"/>
  <c r="F462" i="2"/>
  <c r="F737" i="2"/>
  <c r="F736" i="2"/>
  <c r="F297" i="2"/>
  <c r="F295" i="2"/>
  <c r="F296" i="2"/>
  <c r="F294" i="2"/>
  <c r="F110" i="2"/>
  <c r="F111" i="2"/>
  <c r="F112" i="2"/>
  <c r="F657" i="2"/>
  <c r="F655" i="2"/>
  <c r="F654" i="2"/>
  <c r="F656" i="2"/>
  <c r="L35" i="1"/>
  <c r="C38" i="2" s="1"/>
  <c r="L28" i="1"/>
  <c r="C28" i="2" s="1"/>
  <c r="L293" i="1"/>
  <c r="C348" i="2" s="1"/>
  <c r="L10" i="1"/>
  <c r="C8" i="2" s="1"/>
  <c r="L130" i="1"/>
  <c r="C178" i="2" s="1"/>
  <c r="L659" i="1"/>
  <c r="C688" i="2" s="1"/>
  <c r="L581" i="1"/>
  <c r="C568" i="2" s="1"/>
  <c r="L689" i="1"/>
  <c r="C738" i="2" s="1"/>
  <c r="L210" i="1"/>
  <c r="C268" i="2" s="1"/>
  <c r="L701" i="1"/>
  <c r="C768" i="2" s="1"/>
  <c r="F777" i="2" s="1"/>
  <c r="L52" i="1"/>
  <c r="C58" i="2" s="1"/>
  <c r="L81" i="1"/>
  <c r="C118" i="2" s="1"/>
  <c r="L633" i="1"/>
  <c r="C658" i="2" s="1"/>
  <c r="F667" i="2" s="1"/>
  <c r="L613" i="1"/>
  <c r="C618" i="2" s="1"/>
  <c r="L595" i="1"/>
  <c r="C598" i="2" s="1"/>
  <c r="L584" i="1"/>
  <c r="C578" i="2" s="1"/>
  <c r="L92" i="1"/>
  <c r="C138" i="2" s="1"/>
  <c r="L198" i="1"/>
  <c r="C248" i="2" s="1"/>
  <c r="L672" i="1"/>
  <c r="C708" i="2" s="1"/>
  <c r="L637" i="1"/>
  <c r="C668" i="2" s="1"/>
  <c r="L678" i="1"/>
  <c r="C718" i="2" s="1"/>
  <c r="L617" i="1"/>
  <c r="C628" i="2" s="1"/>
  <c r="L104" i="1"/>
  <c r="C158" i="2" s="1"/>
  <c r="L568" i="1"/>
  <c r="C548" i="2" s="1"/>
  <c r="L207" i="1"/>
  <c r="C258" i="2" s="1"/>
  <c r="L413" i="1"/>
  <c r="C438" i="2" s="1"/>
  <c r="L154" i="1"/>
  <c r="C208" i="2" s="1"/>
  <c r="F210" i="2" s="1"/>
  <c r="L69" i="1"/>
  <c r="C88" i="2" s="1"/>
  <c r="L663" i="1"/>
  <c r="C698" i="2" s="1"/>
  <c r="L507" i="1"/>
  <c r="C508" i="2" s="1"/>
  <c r="L620" i="1"/>
  <c r="C638" i="2" s="1"/>
  <c r="L692" i="1"/>
  <c r="C748" i="2" s="1"/>
  <c r="L296" i="1"/>
  <c r="C358" i="2" s="1"/>
  <c r="L590" i="1"/>
  <c r="C588" i="2" s="1"/>
  <c r="L456" i="1"/>
  <c r="C468" i="2" s="1"/>
  <c r="L645" i="1"/>
  <c r="C678" i="2" s="1"/>
  <c r="L224" i="1"/>
  <c r="C298" i="2" s="1"/>
  <c r="L74" i="1"/>
  <c r="C98" i="2" s="1"/>
  <c r="L557" i="1"/>
  <c r="C538" i="2" s="1"/>
  <c r="L41" i="1"/>
  <c r="C48" i="2" s="1"/>
  <c r="L520" i="1"/>
  <c r="C518" i="2" s="1"/>
  <c r="L214" i="1"/>
  <c r="C278" i="2" s="1"/>
  <c r="L572" i="1"/>
  <c r="C558" i="2" s="1"/>
  <c r="L698" i="1"/>
  <c r="C758" i="2" s="1"/>
  <c r="L467" i="1"/>
  <c r="C478" i="2" s="1"/>
  <c r="L20" i="1"/>
  <c r="C18" i="2" s="1"/>
  <c r="L503" i="1"/>
  <c r="C498" i="2" s="1"/>
  <c r="L342" i="1"/>
  <c r="C388" i="2" s="1"/>
  <c r="L379" i="1"/>
  <c r="C398" i="2" s="1"/>
  <c r="L147" i="1"/>
  <c r="C198" i="2" s="1"/>
  <c r="L277" i="1"/>
  <c r="C338" i="2" s="1"/>
  <c r="L161" i="1"/>
  <c r="C218" i="2" s="1"/>
  <c r="L485" i="1"/>
  <c r="C488" i="2" s="1"/>
  <c r="L272" i="1"/>
  <c r="C328" i="2" s="1"/>
  <c r="L392" i="1"/>
  <c r="C408" i="2" s="1"/>
  <c r="L99" i="1"/>
  <c r="C148" i="2" s="1"/>
  <c r="L88" i="1"/>
  <c r="C128" i="2" s="1"/>
  <c r="L544" i="1"/>
  <c r="C528" i="2" s="1"/>
  <c r="L59" i="1"/>
  <c r="C68" i="2" s="1"/>
  <c r="L449" i="1"/>
  <c r="C448" i="2" s="1"/>
  <c r="L112" i="1"/>
  <c r="C168" i="2" s="1"/>
  <c r="L398" i="1"/>
  <c r="C428" i="2" s="1"/>
  <c r="L605" i="1"/>
  <c r="C608" i="2" s="1"/>
  <c r="L395" i="1"/>
  <c r="C418" i="2" s="1"/>
  <c r="L262" i="1"/>
  <c r="C308" i="2" s="1"/>
  <c r="L326" i="1"/>
  <c r="C368" i="2" s="1"/>
  <c r="L189" i="1"/>
  <c r="C238" i="2" s="1"/>
  <c r="L330" i="1"/>
  <c r="C378" i="2" s="1"/>
  <c r="L176" i="1"/>
  <c r="C228" i="2" s="1"/>
  <c r="L133" i="1"/>
  <c r="C188" i="2" s="1"/>
  <c r="F154" i="2" l="1"/>
  <c r="F152" i="2"/>
  <c r="F153" i="2"/>
  <c r="F155" i="2"/>
  <c r="F676" i="2"/>
  <c r="F670" i="2"/>
  <c r="F669" i="2"/>
  <c r="F675" i="2"/>
  <c r="F677" i="2"/>
  <c r="F674" i="2"/>
  <c r="F172" i="2"/>
  <c r="F175" i="2"/>
  <c r="F173" i="2"/>
  <c r="F174" i="2"/>
  <c r="F401" i="2"/>
  <c r="F402" i="2"/>
  <c r="F404" i="2"/>
  <c r="F403" i="2"/>
  <c r="F566" i="2"/>
  <c r="F561" i="2"/>
  <c r="F567" i="2"/>
  <c r="F564" i="2"/>
  <c r="F562" i="2"/>
  <c r="F563" i="2"/>
  <c r="F565" i="2"/>
  <c r="F306" i="2"/>
  <c r="F305" i="2"/>
  <c r="F301" i="2"/>
  <c r="F304" i="2"/>
  <c r="F303" i="2"/>
  <c r="F302" i="2"/>
  <c r="F645" i="2"/>
  <c r="F646" i="2"/>
  <c r="F647" i="2"/>
  <c r="F644" i="2"/>
  <c r="F267" i="2"/>
  <c r="F266" i="2"/>
  <c r="F265" i="2"/>
  <c r="F264" i="2"/>
  <c r="F717" i="2"/>
  <c r="F716" i="2"/>
  <c r="F575" i="2"/>
  <c r="F576" i="2"/>
  <c r="F577" i="2"/>
  <c r="F574" i="2"/>
  <c r="F573" i="2"/>
  <c r="F572" i="2"/>
  <c r="F571" i="2"/>
  <c r="F39" i="2"/>
  <c r="F40" i="2"/>
  <c r="F41" i="2"/>
  <c r="F443" i="2"/>
  <c r="F446" i="2"/>
  <c r="F444" i="2"/>
  <c r="F441" i="2"/>
  <c r="F442" i="2"/>
  <c r="F445" i="2"/>
  <c r="F242" i="2"/>
  <c r="F241" i="2"/>
  <c r="F243" i="2"/>
  <c r="F244" i="2"/>
  <c r="F245" i="2"/>
  <c r="F246" i="2"/>
  <c r="F374" i="2"/>
  <c r="F375" i="2"/>
  <c r="F372" i="2"/>
  <c r="F373" i="2"/>
  <c r="F376" i="2"/>
  <c r="F394" i="2"/>
  <c r="F396" i="2"/>
  <c r="F393" i="2"/>
  <c r="F395" i="2"/>
  <c r="F285" i="2"/>
  <c r="F287" i="2"/>
  <c r="F284" i="2"/>
  <c r="F286" i="2"/>
  <c r="F687" i="2"/>
  <c r="F678" i="2"/>
  <c r="F686" i="2"/>
  <c r="F679" i="2"/>
  <c r="F685" i="2"/>
  <c r="F515" i="2"/>
  <c r="F514" i="2"/>
  <c r="F516" i="2"/>
  <c r="F517" i="2"/>
  <c r="F512" i="2"/>
  <c r="F513" i="2"/>
  <c r="F511" i="2"/>
  <c r="F557" i="2"/>
  <c r="F554" i="2"/>
  <c r="F556" i="2"/>
  <c r="F552" i="2"/>
  <c r="F555" i="2"/>
  <c r="F553" i="2"/>
  <c r="F551" i="2"/>
  <c r="F255" i="2"/>
  <c r="F254" i="2"/>
  <c r="F256" i="2"/>
  <c r="F257" i="2"/>
  <c r="F121" i="2"/>
  <c r="F122" i="2"/>
  <c r="F120" i="2"/>
  <c r="F697" i="2"/>
  <c r="F696" i="2"/>
  <c r="F385" i="2"/>
  <c r="F384" i="2"/>
  <c r="F383" i="2"/>
  <c r="F386" i="2"/>
  <c r="F382" i="2"/>
  <c r="F767" i="2"/>
  <c r="F766" i="2"/>
  <c r="F99" i="2"/>
  <c r="F100" i="2"/>
  <c r="F101" i="2"/>
  <c r="F30" i="2"/>
  <c r="F29" i="2"/>
  <c r="F413" i="2"/>
  <c r="F412" i="2"/>
  <c r="F411" i="2"/>
  <c r="F415" i="2"/>
  <c r="F416" i="2"/>
  <c r="F414" i="2"/>
  <c r="F453" i="2"/>
  <c r="F451" i="2"/>
  <c r="F454" i="2"/>
  <c r="F456" i="2"/>
  <c r="F452" i="2"/>
  <c r="F455" i="2"/>
  <c r="F336" i="2"/>
  <c r="F335" i="2"/>
  <c r="F331" i="2"/>
  <c r="F332" i="2"/>
  <c r="F334" i="2"/>
  <c r="F333" i="2"/>
  <c r="F316" i="2"/>
  <c r="F313" i="2"/>
  <c r="F312" i="2"/>
  <c r="F315" i="2"/>
  <c r="F311" i="2"/>
  <c r="F314" i="2"/>
  <c r="F71" i="2"/>
  <c r="F69" i="2"/>
  <c r="F70" i="2"/>
  <c r="F497" i="2"/>
  <c r="F494" i="2"/>
  <c r="F496" i="2"/>
  <c r="F493" i="2"/>
  <c r="F491" i="2"/>
  <c r="F492" i="2"/>
  <c r="F495" i="2"/>
  <c r="F506" i="2"/>
  <c r="F507" i="2"/>
  <c r="F501" i="2"/>
  <c r="F503" i="2"/>
  <c r="F504" i="2"/>
  <c r="F505" i="2"/>
  <c r="F502" i="2"/>
  <c r="F524" i="2"/>
  <c r="F526" i="2"/>
  <c r="F523" i="2"/>
  <c r="F527" i="2"/>
  <c r="F522" i="2"/>
  <c r="F521" i="2"/>
  <c r="F525" i="2"/>
  <c r="F473" i="2"/>
  <c r="F477" i="2"/>
  <c r="F475" i="2"/>
  <c r="F474" i="2"/>
  <c r="F476" i="2"/>
  <c r="F471" i="2"/>
  <c r="F472" i="2"/>
  <c r="F707" i="2"/>
  <c r="F706" i="2"/>
  <c r="F163" i="2"/>
  <c r="F162" i="2"/>
  <c r="F165" i="2"/>
  <c r="F164" i="2"/>
  <c r="F142" i="2"/>
  <c r="F143" i="2"/>
  <c r="F144" i="2"/>
  <c r="F145" i="2"/>
  <c r="F60" i="2"/>
  <c r="F62" i="2"/>
  <c r="F61" i="2"/>
  <c r="F184" i="2"/>
  <c r="F182" i="2"/>
  <c r="F183" i="2"/>
  <c r="F185" i="2"/>
  <c r="F200" i="2"/>
  <c r="F202" i="2"/>
  <c r="F203" i="2"/>
  <c r="F201" i="2"/>
  <c r="F627" i="2"/>
  <c r="F625" i="2"/>
  <c r="F624" i="2"/>
  <c r="F626" i="2"/>
  <c r="F747" i="2"/>
  <c r="F746" i="2"/>
  <c r="F195" i="2"/>
  <c r="F192" i="2"/>
  <c r="F193" i="2"/>
  <c r="F194" i="2"/>
  <c r="F423" i="2"/>
  <c r="F421" i="2"/>
  <c r="F426" i="2"/>
  <c r="F424" i="2"/>
  <c r="F425" i="2"/>
  <c r="F422" i="2"/>
  <c r="F533" i="2"/>
  <c r="F537" i="2"/>
  <c r="F532" i="2"/>
  <c r="F535" i="2"/>
  <c r="F536" i="2"/>
  <c r="F534" i="2"/>
  <c r="F531" i="2"/>
  <c r="F222" i="2"/>
  <c r="F226" i="2"/>
  <c r="F224" i="2"/>
  <c r="F225" i="2"/>
  <c r="F223" i="2"/>
  <c r="F221" i="2"/>
  <c r="F20" i="2"/>
  <c r="F18" i="2"/>
  <c r="F19" i="2"/>
  <c r="F49" i="2"/>
  <c r="F51" i="2"/>
  <c r="F50" i="2"/>
  <c r="F596" i="2"/>
  <c r="F592" i="2"/>
  <c r="F89" i="2"/>
  <c r="F91" i="2"/>
  <c r="F90" i="2"/>
  <c r="F636" i="2"/>
  <c r="F634" i="2"/>
  <c r="F637" i="2"/>
  <c r="F635" i="2"/>
  <c r="F582" i="2"/>
  <c r="F586" i="2"/>
  <c r="F433" i="2"/>
  <c r="F436" i="2"/>
  <c r="F431" i="2"/>
  <c r="F432" i="2"/>
  <c r="F434" i="2"/>
  <c r="F435" i="2"/>
  <c r="F757" i="2"/>
  <c r="F756" i="2"/>
  <c r="F232" i="2"/>
  <c r="F233" i="2"/>
  <c r="F236" i="2"/>
  <c r="F231" i="2"/>
  <c r="F234" i="2"/>
  <c r="F235" i="2"/>
  <c r="F615" i="2"/>
  <c r="F616" i="2"/>
  <c r="F617" i="2"/>
  <c r="F614" i="2"/>
  <c r="F131" i="2"/>
  <c r="F132" i="2"/>
  <c r="F130" i="2"/>
  <c r="F346" i="2"/>
  <c r="F345" i="2"/>
  <c r="F343" i="2"/>
  <c r="F342" i="2"/>
  <c r="F344" i="2"/>
  <c r="F482" i="2"/>
  <c r="F486" i="2"/>
  <c r="F484" i="2"/>
  <c r="F487" i="2"/>
  <c r="F483" i="2"/>
  <c r="F481" i="2"/>
  <c r="F485" i="2"/>
  <c r="F542" i="2"/>
  <c r="F546" i="2"/>
  <c r="F545" i="2"/>
  <c r="F544" i="2"/>
  <c r="F547" i="2"/>
  <c r="F543" i="2"/>
  <c r="F541" i="2"/>
  <c r="F363" i="2"/>
  <c r="F366" i="2"/>
  <c r="F365" i="2"/>
  <c r="F364" i="2"/>
  <c r="F362" i="2"/>
  <c r="F727" i="2"/>
  <c r="F726" i="2"/>
  <c r="F606" i="2"/>
  <c r="F607" i="2"/>
  <c r="F605" i="2"/>
  <c r="F604" i="2"/>
  <c r="F276" i="2"/>
  <c r="F275" i="2"/>
  <c r="F274" i="2"/>
  <c r="F277" i="2"/>
  <c r="F352" i="2"/>
  <c r="F355" i="2"/>
  <c r="F356" i="2"/>
  <c r="F354" i="2"/>
  <c r="F353" i="2"/>
  <c r="F17" i="2"/>
  <c r="F16" i="2"/>
  <c r="F10" i="2"/>
  <c r="F13" i="2"/>
  <c r="F15" i="2"/>
  <c r="F12" i="2"/>
  <c r="F14" i="2"/>
  <c r="F11" i="2"/>
  <c r="F8" i="2"/>
  <c r="F9" i="2"/>
  <c r="L705" i="1"/>
  <c r="Q704" i="1"/>
  <c r="Q705" i="1" s="1"/>
  <c r="F778" i="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B3" authorId="0" shapeId="0" xr:uid="{B3A4884F-EA6E-4DE7-83B5-A2198A2C7D35}">
      <text>
        <r>
          <rPr>
            <sz val="9"/>
            <color rgb="FF000000"/>
            <rFont val="Segoe UI"/>
            <family val="2"/>
            <charset val="1"/>
          </rPr>
          <t>Nome do Orgão  ou Empresa Executante</t>
        </r>
      </text>
    </comment>
    <comment ref="B9" authorId="0" shapeId="0" xr:uid="{BCDD7506-140E-4172-B170-BE281EC863E3}">
      <text>
        <r>
          <rPr>
            <b/>
            <sz val="9"/>
            <color rgb="FF000000"/>
            <rFont val="Tahoma"/>
            <family val="2"/>
            <charset val="1"/>
          </rPr>
          <t xml:space="preserve">Escolha
</t>
        </r>
      </text>
    </comment>
    <comment ref="B13" authorId="0" shapeId="0" xr:uid="{21955B33-3E1C-423D-AACF-F2FF07D91C70}">
      <text>
        <r>
          <rPr>
            <sz val="9"/>
            <color rgb="FF000000"/>
            <rFont val="Tahoma"/>
            <family val="2"/>
            <charset val="1"/>
          </rPr>
          <t xml:space="preserve">3.3.10.7.6.1 “Construção de Edifícios” enquadram-se:
 a construção e reforma de edifícios, unidades habitacionais, escolas, hospitais, hotéis, restaurantes, armazéns e depósitos, edifícios para uso agropecuário, estações para trens e metropolitanos, estádios esportivos e quadras cobertas, instalações para embarque e desembarque de passageiros (em aeroportos, rodoviárias, portos, entre outros), penitenciárias e presídios, a construção de edifícios industriais (fábricas, oficinas, galpões industriais, entre outros), conforme classificação 4120-4 do CNAE 2.0;
 pórticos, mirantes e outros edifícios de finalidade turística.
3.3.10.7.6.2 “Construção de Rodovias e Ferrovias”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pavimentação e sinalização de vias urbanas, ruas e locais para estacionamento de veículos, a construção de praças, pista de atletismo, campos de futebol e calçadas para pedestres, elevados, passarelas e ciclovias, metrô e VLT.
3.3.10.7.6.3 “Construção de Redes de Abastecimento de Água, Coleta de Esgoto e Construções Correlatas” enquadram-se:
 a construção de sistemas para o abastecimento de água tratada - reservatórios de distribuição, estações elevatórias de bombeamento, linhas principais de adução de longa e média distância e redes de distribuição de água, a construção de redes de coleta de esgoto, inclusive de interceptores, estações de tratamento de esgoto (ETE), estações de bombeamento de esgoto (EBE), a construção de galerias pluviais (obras de micro e macrodrenagem);
 as obras de irrigação (canais), a manutenção de redes de abastecimento de água tratada, a manutenção de redes de coleta e de sistemas de tratamento de esgoto, conforme classificação 4222-7 do CNAE 2.0;
 a construção de estações de tratamento de água (ETA).
3.3.10.7.6.4 “Construção e Manutenção de Estações e Redes de Distribuição de Energia Elétrica” 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3.3.10.7.6.5 Para o tipo de obra “Portuárias, Marítimas e Fluviais” enquadram-se:
 obras marítimas e fluviais, tais como, construção de instalações portuárias, construção de portos e marinas, construção de eclusas e canais de navegação (vias navegáveis), enrrocamentos, obras de dragagem, aterro hidráulico, barragens, represas e diques, exceto para energia elétrica, a construção de emissários submarinos, a instalação de cabos submarinos, conforme classificação 4291-0 do CNAE 2.0;
 a construção de píeres e outras obras com influência direta de cursos d’água.
</t>
        </r>
      </text>
    </comment>
    <comment ref="C17" authorId="0" shapeId="0" xr:uid="{530A7E0F-BB35-44A5-9764-00789F21CA7D}">
      <text>
        <r>
          <rPr>
            <sz val="10"/>
            <color rgb="FF000000"/>
            <rFont val="Tahoma"/>
            <family val="2"/>
            <charset val="1"/>
          </rPr>
          <t>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C18" authorId="0" shapeId="0" xr:uid="{E730D4DA-2586-4F34-A61E-5FFA4F0C33A3}">
      <text>
        <r>
          <rPr>
            <sz val="10"/>
            <color rgb="FF000000"/>
            <rFont val="Tahoma"/>
            <family val="2"/>
            <charset val="1"/>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text>
    </comment>
    <comment ref="C20" authorId="0" shapeId="0" xr:uid="{3F817D48-DD20-4D11-87D3-29570021A584}">
      <text>
        <r>
          <rPr>
            <sz val="10"/>
            <color rgb="FF000000"/>
            <rFont val="Tahoma"/>
            <family val="2"/>
            <charset val="1"/>
          </rPr>
          <t xml:space="preserve">Remuneração de recursos investidos pelo contratado na execução da obra em benefício de contratante.
Se o contratante não dá um adiantamento para o início da obra, o contratado deverá investir um capital sobre o qual terá uma despesa financeira correspondente ao prazo entre o desembolso e o recebimento (consideramos 30 dias).
 É sugerido adotar o valor dos rendimentos do CDB. 
</t>
        </r>
      </text>
    </comment>
    <comment ref="C22" authorId="0" shapeId="0" xr:uid="{D291E76E-DCE3-41E9-B741-996230D54A57}">
      <text>
        <r>
          <rPr>
            <sz val="10"/>
            <color rgb="FF000000"/>
            <rFont val="Tahoma"/>
            <family val="2"/>
            <charset val="1"/>
          </rPr>
          <t xml:space="preserve">O lucro de uma determinada obra é o resultado financeiro positivo resultante da diferença entre todas as receitas e das despesas da obra.
Este valor, após o recolhimento do Imposto de renda é o lucro da Empresa, ou sua remuneração.
</t>
        </r>
      </text>
    </comment>
    <comment ref="C26" authorId="0" shapeId="0" xr:uid="{A5B62354-BD9E-4F74-910A-FA49A16DB631}">
      <text>
        <r>
          <rPr>
            <sz val="10"/>
            <color rgb="FF000000"/>
            <rFont val="Tahoma"/>
            <family val="2"/>
            <charset val="1"/>
          </rPr>
          <t>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C32" authorId="0" shapeId="0" xr:uid="{2F948785-2C9A-46EB-B96E-89ACF6A63E8D}">
      <text>
        <r>
          <rPr>
            <sz val="10"/>
            <color rgb="FF000000"/>
            <rFont val="Tahoma"/>
            <family val="2"/>
            <charset val="1"/>
          </rPr>
          <t>COFINS (Contribuição para Financiamento da Seguridade Socia Financia a seguridade social pelo sistema S (SESC, SESI, SENAC, SENAI, SEST, SENAT, SENAR E SEBRAE).</t>
        </r>
      </text>
    </comment>
    <comment ref="C33" authorId="0" shapeId="0" xr:uid="{300957FB-F46F-45A3-B604-8F11C38E09FA}">
      <text>
        <r>
          <rPr>
            <sz val="10"/>
            <color rgb="FF000000"/>
            <rFont val="Tahoma"/>
            <family val="2"/>
            <charset val="1"/>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<sst xmlns="http://schemas.openxmlformats.org/spreadsheetml/2006/main" count="18230" uniqueCount="3368">
  <si>
    <t>Fonte</t>
  </si>
  <si>
    <t>Observação</t>
  </si>
  <si>
    <t>N° Frente de Obra</t>
  </si>
  <si>
    <t>Frente de Obra</t>
  </si>
  <si>
    <t>Qtd.</t>
  </si>
  <si>
    <t>Valor</t>
  </si>
  <si>
    <t>Macrosserviço</t>
  </si>
  <si>
    <t>1</t>
  </si>
  <si>
    <t/>
  </si>
  <si>
    <t>SERVIÇOS PRELIMINARES</t>
  </si>
  <si>
    <t>Serviço</t>
  </si>
  <si>
    <t>1.1</t>
  </si>
  <si>
    <t>SINAPI</t>
  </si>
  <si>
    <t>103689</t>
  </si>
  <si>
    <t>FORNECIMENTO E INSTALAÇÃO DE PLACA DE OBRA COM CHAPA GALVANIZADA E ESTRUTURA DE MADEIRA. AF_03/2022_PS</t>
  </si>
  <si>
    <t>M2</t>
  </si>
  <si>
    <t>2</t>
  </si>
  <si>
    <t>CONSTRUÇÃO DA CRECHE TIPO I</t>
  </si>
  <si>
    <t>1.2</t>
  </si>
  <si>
    <t>98459</t>
  </si>
  <si>
    <t>TAPUME COM TELHA METÁLICA. AF_03/2024</t>
  </si>
  <si>
    <t>1.3</t>
  </si>
  <si>
    <t>101509</t>
  </si>
  <si>
    <t>ENTRADA DE ENERGIA ELÉTRICA, AÉREA, TRIFÁSICA, COM CAIXA DE EMBUTIR, CABO DE 10 MM2 E DISJUNTOR DIN 50A (NÃO INCLUSO O POSTE DE CONCRETO). AF_07/2020</t>
  </si>
  <si>
    <t>UN</t>
  </si>
  <si>
    <t>1.4</t>
  </si>
  <si>
    <t>Composição</t>
  </si>
  <si>
    <t>LIGAÇÃO PROVISÓRIA DE ÁGUA E ESGOTO</t>
  </si>
  <si>
    <t>1.5</t>
  </si>
  <si>
    <t>99059</t>
  </si>
  <si>
    <t>LOCAÇÃO CONVENCIONAL DE OBRA, UTILIZANDO GABARITO DE TÁBUAS CORRIDAS PONTALETADAS A CADA 2,00M -  2 UTILIZAÇÕES. AF_03/2024</t>
  </si>
  <si>
    <t>M</t>
  </si>
  <si>
    <t>1.6</t>
  </si>
  <si>
    <t>ADMINISTRAÇÃO LOCAL TIPO 1</t>
  </si>
  <si>
    <t>1.7</t>
  </si>
  <si>
    <t>3</t>
  </si>
  <si>
    <t>LOCACAO DE CONTAINER 2,30 X 6,00 M, ALT. 2,50 M, COM 1 SANITARIO, PARA ESCRITORIO, COMPLETO, SEM DIVISORIAS INTERNAS (NAO INCLUI MOBILIZACAO/DESMOBILIZACAO)</t>
  </si>
  <si>
    <t>MÊS</t>
  </si>
  <si>
    <t>1.8</t>
  </si>
  <si>
    <t>4</t>
  </si>
  <si>
    <t>LOCACAO DE CONTAINER 2,30 X 6,00 M, ALT. 2,50 M, PARA ESCRITORIO, SEM DIVISORIAS INTERNAS E SEM SANITARIO (NAO INCLUI MOBILIZACAO/DESMOBILIZACAO)</t>
  </si>
  <si>
    <t>1.9</t>
  </si>
  <si>
    <t>5</t>
  </si>
  <si>
    <t>LOCACAO DE CONTAINER 2,30 X 6,00 M, ALT. 2,50 M, PARA SANITARIO, COM 4 BACIAS, 8 CHUVEIROS,1 LAVATORIO E 1 MICTORIO (NAO INCLUI MOBILIZACAO/DESMOBILIZACAO)</t>
  </si>
  <si>
    <t>MOVIMENTAÇÃO DE TERRA</t>
  </si>
  <si>
    <t>2.1</t>
  </si>
  <si>
    <t>98525</t>
  </si>
  <si>
    <t>LIMPEZA MECANIZADA DE CAMADA VEGETAL, VEGETAÇÃO E PEQUENAS ÁRVORES (DIÂMETRO DE TRONCO MENOR QUE 0,20 M), COM TRATOR DE ESTEIRAS. AF_03/2024</t>
  </si>
  <si>
    <t>2.2</t>
  </si>
  <si>
    <t>94306</t>
  </si>
  <si>
    <t>ATERRO MECANIZADO DE VALA COM ESCAVADEIRA HIDRÁULICA (CAPACIDADE DA CAÇAMBA: 0,8 M³ / POTÊNCIA: 111 HP), LARGURA ATÉ 2,5 M, PROFUNDIDADE DE 1,5 A 3,0 M, COM SOLO ARGILO-ARENOSO. AF_08/2023</t>
  </si>
  <si>
    <t>M3</t>
  </si>
  <si>
    <t>2.3</t>
  </si>
  <si>
    <t>96521</t>
  </si>
  <si>
    <t>ESCAVAÇÃO MECANIZADA PARA BLOCO DE COROAMENTO OU SAPATA COM RETROESCAVADEIRA (INCLUINDO ESCAVAÇÃO PARA COLOCAÇÃO DE FÔRMAS). AF_01/2024</t>
  </si>
  <si>
    <t>2.4</t>
  </si>
  <si>
    <t>96525</t>
  </si>
  <si>
    <t>ESCAVAÇÃO MECANIZADA PARA VIGA BALDRAME OU SAPATA CORRIDA COM MINI-ESCAVADEIRA (INCLUINDO ESCAVAÇÃO PARA COLOCAÇÃO DE FÔRMAS). AF_01/2024</t>
  </si>
  <si>
    <t>2.5</t>
  </si>
  <si>
    <t>101617</t>
  </si>
  <si>
    <t>PREPARO DE FUNDO DE VALA COM LARGURA MAIOR OU IGUAL A 1,5 M E MENOR QUE 2,5 M (ACERTO DO SOLO NATURAL). AF_08/2020</t>
  </si>
  <si>
    <t>2.6</t>
  </si>
  <si>
    <t>93381</t>
  </si>
  <si>
    <t>REATERRO MECANIZADO DE VALA COM RETROESCAVADEIRA (CAPACIDADE DA CAÇAMBA   DA RETRO: 0,26 M³/POTÊNCIA: 88 HP), LARGURA 0,8 A 1,5 M, PROFUNDIDADE 1,5 A 3,0 M, COM SOLO (SEM SUBSTITUIÇÃO) DE 1ª CATEGORIA E COMPACTADOR DE SOLOS DE PERCUSSÃO. AF_08/2023</t>
  </si>
  <si>
    <t>2.7</t>
  </si>
  <si>
    <t>94316</t>
  </si>
  <si>
    <t>ATERRO MECANIZADO DE VALA COM RETROESCAVADEIRA (CAPACIDADE DA CAÇAMBA DA RETRO: 0,26 M³ / POTÊNCIA: 88 HP), LARGURA ATÉ 1,5 M, PROFUNDIDADE ATÉ 1,5 M, COM SOLO ARGILO-ARENOSO. AF_08/2023</t>
  </si>
  <si>
    <t>CONCRETO ARMADO PARA SAPATAS</t>
  </si>
  <si>
    <t>3.1</t>
  </si>
  <si>
    <t>96619</t>
  </si>
  <si>
    <t>LASTRO DE CONCRETO MAGRO, APLICADO EM BLOCOS DE COROAMENTO OU SAPATAS, ESPESSURA DE 5 CM. AF_01/2024</t>
  </si>
  <si>
    <t>3.2</t>
  </si>
  <si>
    <t>96558</t>
  </si>
  <si>
    <t>CONCRETAGEM DE SAPATA, FCK 30 MPA, COM USO DE BOMBA - LANÇAMENTO, ADENSAMENTO E ACABAMENTO. AF_01/2024</t>
  </si>
  <si>
    <t>3.3</t>
  </si>
  <si>
    <t>96534</t>
  </si>
  <si>
    <t>FABRICAÇÃO, MONTAGEM E DESMONTAGEM DE FÔRMA PARA BLOCO DE COROAMENTO, EM MADEIRA SERRADA, E=25 MM, 4 UTILIZAÇÕES. AF_01/2024</t>
  </si>
  <si>
    <t>3.4</t>
  </si>
  <si>
    <t>104919</t>
  </si>
  <si>
    <t>ARMAÇÃO DE SAPATA ISOLADA, VIGA BALDRAME E SAPATA CORRIDA UTILIZANDO AÇO CA-50 DE 10 MM - MONTAGEM. AF_01/2024</t>
  </si>
  <si>
    <t>KG</t>
  </si>
  <si>
    <t>3.5</t>
  </si>
  <si>
    <t>3.6</t>
  </si>
  <si>
    <t>104920</t>
  </si>
  <si>
    <t>ARMAÇÃO DE BLOCO, SAPATA ISOLADA, VIGA BALDRAME E SAPATA CORRIDA UTILIZANDO AÇO CA-50 DE 12,5 MM - MONTAGEM. AF_01/2024</t>
  </si>
  <si>
    <t>CONCRETO ARMADO - PILARES</t>
  </si>
  <si>
    <t>4.1</t>
  </si>
  <si>
    <t>92443</t>
  </si>
  <si>
    <t>MONTAGEM E DESMONTAGEM DE FÔRMA DE PILARES RETANGULARES E ESTRUTURAS SIMILARES, PÉ-DIREITO SIMPLES, EM CHAPA DE MADEIRA COMPENSADA PLASTIFICADA, 18 UTILIZAÇÕES. AF_09/2020</t>
  </si>
  <si>
    <t>4.2</t>
  </si>
  <si>
    <t>92762</t>
  </si>
  <si>
    <t>ARMAÇÃO DE PILAR OU VIGA DE ESTRUTURA CONVENCIONAL DE CONCRETO ARMADO UTILIZANDO AÇO CA-50 DE 10,0 MM - MONTAGEM. AF_06/2022</t>
  </si>
  <si>
    <t>4.3</t>
  </si>
  <si>
    <t>92763</t>
  </si>
  <si>
    <t>ARMAÇÃO DE PILAR OU VIGA DE ESTRUTURA CONVENCIONAL DE CONCRETO ARMADO UTILIZANDO AÇO CA-50 DE 12,5 MM - MONTAGEM. AF_06/2022</t>
  </si>
  <si>
    <t>4.4</t>
  </si>
  <si>
    <t>92759</t>
  </si>
  <si>
    <t>ARMAÇÃO DE PILAR OU VIGA DE ESTRUTURA CONVENCIONAL DE CONCRETO ARMADO UTILIZANDO AÇO CA-60 DE 5,0 MM - MONTAGEM. AF_06/2022</t>
  </si>
  <si>
    <t>4.5</t>
  </si>
  <si>
    <t>103672</t>
  </si>
  <si>
    <t>CONCRETAGEM DE PILARES, FCK = 25 MPA, COM USO DE BOMBA - LANÇAMENTO, ADENSAMENTO E ACABAMENTO. AF_02/2022_PS</t>
  </si>
  <si>
    <t>CONCRETO ARMADO - VIGAS INCLUINDO BALDRAME</t>
  </si>
  <si>
    <t>5.1</t>
  </si>
  <si>
    <t>5.2</t>
  </si>
  <si>
    <t>5.3</t>
  </si>
  <si>
    <t>92760</t>
  </si>
  <si>
    <t>ARMAÇÃO DE PILAR OU VIGA DE ESTRUTURA CONVENCIONAL DE CONCRETO ARMADO UTILIZANDO AÇO CA-50 DE 6,3 MM - MONTAGEM. AF_06/2022</t>
  </si>
  <si>
    <t>5.4</t>
  </si>
  <si>
    <t>92761</t>
  </si>
  <si>
    <t>ARMAÇÃO DE PILAR OU VIGA DE ESTRUTURA CONVENCIONAL DE CONCRETO ARMADO UTILIZANDO AÇO CA-50 DE 8,0 MM - MONTAGEM. AF_06/2022</t>
  </si>
  <si>
    <t>5.5</t>
  </si>
  <si>
    <t>5.6</t>
  </si>
  <si>
    <t>5.7</t>
  </si>
  <si>
    <t>92764</t>
  </si>
  <si>
    <t>ARMAÇÃO DE PILAR OU VIGA DE ESTRUTURA CONVENCIONAL DE CONCRETO ARMADO UTILIZANDO AÇO CA-50 DE 16,0 MM - MONTAGEM. AF_06/2022</t>
  </si>
  <si>
    <t>5.8</t>
  </si>
  <si>
    <t>92765</t>
  </si>
  <si>
    <t>ARMAÇÃO DE PILAR OU VIGA DE ESTRUTURA CONVENCIONAL DE CONCRETO ARMADO UTILIZANDO AÇO CA-50 DE 20,0 MM - MONTAGEM. AF_06/2022</t>
  </si>
  <si>
    <t>5.9</t>
  </si>
  <si>
    <t>5.10</t>
  </si>
  <si>
    <t>103675</t>
  </si>
  <si>
    <t>CONCRETAGEM DE VIGAS E LAJES, FCK=25 MPA, PARA LAJES MACIÇAS OU NERVURADAS COM USO DE BOMBA - LANÇAMENTO, ADENSAMENTO E ACABAMENTO. AF_02/2022_PS</t>
  </si>
  <si>
    <t>6</t>
  </si>
  <si>
    <t>CONCRETO ARMADO PARA VERGAS</t>
  </si>
  <si>
    <t>6.1</t>
  </si>
  <si>
    <t>93184</t>
  </si>
  <si>
    <t>VERGA PRÉ-MOLDADA COM ATÉ 1,5 M DE VÃO, ESPESSURA DE *20* CM. AF_03/2024</t>
  </si>
  <si>
    <t>6.2</t>
  </si>
  <si>
    <t>93187</t>
  </si>
  <si>
    <t>VERGA MOLDADA IN LOCO EM CONCRETO, ESPESSURA DE *20* CM. AF_03/2024</t>
  </si>
  <si>
    <t>6.3</t>
  </si>
  <si>
    <t>6.4</t>
  </si>
  <si>
    <t>6.5</t>
  </si>
  <si>
    <t>93197</t>
  </si>
  <si>
    <t>CONTRAVERGA MOLDADA IN LOCO EM CONCRETO, ESPESSURA DE *20* CM. AF_03/2024</t>
  </si>
  <si>
    <t>6.6</t>
  </si>
  <si>
    <t>93194</t>
  </si>
  <si>
    <t>CONTRAVERGA PRÉ-MOLDADA, ESPESSURA DE *20* CM. AF_03/2024</t>
  </si>
  <si>
    <t>7</t>
  </si>
  <si>
    <t>CONCRETO ARMADO - LAJE</t>
  </si>
  <si>
    <t>7.1</t>
  </si>
  <si>
    <t>92514</t>
  </si>
  <si>
    <t>MONTAGEM E DESMONTAGEM DE FÔRMA DE LAJE MACIÇA, PÉ-DIREITO SIMPLES, EM CHAPA DE MADEIRA COMPENSADA RESINADA, 4 UTILIZAÇÕES. AF_09/2020</t>
  </si>
  <si>
    <t>7.2</t>
  </si>
  <si>
    <t>92769</t>
  </si>
  <si>
    <t>ARMAÇÃO DE LAJE DE ESTRUTURA CONVENCIONAL DE CONCRETO ARMADO UTILIZANDO AÇO CA-50 DE 6,3 MM - MONTAGEM. AF_06/2022</t>
  </si>
  <si>
    <t>7.3</t>
  </si>
  <si>
    <t>92770</t>
  </si>
  <si>
    <t>ARMAÇÃO DE LAJE DE ESTRUTURA CONVENCIONAL DE CONCRETO ARMADO UTILIZANDO AÇO CA-50 DE 8,0 MM - MONTAGEM. AF_06/2022</t>
  </si>
  <si>
    <t>7.4</t>
  </si>
  <si>
    <t>92773</t>
  </si>
  <si>
    <t>ARMAÇÃO DE LAJE DE ESTRUTURA CONVENCIONAL DE CONCRETO ARMADO UTILIZANDO AÇO CA-50 DE 16,0 MM - MONTAGEM. AF_06/2022</t>
  </si>
  <si>
    <t>7.5</t>
  </si>
  <si>
    <t>92774</t>
  </si>
  <si>
    <t>ARMAÇÃO DE LAJE DE ESTRUTURA CONVENCIONAL DE CONCRETO ARMADO UTILIZANDO AÇO CA-50 DE 20,0 MM - MONTAGEM. AF_06/2022</t>
  </si>
  <si>
    <t>7.6</t>
  </si>
  <si>
    <t>92768</t>
  </si>
  <si>
    <t>ARMAÇÃO DE LAJE DE ESTRUTURA CONVENCIONAL DE CONCRETO ARMADO UTILIZANDO AÇO CA-60 DE 5,0 MM - MONTAGEM. AF_06/2022</t>
  </si>
  <si>
    <t>7.7</t>
  </si>
  <si>
    <t>8</t>
  </si>
  <si>
    <t>ESTRUTURA METÁLICA</t>
  </si>
  <si>
    <t>8.1</t>
  </si>
  <si>
    <t>100775</t>
  </si>
  <si>
    <t>ESTRUTURA TRELIÇADA DE COBERTURA, TIPO FINK, COM LIGAÇÕES SOLDADAS, INCLUSOS PERFIS METÁLICOS, CHAPAS METÁLICAS, MÃO DE OBRA E TRANSPORTE COM GUINDASTE - FORNECIMENTO E INSTALAÇÃO. AF_01/2020_PSA</t>
  </si>
  <si>
    <t>9</t>
  </si>
  <si>
    <t>PAVIMENTAÇÃO INTERNA DE PISO DE CONCRETO 8CM</t>
  </si>
  <si>
    <t>9.1</t>
  </si>
  <si>
    <t>97083</t>
  </si>
  <si>
    <t>COMPACTAÇÃO MECÂNICA DE SOLO PARA EXECUÇÃO DE RADIER, PISO DE CONCRETO OU LAJE SOBRE SOLO, COM COMPACTADOR DE SOLOS A PERCUSSÃO. AF_09/2021</t>
  </si>
  <si>
    <t>9.2</t>
  </si>
  <si>
    <t>96622</t>
  </si>
  <si>
    <t>LASTRO COM MATERIAL GRANULAR, APLICADO EM PISOS OU LAJES SOBRE SOLO, ESPESSURA DE *5 CM*. AF_01/2024</t>
  </si>
  <si>
    <t>9.3</t>
  </si>
  <si>
    <t>97087</t>
  </si>
  <si>
    <t>CAMADA SEPARADORA PARA EXECUÇÃO DE RADIER, PISO DE CONCRETO OU LAJE SOBRE SOLO, EM LONA PLÁSTICA. AF_09/2021</t>
  </si>
  <si>
    <t>9.4</t>
  </si>
  <si>
    <t>94991</t>
  </si>
  <si>
    <t>EXECUÇÃO DE PASSEIO (CALÇADA) OU PISO DE CONCRETO COM CONCRETO MOLDADO IN LOCO, USINADO C20, ACABAMENTO CONVENCIONAL, NÃO ARMADO. AF_08/2022</t>
  </si>
  <si>
    <t>10</t>
  </si>
  <si>
    <t>PAVIMENTAÇÃO EXTERNA - CALÇADA DE PISO DE CONCRETO 7 CM</t>
  </si>
  <si>
    <t>10.1</t>
  </si>
  <si>
    <t>10.2</t>
  </si>
  <si>
    <t>10.3</t>
  </si>
  <si>
    <t>10.4</t>
  </si>
  <si>
    <t>11</t>
  </si>
  <si>
    <t>ELEMENTOS VAZADOS</t>
  </si>
  <si>
    <t>11.1</t>
  </si>
  <si>
    <t>101161</t>
  </si>
  <si>
    <t>ALVENARIA DE VEDAÇÃO COM ELEMENTO VAZADO DE CONCRETO (COBOGÓ) DE 7X50X50CM E ARGAMASSA DE ASSENTAMENTO COM PREPARO EM BETONEIRA. AF_05/2020</t>
  </si>
  <si>
    <t>12</t>
  </si>
  <si>
    <t>ALVENARIA DE VEDAÇÃO</t>
  </si>
  <si>
    <t>12.1</t>
  </si>
  <si>
    <t>103324</t>
  </si>
  <si>
    <t>ALVENARIA DE VEDAÇÃO DE BLOCOS CERÂMICOS FURADOS NA VERTICAL DE 14X19X39 CM (ESPESSURA 14 CM) E ARGAMASSA DE ASSENTAMENTO COM PREPARO EM BETONEIRA. AF_12/2021</t>
  </si>
  <si>
    <t>12.2</t>
  </si>
  <si>
    <t>103322</t>
  </si>
  <si>
    <t>ALVENARIA DE VEDAÇÃO DE BLOCOS CERÂMICOS FURADOS NA VERTICAL DE 9X19X39 CM (ESPESSURA 9 CM) E ARGAMASSA DE ASSENTAMENTO COM PREPARO EM BETONEIRA. AF_12/2021</t>
  </si>
  <si>
    <t>12.3</t>
  </si>
  <si>
    <t>103328</t>
  </si>
  <si>
    <t>ALVENARIA DE VEDAÇÃO DE BLOCOS CERÂMICOS FURADOS NA HORIZONTAL DE 9X19X19 CM (ESPESSURA 9 CM) E ARGAMASSA DE ASSENTAMENTO COM PREPARO EM BETONEIRA. AF_12/2021</t>
  </si>
  <si>
    <t>12.4</t>
  </si>
  <si>
    <t>93200</t>
  </si>
  <si>
    <t>FIXAÇÃO (ENCUNHAMENTO) DE ALVENARIA DE VEDAÇÃO COM ARGAMASSA APLICADA COM BISNAGA. AF_03/2024</t>
  </si>
  <si>
    <t>12.5</t>
  </si>
  <si>
    <t>101159</t>
  </si>
  <si>
    <t>ALVENARIA DE VEDAÇÃO DE BLOCOS CERÂMICOS MACIÇOS DE 5X10X20CM (ESPESSURA 10CM) E ARGAMASSA DE ASSENTAMENTO COM PREPARO EM BETONEIRA. AF_05/2020</t>
  </si>
  <si>
    <t>12.6</t>
  </si>
  <si>
    <t>103318</t>
  </si>
  <si>
    <t>ALVENARIA DE VEDAÇÃO DE BLOCOS VAZADOS DE CONCRETO DE 14X19X39 CM (ESPESSURA 14 CM)  E ARGAMASSA DE ASSENTAMENTO COM PREPARO EM BETONEIRA. AF_12/2021</t>
  </si>
  <si>
    <t>13</t>
  </si>
  <si>
    <t>DIVISÓRIAS</t>
  </si>
  <si>
    <t>13.1</t>
  </si>
  <si>
    <t>102253</t>
  </si>
  <si>
    <t>DIVISORIA SANITÁRIA, TIPO CABINE, EM GRANITO CINZA POLIDO, ESP = 3CM, ASSENTADO COM ARGAMASSA COLANTE AC III-E, EXCLUSIVE FERRAGENS. AF_01/2021</t>
  </si>
  <si>
    <t>13.2</t>
  </si>
  <si>
    <t>102181</t>
  </si>
  <si>
    <t>INSTALAÇÃO DE VIDRO TEMPERADO, E = 10 MM, ENCAIXADO EM PERFIL U. AF_01/2021_PS</t>
  </si>
  <si>
    <t>13.3</t>
  </si>
  <si>
    <t>102235</t>
  </si>
  <si>
    <t>DIVISÓRIA FIXA EM VIDRO TEMPERADO 10 MM, SEM ABERTURA. AF_01/2021_PS</t>
  </si>
  <si>
    <t>14</t>
  </si>
  <si>
    <t>PORTA DE MADEIRA</t>
  </si>
  <si>
    <t>14.1</t>
  </si>
  <si>
    <t>PM1 - KIT DE PORTA DE MADEIRA FRISADA, SEMI-OCA (LEVE OU MÉDIA), PADRÃO MÉDIO, 80X210CM, ESPESSURA DE 3,5CM, ITENS INCLUSOS: DOBRADIÇAS, MONTAGEM E INSTALAÇÃO DE BATENTE, FECHADURA COM EXECUÇÃO DO FURO - FORNECIMENTO E INSTALAÇÃO</t>
  </si>
  <si>
    <t>14.2</t>
  </si>
  <si>
    <t>PM 2 - KIT DE PORTA DE MADEIRA COM VENEZIANA, 80X210CM (ESPESSURA DE 3CM), PADRÃO MÉDIO, ITENS INCLUSOS: DOBRADIÇAS, MONTAGEM E INSTALAÇÃO DE BATENTE, FECHADURA COM EXECUÇÃO DO FURO - FORNECIMENTO E INSTALAÇÃO</t>
  </si>
  <si>
    <t>14.3</t>
  </si>
  <si>
    <t>PM3 - KIT DE PORTA DE MADEIRA FRISADA, SEMI-OCA (LEVE OU MÉDIA), PADRÃO MÉDIO, 80X210CM, ESPESSURA DE 3,5CM, ITENS INCLUSOS: DOBRADIÇAS, MONTAGEM E INSTALAÇÃO DE BATENTE, FECHADURA COM EXECUÇÃO DO FURO - FORNECIMENTO E INSTALAÇÃO. AF_12/2019</t>
  </si>
  <si>
    <t>14.4</t>
  </si>
  <si>
    <t>PM4 - KIT DE PORTA DE MADEIRA COM VISOR DE VIDRO, 80X210CM (ESPESSURA DE 3CM), PADRÃO POPULAR, ITENS INCLUSOS: DOBRADIÇAS, MONTAGEM E INSTALAÇÃO DE BATENTE, FECHADURA COM EXECUÇÃO DO FURO - FORNECIMENTO E INSTALAÇÃO. AF_12/2019</t>
  </si>
  <si>
    <t>14.5</t>
  </si>
  <si>
    <t>PM5 -PORTA EM COMPENSADO DE MADEIRA E=2cm REVESTIDA COM LAMINADO MELAMÍNICO NAS CORES: AMARELA, VERDE, LARANJA E AZUL</t>
  </si>
  <si>
    <t>14.6</t>
  </si>
  <si>
    <t>INSTALAÇÃO DE VIDRO LISO INCOLOR ESQUADRIA PM4 , E = 6 MM, EM ESQUADRIA DE MADEIRA, FIXADO COM BAGUETE</t>
  </si>
  <si>
    <t>15</t>
  </si>
  <si>
    <t>FERRAGENS E ACESSÓRIOS</t>
  </si>
  <si>
    <t>15.1</t>
  </si>
  <si>
    <t>100705</t>
  </si>
  <si>
    <t>TARJETA TIPO LIVRE/OCUPADO PARA PORTA DE BANHEIRO. AF_12/2019</t>
  </si>
  <si>
    <t>15.2</t>
  </si>
  <si>
    <t>100866</t>
  </si>
  <si>
    <t>BARRA DE APOIO RETA, EM ACO INOX POLIDO, COMPRIMENTO 60CM, FIXADA NA PAREDE - FORNECIMENTO E INSTALAÇÃO. AF_01/2020</t>
  </si>
  <si>
    <t>15.3</t>
  </si>
  <si>
    <t>CHAPA METÁLICA (ALUMÍNIO) 0,90 M X 0,40 M, ESPESSURA 1 MM PARA AS PORTAS</t>
  </si>
  <si>
    <t>15.4</t>
  </si>
  <si>
    <t>102219</t>
  </si>
  <si>
    <t>PINTURA TINTA DE ACABAMENTO (PIGMENTADA) ESMALTE SINTÉTICO ACETINADO EM MADEIRA, 2 DEMÃOS. AF_01/2021</t>
  </si>
  <si>
    <t>16</t>
  </si>
  <si>
    <t>PORTAS EM ALUMÍNIO</t>
  </si>
  <si>
    <t>16.1</t>
  </si>
  <si>
    <t>PORTA DE ABRIR - PA1 - 100 X 210 CM EM CHAPA DE ALUMÍNIO, COM VENEZIANA E VIDRO MINIBOREAL 6 MM, INCLUSO FECHADURA E PUXADOR - CONFORME PROJETO DE ESQUADRIAS</t>
  </si>
  <si>
    <t>16.2</t>
  </si>
  <si>
    <t>PORTA DE ABRIR - PA2 - 80 X 210 CM EM CHAPA DE ALUMÍNIO, TIPO VENEZIANA COM GUARNIÇÃO, FIXAÇÃO COM PARAFUSOS - FORNECIMENTO E INSTALAÇÃO - CONFORME PROJETO DE ESQUADRIAS</t>
  </si>
  <si>
    <t>16.3</t>
  </si>
  <si>
    <t>PORTA DE ABRIR 2 FOLHAS - PA3 - 160 X 210 CM EM CHAPA DE ALUMÍNIO, TIPO VENEZIANA COM GUARNIÇÃO, FIXAÇÃO COM PARAFUSOS - FORNECIMENTO E INSTALAÇÃO - CONFORME PROJETO DE ESQUADRIAS</t>
  </si>
  <si>
    <t>16.4</t>
  </si>
  <si>
    <t>PORTA DE CORRER - PA4- 450 X 265 CM, DE ALUMÍNIO, COM DUAS FOLHAS FIXAS E DUAS FOLHAS DE CORRER PARA VIDRO, INCLUSO VIDRO LISO INCOLOR 8 MM, FECHADURA E PUXADOR, SEM ALIZAR - CONFORME PROJETO DE ESQUADRIAS</t>
  </si>
  <si>
    <t>16.5</t>
  </si>
  <si>
    <t>17</t>
  </si>
  <si>
    <t>PORTA DE CORRER - PA5- 240 X 210 CM, DE ALUMÍNIO, COM DUAS FOLHAS DE CORRER PARA VIDRO, INCLUSO VIDRO LISO INCOLOR 8 MM, FECHADURA E PUXADOR, SEM ALIZAR - CONFORME PROJETO DE ESQUADRIAS</t>
  </si>
  <si>
    <t>16.6</t>
  </si>
  <si>
    <t>18</t>
  </si>
  <si>
    <t>PORTA DE ABRIR 2 FOLHAS - PA6 - 110 X 170 CM EM CHAPA DE ALUMÍNIO, TIPO VENEZIANA COM GUARNIÇÃO, FIXAÇÃO COM PARAFUSOS - FORNECIMENTO E INSTALAÇÃO - CONFORME PROJETO DE ESQUADRIAS</t>
  </si>
  <si>
    <t>16.7</t>
  </si>
  <si>
    <t>19</t>
  </si>
  <si>
    <t>PORTA DE ABRIR 2 FOLHAS - PA7 - 250 X 210 CM EM CHAPA DE ALUMÍNIO, COM DUAS FOLHAS DE ABRIR E BANDEIRA LATERAL FIXA, TIPO VENEZIANA COM GUARNIÇÃO, FIXAÇÃO COM PARAFUSOS - FORNECIMENTO E INSTALAÇÃO - CONFORME PROJETO DE ESQUADRIAS</t>
  </si>
  <si>
    <t>JANELAS EM ALUMÍNIO</t>
  </si>
  <si>
    <t>17.1</t>
  </si>
  <si>
    <t>20</t>
  </si>
  <si>
    <t>JANELA DE ALUMÍNIO - JA-1 - 70 X 125 CM, TIPO GUILHOTINA COMPLETA, COM VIDROS, BATENTE E FERRAGENS. EXCLUSIVE ALIZAR, ACABAMENTO E CONTRAMARCO, CONFORME PROJETO DE ESQUADRIAS</t>
  </si>
  <si>
    <t>17.2</t>
  </si>
  <si>
    <t>21</t>
  </si>
  <si>
    <t>JANELA DE ALUMÍNIO - JA-2 - 110 X 145 CM, TIPO GUILHOTINACOMPLETA, COM VIDROS, BATENTE E FERRAGENS. EXCLUSIVE ALIZAR, ACABAMENTO E CONTRAMARCO, CONFORME PROJETO DE ESQUADRIAS</t>
  </si>
  <si>
    <t>17.3</t>
  </si>
  <si>
    <t>22</t>
  </si>
  <si>
    <t>JANELA DE ALUMÍNIO JA-3 - 140 X 115, TIPO FIXA, PARA VIDRO, COM VIDRO, BATENTE E FERRAGENS. EXCLUSIVE ACABAMENTO, ALIZAR E CONTRAMARCO, CONFORME PROJETO DE ESQUADRIAS</t>
  </si>
  <si>
    <t>17.4</t>
  </si>
  <si>
    <t>23</t>
  </si>
  <si>
    <t>JANELA DE ALUMÍNIO - JA-4 - 140 X 145 CM, TIPO GUILHOTINA COMPLETA, COM VIDROS, BATENTE E FERRAGENS. EXCLUSIVE ALIZAR, ACABAMENTO E CONTRAMARCO, CONFORME PROJETO DE ESQUADRIAS</t>
  </si>
  <si>
    <t>17.5</t>
  </si>
  <si>
    <t>24</t>
  </si>
  <si>
    <t>JANELA DE ALUMÍNIO JA-5 - 200 X 128 CM, TIPO FIXA, PARA VIDRO, COM VIDRO, BATENTE E FERRAGENS. EXCLUSIVE ACABAMENTO, ALIZAR E CONTRAMARCO, CONFORME PROJETO DE ESQUADRIAS</t>
  </si>
  <si>
    <t>17.6</t>
  </si>
  <si>
    <t>25</t>
  </si>
  <si>
    <t>JANELA DE ALUMÍNIO - JA-6 - 210 X 150 CM, TIPO MAXIM-AR, COM VIDROS, BATENTE E FERRAGENS. EXCLUSIVE ALIZAR, ACABAMENTO E CONTRAMARCO, CONFORME PROJETO DE ESQUADRIAS</t>
  </si>
  <si>
    <t>17.7</t>
  </si>
  <si>
    <t>26</t>
  </si>
  <si>
    <t>JANELA DE ALUMÍNIO - JA-7 - 210 X 75 CM, TIPO MAXIM-AR, COM VIDROS, BATENTE E FERRAGENS. EXCLUSIVE ALIZAR, ACABAMENTO E CONTRAMARCO, CONFORME PROJETO DE ESQUADRIAS</t>
  </si>
  <si>
    <t>17.8</t>
  </si>
  <si>
    <t>27</t>
  </si>
  <si>
    <t>JANELA DE ALUMÍNIO - JA-8 - 210 X 100 CM, TIPO MAXIM-AR, COM VIDROS, BATENTE E FERRAGENS. EXCLUSIVE ALIZAR, ACABAMENTO E CONTRAMARCO, CONFORME PROJETO DE ESQUADRIAS</t>
  </si>
  <si>
    <t>17.9</t>
  </si>
  <si>
    <t>28</t>
  </si>
  <si>
    <t>JANELA DE ALUMÍNIO - JA-9 - 210 X 150 CM, TIPO MAXIM-AR, COM VIDROS, BATENTE E FERRAGENS. EXCLUSIVE ALIZAR, ACABAMENTO E CONTRAMARCO, CONFORME PROJETO DE ESQUADRIAS</t>
  </si>
  <si>
    <t>17.10</t>
  </si>
  <si>
    <t>29</t>
  </si>
  <si>
    <t>JANELA DE ALUMÍNIO - JA-10 - 140 X 150 CM, TIPO MAXIM-AR, COM VIDROS, BATENTE E FERRAGENS. EXCLUSIVE ALIZAR, ACABAMENTO E CONTRAMARCO, CONFORME PROJETO DE ESQUADRIAS</t>
  </si>
  <si>
    <t>17.11</t>
  </si>
  <si>
    <t>30</t>
  </si>
  <si>
    <t>JANELA DE ALUMÍNIO - JA-11 - 140 X 75 CM, TIPO MAXIM-AR, COM VIDROS, BATENTE E FERRAGENS. EXCLUSIVE ALIZAR, ACABAMENTO E CONTRAMARCO, CONFORME PROJETO DE ESQUADRIAS</t>
  </si>
  <si>
    <t>17.12</t>
  </si>
  <si>
    <t>31</t>
  </si>
  <si>
    <t>JANELA DE ALUMÍNIO - JA-12 - 420 X 50 CM, TIPO MAXIM-AR, COM VIDROS, BATENTE E FERRAGENS. EXCLUSIVE ALIZAR, ACABAMENTO E CONTRAMARCO, CONFORME PROJETO DE ESQUADRIAS</t>
  </si>
  <si>
    <t>17.13</t>
  </si>
  <si>
    <t>32</t>
  </si>
  <si>
    <t>JANELA DE ALUMÍNIO - JA-13 - 420 X 150 CM, TIPO MAXIM-AR, COM VIDROS, BATENTE E FERRAGENS. EXCLUSIVE ALIZAR, ACABAMENTO E CONTRAMARCO, CONFORME PROJETO DE ESQUADRIAS</t>
  </si>
  <si>
    <t>17.14</t>
  </si>
  <si>
    <t>33</t>
  </si>
  <si>
    <t>JANELA DE ALUMÍNIO - JA-14 - 560 X 100 CM, TIPO MAXIM-AR, COM VIDROS, BATENTE E FERRAGENS. EXCLUSIVE ALIZAR, ACABAMENTO E CONTRAMARCO, CONFORME PROJETO DE ESQUADRIAS</t>
  </si>
  <si>
    <t>17.15</t>
  </si>
  <si>
    <t>34</t>
  </si>
  <si>
    <t>JANELA DE ALUMÍNIO - JA-15 - 560 X 150 CM, TIPO MAXIM-AR, COM VIDROS, BATENTE E FERRAGENS. EXCLUSIVE ALIZAR, ACABAMENTO E CONTRAMARCO, CONFORME PROJETO DE ESQUADRIAS</t>
  </si>
  <si>
    <t>17.16</t>
  </si>
  <si>
    <t>35</t>
  </si>
  <si>
    <t>JANELA DE ALUMÍNIO JA-16 - 160 X 85, TIPO FIXA, PARA VIDRO, COM VIDRO, BATENTE E FERRAGENS. EXCLUSIVE ACABAMENTO, ALIZAR E CONTRAMARCO, CONFORME PROJETO DE ESQUADRIAS</t>
  </si>
  <si>
    <t>17.17</t>
  </si>
  <si>
    <t>36</t>
  </si>
  <si>
    <t>TELA TIPO MOSQUITEIRO - FIXADA NA ESQUADRIA - CONFORME PROJETO DE ESQUADRIAS</t>
  </si>
  <si>
    <t>PORTAS DE VIDRO</t>
  </si>
  <si>
    <t>18.1</t>
  </si>
  <si>
    <t>37</t>
  </si>
  <si>
    <t>PORTA DE VIDRO - PV1 - 185 X 230 CM, DE ABRIR DUAS FOLHAS TEMPERADO INCOLOR 10 MM, CONFORME PROJETO</t>
  </si>
  <si>
    <t>18.2</t>
  </si>
  <si>
    <t>38</t>
  </si>
  <si>
    <t>PORTA DE VIDRO - PV2 - 285 X 265CM, DE ABRIR DUAS FOLHAS COM BANDEIRA SUPERIOR E LATERAL, VIDRO TEMPERADO INCOLOR 10 MM, CONFORME PROJETO</t>
  </si>
  <si>
    <t>ESQUADRIA GERAL</t>
  </si>
  <si>
    <t>19.1</t>
  </si>
  <si>
    <t>39</t>
  </si>
  <si>
    <t>PF1 - PORTÃO METÁLICO DE ABRIR, 1,40 X 2,20 M, COM CHAPA METÁLICA, INCLUSO PINTURA, CONFORME PROJETO DE ESQUADRIAS</t>
  </si>
  <si>
    <t>19.2</t>
  </si>
  <si>
    <t>40</t>
  </si>
  <si>
    <t>PF2 - PORTÃO METÁLICO DE ABRIR,  1,40 X 1,05 M, COM CHAPA METÁLICA, INCLUSO PINTURA, CONFORME PROJETO DE ESQUADRIAS</t>
  </si>
  <si>
    <t>19.3</t>
  </si>
  <si>
    <t>41</t>
  </si>
  <si>
    <t>FECHAMENTO EM CHAPA METÁLICA PERFURADA, INCLUSO PINTURA, CONFORME PROJETO</t>
  </si>
  <si>
    <t>19.4</t>
  </si>
  <si>
    <t>42</t>
  </si>
  <si>
    <t>GUARDA-CORPO CONFECCIONADO COM CHAPA METÁLICA PERFURADA, INCLUSO PINTURA, CONFORME PROJETO</t>
  </si>
  <si>
    <t>19.5</t>
  </si>
  <si>
    <t>43</t>
  </si>
  <si>
    <t>FECHAMENTO DE PLATIBANDA EM CHAPA METÁLICA PERFURADA, INCLUSO PINTURA, CONFORME PROJETO</t>
  </si>
  <si>
    <t>19.6</t>
  </si>
  <si>
    <t>44</t>
  </si>
  <si>
    <t>CERCA/GRADIL H=1,58M, MALHA 5 X 15CM -  GALVANIZADO</t>
  </si>
  <si>
    <t>19.7</t>
  </si>
  <si>
    <t>45</t>
  </si>
  <si>
    <t>P01 - PORTÃO METÁLICO 1,85 x 2,10 M , MALHA 5 X 20CM - FIO 5,00MM, REVESTIDOS EM POLIESTER POR PROCESSO DE PINTURA ELETROSTÁTICA (GRADIL), NA COR BRANCA - FORNECIMENTO E INSTALAÇÃO</t>
  </si>
  <si>
    <t>19.8</t>
  </si>
  <si>
    <t>46</t>
  </si>
  <si>
    <t>P02 - PORTÃO METÁLICO 1,40 X 2,00 M , MALHA 5 X 20CM - FIO 5,00MM, REVESTIDOS EM POLIESTER POR PROCESSO DE PINTURA ELETROSTÁTICA (GRADIL), NA COR BRANCA - FORNECIMENTO E INSTALAÇÃO</t>
  </si>
  <si>
    <t>19.9</t>
  </si>
  <si>
    <t>47</t>
  </si>
  <si>
    <t>P03 - PORTÃO METÁLICO 1,20 X 2,00 M , MALHA 5 X 20CM - FIO 5,00MM, REVESTIDOS EM POLIESTER POR PROCESSO DE PINTURA ELETROSTÁTICA (GRADIL), NA COR BRANCA - FORNECIMENTO E INSTALAÇÃO</t>
  </si>
  <si>
    <t>19.10</t>
  </si>
  <si>
    <t>48</t>
  </si>
  <si>
    <t>P04 - PORTÃO METÁLICO NYLOFOR 1,20 X 2,04 M , MALHA 5 X 20CM - FIO 5,00MM, REVESTIDOS EM POLIESTER POR PROCESSO DE PINTURA ELETROSTÁTICA (GRADIL), NA COR BRANCA - FORNECIMENTO E INSTALAÇÃO</t>
  </si>
  <si>
    <t>19.11</t>
  </si>
  <si>
    <t>49</t>
  </si>
  <si>
    <t>ESQUADRIA, 0,60 X 0,20 M DE ALUMÍNIO P/ VENTILAÇÃO COM MALHA DE 3 A 7 MM - CENTRAL DE GÁS</t>
  </si>
  <si>
    <t>19.12</t>
  </si>
  <si>
    <t>50</t>
  </si>
  <si>
    <t>ESQUADRIA, 1,20 X 0,20 M DE ALUMÍNIO P/ VENTILAÇÃO COM MALHA DE 3 A 7 MM - CENTRAL DE GÁS</t>
  </si>
  <si>
    <t>19.13</t>
  </si>
  <si>
    <t>51</t>
  </si>
  <si>
    <t>GUARDA-CORPO E PORTÃO (1,10 X 1,05)  CONFECCIONADO COM CHAPA METÁLICA PERFURADA, H=1,05, INCLUSO PINTURA, CONFORME PROJETO - CASA DE BOMBAS</t>
  </si>
  <si>
    <t>SISTEMAS DE COBERTURA</t>
  </si>
  <si>
    <t>20.1</t>
  </si>
  <si>
    <t>52</t>
  </si>
  <si>
    <t>TELHA TERMOISOLANTE REVESTIDA EM ACO GALVALUME, FACE SUPERIOR TRAPEZOIDAL E FACE INFERIOR PLANA (NAO INCLUI ACESSORIOS DE FIXACAO), REVEST COM ESPESSURA DE 0,50 MM, COM PRE-PINTURA DE COR BRANCA NAS DUAS FACES, NUCLEO EM POLIIOCIANURATO (PIR) COM ESPESSURA DE 50 MM</t>
  </si>
  <si>
    <t>20.2</t>
  </si>
  <si>
    <t>94228</t>
  </si>
  <si>
    <t>CALHA EM CHAPA DE AÇO GALVANIZADO NÚMERO 24, DESENVOLVIMENTO DE 50 CM, INCLUSO TRANSPORTE VERTICAL. AF_07/2019</t>
  </si>
  <si>
    <t>20.3</t>
  </si>
  <si>
    <t>94229</t>
  </si>
  <si>
    <t>CALHA EM CHAPA DE AÇO GALVANIZADO NÚMERO 24, DESENVOLVIMENTO DE 100 CM, INCLUSO TRANSPORTE VERTICAL. AF_07/2019</t>
  </si>
  <si>
    <t>20.4</t>
  </si>
  <si>
    <t>53</t>
  </si>
  <si>
    <t>CUMEEIRA NORMAL PARA TELHA TRAPEZOIDAL DE AÇO, E = 0,5 MM, INCLUSO ACESSÓRIOS DE FIXAÇÃO E IÇAMENTO</t>
  </si>
  <si>
    <t>20.5</t>
  </si>
  <si>
    <t>100327</t>
  </si>
  <si>
    <t>RUFO EXTERNO/INTERNO EM CHAPA DE AÇO GALVANIZADO NÚMERO 26, CORTE DE 33 CM, INCLUSO IÇAMENTO. AF_07/2019</t>
  </si>
  <si>
    <t>20.6</t>
  </si>
  <si>
    <t>101979</t>
  </si>
  <si>
    <t>CHAPIM (RUFO CAPA) EM AÇO GALVANIZADO, CORTE 33. AF_11/2020</t>
  </si>
  <si>
    <t>IMPERMEABILIZAÇÃO</t>
  </si>
  <si>
    <t>21.1</t>
  </si>
  <si>
    <t>54</t>
  </si>
  <si>
    <t>IMPERMEABILIZAÇÃO DE VIGA BALDRAME COM EMULSÃO ASFÁLTICA, 2 DEMÃOS</t>
  </si>
  <si>
    <t>21.2</t>
  </si>
  <si>
    <t>55</t>
  </si>
  <si>
    <t>IMPERMEABILIZAÇÃO DA LAJE COM EMULSÃO ASFÁLTICA, 2 DEMÃOS</t>
  </si>
  <si>
    <t>21.3</t>
  </si>
  <si>
    <t>56</t>
  </si>
  <si>
    <t>IMPERMEABILIZAÇÃO DE PISO COM EMULSÃO ASFÁLTICA, 2 DEMÃOS</t>
  </si>
  <si>
    <t>21.4</t>
  </si>
  <si>
    <t>57</t>
  </si>
  <si>
    <t>IMPERMEABILIZAÇÃO DA PAREDE COM EMULSÃO ASFÁLTICA, 2 DEMÃOS</t>
  </si>
  <si>
    <t>21.5</t>
  </si>
  <si>
    <t>87755</t>
  </si>
  <si>
    <t>CONTRAPISO EM ARGAMASSA TRAÇO 1:4 (CIMENTO E AREIA), PREPARO MECÂNICO COM BETONEIRA 400 L, APLICADO EM ÁREAS MOLHADAS SOBRE IMPERMEABILIZAÇÃO, ACABAMENTO NÃO REFORÇADO, ESPESSURA 3CM. AF_07/2021</t>
  </si>
  <si>
    <t>21.6</t>
  </si>
  <si>
    <t>98565</t>
  </si>
  <si>
    <t>PROTEÇÃO MECÂNICA DE SUPERFICIE HORIZONTAL COM ARGAMASSA DE CIMENTO E AREIA, TRAÇO 1:3, E=3CM. AF_09/2023</t>
  </si>
  <si>
    <t>EDIFICAÇÃO</t>
  </si>
  <si>
    <t>22.1</t>
  </si>
  <si>
    <t>58</t>
  </si>
  <si>
    <t>CHAPISCO APLICADO EM ALVENARIAS E ESTRUTURAS DE CONCRETO EXTERNAS, COM COLHER DE PEDREIRO. ARGAMASSA TRAÇO 1:3 COM PREPARO EM BETONEIRA 400L. - EXTERNO</t>
  </si>
  <si>
    <t>22.2</t>
  </si>
  <si>
    <t>59</t>
  </si>
  <si>
    <t>CHAPISCO APLICADO EM ALVENARIAS E ESTRUTURAS DE CONCRETO INTERNAS, COM COLHER DE PEDREIRO. ARGAMASSA TRAÇO 1:3 COM PREPARO EM BETONEIRA 400L</t>
  </si>
  <si>
    <t>22.3</t>
  </si>
  <si>
    <t>60</t>
  </si>
  <si>
    <t>EMBOÇO OU MASSA ÚNICA, APLICAÇÃO EXTERNA, EM ARGAMASSA TRAÇO 1:2:8, PREPARO MECÂNICO COM BETONEIRA 400 L, APLICADA MANUALMENTE EM PANOS CEGOS DE FACHADA (SEM PRESENÇA DE VÃOS), ESPESSURA DE 25 MM</t>
  </si>
  <si>
    <t>22.4</t>
  </si>
  <si>
    <t>61</t>
  </si>
  <si>
    <t>EMBOÇO OU MASSA ÚNICA, PARA RECEBIMENTO EM CERÂMICA, EM ARGAMASSA TRAÇO 1:2:8, PREPARO MECÂNICO COM BETONEIRA 400 L, APLICADA MANUALMENTE EM PANOS CEGOS DE FACHADA (SEM PRESENÇA DE VÃOS), ESPESSURA DE 25 MM</t>
  </si>
  <si>
    <t>22.5</t>
  </si>
  <si>
    <t>62</t>
  </si>
  <si>
    <t>EMBOÇO OU MASSA ÚNICA, PARA RECEBIMENTO EM PINTURA, EM ARGAMASSA TRAÇO 1:2:8, PREPARO MECÂNICO COM BETONEIRA 400 L, APLICADA MANUALMENTE EM PANOS CEGOS DE FACHADA (SEM PRESENÇA DE VÃOS), ESPESSURA DE 25 MM</t>
  </si>
  <si>
    <t>22.6</t>
  </si>
  <si>
    <t>87273</t>
  </si>
  <si>
    <t>REVESTIMENTO CERÂMICO PARA PAREDES INTERNAS COM PLACAS TIPO ESMALTADA DE DIMENSÕES 33X45 CM APLICADAS NA ALTURA INTEIRA DAS PAREDES. AF_02/2023_PE</t>
  </si>
  <si>
    <t>22.7</t>
  </si>
  <si>
    <t>63</t>
  </si>
  <si>
    <t>REVESTIMENTO CERÂMICO PARA PAREDES INTERNAS COM PLACAS TIPO ESMALTADA EXTRA DE DIMENSÕES 10X10 CM COR AMARELA APLICADAS NA ALTURA INTEIRA DAS PAREDES</t>
  </si>
  <si>
    <t>22.8</t>
  </si>
  <si>
    <t>64</t>
  </si>
  <si>
    <t>REVESTIMENTO CERÂMICO PARA PAREDES INTERNAS COM PLACAS TIPO ESMALTADA EXTRA DE DIMENSÕES 10X10 CM COR AZUL APLICADAS NA ALTURA INTEIRA DAS PAREDES</t>
  </si>
  <si>
    <t>22.9</t>
  </si>
  <si>
    <t>65</t>
  </si>
  <si>
    <t>REVESTIMENTO CERÂMICO PARA PAREDES INTERNAS COM PLACAS TIPO ESMALTADA EXTRA DE DIMENSÕES 10X10 CM COR BRANCA APLICADAS NA ALTURA INTEIRA DAS PAREDES</t>
  </si>
  <si>
    <t>22.10</t>
  </si>
  <si>
    <t>66</t>
  </si>
  <si>
    <t>REVESTIMENTO CERÂMICO PARA PAREDES INTERNAS COM PLACAS TIPO ESMALTADA EXTRA DE DIMENSÕES 10X10 CM COR VERMELHA APLICADAS NA ALTURA INTEIRA DAS PAREDES</t>
  </si>
  <si>
    <t>22.11</t>
  </si>
  <si>
    <t>67</t>
  </si>
  <si>
    <t>RODA MEIO EM MADEIRA, ALTURA 7CM, FIXADO COM COLA</t>
  </si>
  <si>
    <t>22.12</t>
  </si>
  <si>
    <t>68</t>
  </si>
  <si>
    <t>CANTONEIRA DE BORRACHA - AMBIENTE SOLÁRIO</t>
  </si>
  <si>
    <t>22.13</t>
  </si>
  <si>
    <t>96114</t>
  </si>
  <si>
    <t>FORRO EM DRYWALL, PARA AMBIENTES COMERCIAIS, INCLUSIVE ESTRUTURA BIRECIONAL DE FIXAÇÃO. AF_08/2023_PS</t>
  </si>
  <si>
    <t>22.14</t>
  </si>
  <si>
    <t>69</t>
  </si>
  <si>
    <t>FORRO DE FIBRA MINERAL EM PLACAS DE 625 X 625 MM, E = 15 MM, BORDA RETA, COM PINTURA ANTIMOFO, APOIADO EM PERFIL DE ACO GALVANIZADO COM 24 MM DE BASE - INSTALADO</t>
  </si>
  <si>
    <t>PAVIMENTAÇÃO INTERNA</t>
  </si>
  <si>
    <t>23.1</t>
  </si>
  <si>
    <t>70</t>
  </si>
  <si>
    <t>CONTRAPISO DE CONCRETO NÃO-ESTRUTURAL, ESPESSURA 3 CM E PREPARO MECÂNICO</t>
  </si>
  <si>
    <t>23.2</t>
  </si>
  <si>
    <t>104162</t>
  </si>
  <si>
    <t>PISO EM GRANILITE, MARMORITE OU GRANITINA EM AMBIENTES INTERNOS, COM ESPESSURA DE 8 MM, INCLUSO MISTURA EM BETONEIRA, COLOCAÇÃO DAS JUNTAS, APLICAÇÃO DO PISO, 4 POLIMENTOS COM POLITRIZ, ESTUCAMENTO, SELADOR E CERA. AF_06/2022</t>
  </si>
  <si>
    <t>23.3</t>
  </si>
  <si>
    <t>87257</t>
  </si>
  <si>
    <t>REVESTIMENTO CERÂMICO PARA PISO COM PLACAS TIPO ESMALTADA DE DIMENSÕES 60X60 CM APLICADA EM AMBIENTES DE ÁREA MAIOR QUE 10 M2. AF_02/2023_PE</t>
  </si>
  <si>
    <t>23.4</t>
  </si>
  <si>
    <t>87251</t>
  </si>
  <si>
    <t>REVESTIMENTO CERÂMICO PARA PISO COM PLACAS TIPO ESMALTADA DE DIMENSÕES 45X45 CM APLICADA EM AMBIENTES DE ÁREA MAIOR QUE 10 M2. AF_02/2023_PE</t>
  </si>
  <si>
    <t>23.5</t>
  </si>
  <si>
    <t>71</t>
  </si>
  <si>
    <t>NATA DE CIMENTO COM COLA PVA, PARA NIVELAMENTO  DE CONTRAPISO PARA ASSENTAMENTO DE PISO VINÍLICO</t>
  </si>
  <si>
    <t>23.6</t>
  </si>
  <si>
    <t>72</t>
  </si>
  <si>
    <t>PISO VINÍLICO, PADRÃO LISO, AMARELO, ESPESSURA 3,2 MM, FIXADO COM COLA.</t>
  </si>
  <si>
    <t>23.7</t>
  </si>
  <si>
    <t>73</t>
  </si>
  <si>
    <t>PISO VINÍLICO, PADRÃO LISO, CINZA ESCURO, ESPESSURA 3,2 MM, FIXADO COM COLA</t>
  </si>
  <si>
    <t>23.8</t>
  </si>
  <si>
    <t>74</t>
  </si>
  <si>
    <t>PISO VINÍLICO, PADRÃO LISO, AZUL, ESPESSURA 3,2 MM, FIXADO COM COLA</t>
  </si>
  <si>
    <t>23.9</t>
  </si>
  <si>
    <t>75</t>
  </si>
  <si>
    <t>PISO VINÍLICO, PADRÃO LISO, CINZA CLARO, ESPESSURA 3,2 MM, FIXADO COM COLA</t>
  </si>
  <si>
    <t>23.10</t>
  </si>
  <si>
    <t>88650</t>
  </si>
  <si>
    <t>RODAPÉ CERÂMICO DE 7CM DE ALTURA COM PLACAS TIPO ESMALTADA DE DIMENSÕES 60X60CM. AF_02/2023</t>
  </si>
  <si>
    <t>23.11</t>
  </si>
  <si>
    <t>98688</t>
  </si>
  <si>
    <t>RODAPÉ EM POLIESTIRENO, ALTURA 5 CM. AF_09/2020</t>
  </si>
  <si>
    <t>23.12</t>
  </si>
  <si>
    <t>98689</t>
  </si>
  <si>
    <t>SOLEIRA EM GRANITO, LARGURA 15 CM, ESPESSURA 2,0 CM. AF_09/2020</t>
  </si>
  <si>
    <t>PAVIMENTAÇÃO EXTERNA</t>
  </si>
  <si>
    <t>24.1</t>
  </si>
  <si>
    <t>98682</t>
  </si>
  <si>
    <t>PISO CIMENTADO, TRAÇO 1:3 (CIMENTO E AREIA), ACABAMENTO RÚSTICO, ESPESSURA 3,0 CM, PREPARO MECÂNICO DA ARGAMASSA. AF_09/2020</t>
  </si>
  <si>
    <t>24.2</t>
  </si>
  <si>
    <t>92396</t>
  </si>
  <si>
    <t>EXECUÇÃO DE PASSEIO EM PISO INTERTRAVADO, COM BLOCO RETANGULAR COR NATURAL DE 20 X 10 CM, ESPESSURA 6 CM. AF_10/2022</t>
  </si>
  <si>
    <t>24.3</t>
  </si>
  <si>
    <t>76</t>
  </si>
  <si>
    <t>PISO PODOTÁTIL DE ALERTA, COR AMARELA, DE BORRACHA, ASSENTADO SOBRE ARGAMASSA</t>
  </si>
  <si>
    <t>24.4</t>
  </si>
  <si>
    <t>77</t>
  </si>
  <si>
    <t>24.5</t>
  </si>
  <si>
    <t>78</t>
  </si>
  <si>
    <t>PISO PODOTÁTIL DE ALERTA, COR VERMELHA, DE CONCRETO, ASSENTADO SOBRE ARGAMASSA</t>
  </si>
  <si>
    <t>24.6</t>
  </si>
  <si>
    <t>79</t>
  </si>
  <si>
    <t>COLCHÃO DRENANTE DE AREIA H= 30 CM</t>
  </si>
  <si>
    <t>24.7</t>
  </si>
  <si>
    <t>98504</t>
  </si>
  <si>
    <t>PLANTIO DE GRAMA BATATAIS EM PLACAS. AF_07/2024</t>
  </si>
  <si>
    <t>24.8</t>
  </si>
  <si>
    <t>80</t>
  </si>
  <si>
    <t>FITA 3M COLANTE ANTIDERRAPANTE PARA PISO</t>
  </si>
  <si>
    <t>PINTURA PAREDES</t>
  </si>
  <si>
    <t>25.1</t>
  </si>
  <si>
    <t>88497</t>
  </si>
  <si>
    <t>EMASSAMENTO COM MASSA LÁTEX, APLICAÇÃO EM PAREDE, DUAS DEMÃOS, LIXAMENTO MANUAL. AF_04/2023</t>
  </si>
  <si>
    <t>PINTURA</t>
  </si>
  <si>
    <t>25.2</t>
  </si>
  <si>
    <t>81</t>
  </si>
  <si>
    <t>PINTURA LÁTEX ACRÍLICA, COR BRANCO GELO, APLICAÇÃO MANUAL EM PAREDES, DUAS DEMÃOS</t>
  </si>
  <si>
    <t>25.3</t>
  </si>
  <si>
    <t>82</t>
  </si>
  <si>
    <t>PINTURA LÁTEX ACRÍLICA, COR VERMELHO, APLICAÇÃO MANUAL EM PAREDES, DUAS DEMÃOS</t>
  </si>
  <si>
    <t>25.4</t>
  </si>
  <si>
    <t>83</t>
  </si>
  <si>
    <t>PINTURA LÁTEX ACRÍLICA, COR CINZA, APLICAÇÃO MANUAL EM PAREDES, DUAS DEMÃOS</t>
  </si>
  <si>
    <t>25.5</t>
  </si>
  <si>
    <t>84</t>
  </si>
  <si>
    <t>PINTURA LÁTEX ACRÍLICA, COR AZUL, APLICAÇÃO MANUAL EM PAREDES, DUAS DEMÃOS</t>
  </si>
  <si>
    <t>25.6</t>
  </si>
  <si>
    <t>85</t>
  </si>
  <si>
    <t>PINTURA COM TINTA EPÓXI EM PAREDES, COR VERDE,  APLICAÇÃO MANUAL, 2 DEMÃOS, INCLUSO PRIMER EPÓXI</t>
  </si>
  <si>
    <t>25.7</t>
  </si>
  <si>
    <t>86</t>
  </si>
  <si>
    <t>PINTURA COM TINTA EPÓXI EM PAREDES, COR LARANJA,  APLICAÇÃO MANUAL, 2 DEMÃOS, INCLUSO PRIMER EPÓXI</t>
  </si>
  <si>
    <t>25.8</t>
  </si>
  <si>
    <t>87</t>
  </si>
  <si>
    <t>PINTURA EM ESMALTE SINTÉTICO EM RODAMEIO DE MADEIRA, 2 DEMÃOS - COR BRANCO</t>
  </si>
  <si>
    <t>PINTURA DE FORROS</t>
  </si>
  <si>
    <t>26.1</t>
  </si>
  <si>
    <t>88494</t>
  </si>
  <si>
    <t>EMASSAMENTO COM MASSA LÁTEX, APLICAÇÃO EM TETO, UMA DEMÃO, LIXAMENTO MANUAL. AF_04/2023</t>
  </si>
  <si>
    <t>26.2</t>
  </si>
  <si>
    <t>88488</t>
  </si>
  <si>
    <t>PINTURA LÁTEX ACRÍLICA PREMIUM, APLICAÇÃO MANUAL EM TETO, DUAS DEMÃOS. AF_04/2023</t>
  </si>
  <si>
    <t>PISO - ESTACIONAMENTO</t>
  </si>
  <si>
    <t>27.1</t>
  </si>
  <si>
    <t>88</t>
  </si>
  <si>
    <t>PINTURA DE PISO COM TINTA EPÓXI, COR AMARELO, APLICAÇÃO MANUAL, 2 DEMÃOS, INCLUSO PRIMER EPÓXI</t>
  </si>
  <si>
    <t>27.2</t>
  </si>
  <si>
    <t>89</t>
  </si>
  <si>
    <t>PINTURA DE PISO COM TINTA EPÓXI, COR AZUL, APLICAÇÃO MANUAL, 2 DEMÃOS, INCLUSO PRIMER EPÓXI</t>
  </si>
  <si>
    <t>27.3</t>
  </si>
  <si>
    <t>90</t>
  </si>
  <si>
    <t>PINTURA DE PISO COM TINTA EPÓXI, COR BRANCO, APLICAÇÃO MANUAL, 2 DEMÃOS, INCLUSO PRIMER EPÓXI</t>
  </si>
  <si>
    <t>PISO PLAYGROUND</t>
  </si>
  <si>
    <t>28.1</t>
  </si>
  <si>
    <t>91</t>
  </si>
  <si>
    <t>28.2</t>
  </si>
  <si>
    <t>92</t>
  </si>
  <si>
    <t>28.3</t>
  </si>
  <si>
    <t>93</t>
  </si>
  <si>
    <t>28.4</t>
  </si>
  <si>
    <t>94</t>
  </si>
  <si>
    <t>PINTURA DE PISO COM TINTA EPÓXI, COR CINZA, APLICAÇÃO MANUAL, 2 DEMÃOS, INCLUSO PRIMER EPÓXI</t>
  </si>
  <si>
    <t>28.5</t>
  </si>
  <si>
    <t>95</t>
  </si>
  <si>
    <t>PINTURA DE PISO COM TINTA EPÓXI, COR LARANJA, APLICAÇÃO MANUAL, 2 DEMÃOS, INCLUSO PRIMER EPÓXI</t>
  </si>
  <si>
    <t>28.6</t>
  </si>
  <si>
    <t>96</t>
  </si>
  <si>
    <t>PINTURA DE PISO COM TINTA EPÓXI, COR VERDE, APLICAÇÃO MANUAL, 2 DEMÃOS, INCLUSO PRIMER EPÓXI</t>
  </si>
  <si>
    <t>28.7</t>
  </si>
  <si>
    <t>97</t>
  </si>
  <si>
    <t>PINTURA DE PISO COM TINTA EPÓXI, COR VERMELHO, APLICAÇÃO MANUAL, 2 DEMÃOS, INCLUSO PRIMER EPÓXI</t>
  </si>
  <si>
    <t>29.1</t>
  </si>
  <si>
    <t>100724</t>
  </si>
  <si>
    <t>PINTURA COM TINTA ALQUÍDICA DE FUNDO E ACABAMENTO (ESMALTE SINTÉTICO GRAFITE) APLICADA A ROLO OU PINCEL SOBRE PERFIL METÁLICO EXECUTADO EM FÁBRICA (POR DEMÃO). AF_01/2020</t>
  </si>
  <si>
    <t>TUBULAÇÕES E CONEXÕES DE PVC RÍGIDO</t>
  </si>
  <si>
    <t>30.1</t>
  </si>
  <si>
    <t>89356</t>
  </si>
  <si>
    <t>TUBO, PVC, SOLDÁVEL, DE 25MM, INSTALADO EM RAMAL OU SUB-RAMAL DE ÁGUA - FORNECIMENTO E INSTALAÇÃO. AF_06/2022</t>
  </si>
  <si>
    <t>30.2</t>
  </si>
  <si>
    <t>103978</t>
  </si>
  <si>
    <t>TUBO, PVC, SOLDÁVEL, DE 40MM, INSTALADO EM RAMAL DE DISTRIBUIÇÃO DE ÁGUA - FORNECIMENTO E INSTALAÇÃO. AF_06/2022</t>
  </si>
  <si>
    <t>30.3</t>
  </si>
  <si>
    <t>103979</t>
  </si>
  <si>
    <t>TUBO, PVC, SOLDÁVEL, DE 50MM, INSTALADO EM RAMAL DE DISTRIBUIÇÃO DE ÁGUA - FORNECIMENTO E INSTALAÇÃO. AF_06/2022</t>
  </si>
  <si>
    <t>30.4</t>
  </si>
  <si>
    <t>89450</t>
  </si>
  <si>
    <t>TUBO, PVC, SOLDÁVEL, DE 60MM, INSTALADO EM PRUMADA DE ÁGUA - FORNECIMENTO E INSTALAÇÃO. AF_06/2022</t>
  </si>
  <si>
    <t>30.5</t>
  </si>
  <si>
    <t>89452</t>
  </si>
  <si>
    <t>TUBO, PVC, SOLDÁVEL, DE 85MM, INSTALADO EM PRUMADA DE ÁGUA - FORNECIMENTO E INSTALAÇÃO. AF_06/2022</t>
  </si>
  <si>
    <t>30.6</t>
  </si>
  <si>
    <t>89429</t>
  </si>
  <si>
    <t>ADAPTADOR CURTO COM BOLSA E ROSCA PARA REGISTRO, PVC, SOLDÁVEL, DN 25MM X 3/4 , INSTALADO EM RAMAL DE DISTRIBUIÇÃO DE ÁGUA - FORNECIMENTO E INSTALAÇÃO. AF_06/2022</t>
  </si>
  <si>
    <t>30.7</t>
  </si>
  <si>
    <t>94660</t>
  </si>
  <si>
    <t>ADAPTADOR CURTO COM BOLSA E ROSCA PARA REGISTRO, PVC, SOLDÁVEL, DN 40 MM X 1 1/4", INSTALADO EM RESERVAÇÃO PREDIAL DE ÁGUA - FORNECIMENTO E INSTALAÇÃO. AF_04/2024</t>
  </si>
  <si>
    <t>30.8</t>
  </si>
  <si>
    <t>104001</t>
  </si>
  <si>
    <t>ADAPTADOR CURTO COM BOLSA E ROSCA PARA REGISTRO, PVC, SOLDÁVEL, DN 50MM X 1.1/2", INSTALADO EM RAMAL DE DISTRIBUIÇÃO DE ÁGUA - FORNECIMENTO E INSTALAÇÃO. AF_06/2022</t>
  </si>
  <si>
    <t>30.9</t>
  </si>
  <si>
    <t>89616</t>
  </si>
  <si>
    <t>ADAPTADOR CURTO COM BOLSA E ROSCA PARA REGISTRO, PVC, SOLDÁVEL, DN 85MM X 3 , INSTALADO EM PRUMADA DE ÁGUA - FORNECIMENTO E INSTALAÇÃO. AF_06/2022</t>
  </si>
  <si>
    <t>30.10</t>
  </si>
  <si>
    <t>103959</t>
  </si>
  <si>
    <t>BUCHA DE REDUÇÃO, CURTA, PVC, SOLDÁVEL, DN 60 X 50 MM, INSTALADO EM PRUMADA DE ÁGUA - FORNECIMENTO E INSTALAÇÃO. AF_06/2022</t>
  </si>
  <si>
    <t>30.11</t>
  </si>
  <si>
    <t>103968</t>
  </si>
  <si>
    <t>BUCHA DE REDUÇÃO, LONGA, PVC, SOLDÁVEL, DN 60 X 25 MM, INSTALADO EM PRUMADA DE ÁGUA - FORNECIMENTO E INSTALAÇÃO. AF_06/2022</t>
  </si>
  <si>
    <t>30.12</t>
  </si>
  <si>
    <t>98</t>
  </si>
  <si>
    <t>BUCHA DE REDUÇÃO, LONGA, PVC, SOLDÁVEL, DN 85 X 60 MM, INSTALADO EM PRUMADA DE ÁGUA - FORNECIMENTO E INSTALAÇÃO</t>
  </si>
  <si>
    <t>30.13</t>
  </si>
  <si>
    <t>103986</t>
  </si>
  <si>
    <t>CURVA 90 GRAUS, PVC, SOLDÁVEL, DN 50MM, INSTALADO EM RAMAL DE DISTRIBUIÇÃO DE ÁGUA - FORNECIMENTO E INSTALAÇÃO. AF_06/2022</t>
  </si>
  <si>
    <t>30.14</t>
  </si>
  <si>
    <t>89430</t>
  </si>
  <si>
    <t>CURVA DE TRANSPOSIÇÃO, PVC, SOLDÁVEL, DN 25MM, INSTALADO EM RAMAL DE DISTRIBUIÇÃO DE ÁGUA   FORNECIMENTO E INSTALAÇÃO. AF_06/2022</t>
  </si>
  <si>
    <t>30.15</t>
  </si>
  <si>
    <t>89408</t>
  </si>
  <si>
    <t>JOELHO 90 GRAUS, PVC, SOLDÁVEL, DN 25MM, INSTALADO EM RAMAL DE DISTRIBUIÇÃO DE ÁGUA - FORNECIMENTO E INSTALAÇÃO. AF_06/2022</t>
  </si>
  <si>
    <t>30.16</t>
  </si>
  <si>
    <t>103980</t>
  </si>
  <si>
    <t>JOELHO 90 GRAUS, PVC, SOLDÁVEL, DN 40MM, INSTALADO EM RAMAL DE DISTRIBUIÇÃO DE ÁGUA - FORNECIMENTO E INSTALAÇÃO. AF_06/2022</t>
  </si>
  <si>
    <t>30.17</t>
  </si>
  <si>
    <t>103984</t>
  </si>
  <si>
    <t>JOELHO 90 GRAUS, PVC, SOLDÁVEL, DN 50MM, INSTALADO EM RAMAL DE DISTRIBUIÇÃO DE ÁGUA - FORNECIMENTO E INSTALAÇÃO. AF_06/2022</t>
  </si>
  <si>
    <t>30.18</t>
  </si>
  <si>
    <t>89505</t>
  </si>
  <si>
    <t>JOELHO 90 GRAUS, PVC, SOLDÁVEL, DN 60MM, INSTALADO EM PRUMADA DE ÁGUA - FORNECIMENTO E INSTALAÇÃO. AF_06/2022</t>
  </si>
  <si>
    <t>30.19</t>
  </si>
  <si>
    <t>89521</t>
  </si>
  <si>
    <t>JOELHO 90 GRAUS, PVC, SOLDÁVEL, DN 85MM, INSTALADO EM PRUMADA DE ÁGUA - FORNECIMENTO E INSTALAÇÃO. AF_06/2022</t>
  </si>
  <si>
    <t>30.20</t>
  </si>
  <si>
    <t>103981</t>
  </si>
  <si>
    <t>JOELHO 45 GRAUS, PVC, SOLDÁVEL, DN 40MM, INSTALADO EM RAMAL DE DISTRIBUIÇÃO DE ÁGUA - FORNECIMENTO E INSTALAÇÃO. AF_06/2022</t>
  </si>
  <si>
    <t>30.21</t>
  </si>
  <si>
    <t>89409</t>
  </si>
  <si>
    <t>JOELHO 45 GRAUS, PVC, SOLDÁVEL, DN 25MM, INSTALADO EM RAMAL DE DISTRIBUIÇÃO DE ÁGUA - FORNECIMENTO E INSTALAÇÃO. AF_06/2022</t>
  </si>
  <si>
    <t>30.22</t>
  </si>
  <si>
    <t>89424</t>
  </si>
  <si>
    <t>LUVA, PVC, SOLDÁVEL, DN 25MM, INSTALADO EM RAMAL DE DISTRIBUIÇÃO DE ÁGUA - FORNECIMENTO E INSTALAÇÃO. AF_06/2022</t>
  </si>
  <si>
    <t>30.23</t>
  </si>
  <si>
    <t>103995</t>
  </si>
  <si>
    <t>LUVA, PVC, SOLDÁVEL, DN 50MM, INSTALADO EM RAMAL DE DISTRIBUIÇÃO DE ÁGUA - FORNECIMENTO E INSTALAÇÃO. AF_06/2022</t>
  </si>
  <si>
    <t>30.24</t>
  </si>
  <si>
    <t>89440</t>
  </si>
  <si>
    <t>TE, PVC, SOLDÁVEL, DN 25MM, INSTALADO EM RAMAL DE DISTRIBUIÇÃO DE ÁGUA - FORNECIMENTO E INSTALAÇÃO. AF_06/2022</t>
  </si>
  <si>
    <t>30.25</t>
  </si>
  <si>
    <t>104004</t>
  </si>
  <si>
    <t>TE, PVC, SOLDÁVEL, DN 50MM, INSTALADO EM RAMAL DE DISTRIBUIÇÃO DE ÁGUA - FORNECIMENTO E INSTALAÇÃO. AF_06/2022</t>
  </si>
  <si>
    <t>30.26</t>
  </si>
  <si>
    <t>89628</t>
  </si>
  <si>
    <t>TE, PVC, SOLDÁVEL, DN 60MM, INSTALADO EM PRUMADA DE ÁGUA - FORNECIMENTO E INSTALAÇÃO. AF_06/2022</t>
  </si>
  <si>
    <t>30.27</t>
  </si>
  <si>
    <t>89631</t>
  </si>
  <si>
    <t>TE, PVC, SOLDÁVEL, DN 85MM, INSTALADO EM PRUMADA DE ÁGUA - FORNECIMENTO E INSTALAÇÃO. AF_06/2022</t>
  </si>
  <si>
    <t>30.28</t>
  </si>
  <si>
    <t>89627</t>
  </si>
  <si>
    <t>TÊ DE REDUÇÃO, PVC, SOLDÁVEL, DN 50MM X 25MM, INSTALADO EM PRUMADA DE ÁGUA - FORNECIMENTO E INSTALAÇÃO. AF_06/2022</t>
  </si>
  <si>
    <t>30.29</t>
  </si>
  <si>
    <t>89632</t>
  </si>
  <si>
    <t>TE DE REDUÇÃO, PVC, SOLDÁVEL, DN 85MM X 60MM, INSTALADO EM PRUMADA DE ÁGUA - FORNECIMENTO E INSTALAÇÃO. AF_06/2022</t>
  </si>
  <si>
    <t>30.30</t>
  </si>
  <si>
    <t>104011</t>
  </si>
  <si>
    <t>TE, PVC, SOLDÁVEL, DN 40MM, INSTALADO EM RAMAL DE DISTRIBUIÇÃO DE ÁGUA - FORNECIMENTO E INSTALAÇÃO. AF_06/2022</t>
  </si>
  <si>
    <t>30.31</t>
  </si>
  <si>
    <t>89396</t>
  </si>
  <si>
    <t>TÊ COM BUCHA DE LATÃO NA BOLSA CENTRAL, PVC, SOLDÁVEL, DN 25MM X 1/2 , INSTALADO EM RAMAL OU SUB-RAMAL DE ÁGUA - FORNECIMENTO E INSTALAÇÃO. AF_06/2022</t>
  </si>
  <si>
    <t>30.32</t>
  </si>
  <si>
    <t>89366</t>
  </si>
  <si>
    <t>JOELHO 90 GRAUS COM BUCHA DE LATÃO, PVC, SOLDÁVEL, DN 25MM, X 3/4  INSTALADO EM RAMAL OU SUB-RAMAL DE ÁGUA - FORNECIMENTO E INSTALAÇÃO. AF_06/2022</t>
  </si>
  <si>
    <t>30.33</t>
  </si>
  <si>
    <t>90373</t>
  </si>
  <si>
    <t>JOELHO 90 GRAUS COM BUCHA DE LATÃO, PVC, SOLDÁVEL, DN 25MM, X 1/2  INSTALADO EM RAMAL OU SUB-RAMAL DE ÁGUA - FORNECIMENTO E INSTALAÇÃO. AF_06/2022</t>
  </si>
  <si>
    <t>30.34</t>
  </si>
  <si>
    <t>99</t>
  </si>
  <si>
    <t>LUVA, PVC, SOLDÁVEL, DN 25MM, INSTALADO EM RAMAL DE DISTRIBUIÇÃO DE ÁGUA - FORNECIMENTO E INSTALAÇÃO</t>
  </si>
  <si>
    <t>30.35</t>
  </si>
  <si>
    <t>104034</t>
  </si>
  <si>
    <t>COLAR DE TOMADA, PVC, COM TRAVAS, DE 110 MM X 1/2" OU 110 MM X 3/4", PARA LIGAÇÃO PREDIAL DE ÁGUA. AF_06/2022</t>
  </si>
  <si>
    <t>30.36</t>
  </si>
  <si>
    <t>100</t>
  </si>
  <si>
    <t>TUBO DE DESCARGA, TIPO BENGALA, PARA LIGACAO CAIXA DE DESCARGA - EMBUTIR, PVC, 40 MM X 150 CM</t>
  </si>
  <si>
    <t>30.37</t>
  </si>
  <si>
    <t>101</t>
  </si>
  <si>
    <t>JOELHO 90 GRAUS, PVC, SOLDÁVEL, COM ROSCA, DN 25MM x 3/4 - FORNECIMENTO E INSTALAÇÃO. AF_06/2022</t>
  </si>
  <si>
    <t>TUBULAÇÕES E CONEXÕES - METAIS</t>
  </si>
  <si>
    <t>31.1</t>
  </si>
  <si>
    <t>94500</t>
  </si>
  <si>
    <t>REGISTRO DE GAVETA BRUTO, LATÃO, ROSCÁVEL, 3" - FORNECIMENTO E INSTALAÇÃO. AF_08/2021</t>
  </si>
  <si>
    <t>31.2</t>
  </si>
  <si>
    <t>94794</t>
  </si>
  <si>
    <t>REGISTRO DE GAVETA BRUTO, LATÃO, ROSCÁVEL, 1 1/2", COM ACABAMENTO E CANOPLA CROMADOS - FORNECIMENTO E INSTALAÇÃO. AF_08/2021</t>
  </si>
  <si>
    <t>31.3</t>
  </si>
  <si>
    <t>89987</t>
  </si>
  <si>
    <t>REGISTRO DE GAVETA BRUTO, LATÃO, ROSCÁVEL, 3/4", COM ACABAMENTO E CANOPLA CROMADOS - FORNECIMENTO E INSTALAÇÃO. AF_08/2021</t>
  </si>
  <si>
    <t>31.4</t>
  </si>
  <si>
    <t>89985</t>
  </si>
  <si>
    <t>REGISTRO DE PRESSÃO BRUTO, LATÃO, ROSCÁVEL, 3/4", COM ACABAMENTO E CANOPLA CROMADOS - FORNECIMENTO E INSTALAÇÃO. AF_08/2021</t>
  </si>
  <si>
    <t>31.5</t>
  </si>
  <si>
    <t>103042</t>
  </si>
  <si>
    <t>REGISTRO DE ESFERA, PVC, ROSCÁVEL, COM BORBOLETA, 3/4" - FORNECIMENTO E INSTALAÇÃO. AF_08/2021</t>
  </si>
  <si>
    <t>31.6</t>
  </si>
  <si>
    <t>90371</t>
  </si>
  <si>
    <t>REGISTRO DE ESFERA, PVC, ROSCÁVEL, COM VOLANTE, 3/4" - FORNECIMENTO E INSTALAÇÃO. AF_08/2021</t>
  </si>
  <si>
    <t>31.7</t>
  </si>
  <si>
    <t>94496</t>
  </si>
  <si>
    <t>REGISTRO DE GAVETA BRUTO, LATÃO, ROSCÁVEL, 1 1/4" - FORNECIMENTO E INSTALAÇÃO. AF_08/2021</t>
  </si>
  <si>
    <t>RESERVATÓRIO 10.000 L</t>
  </si>
  <si>
    <t>32.1</t>
  </si>
  <si>
    <t>102</t>
  </si>
  <si>
    <t>RESERVATÓRIO CILINDRICO CAP. 10.000 LITROS</t>
  </si>
  <si>
    <t>SISTEMA DE REUSO DE ÁGUA</t>
  </si>
  <si>
    <t>33.1</t>
  </si>
  <si>
    <t>103</t>
  </si>
  <si>
    <t>CISTERNA MODULAR 600 Litros</t>
  </si>
  <si>
    <t>33.2</t>
  </si>
  <si>
    <t>104</t>
  </si>
  <si>
    <t>SMART FILTRO</t>
  </si>
  <si>
    <t>33.3</t>
  </si>
  <si>
    <t>92692</t>
  </si>
  <si>
    <t>NIPLE, EM FERRO GALVANIZADO, CONEXÃO ROSQUEADA, DN 15 (1/2"), INSTALADO EM RAMAIS E SUB-RAMAIS DE GÁS - FORNECIMENTO E INSTALAÇÃO. AF_10/2020</t>
  </si>
  <si>
    <t>33.4</t>
  </si>
  <si>
    <t>86884</t>
  </si>
  <si>
    <t>ENGATE FLEXÍVEL EM PLÁSTICO BRANCO, 1/2" X 30CM - FORNECIMENTO E INSTALAÇÃO. AF_01/2020</t>
  </si>
  <si>
    <t>TUBULAÇÕES E CONEXÕES DE PVC</t>
  </si>
  <si>
    <t>34.1</t>
  </si>
  <si>
    <t>89578</t>
  </si>
  <si>
    <t>TUBO PVC, SÉRIE R, ÁGUA PLUVIAL, DN 100 MM, FORNECIDO E INSTALADO EM CONDUTORES VERTICAIS DE ÁGUAS PLUVIAIS. AF_06/2022</t>
  </si>
  <si>
    <t>34.2</t>
  </si>
  <si>
    <t>89580</t>
  </si>
  <si>
    <t>TUBO PVC, SÉRIE R, ÁGUA PLUVIAL, DN 150 MM, FORNECIDO E INSTALADO EM CONDUTORES VERTICAIS DE ÁGUAS PLUVIAIS. AF_06/2022</t>
  </si>
  <si>
    <t>34.3</t>
  </si>
  <si>
    <t>90702</t>
  </si>
  <si>
    <t>TUBO DE PVC CORRUGADO DE DUPLA PAREDE PARA REDE COLETORA DE ESGOTO, DN 200 MM, JUNTA ELÁSTICA - FORNECIMENTO E ASSENTAMENTO. AF_01/2021</t>
  </si>
  <si>
    <t>34.4</t>
  </si>
  <si>
    <t>90703</t>
  </si>
  <si>
    <t>TUBO DE PVC CORRUGADO DE DUPLA PAREDE PARA REDE COLETORA DE ESGOTO, DN 250 MM, JUNTA ELÁSTICA - FORNECIMENTO E ASSENTAMENTO. AF_01/2021</t>
  </si>
  <si>
    <t>34.5</t>
  </si>
  <si>
    <t>89509</t>
  </si>
  <si>
    <t>TUBO PVC, SÉRIE R, ÁGUA PLUVIAL, DN 50 MM, FORNECIDO E INSTALADO EM RAMAL DE ENCAMINHAMENTO. AF_06/2022</t>
  </si>
  <si>
    <t>34.6</t>
  </si>
  <si>
    <t>89571</t>
  </si>
  <si>
    <t>TÊ, PVC, SERIE R, ÁGUA PLUVIAL, DN 100 X 100 MM, JUNTA ELÁSTICA, FORNECIDO E INSTALADO EM RAMAL DE ENCAMINHAMENTO. AF_06/2022</t>
  </si>
  <si>
    <t>34.7</t>
  </si>
  <si>
    <t>89585</t>
  </si>
  <si>
    <t>JOELHO 45 GRAUS, PVC, SERIE R, ÁGUA PLUVIAL, DN 100 MM, JUNTA ELÁSTICA, FORNECIDO E INSTALADO EM CONDUTORES VERTICAIS DE ÁGUAS PLUVIAIS. AF_06/2022</t>
  </si>
  <si>
    <t>34.8</t>
  </si>
  <si>
    <t>89520</t>
  </si>
  <si>
    <t>JOELHO 45 GRAUS, PVC, SERIE R, ÁGUA PLUVIAL, DN 50 MM, JUNTA ELÁSTICA, FORNECIDO E INSTALADO EM RAMAL DE ENCAMINHAMENTO. AF_06/2022</t>
  </si>
  <si>
    <t>34.9</t>
  </si>
  <si>
    <t>89584</t>
  </si>
  <si>
    <t>JOELHO 90 GRAUS, PVC, SERIE R, ÁGUA PLUVIAL, DN 100 MM, JUNTA ELÁSTICA, FORNECIDO E INSTALADO EM CONDUTORES VERTICAIS DE ÁGUAS PLUVIAIS. AF_06/2022</t>
  </si>
  <si>
    <t>34.10</t>
  </si>
  <si>
    <t>104345</t>
  </si>
  <si>
    <t>JUNÇÃO DE REDUÇÃO INVERTIDA, PVC, SÉRIE NORMAL, ESGOTO PREDIAL, DN 100 X 50 MM, JUNTA ELÁSTICA, FORNECIDO E INSTALADO EM RAMAL DE DESCARGA OU RAMAL DE ESGOTO SANITÁRIO. AF_08/2022</t>
  </si>
  <si>
    <t>34.11</t>
  </si>
  <si>
    <t>105</t>
  </si>
  <si>
    <t>JUNÇÃO SIMPLES, PVC, SERIE R, ÁGUA PLUVIAL, DN 100 X 50 MM, JUNTA ELÁSTICA, FORNECIDO E INSTALADO EM CONDUTORES VERTICAIS DE ÁGUAS PLUVIAIS</t>
  </si>
  <si>
    <t>34.12</t>
  </si>
  <si>
    <t>106</t>
  </si>
  <si>
    <t>JUNÇÃO SIMPLES, PVC, SERIE R, ÁGUA PLUVIAL, DN 150 X 75 MM, JUNTA ELÁSTICA, FORNECIDO E INSTALADO EM CONDUTORES VERTICAIS DE ÁGUAS PLUVIAIS</t>
  </si>
  <si>
    <t>34.13</t>
  </si>
  <si>
    <t>89549</t>
  </si>
  <si>
    <t>REDUÇÃO EXCÊNTRICA, PVC, SERIE R, ÁGUA PLUVIAL, DN 75 X 50 MM, JUNTA ELÁSTICA, FORNECIDO E INSTALADO EM RAMAL DE ENCAMINHAMENTO. AF_06/2022</t>
  </si>
  <si>
    <t>34.14</t>
  </si>
  <si>
    <t>107</t>
  </si>
  <si>
    <t>CURVA 45 GRAUS, PVC, SERIE R, ÁGUA PLUVIAL, DN 200 MM,  VINILFORT, JUNTA ELÁSTICA, FORNECIDO E INSTALADO EM RAMAL DE ENCAMINHAMENTO</t>
  </si>
  <si>
    <t>34.15</t>
  </si>
  <si>
    <t>104178</t>
  </si>
  <si>
    <t>CAP, PVC, SERIE R, ÁGUA PLUVIAL, DN 100 MM, JUNTA ELÁSTICA, FORNECIDO E INSTALADO EM RAMAL DE ENCAMINHAMENTO. AF_06/2022</t>
  </si>
  <si>
    <t>ACESSÓRIOS</t>
  </si>
  <si>
    <t>35.1</t>
  </si>
  <si>
    <t>99253</t>
  </si>
  <si>
    <t>CAIXA ENTERRADA HIDRÁULICA RETANGULAR EM ALVENARIA COM TIJOLOS CERÂMICOS MACIÇOS, DIMENSÕES INTERNAS: 0,6X0,6X0,6 M PARA REDE DE DRENAGEM. AF_12/2020</t>
  </si>
  <si>
    <t>35.2</t>
  </si>
  <si>
    <t>89482</t>
  </si>
  <si>
    <t>CAIXA SIFONADA, PVC, DN 100 X 100 X 50 MM, FORNECIDA E INSTALADA EM RAMAIS DE ENCAMINHAMENTO DE ÁGUA PLUVIAL. AF_06/2022</t>
  </si>
  <si>
    <t>TUBULAÇÕES E CONEXÕES</t>
  </si>
  <si>
    <t>36.1</t>
  </si>
  <si>
    <t>89711</t>
  </si>
  <si>
    <t>TUBO PVC, SERIE NORMAL, ESGOTO PREDIAL, DN 40 MM, FORNECIDO E INSTALADO EM RAMAL DE DESCARGA OU RAMAL DE ESGOTO SANITÁRIO. AF_08/2022</t>
  </si>
  <si>
    <t>36.2</t>
  </si>
  <si>
    <t>89712</t>
  </si>
  <si>
    <t>TUBO PVC, SERIE NORMAL, ESGOTO PREDIAL, DN 50 MM, FORNECIDO E INSTALADO EM RAMAL DE DESCARGA OU RAMAL DE ESGOTO SANITÁRIO. AF_08/2022</t>
  </si>
  <si>
    <t>36.3</t>
  </si>
  <si>
    <t>89713</t>
  </si>
  <si>
    <t>TUBO PVC, SERIE NORMAL, ESGOTO PREDIAL, DN 75 MM, FORNECIDO E INSTALADO EM RAMAL DE DESCARGA OU RAMAL DE ESGOTO SANITÁRIO. AF_08/2022</t>
  </si>
  <si>
    <t>36.4</t>
  </si>
  <si>
    <t>89714</t>
  </si>
  <si>
    <t>TUBO PVC, SERIE NORMAL, ESGOTO PREDIAL, DN 100 MM, FORNECIDO E INSTALADO EM RAMAL DE DESCARGA OU RAMAL DE ESGOTO SANITÁRIO. AF_08/2022</t>
  </si>
  <si>
    <t>36.5</t>
  </si>
  <si>
    <t>89849</t>
  </si>
  <si>
    <t>TUBO PVC, SERIE NORMAL, ESGOTO PREDIAL, DN 150 MM, FORNECIDO E INSTALADO EM SUBCOLETOR AÉREO DE ESGOTO SANITÁRIO. AF_08/2022</t>
  </si>
  <si>
    <t>36.6</t>
  </si>
  <si>
    <t>89726</t>
  </si>
  <si>
    <t>JOELHO 45 GRAUS, PVC, SERIE NORMAL, ESGOTO PREDIAL, DN 40 MM, JUNTA SOLDÁVEL, FORNECIDO E INSTALADO EM RAMAL DE DESCARGA OU RAMAL DE ESGOTO SANITÁRIO. AF_08/2022</t>
  </si>
  <si>
    <t>36.7</t>
  </si>
  <si>
    <t>89732</t>
  </si>
  <si>
    <t>JOELHO 45 GRAUS, PVC, SERIE NORMAL, ESGOTO PREDIAL, DN 50 MM, JUNTA ELÁSTICA, FORNECIDO E INSTALADO EM RAMAL DE DESCARGA OU RAMAL DE ESGOTO SANITÁRIO. AF_08/2022</t>
  </si>
  <si>
    <t>36.8</t>
  </si>
  <si>
    <t>89739</t>
  </si>
  <si>
    <t>JOELHO 45 GRAUS, PVC, SERIE NORMAL, ESGOTO PREDIAL, DN 75 MM, JUNTA ELÁSTICA, FORNECIDO E INSTALADO EM RAMAL DE DESCARGA OU RAMAL DE ESGOTO SANITÁRIO. AF_08/2022</t>
  </si>
  <si>
    <t>36.9</t>
  </si>
  <si>
    <t>89746</t>
  </si>
  <si>
    <t>JOELHO 45 GRAUS, PVC, SERIE NORMAL, ESGOTO PREDIAL, DN 100 MM, JUNTA ELÁSTICA, FORNECIDO E INSTALADO EM RAMAL DE DESCARGA OU RAMAL DE ESGOTO SANITÁRIO. AF_08/2022</t>
  </si>
  <si>
    <t>36.10</t>
  </si>
  <si>
    <t>89855</t>
  </si>
  <si>
    <t>JOELHO 45 GRAUS, PVC, SERIE NORMAL, ESGOTO PREDIAL, DN 150 MM, JUNTA ELÁSTICA, FORNECIDO E INSTALADO EM SUBCOLETOR AÉREO DE ESGOTO SANITÁRIO. AF_08/2022</t>
  </si>
  <si>
    <t>36.11</t>
  </si>
  <si>
    <t>89744</t>
  </si>
  <si>
    <t>JOELHO 90 GRAUS, PVC, SERIE NORMAL, ESGOTO PREDIAL, DN 100 MM, JUNTA ELÁSTICA, FORNECIDO E INSTALADO EM RAMAL DE DESCARGA OU RAMAL DE ESGOTO SANITÁRIO. AF_08/2022</t>
  </si>
  <si>
    <t>36.12</t>
  </si>
  <si>
    <t>89731</t>
  </si>
  <si>
    <t>JOELHO 90 GRAUS, PVC, SERIE NORMAL, ESGOTO PREDIAL, DN 50 MM, JUNTA ELÁSTICA, FORNECIDO E INSTALADO EM RAMAL DE DESCARGA OU RAMAL DE ESGOTO SANITÁRIO. AF_08/2022</t>
  </si>
  <si>
    <t>36.13</t>
  </si>
  <si>
    <t>89724</t>
  </si>
  <si>
    <t>JOELHO 90 GRAUS, PVC, SERIE NORMAL, ESGOTO PREDIAL, DN 40 MM, JUNTA SOLDÁVEL, FORNECIDO E INSTALADO EM RAMAL DE DESCARGA OU RAMAL DE ESGOTO SANITÁRIO. AF_08/2022</t>
  </si>
  <si>
    <t>36.14</t>
  </si>
  <si>
    <t>104341</t>
  </si>
  <si>
    <t>BUCHA DE REDUÇÃO LONGA, PVC, SÉRIE NORMAL, ESGOTO PREDIAL, DN 50 X 40 MM, JUNTA SOLDÁVEL E ELÁSTICA, FORNECIDO E INSTALADO EM RAMAL DE DESCARGA OU RAMAL DE ESGOTO SANITÁRIO. AF_08/2022</t>
  </si>
  <si>
    <t>36.15</t>
  </si>
  <si>
    <t>89748</t>
  </si>
  <si>
    <t>CURVA CURTA 90 GRAUS, PVC, SERIE NORMAL, ESGOTO PREDIAL, DN 100 MM, JUNTA ELÁSTICA, FORNECIDO E INSTALADO EM RAMAL DE DESCARGA OU RAMAL DE ESGOTO SANITÁRIO. AF_08/2022</t>
  </si>
  <si>
    <t>36.16</t>
  </si>
  <si>
    <t>89728</t>
  </si>
  <si>
    <t>CURVA CURTA 90 GRAUS, PVC, SERIE NORMAL, ESGOTO PREDIAL, DN 40 MM, JUNTA SOLDÁVEL, FORNECIDO E INSTALADO EM RAMAL DE DESCARGA OU RAMAL DE ESGOTO SANITÁRIO. AF_08/2022</t>
  </si>
  <si>
    <t>36.17</t>
  </si>
  <si>
    <t>89803</t>
  </si>
  <si>
    <t>CURVA CURTA 90 GRAUS, PVC, SERIE NORMAL, ESGOTO PREDIAL, DN 50 MM, JUNTA ELÁSTICA, FORNECIDO E INSTALADO EM PRUMADA DE ESGOTO SANITÁRIO OU VENTILAÇÃO. AF_08/2022</t>
  </si>
  <si>
    <t>36.18</t>
  </si>
  <si>
    <t>104063</t>
  </si>
  <si>
    <t>CURVA LONGA, 45 GRAUS, PVC OCRE, JUNTA ELÁSTICA, DN 100 MM, PARA COLETOR PREDIAL DE ESGOTO. AF_06/2022</t>
  </si>
  <si>
    <t>36.19</t>
  </si>
  <si>
    <t>108</t>
  </si>
  <si>
    <t>CURVA LONGA 45 GRAUS, PVC, SERIE NORMAL, ESGOTO PREDIAL, DN 75 MM, JUNTA ELÁSTICA, FORNECIDO E INSTALADO EM PRUMADA DE ESGOTO SANITÁRIO OU VENTILAÇÃO</t>
  </si>
  <si>
    <t>36.20</t>
  </si>
  <si>
    <t>89834</t>
  </si>
  <si>
    <t>JUNÇÃO SIMPLES, PVC, SERIE NORMAL, ESGOTO PREDIAL, DN 100 X 100 MM, JUNTA ELÁSTICA, FORNECIDO E INSTALADO EM PRUMADA DE ESGOTO SANITÁRIO OU VENTILAÇÃO. AF_08/2022</t>
  </si>
  <si>
    <t>36.21</t>
  </si>
  <si>
    <t>89827</t>
  </si>
  <si>
    <t>JUNÇÃO SIMPLES, PVC, SERIE NORMAL, ESGOTO PREDIAL, DN 50 X 50 MM, JUNTA ELÁSTICA, FORNECIDO E INSTALADO EM PRUMADA DE ESGOTO SANITÁRIO OU VENTILAÇÃO. AF_08/2022</t>
  </si>
  <si>
    <t>36.22</t>
  </si>
  <si>
    <t>89783</t>
  </si>
  <si>
    <t>JUNÇÃO SIMPLES, PVC, SERIE NORMAL, ESGOTO PREDIAL, DN 40 MM, JUNTA SOLDÁVEL, FORNECIDO E INSTALADO EM RAMAL DE DESCARGA OU RAMAL DE ESGOTO SANITÁRIO. AF_08/2022</t>
  </si>
  <si>
    <t>36.23</t>
  </si>
  <si>
    <t>89569</t>
  </si>
  <si>
    <t>JUNÇÃO SIMPLES, PVC, SERIE R, ÁGUA PLUVIAL, DN 100 X 75 MM, JUNTA ELÁSTICA, FORNECIDO E INSTALADO EM RAMAL DE ENCAMINHAMENTO. AF_06/2022</t>
  </si>
  <si>
    <t>36.24</t>
  </si>
  <si>
    <t>109</t>
  </si>
  <si>
    <t>JUNÇÃO SIMPLES, PVC, SERIE R, ÁGUA PLUVIAL, DN 100 x 50 MM, JUNTA ELÁSTICA, FORNECIDO E INSTALADO EM RAMAL DE ENCAMINHAMENTO</t>
  </si>
  <si>
    <t>36.25</t>
  </si>
  <si>
    <t>110</t>
  </si>
  <si>
    <t>JUNÇÃO SIMPLES, PVC, SERIE R, ÁGUA PLUVIAL, DN 75 x 50 MM, JUNTA ELÁSTICA, FORNECIDO E INSTALADO EM RAMAL DE ENCAMINHAMENTO</t>
  </si>
  <si>
    <t>36.26</t>
  </si>
  <si>
    <t>36.27</t>
  </si>
  <si>
    <t>36.28</t>
  </si>
  <si>
    <t>111</t>
  </si>
  <si>
    <t>CURVA CURTA 45 GRAUS, PVC, SERIE NORMAL, ESGOTO PREDIAL, DN 100 MM, JUNTA ELÁSTICA, FORNECIDO E INSTALADO EM RAMAL DE DESCARGA OU RAMAL DE ESGOTO SANITÁRIO.</t>
  </si>
  <si>
    <t>36.29</t>
  </si>
  <si>
    <t>89495</t>
  </si>
  <si>
    <t>RALO SIFONADO, PVC, DN 100 X 40 MM, JUNTA SOLDÁVEL, FORNECIDO E INSTALADO EM RAMAIS DE ENCAMINHAMENTO DE ÁGUA PLUVIAL. AF_06/2022</t>
  </si>
  <si>
    <t>UNIDADE DE TRATAMENTO</t>
  </si>
  <si>
    <t>37.1</t>
  </si>
  <si>
    <t>98087</t>
  </si>
  <si>
    <t>TANQUE SÉPTICO RETANGULAR, EM ALVENARIA COM BLOCOS DE CONCRETO, DIMENSÕES INTERNAS: 1,6 X 4,6 X H=2,4 M, VOLUME ÚTIL: 14720 L (PARA 105 CONTRIBUINTES). AF_12/2020</t>
  </si>
  <si>
    <t>37.2</t>
  </si>
  <si>
    <t>98065</t>
  </si>
  <si>
    <t>SUMIDOURO CIRCULAR, EM CONCRETO PRÉ-MOLDADO, DIÂMETRO INTERNO = 2,88 M, ALTURA INTERNA = 3,0 M, ÁREA DE INFILTRAÇÃO: 31,4 M² (PARA 12 CONTRIBUINTES). AF_12/2020_PA</t>
  </si>
  <si>
    <t>37.3</t>
  </si>
  <si>
    <t>98090</t>
  </si>
  <si>
    <t>FILTRO ANAERÓBIO RETANGULAR, EM ALVENARIA COM BLOCOS DE CONCRETO, DIMENSÕES INTERNAS: 1,4 X 3,0 X H=1,67 M, VOLUME ÚTIL: 5040 L (PARA 32 CONTRIBUINTES). AF_12/2020</t>
  </si>
  <si>
    <t>VENTILAÇÃO</t>
  </si>
  <si>
    <t>38.1</t>
  </si>
  <si>
    <t>38.2</t>
  </si>
  <si>
    <t>89801</t>
  </si>
  <si>
    <t>JOELHO 90 GRAUS, PVC, SERIE NORMAL, ESGOTO PREDIAL, DN 50 MM, JUNTA ELÁSTICA, FORNECIDO E INSTALADO EM PRUMADA DE ESGOTO SANITÁRIO OU VENTILAÇÃO. AF_08/2022</t>
  </si>
  <si>
    <t>38.3</t>
  </si>
  <si>
    <t>89805</t>
  </si>
  <si>
    <t>JOELHO 90 GRAUS, PVC, SERIE NORMAL, ESGOTO PREDIAL, DN 75 MM, JUNTA ELÁSTICA, FORNECIDO E INSTALADO EM PRUMADA DE ESGOTO SANITÁRIO OU VENTILAÇÃO. AF_08/2022</t>
  </si>
  <si>
    <t>38.4</t>
  </si>
  <si>
    <t>38.5</t>
  </si>
  <si>
    <t>89813</t>
  </si>
  <si>
    <t>LUVA SIMPLES, PVC, SERIE NORMAL, ESGOTO PREDIAL, DN 50 MM, JUNTA ELÁSTICA, FORNECIDO E INSTALADO EM PRUMADA DE ESGOTO SANITÁRIO OU VENTILAÇÃO. AF_08/2022</t>
  </si>
  <si>
    <t>38.6</t>
  </si>
  <si>
    <t>104348</t>
  </si>
  <si>
    <t>TERMINAL DE VENTILAÇÃO, PVC, SÉRIE NORMAL, ESGOTO PREDIAL, DN 50 MM, JUNTA SOLDÁVEL, FORNECIDO E INSTALADO EM PRUMADA DE ESGOTO SANITÁRIO OU VENTILAÇÃO. AF_08/2022</t>
  </si>
  <si>
    <t>38.7</t>
  </si>
  <si>
    <t>38.8</t>
  </si>
  <si>
    <t>89696</t>
  </si>
  <si>
    <t>TÊ, PVC, SERIE R, ÁGUA PLUVIAL, DN 100 X 75 MM, JUNTA ELÁSTICA, FORNECIDO E INSTALADO EM CONDUTORES VERTICAIS DE ÁGUAS PLUVIAIS. AF_06/2022</t>
  </si>
  <si>
    <t>38.9</t>
  </si>
  <si>
    <t>104352</t>
  </si>
  <si>
    <t>TE, PVC, SÉRIE NORMAL, ESGOTO PREDIAL, DN 100 X 50 MM, JUNTA ELÁSTICA, FORNECIDO E INSTALADO EM PRUMADA DE ESGOTO SANITÁRIO OU VENTILAÇÃO. AF_08/2022</t>
  </si>
  <si>
    <t>38.10</t>
  </si>
  <si>
    <t>89825</t>
  </si>
  <si>
    <t>TE, PVC, SERIE NORMAL, ESGOTO PREDIAL, DN 50 X 50 MM, JUNTA ELÁSTICA, FORNECIDO E INSTALADO EM PRUMADA DE ESGOTO SANITÁRIO OU VENTILAÇÃO. AF_08/2022</t>
  </si>
  <si>
    <t>38.11</t>
  </si>
  <si>
    <t>89630</t>
  </si>
  <si>
    <t>TE DE REDUÇÃO, PVC, SOLDÁVEL, DN 75MM X 50MM, INSTALADO EM PRUMADA DE ÁGUA - FORNECIMENTO E INSTALAÇÃO. AF_06/2022</t>
  </si>
  <si>
    <t>LOUÇAS, ACESSÓRIOS E METAIS</t>
  </si>
  <si>
    <t>39.1</t>
  </si>
  <si>
    <t>95470</t>
  </si>
  <si>
    <t>VASO SANITARIO SIFONADO CONVENCIONAL COM LOUÇA BRANCA, INCLUSO CONJUNTO DE LIGAÇÃO PARA BACIA SANITÁRIA AJUSTÁVEL - FORNECIMENTO E INSTALAÇÃO. AF_01/2020</t>
  </si>
  <si>
    <t>39.2</t>
  </si>
  <si>
    <t>100848</t>
  </si>
  <si>
    <t>VASO SANITÁRIO INFANTIL LOUÇA BRANCA - FORNECIMENTO E INSTALACAO. AF_01/2020</t>
  </si>
  <si>
    <t>39.3</t>
  </si>
  <si>
    <t>100849</t>
  </si>
  <si>
    <t>ASSENTO SANITÁRIO CONVENCIONAL - FORNECIMENTO E INSTALACAO. AF_01/2020</t>
  </si>
  <si>
    <t>39.4</t>
  </si>
  <si>
    <t>100851</t>
  </si>
  <si>
    <t>ASSENTO SANITÁRIO INFANTIL - FORNECIMENTO E INSTALACAO. AF_01/2020</t>
  </si>
  <si>
    <t>39.5</t>
  </si>
  <si>
    <t>112</t>
  </si>
  <si>
    <t>BANHEIRA PLÁSTICA RÍGIDA, 77x45x20cm DE EMBUTIR, CONFORME DETALHE DE PROJETO</t>
  </si>
  <si>
    <t>39.6</t>
  </si>
  <si>
    <t>113</t>
  </si>
  <si>
    <t>LAVATÓRIO DE CANTO, LOUÇA BRANCA SUSPENSO, 29,5 X 39CM OU EQUIVALENTE, PADRÃO POPULAR - FORNECIMENTO E INSTALAÇÃO</t>
  </si>
  <si>
    <t>39.7</t>
  </si>
  <si>
    <t>86901</t>
  </si>
  <si>
    <t>CUBA DE EMBUTIR OVAL EM LOUÇA BRANCA, 35 X 50CM OU EQUIVALENTE - FORNECIMENTO E INSTALAÇÃO. AF_01/2020</t>
  </si>
  <si>
    <t>39.8</t>
  </si>
  <si>
    <t>86902</t>
  </si>
  <si>
    <t>LAVATÓRIO LOUÇA BRANCA COM COLUNA, *44 X 35,5* CM, PADRÃO POPULAR - FORNECIMENTO E INSTALAÇÃO. AF_01/2020</t>
  </si>
  <si>
    <t>39.9</t>
  </si>
  <si>
    <t>86872</t>
  </si>
  <si>
    <t>TANQUE DE LOUÇA BRANCA COM COLUNA, 30L OU EQUIVALENTE - FORNECIMENTO E INSTALAÇÃO. AF_01/2020</t>
  </si>
  <si>
    <t>39.10</t>
  </si>
  <si>
    <t>86900</t>
  </si>
  <si>
    <t>CUBA DE EMBUTIR RETANGULAR DE AÇO INOXIDÁVEL, 46 X 30 X 12 CM - FORNECIMENTO E INSTALAÇÃO. AF_01/2020</t>
  </si>
  <si>
    <t>39.11</t>
  </si>
  <si>
    <t>114</t>
  </si>
  <si>
    <t>CUBA DE EMBUTIR RETANGULAR DE AÇO INOXIDÁVEL, 50 X 40 X 20 CM - FORNECIMENTO E INSTALAÇÃO</t>
  </si>
  <si>
    <t>39.12</t>
  </si>
  <si>
    <t>100852</t>
  </si>
  <si>
    <t>CUBA DE EMBUTIR RETANGULAR DE AÇO INOXIDÁVEL, 56 X 33 X 12 CM - FORNECIMENTO E INSTALAÇÃO. AF_01/2020</t>
  </si>
  <si>
    <t>39.13</t>
  </si>
  <si>
    <t>86877</t>
  </si>
  <si>
    <t>VÁLVULA EM METAL CROMADO 1.1/2" X 1.1/2" PARA TANQUE OU LAVATÓRIO, COM OU SEM LADRÃO - FORNECIMENTO E INSTALAÇÃO. AF_01/2020</t>
  </si>
  <si>
    <t>39.14</t>
  </si>
  <si>
    <t>86878</t>
  </si>
  <si>
    <t>VÁLVULA EM METAL CROMADO TIPO AMERICANA 3.1/2" X 1.1/2" PARA PIA - FORNECIMENTO E INSTALAÇÃO. AF_01/2020</t>
  </si>
  <si>
    <t>39.15</t>
  </si>
  <si>
    <t>86883</t>
  </si>
  <si>
    <t>SIFÃO DO TIPO FLEXÍVEL EM PVC 1  X 1.1/2  - FORNECIMENTO E INSTALAÇÃO. AF_01/2020</t>
  </si>
  <si>
    <t>39.16</t>
  </si>
  <si>
    <t>115</t>
  </si>
  <si>
    <t>TORNEIRA CROMADA DE MESA, 1/2? OU 3/4?, PARA LAVATÓRIO, COM TEMPORIZADOR - FORNECIMENTO E INSTALAÇÃO.</t>
  </si>
  <si>
    <t>39.17</t>
  </si>
  <si>
    <t>86911</t>
  </si>
  <si>
    <t>TORNEIRA CROMADA LONGA, DE PAREDE, 1/2" OU 3/4", PARA PIA DE COZINHA, PADRÃO POPULAR - FORNECIMENTO E INSTALAÇÃO. AF_01/2020</t>
  </si>
  <si>
    <t>39.18</t>
  </si>
  <si>
    <t>116</t>
  </si>
  <si>
    <t>TORNEIRA ELETRICA DE PAREDE, BICA ALTA, PARA COZINHA, 5500 W (110/220 V)</t>
  </si>
  <si>
    <t>39.19</t>
  </si>
  <si>
    <t>86913</t>
  </si>
  <si>
    <t>TORNEIRA CROMADA 1/2" OU 3/4" PARA TANQUE, PADRÃO POPULAR - FORNECIMENTO E INSTALAÇÃO. AF_01/2020</t>
  </si>
  <si>
    <t>39.20</t>
  </si>
  <si>
    <t>117</t>
  </si>
  <si>
    <t>TORNEIRA CROMADA DE MESA PARA LAVATORIO, TIPO MONOCOMANDO - ACIONAMENTO TIPO ALAVANCA</t>
  </si>
  <si>
    <t>39.21</t>
  </si>
  <si>
    <t>118</t>
  </si>
  <si>
    <t>TORNEIRA ELÉTRICA COM MANGUEIRA PLÁSTICA FORTTI MAXI, LORENZETTIOU EQUIVALENTE</t>
  </si>
  <si>
    <t>39.22</t>
  </si>
  <si>
    <t>86887</t>
  </si>
  <si>
    <t>ENGATE FLEXÍVEL EM INOX, 1/2  X 40CM - FORNECIMENTO E INSTALAÇÃO. AF_01/2020</t>
  </si>
  <si>
    <t>39.23</t>
  </si>
  <si>
    <t>100860</t>
  </si>
  <si>
    <t>CHUVEIRO ELÉTRICO COMUM CORPO PLÁSTICO, TIPO DUCHA - FORNECIMENTO E INSTALAÇÃO. AF_01/2020</t>
  </si>
  <si>
    <t>39.24</t>
  </si>
  <si>
    <t>119</t>
  </si>
  <si>
    <t>BARRA DE APOIO RETA, EM ACO INOX POLIDO, COMPRIMENTO 40CM, FIXADA NA PAREDE - FORNECIMENTO E INSTALAÇÃO</t>
  </si>
  <si>
    <t>39.25</t>
  </si>
  <si>
    <t>100867</t>
  </si>
  <si>
    <t>BARRA DE APOIO RETA, EM ACO INOX POLIDO, COMPRIMENTO 70 CM,  FIXADA NA PAREDE - FORNECIMENTO E INSTALAÇÃO. AF_01/2020</t>
  </si>
  <si>
    <t>39.26</t>
  </si>
  <si>
    <t>100868</t>
  </si>
  <si>
    <t>BARRA DE APOIO RETA, EM ACO INOX POLIDO, COMPRIMENTO 80 CM,  FIXADA NA PAREDE - FORNECIMENTO E INSTALAÇÃO. AF_01/2020</t>
  </si>
  <si>
    <t>39.27</t>
  </si>
  <si>
    <t>100875</t>
  </si>
  <si>
    <t>BANCO ARTICULADO, EM ACO INOX, PARA PCD, FIXADO NA PAREDE - FORNECIMENTO E INSTALAÇÃO. AF_01/2020</t>
  </si>
  <si>
    <t>39.28</t>
  </si>
  <si>
    <t>120</t>
  </si>
  <si>
    <t>VÁLVULA DE DESCARGA METÁLICA, DUPLO ACIONAMENTO ECO, BASE 1 1/2", ACABAMENTO METALICO CROMADO - FORNECIMENTO E INSTALAÇÃO</t>
  </si>
  <si>
    <t>39.29</t>
  </si>
  <si>
    <t>121</t>
  </si>
  <si>
    <t>TOALHEIRO PLASTICO TIPO DISPENSER PARA PAPEL TOALHA INTERFOLHADO</t>
  </si>
  <si>
    <t>39.30</t>
  </si>
  <si>
    <t>122</t>
  </si>
  <si>
    <t>PAPELEIRA PLASTICA TIPO DISPENSER PARA PAPEL HIGIENICO ROLAO</t>
  </si>
  <si>
    <t>39.31</t>
  </si>
  <si>
    <t>95547</t>
  </si>
  <si>
    <t>SABONETEIRA PLASTICA TIPO DISPENSER PARA SABONETE LIQUIDO COM RESERVATORIO 800 A 1500 ML, INCLUSO FIXAÇÃO. AF_01/2020</t>
  </si>
  <si>
    <t>39.32</t>
  </si>
  <si>
    <t>123</t>
  </si>
  <si>
    <t>ESPELHO CRISTAL, ESPESSURA 4MM, COM PARAFUSOS DE FIXAÇÃO, SEM MOLDURA</t>
  </si>
  <si>
    <t>39.33</t>
  </si>
  <si>
    <t>104328</t>
  </si>
  <si>
    <t>CAIXA SIFONADA, COM GRELHA QUADRADA, PVC, DN 150 X 150 X 50 MM, JUNTA SOLDÁVEL, FORNECIDA E INSTALADA EM RAMAL DE DESCARGA OU EM RAMAL DE ESGOTO SANITÁRIO. AF_08/2022</t>
  </si>
  <si>
    <t>39.34</t>
  </si>
  <si>
    <t>89708</t>
  </si>
  <si>
    <t>CAIXA SIFONADA, PVC, DN 150 X 185 X 75 MM, JUNTA ELÁSTICA, FORNECIDA E INSTALADA EM RAMAL DE DESCARGA OU EM RAMAL DE ESGOTO SANITÁRIO. AF_08/2022</t>
  </si>
  <si>
    <t>39.35</t>
  </si>
  <si>
    <t>124</t>
  </si>
  <si>
    <t>DUCHA / CHUVEIRO METALICO, DE PAREDE, ARTICULAVEL, COM DESVIADOR E DUCHA MANUAL</t>
  </si>
  <si>
    <t>39.36</t>
  </si>
  <si>
    <t>125</t>
  </si>
  <si>
    <t>CABIDE/GANCHO DE BANHEIRO SIMPLES EM METAL CROMADO</t>
  </si>
  <si>
    <t>INSTALAÇÃO DE GÁS COMBUSTÍVEL</t>
  </si>
  <si>
    <t>40.1</t>
  </si>
  <si>
    <t>95248</t>
  </si>
  <si>
    <t>VÁLVULA DE ESFERA BRUTA, BRONZE, ROSCÁVEL, 1/2" - FORNECIMENTO E INSTALAÇÃO. AF_08/2021</t>
  </si>
  <si>
    <t>40.2</t>
  </si>
  <si>
    <t>95249</t>
  </si>
  <si>
    <t>VÁLVULA DE ESFERA BRUTA, BRONZE, ROSCÁVEL, 3/4'' - FORNECIMENTO E INSTALAÇÃO. AF_08/2021</t>
  </si>
  <si>
    <t>40.3</t>
  </si>
  <si>
    <t>126</t>
  </si>
  <si>
    <t>REGULADOR DE ALTA PRESSÃO GLP</t>
  </si>
  <si>
    <t>40.4</t>
  </si>
  <si>
    <t>103029</t>
  </si>
  <si>
    <t>REGISTRO OU REGULADOR DE GÁS DE COZINHA - FORNECIMENTO E INSTALAÇÃO. AF_08/2021</t>
  </si>
  <si>
    <t>40.5</t>
  </si>
  <si>
    <t>92688</t>
  </si>
  <si>
    <t>TUBO DE AÇO GALVANIZADO COM COSTURA, CLASSE MÉDIA, CONEXÃO ROSQUEADA, DN 20 (3/4"), INSTALADO EM RAMAIS E SUB-RAMAIS DE GÁS - FORNECIMENTO E INSTALAÇÃO. AF_10/2020</t>
  </si>
  <si>
    <t>40.6</t>
  </si>
  <si>
    <t>92705</t>
  </si>
  <si>
    <t>TÊ, EM FERRO GALVANIZADO, CONEXÃO ROSQUEADA, DN 20 (3/4"), INSTALADO EM RAMAIS E SUB-RAMAIS DE GÁS - FORNECIMENTO E INSTALAÇÃO. AF_10/2020</t>
  </si>
  <si>
    <t>40.7</t>
  </si>
  <si>
    <t>127</t>
  </si>
  <si>
    <t>CAP OU TAMPAO DE FERRO GALVANIZADO, COM ROSCA BSP, DE 3/4"</t>
  </si>
  <si>
    <t>40.8</t>
  </si>
  <si>
    <t>92695</t>
  </si>
  <si>
    <t>LUVA, EM FERRO GALVANIZADO, CONEXÃO ROSQUEADA, DN 20 (3/4"), INSTALADO EM RAMAIS E SUB-RAMAIS DE GÁS - FORNECIMENTO E INSTALAÇÃO. AF_10/2020</t>
  </si>
  <si>
    <t>40.9</t>
  </si>
  <si>
    <t>128</t>
  </si>
  <si>
    <t>MANGUEIRA PARA GAS - GLP</t>
  </si>
  <si>
    <t>40.10</t>
  </si>
  <si>
    <t>97548</t>
  </si>
  <si>
    <t>CURVA 45 GRAUS, EM AÇO, CONEXÃO SOLDADA, DN 20 (3/4"), INSTALADO EM RAMAIS E SUB-RAMAIS DE GÁS - FORNECIMENTO E INSTALAÇÃO. AF_10/2020</t>
  </si>
  <si>
    <t>40.11</t>
  </si>
  <si>
    <t>97549</t>
  </si>
  <si>
    <t>CURVA 90 GRAUS, EM AÇO, CONEXÃO SOLDADA, DN 20 (3/4"), INSTALADO EM RAMAIS E SUB-RAMAIS DE GÁS - FORNECIMENTO E INSTALAÇÃO. AF_10/2020</t>
  </si>
  <si>
    <t>40.12</t>
  </si>
  <si>
    <t>97547</t>
  </si>
  <si>
    <t>CURVA 90 GRAUS, EM AÇO, CONEXÃO SOLDADA, DN 15 (1/2"), INSTALADO EM RAMAIS E SUB-RAMAIS DE GÁS - FORNECIMENTO E INSTALAÇÃO. AF_10/2020</t>
  </si>
  <si>
    <t>EXTINTORES</t>
  </si>
  <si>
    <t>41.1</t>
  </si>
  <si>
    <t>101908</t>
  </si>
  <si>
    <t>EXTINTOR DE INCÊNDIO PORTÁTIL COM CARGA DE PQS DE 4 KG, CLASSE BC - FORNECIMENTO E INSTALAÇÃO. AF_10/2020_PE</t>
  </si>
  <si>
    <t>41.2</t>
  </si>
  <si>
    <t>101909</t>
  </si>
  <si>
    <t>EXTINTOR DE INCÊNDIO PORTÁTIL COM CARGA DE PQS DE 6 KG, CLASSE BC - FORNECIMENTO E INSTALAÇÃO. AF_10/2020_PE</t>
  </si>
  <si>
    <t>HIDRANTES</t>
  </si>
  <si>
    <t>42.1</t>
  </si>
  <si>
    <t>101912</t>
  </si>
  <si>
    <t>ABRIGO PARA HIDRANTE, 75X45X17CM, COM REGISTRO GLOBO ANGULAR 45 GRAUS 2 1/2", ADAPTADOR STORZ 2 1/2", MANGUEIRA DE INCÊNDIO 15M 2 1/2" E ESGUICHO EM LATÃO 2 1/2" - FORNECIMENTO E INSTALAÇÃO. AF_10/2020</t>
  </si>
  <si>
    <t>42.2</t>
  </si>
  <si>
    <t>101916</t>
  </si>
  <si>
    <t>HIDRANTE SUBTERRÂNEO PREDIAL (COM CURVA LONGA E CAIXA), DN 75 MM - FORNECIMENTO E INSTALAÇÃO. AF_10/2020</t>
  </si>
  <si>
    <t>43.1</t>
  </si>
  <si>
    <t>43.2</t>
  </si>
  <si>
    <t>94499</t>
  </si>
  <si>
    <t>REGISTRO DE GAVETA BRUTO, LATÃO, ROSCÁVEL, 2 1/2" - FORNECIMENTO E INSTALAÇÃO. AF_08/2021</t>
  </si>
  <si>
    <t>43.3</t>
  </si>
  <si>
    <t>43.4</t>
  </si>
  <si>
    <t>99622</t>
  </si>
  <si>
    <t>VÁLVULA DE RETENÇÃO HORIZONTAL, DE BRONZE, ROSCÁVEL, 1 1/2"  - FORNECIMENTO E INSTALAÇÃO. AF_08/2021</t>
  </si>
  <si>
    <t>43.5</t>
  </si>
  <si>
    <t>99624</t>
  </si>
  <si>
    <t>VÁLVULA DE RETENÇÃO HORIZONTAL, DE BRONZE, ROSCÁVEL, 2 1/2" - FORNECIMENTO E INSTALAÇÃO. AF_08/2021</t>
  </si>
  <si>
    <t>43.6</t>
  </si>
  <si>
    <t>99625</t>
  </si>
  <si>
    <t>VÁLVULA DE RETENÇÃO HORIZONTAL, DE BRONZE, ROSCÁVEL, 3" - FORNECIMENTO E INSTALAÇÃO. AF_08/2021</t>
  </si>
  <si>
    <t>43.7</t>
  </si>
  <si>
    <t>REGISTRO OU VÁLVULA GLOBO ANGULAR EM LATÃO, PARA HIDRANTES EM INSTALAÇÃO PREDIAL DE INCÊNDIO, 45 GRAUS, 1 1/2" - FORNECIMENTO E INSTALAÇÃO. AF_08/2021</t>
  </si>
  <si>
    <t>43.8</t>
  </si>
  <si>
    <t>101917</t>
  </si>
  <si>
    <t>MANÔMETRO 0 A 200 PSI (0 A 14 KGF/CM2), D = 50MM - FORNECIMENTO E INSTALAÇÃO. AF_10/2020</t>
  </si>
  <si>
    <t>43.9</t>
  </si>
  <si>
    <t>43.10</t>
  </si>
  <si>
    <t>129</t>
  </si>
  <si>
    <t>MOTOBOMBA CENTRIFUGA</t>
  </si>
  <si>
    <t>43.11</t>
  </si>
  <si>
    <t>130</t>
  </si>
  <si>
    <t>PRESSOSTATO</t>
  </si>
  <si>
    <t>43.12</t>
  </si>
  <si>
    <t>131</t>
  </si>
  <si>
    <t>TANQUE DE PRESSÃO</t>
  </si>
  <si>
    <t>43.13</t>
  </si>
  <si>
    <t>132</t>
  </si>
  <si>
    <t>VÁLVULA DE ALÍVIO</t>
  </si>
  <si>
    <t>43.14</t>
  </si>
  <si>
    <t>102111</t>
  </si>
  <si>
    <t>BOMBA CENTRÍFUGA, MONOFÁSICA, 0,5 CV OU 0,49 HP, HM 6 A 20 M, Q 1,2 A 8,3 M3/H - FORNECIMENTO E INSTALAÇÃO. AF_12/2020</t>
  </si>
  <si>
    <t>44.1</t>
  </si>
  <si>
    <t>95805</t>
  </si>
  <si>
    <t>CONDULETE DE PVC, TIPO B, PARA ELETRODUTO DE PVC SOLDÁVEL DN 25 MM (3/4''), APARENTE - FORNECIMENTO E INSTALAÇÃO. AF_10/2022</t>
  </si>
  <si>
    <t>44.2</t>
  </si>
  <si>
    <t>133</t>
  </si>
  <si>
    <t>COTOVELO 90 GRAUS, EM FERRO GALVANIZADO, CONEXÃO ROSQUEADA, DN 40, INSTALADO EM RESERVAÇÃO DE ÁGUA DE EDIFICAÇÃO QUE POSSUA RESERVATÓRIO DE FIBRA/FIBROCIMENTO - FORNECIMENTO E INSTALAÇÃO.</t>
  </si>
  <si>
    <t>44.3</t>
  </si>
  <si>
    <t>94473</t>
  </si>
  <si>
    <t>COTOVELO 90 GRAUS, EM FERRO GALVANIZADO, CONEXÃO ROSQUEADA, DN 65 MM (2 1/2"), INSTALADO EM RESERVAÇÃO PREDIAL DE ÁGUA - FORNECIMENTO E INSTALAÇÃO. AF_04/2024</t>
  </si>
  <si>
    <t>44.4</t>
  </si>
  <si>
    <t>94475</t>
  </si>
  <si>
    <t>COTOVELO 90 GRAUS, EM FERRO GALVANIZADO, CONEXÃO ROSQUEADA, DN 80 MM (3"), INSTALADO EM RESERVAÇÃO PREDIAL DE ÁGUA - FORNECIMENTO E INSTALAÇÃO. AF_04/2024</t>
  </si>
  <si>
    <t>44.5</t>
  </si>
  <si>
    <t>134</t>
  </si>
  <si>
    <t>COTOVELO 90 GRAUS, EM FERRO GALVANIZADO, CONEXÃO ROSQUEADA, DN 25, INSTALADO EM RESERVAÇÃO DE ÁGUA DE EDIFICAÇÃO QUE POSSUA RESERVATÓRIO DE FIBRA/FIBROCIMENTO - FORNECIMENTO E INSTALAÇÃO.</t>
  </si>
  <si>
    <t>44.6</t>
  </si>
  <si>
    <t>97498</t>
  </si>
  <si>
    <t>TUBO DE AÇO GALVANIZADO COM COSTURA, CLASSE MÉDIA, DN 25 (1"), CONEXÃO ROSQUEADA, INSTALADO EM REDE DE ALIMENTAÇÃO PARA HIDRANTE - FORNECIMENTO E INSTALAÇÃO. AF_10/2020</t>
  </si>
  <si>
    <t>44.7</t>
  </si>
  <si>
    <t>92364</t>
  </si>
  <si>
    <t>TUBO DE AÇO GALVANIZADO COM COSTURA, CLASSE MÉDIA, DN 32 (1 1/4"), CONEXÃO ROSQUEADA, INSTALADO EM REDE DE ALIMENTAÇÃO PARA HIDRANTE - FORNECIMENTO E INSTALAÇÃO. AF_10/2020</t>
  </si>
  <si>
    <t>44.8</t>
  </si>
  <si>
    <t>92365</t>
  </si>
  <si>
    <t>TUBO DE AÇO GALVANIZADO COM COSTURA, CLASSE MÉDIA, DN 40 (1 1/2"), CONEXÃO ROSQUEADA, INSTALADO EM REDE DE ALIMENTAÇÃO PARA HIDRANTE - FORNECIMENTO E INSTALAÇÃO. AF_10/2020</t>
  </si>
  <si>
    <t>44.9</t>
  </si>
  <si>
    <t>92366</t>
  </si>
  <si>
    <t>TUBO DE AÇO GALVANIZADO COM COSTURA, CLASSE MÉDIA, DN 50 (2"), CONEXÃO ROSQUEADA, INSTALADO EM REDE DE ALIMENTAÇÃO PARA HIDRANTE - FORNECIMENTO E INSTALAÇÃO. AF_10/2020</t>
  </si>
  <si>
    <t>44.10</t>
  </si>
  <si>
    <t>92367</t>
  </si>
  <si>
    <t>TUBO DE AÇO GALVANIZADO COM COSTURA, CLASSE MÉDIA, DN 65 (2 1/2"), CONEXÃO ROSQUEADA, INSTALADO EM REDE DE ALIMENTAÇÃO PARA HIDRANTE - FORNECIMENTO E INSTALAÇÃO. AF_10/2020</t>
  </si>
  <si>
    <t>44.11</t>
  </si>
  <si>
    <t>92368</t>
  </si>
  <si>
    <t>TUBO DE AÇO GALVANIZADO COM COSTURA, CLASSE MÉDIA, DN 80 (3"), CONEXÃO ROSQUEADA, INSTALADO EM REDE DE ALIMENTAÇÃO PARA HIDRANTE - FORNECIMENTO E INSTALAÇÃO. AF_10/2020</t>
  </si>
  <si>
    <t>44.12</t>
  </si>
  <si>
    <t>95818</t>
  </si>
  <si>
    <t>CONDULETE DE PVC, TIPO X, PARA ELETRODUTO DE PVC SOLDÁVEL DN 32 MM (1''), APARENTE - FORNECIMENTO E INSTALAÇÃO. AF_10/2022</t>
  </si>
  <si>
    <t>44.13</t>
  </si>
  <si>
    <t>44.14</t>
  </si>
  <si>
    <t>91917</t>
  </si>
  <si>
    <t>CURVA 90 GRAUS PARA ELETRODUTO, PVC, ROSCÁVEL, DN 32 MM (1"), PARA CIRCUITOS TERMINAIS, INSTALADA EM PAREDE - FORNECIMENTO E INSTALAÇÃO. AF_03/2023</t>
  </si>
  <si>
    <t>44.15</t>
  </si>
  <si>
    <t>89842</t>
  </si>
  <si>
    <t>TÊ, CPVC, SOLDÁVEL, DN 35MM, INSTALADO EM PRUMADA DE ÁGUA   FORNECIMENTO E INSTALAÇÃO. AF_06/2022</t>
  </si>
  <si>
    <t>44.16</t>
  </si>
  <si>
    <t>135</t>
  </si>
  <si>
    <t>TAMPA CEGA EM PVC PARA CONDULETE 4 X 2"</t>
  </si>
  <si>
    <t>44.17</t>
  </si>
  <si>
    <t>97503</t>
  </si>
  <si>
    <t>LUVA COM REDUÇÃO, EM AÇO, CONEXÃO SOLDADA, DN 32 X 25 MM (1 1/4"  X 1"), INSTALADO EM REDE DE ALIMENTAÇÃO PARA SPRINKLER - FORNECIMENTO E INSTALAÇÃO. AF_10/2020</t>
  </si>
  <si>
    <t>44.18</t>
  </si>
  <si>
    <t>136</t>
  </si>
  <si>
    <t>LUVA COM REDUÇÃO, EM AÇO, CONEXÃO SOLDADA, DN 40  X 25 MM (1 1/2" X 1"), INSTALADO EM REDE DE ALIMENTAÇÃO PARA HIDRANTE - FORNECIMENTO E INSTALAÇÃO.</t>
  </si>
  <si>
    <t>44.19</t>
  </si>
  <si>
    <t>97447</t>
  </si>
  <si>
    <t>LUVA COM REDUÇÃO, EM AÇO, CONEXÃO SOLDADA, DN 65 X 50 MM (2 1/2" X 2"), INSTALADO EM PRUMADAS - FORNECIMENTO E INSTALAÇÃO. AF_10/2020</t>
  </si>
  <si>
    <t>44.20</t>
  </si>
  <si>
    <t>137</t>
  </si>
  <si>
    <t>LUVA COM REDUÇÃO, EM AÇO, CONEXÃO SOLDADA, DN 75 X 65 MM, INSTALADO EM PRUMADAS - FORNECIMENTO E INSTALAÇÃO.</t>
  </si>
  <si>
    <t>44.21</t>
  </si>
  <si>
    <t>138</t>
  </si>
  <si>
    <t>LUVA COM REDUÇÃO, EM AÇO, CONEXÃO SOLDADA, DN 80 X 38 MM (3" X 2 1/2"), INSTALADO EM PRUMADAS - FORNECIMENTO E INSTALAÇÃO.</t>
  </si>
  <si>
    <t>44.22</t>
  </si>
  <si>
    <t>139</t>
  </si>
  <si>
    <t>LUVA COM REDUÇÃO, EM AÇO, CONEXÃO SOLDADA, DN 80 X 40 MM , INSTALADO EM PRUMADAS - FORNECIMENTO E INSTALAÇÃO</t>
  </si>
  <si>
    <t>44.23</t>
  </si>
  <si>
    <t>140</t>
  </si>
  <si>
    <t>LUVA COM REDUÇÃO, EM AÇO, CONEXÃO SOLDADA, DN 80 X 50 MM, INSTALADO EM PRUMADAS - FORNECIMENTO E INSTALAÇÃO.</t>
  </si>
  <si>
    <t>44.24</t>
  </si>
  <si>
    <t>97450</t>
  </si>
  <si>
    <t>LUVA COM REDUÇÃO, EM AÇO, CONEXÃO SOLDADA, DN 80 X 65 MM (3" X 2 1/2"), INSTALADO EM PRUMADAS - FORNECIMENTO E INSTALAÇÃO. AF_10/2020</t>
  </si>
  <si>
    <t>44.25</t>
  </si>
  <si>
    <t>141</t>
  </si>
  <si>
    <t>TE DE REDUCAO DE FERRO GALVANIZADO, COM ROSCA BSP, DE 1" X 3/4"</t>
  </si>
  <si>
    <t>44.26</t>
  </si>
  <si>
    <t>142</t>
  </si>
  <si>
    <t>44.27</t>
  </si>
  <si>
    <t>143</t>
  </si>
  <si>
    <t>TE DE REDUCAO DE FERRO GALVANIZADO, COM ROSCA BSP, DE 2 1/2" X 1"</t>
  </si>
  <si>
    <t>44.28</t>
  </si>
  <si>
    <t>144</t>
  </si>
  <si>
    <t>TE DE REDUCAO DE FERRO GALVANIZADO, COM ROSCA BSP, DE 2 1/2" X 1 1/2</t>
  </si>
  <si>
    <t>44.29</t>
  </si>
  <si>
    <t>145</t>
  </si>
  <si>
    <t>TE DE REDUCAO DE FERRO GALVANIZADO, COM ROSCA BSP, DE 2 1/2" X 2"</t>
  </si>
  <si>
    <t>44.30</t>
  </si>
  <si>
    <t>146</t>
  </si>
  <si>
    <t>TE DE REDUCAO DE FERRO GALVANIZADO, COM ROSCA BSP, DE 3" X 2 1/2"</t>
  </si>
  <si>
    <t>44.31</t>
  </si>
  <si>
    <t>147</t>
  </si>
  <si>
    <t>ADAPTADOR PARA MANÔMETRO</t>
  </si>
  <si>
    <t>44.32</t>
  </si>
  <si>
    <t>92920</t>
  </si>
  <si>
    <t>LUVA DE REDUÇÃO, EM FERRO GALVANIZADO, 1" X 3/4", CONEXÃO ROSQUEADA, INSTALADO EM REDE DE ALIMENTAÇÃO PARA HIDRANTE - FORNECIMENTO E INSTALAÇÃO. AF_10/2020</t>
  </si>
  <si>
    <t>44.33</t>
  </si>
  <si>
    <t>148</t>
  </si>
  <si>
    <t>LUVA DE REDUCAO DE FERRO GALVANIZADO, COM ROSCA BSP MACHO/FEMEA, DE 3/4" X 1/2"</t>
  </si>
  <si>
    <t>44.34</t>
  </si>
  <si>
    <t>92945</t>
  </si>
  <si>
    <t>LUVA DE REDUÇÃO, EM FERRO GALVANIZADO, 1 1/2" X 3/4", CONEXÃO ROSQUEADA, INSTALADO EM REDE DE ALIMENTAÇÃO PARA SPRINKLER - FORNECIMENTO E INSTALAÇÃO. AF_10/2020</t>
  </si>
  <si>
    <t>44.35</t>
  </si>
  <si>
    <t>149</t>
  </si>
  <si>
    <t>BUCHA DE REDUCAO DE FERRO GALVANIZADO, COM ROSCA BSP, DE 3/4" X 1/2"</t>
  </si>
  <si>
    <t>SINALIZAÇÕES</t>
  </si>
  <si>
    <t>45.1</t>
  </si>
  <si>
    <t>97599</t>
  </si>
  <si>
    <t>LUMINÁRIA DE EMERGÊNCIA, COM 30 LÂMPADAS LED DE 2 W, SEM REATOR - FORNECIMENTO E INSTALAÇÃO. AF_09/2024</t>
  </si>
  <si>
    <t>45.2</t>
  </si>
  <si>
    <t>150</t>
  </si>
  <si>
    <t>SINALIZAÇÃO COM PLACA INDICATIVA FIXADA NA ESTRUTURA.</t>
  </si>
  <si>
    <t>45.3</t>
  </si>
  <si>
    <t>102520</t>
  </si>
  <si>
    <t>PINTURA DE SINALIZAÇÃO VERTICAL DE SEGURANÇA, FAIXAS AMARELA E PRETA, APLICAÇÃO MANUAL, 2 DEMÃOS. AF_05/2021</t>
  </si>
  <si>
    <t>ACESSÓRIOS PERFILADOS PERFURADOS</t>
  </si>
  <si>
    <t>46.1</t>
  </si>
  <si>
    <t>151</t>
  </si>
  <si>
    <t>TERMINAL METALICO A PRESSAO PARA 1 CABO DE 35 MM2</t>
  </si>
  <si>
    <t>46.2</t>
  </si>
  <si>
    <t>152</t>
  </si>
  <si>
    <t>CABECOTE PARA ENTRADA DE LINHA DE ALIMENTACAO PARA ELETRODUTO</t>
  </si>
  <si>
    <t>ACESSÓRIOS PARA ELETRODUTOS</t>
  </si>
  <si>
    <t>47.1</t>
  </si>
  <si>
    <t>153</t>
  </si>
  <si>
    <t>ARRUELA EM ALUMINIO, COM ROSCA, DE 1 1/2", PARA ELETRODUTO</t>
  </si>
  <si>
    <t>47.2</t>
  </si>
  <si>
    <t>154</t>
  </si>
  <si>
    <t>ARRUELA EM ALUMINIO</t>
  </si>
  <si>
    <t>47.3</t>
  </si>
  <si>
    <t>91941</t>
  </si>
  <si>
    <t>CAIXA RETANGULAR 4" X 2" BAIXA (0,30 M DO PISO), PVC, INSTALADA EM PAREDE - FORNECIMENTO E INSTALAÇÃO. AF_03/2023</t>
  </si>
  <si>
    <t>47.4</t>
  </si>
  <si>
    <t>91936</t>
  </si>
  <si>
    <t>CAIXA OCTOGONAL 4" X 4", PVC, INSTALADA EM LAJE - FORNECIMENTO E INSTALAÇÃO. AF_03/2023</t>
  </si>
  <si>
    <t>47.5</t>
  </si>
  <si>
    <t>92867</t>
  </si>
  <si>
    <t>CAIXA RETANGULAR 4" X 2" ALTA (2,00 M DO PISO), METÁLICA, INSTALADA EM PAREDE - FORNECIMENTO E INSTALAÇÃO. AF_03/2023</t>
  </si>
  <si>
    <t>47.6</t>
  </si>
  <si>
    <t>47.7</t>
  </si>
  <si>
    <t>91899</t>
  </si>
  <si>
    <t>CURVA 90 GRAUS PARA ELETRODUTO, PVC, ROSCÁVEL, DN 20 MM (1/2"), PARA CIRCUITOS TERMINAIS, INSTALADA EM LAJE - FORNECIMENTO E INSTALAÇÃO. AF_03/2023</t>
  </si>
  <si>
    <t>47.8</t>
  </si>
  <si>
    <t>47.9</t>
  </si>
  <si>
    <t>91878</t>
  </si>
  <si>
    <t>LUVA PARA ELETRODUTO, PVC, ROSCÁVEL, DN 20 MM (1/2"), PARA CIRCUITOS TERMINAIS, INSTALADA EM LAJE - FORNECIMENTO E INSTALAÇÃO. AF_03/2023</t>
  </si>
  <si>
    <t>47.10</t>
  </si>
  <si>
    <t>93013</t>
  </si>
  <si>
    <t>LUVA PARA ELETRODUTO, PVC, ROSCÁVEL, DN 50 MM (1 1/2"), PARA REDE ENTERRADA DE DISTRIBUIÇÃO DE ENERGIA ELÉTRICA - FORNECIMENTO E INSTALAÇÃO. AF_12/2021</t>
  </si>
  <si>
    <t>ACESSÓRIOS GERAL</t>
  </si>
  <si>
    <t>48.1</t>
  </si>
  <si>
    <t>155</t>
  </si>
  <si>
    <t>48.2</t>
  </si>
  <si>
    <t>156</t>
  </si>
  <si>
    <t>BUCHA DE NYLON</t>
  </si>
  <si>
    <t>48.3</t>
  </si>
  <si>
    <t>157</t>
  </si>
  <si>
    <t>PARAFUSO DE ACO ZINCADO COM ROSCA SOBERBA, CABECA CHATA E FENDA SIMPLES, DIAMETRO 4,2 MM, COMPRIMENTO * 32 * MM</t>
  </si>
  <si>
    <t>48.4</t>
  </si>
  <si>
    <t>158</t>
  </si>
  <si>
    <t>PORCA ZINCADA, SEXTAVADA, DIAMETRO 1/4"</t>
  </si>
  <si>
    <t>48.5</t>
  </si>
  <si>
    <t>90460</t>
  </si>
  <si>
    <t>SUPORTE PARA 2 TUBOS HORIZONTAIS, ESPAÇADO A CADA 56 CM, EM PERFILADO COM COMPRIMENTO DE 25 CM FIXADO EM LAJE, POR METRO DE TUBULAÇÃO FIXADA. AF_09/2023</t>
  </si>
  <si>
    <t>48.6</t>
  </si>
  <si>
    <t>159</t>
  </si>
  <si>
    <t>VERGALHAO ZINCADO ROSCA TOTAL, 1/4 " (6,3 MM)</t>
  </si>
  <si>
    <t>48.7</t>
  </si>
  <si>
    <t>101553</t>
  </si>
  <si>
    <t>ALÇA PREFORMADA DE DISTRIBUIÇÃO, EM  AÇO GALVANIZADO, AWG 1 - FORNECIMENTO E INSTALAÇÃO. AF_07/2020</t>
  </si>
  <si>
    <t>48.8</t>
  </si>
  <si>
    <t>160</t>
  </si>
  <si>
    <t>ARMACAO VERTICAL COM HASTE E CONTRA-PINO, EM CHAPA DE ACO GALVANIZADO 3/16", COM 1 ESTRIBO E 1 ISOLADOR</t>
  </si>
  <si>
    <t>48.9</t>
  </si>
  <si>
    <t>98306</t>
  </si>
  <si>
    <t>BLOCO DE ENGATE RÁPIDO PARA BASTIDOR TIPO M10 - FORNECIMENTO E INSTALAÇÃO. AF_11/2019</t>
  </si>
  <si>
    <t>48.10</t>
  </si>
  <si>
    <t>161</t>
  </si>
  <si>
    <t>CABO DE COBRE NU 6 MM2 MEIO-DURO</t>
  </si>
  <si>
    <t>48.11</t>
  </si>
  <si>
    <t>162</t>
  </si>
  <si>
    <t>CAIXA DE INSPECAO PARA ATERRAMENTO OU OUTRO USO, EM PVC, DN = 250 X 250 MM</t>
  </si>
  <si>
    <t>48.12</t>
  </si>
  <si>
    <t>163</t>
  </si>
  <si>
    <t>CHUMBADOR DE ACO TIPO PARABOLT, * 5/8" X 200* MM, COM PORCA E ARRUELA</t>
  </si>
  <si>
    <t>48.13</t>
  </si>
  <si>
    <t>164</t>
  </si>
  <si>
    <t>CONECTOR DE ALUMINIO TIPO PRENSA CABO, BITOLA 3/8", PARA CABOS DE DIAMETRO DE 9 A 10 MM</t>
  </si>
  <si>
    <t>48.14</t>
  </si>
  <si>
    <t>96986</t>
  </si>
  <si>
    <t>HASTE DE ATERRAMENTO, DIÂMETRO 3/4", COM 3 METROS - FORNECIMENTO E INSTALAÇÃO. AF_08/2023</t>
  </si>
  <si>
    <t>48.15</t>
  </si>
  <si>
    <t>101548</t>
  </si>
  <si>
    <t>ISOLADOR, TIPO ROLDANA, PARA BAIXA TENSÃO - FORNECIMENTO E INSTALAÇÃO. AF_07/2020</t>
  </si>
  <si>
    <t>48.16</t>
  </si>
  <si>
    <t>165</t>
  </si>
  <si>
    <t>PARAFUSO DE LATAO COM ROSCA SOBERBA, CABECA CHATA E FENDA SIMPLES, DIAMETRO 3,2 MM, COMPRIMENTO 16 MM</t>
  </si>
  <si>
    <t>48.17</t>
  </si>
  <si>
    <t>166</t>
  </si>
  <si>
    <t>CONECTOR DE ALUMINIO TIPO PRENSA CABO, BITOLA 1", PARA CABOS DE DIAMETRO DE 22,5 A 25 MM</t>
  </si>
  <si>
    <t>CABOS</t>
  </si>
  <si>
    <t>49.1</t>
  </si>
  <si>
    <t>92996</t>
  </si>
  <si>
    <t>CABO DE COBRE FLEXÍVEL ISOLADO, 150 MM², ANTI-CHAMA 0,6/1,0 KV, PARA REDE ENTERRADA DE DISTRIBUIÇÃO DE ENERGIA ELÉTRICA - FORNECIMENTO E INSTALAÇÃO. AF_12/2021</t>
  </si>
  <si>
    <t>49.2</t>
  </si>
  <si>
    <t>92998</t>
  </si>
  <si>
    <t>CABO DE COBRE FLEXÍVEL ISOLADO, 185 MM², ANTI-CHAMA 0,6/1,0 KV, PARA REDE ENTERRADA DE DISTRIBUIÇÃO DE ENERGIA ELÉTRICA - FORNECIMENTO E INSTALAÇÃO. AF_12/2021</t>
  </si>
  <si>
    <t>49.3</t>
  </si>
  <si>
    <t>93002</t>
  </si>
  <si>
    <t>CABO DE COBRE FLEXÍVEL ISOLADO, 300 MM², ANTI-CHAMA 0,6/1,0 KV, PARA REDE ENTERRADA DE DISTRIBUIÇÃO DE ENERGIA ELÉTRICA - FORNECIMENTO E INSTALAÇÃO. AF_12/2021</t>
  </si>
  <si>
    <t>49.4</t>
  </si>
  <si>
    <t>91932</t>
  </si>
  <si>
    <t>CABO DE COBRE FLEXÍVEL ISOLADO, 10 MM², ANTI-CHAMA 450/750 V, PARA CIRCUITOS TERMINAIS - FORNECIMENTO E INSTALAÇÃO. AF_03/2023</t>
  </si>
  <si>
    <t>49.5</t>
  </si>
  <si>
    <t>49.6</t>
  </si>
  <si>
    <t>91935</t>
  </si>
  <si>
    <t>CABO DE COBRE FLEXÍVEL ISOLADO, 16 MM², ANTI-CHAMA 0,6/1,0 KV, PARA CIRCUITOS TERMINAIS - FORNECIMENTO E INSTALAÇÃO. AF_03/2023</t>
  </si>
  <si>
    <t>49.7</t>
  </si>
  <si>
    <t>91929</t>
  </si>
  <si>
    <t>CABO DE COBRE FLEXÍVEL ISOLADO, 4 MM², ANTI-CHAMA 0,6/1,0 KV, PARA CIRCUITOS TERMINAIS - FORNECIMENTO E INSTALAÇÃO. AF_03/2023</t>
  </si>
  <si>
    <t>49.8</t>
  </si>
  <si>
    <t>101564</t>
  </si>
  <si>
    <t>CABO DE COBRE FLEXÍVEL ISOLADO, 50 MM², 0,6/1,0 KV, PARA REDE AÉREA DE DISTRIBUIÇÃO DE ENERGIA ELÉTRICA DE BAIXA TENSÃO - FORNECIMENTO E INSTALAÇÃO. AF_07/2020</t>
  </si>
  <si>
    <t>49.9</t>
  </si>
  <si>
    <t>91931</t>
  </si>
  <si>
    <t>CABO DE COBRE FLEXÍVEL ISOLADO, 6 MM², ANTI-CHAMA 0,6/1,0 KV, PARA CIRCUITOS TERMINAIS - FORNECIMENTO E INSTALAÇÃO. AF_03/2023</t>
  </si>
  <si>
    <t>49.10</t>
  </si>
  <si>
    <t>101567</t>
  </si>
  <si>
    <t>CABO DE COBRE FLEXÍVEL ISOLADO, 95 MM², 0,6/1,0 KV, PARA REDE AÉREA DE DISTRIBUIÇÃO DE ENERGIA ELÉTRICA DE BAIXA TENSÃO - FORNECIMENTO E INSTALAÇÃO. AF_07/2020</t>
  </si>
  <si>
    <t>49.11</t>
  </si>
  <si>
    <t>91924</t>
  </si>
  <si>
    <t>CABO DE COBRE FLEXÍVEL ISOLADO, 1,5 MM², ANTI-CHAMA 450/750 V, PARA CIRCUITOS TERMINAIS - FORNECIMENTO E INSTALAÇÃO. AF_03/2023</t>
  </si>
  <si>
    <t>49.12</t>
  </si>
  <si>
    <t>92981</t>
  </si>
  <si>
    <t>CABO DE COBRE FLEXÍVEL ISOLADO, 16 MM², ANTI-CHAMA 450/750 V, PARA DISTRIBUIÇÃO - FORNECIMENTO E INSTALAÇÃO. AF_10/2020</t>
  </si>
  <si>
    <t>49.13</t>
  </si>
  <si>
    <t>91926</t>
  </si>
  <si>
    <t>CABO DE COBRE FLEXÍVEL ISOLADO, 2,5 MM², ANTI-CHAMA 450/750 V, PARA CIRCUITOS TERMINAIS - FORNECIMENTO E INSTALAÇÃO. AF_03/2023</t>
  </si>
  <si>
    <t>49.14</t>
  </si>
  <si>
    <t>101562</t>
  </si>
  <si>
    <t>CABO DE COBRE FLEXÍVEL ISOLADO, 25 MM², 0,6/1,0 KV, PARA REDE AÉREA DE DISTRIBUIÇÃO DE ENERGIA ELÉTRICA DE BAIXA TENSÃO - FORNECIMENTO E INSTALAÇÃO. AF_07/2020</t>
  </si>
  <si>
    <t>49.15</t>
  </si>
  <si>
    <t>91928</t>
  </si>
  <si>
    <t>CABO DE COBRE FLEXÍVEL ISOLADO, 4 MM², ANTI-CHAMA 450/750 V, PARA CIRCUITOS TERMINAIS - FORNECIMENTO E INSTALAÇÃO. AF_03/2023</t>
  </si>
  <si>
    <t>49.16</t>
  </si>
  <si>
    <t>49.17</t>
  </si>
  <si>
    <t>91930</t>
  </si>
  <si>
    <t>CABO DE COBRE FLEXÍVEL ISOLADO, 6 MM², ANTI-CHAMA 450/750 V, PARA CIRCUITOS TERMINAIS - FORNECIMENTO E INSTALAÇÃO. AF_03/2023</t>
  </si>
  <si>
    <t>CAIXAS DE PASSAGEM</t>
  </si>
  <si>
    <t>50.1</t>
  </si>
  <si>
    <t>100556</t>
  </si>
  <si>
    <t>CAIXA DE PASSAGEM PARA TELEFONE 15X15X10CM (SOBREPOR), FORNECIMENTO E INSTALACAO. AF_11/2019</t>
  </si>
  <si>
    <t>50.2</t>
  </si>
  <si>
    <t>43097</t>
  </si>
  <si>
    <t>CAIXA DE PASSAGEM ELETRICA DE PAREDE, DE SOBREPOR, EM TERMOPLASTICO / PVC, COM TAMPA APARAFUSADA, DIMENSOES, 150 X 150 X *100* MM</t>
  </si>
  <si>
    <t>50.3</t>
  </si>
  <si>
    <t>97891</t>
  </si>
  <si>
    <t>CAIXA ENTERRADA ELÉTRICA RETANGULAR, EM ALVENARIA COM BLOCOS DE CONCRETO, FUNDO COM BRITA, DIMENSÕES INTERNAS: 0,4X0,4X0,4 M. AF_12/2020</t>
  </si>
  <si>
    <t>DISPOSITIVOS ELÉTRICOS</t>
  </si>
  <si>
    <t>51.1</t>
  </si>
  <si>
    <t>91955</t>
  </si>
  <si>
    <t>INTERRUPTOR PARALELO (1 MÓDULO), 10A/250V, INCLUINDO SUPORTE E PLACA - FORNECIMENTO E INSTALAÇÃO. AF_03/2023</t>
  </si>
  <si>
    <t>51.2</t>
  </si>
  <si>
    <t>91953</t>
  </si>
  <si>
    <t>INTERRUPTOR SIMPLES (1 MÓDULO), 10A/250V, INCLUINDO SUPORTE E PLACA - FORNECIMENTO E INSTALAÇÃO. AF_03/2023</t>
  </si>
  <si>
    <t>51.3</t>
  </si>
  <si>
    <t>91959</t>
  </si>
  <si>
    <t>INTERRUPTOR SIMPLES (2 MÓDULOS), 10A/250V, INCLUINDO SUPORTE E PLACA - FORNECIMENTO E INSTALAÇÃO. AF_03/2023</t>
  </si>
  <si>
    <t>51.4</t>
  </si>
  <si>
    <t>91967</t>
  </si>
  <si>
    <t>INTERRUPTOR SIMPLES (3 MÓDULOS), 10A/250V, INCLUINDO SUPORTE E PLACA - FORNECIMENTO E INSTALAÇÃO. AF_03/2023</t>
  </si>
  <si>
    <t>51.5</t>
  </si>
  <si>
    <t>167</t>
  </si>
  <si>
    <t>ESPELHO / PLACA CEGA 4" X 2", PARA INSTALACAO DE TOMADAS E INTERRUPTORES</t>
  </si>
  <si>
    <t>51.6</t>
  </si>
  <si>
    <t>91946</t>
  </si>
  <si>
    <t>SUPORTE PARAFUSADO COM PLACA DE ENCAIXE 4" X 2" MÉDIO (1,30 M DO PISO) PARA PONTO ELÉTRICO - FORNECIMENTO E INSTALAÇÃO. AF_03/2023</t>
  </si>
  <si>
    <t>51.7</t>
  </si>
  <si>
    <t>92022</t>
  </si>
  <si>
    <t>INTERRUPTOR SIMPLES (1 MÓDULO) COM 1 TOMADA DE EMBUTIR 2P+T 10 A, SEM SUPORTE E SEM PLACA - FORNECIMENTO E INSTALAÇÃO. AF_03/2023</t>
  </si>
  <si>
    <t>51.8</t>
  </si>
  <si>
    <t>92028</t>
  </si>
  <si>
    <t>INTERRUPTOR PARALELO (1 MÓDULO) COM 1 TOMADA DE EMBUTIR 2P+T 10 A, SEM SUPORTE E SEM PLACA - FORNECIMENTO E INSTALAÇÃO. AF_03/2023</t>
  </si>
  <si>
    <t>51.9</t>
  </si>
  <si>
    <t>91964</t>
  </si>
  <si>
    <t>INTERRUPTOR SIMPLES (2 MÓDULOS) COM INTERRUPTOR PARALELO (1 MÓDULO), 10A/250V, SEM SUPORTE E SEM PLACA - FORNECIMENTO E INSTALAÇÃO. AF_03/2023</t>
  </si>
  <si>
    <t>51.10</t>
  </si>
  <si>
    <t>92026</t>
  </si>
  <si>
    <t>INTERRUPTOR SIMPLES (2 MÓDULOS) COM 1 TOMADA DE EMBUTIR 2P+T 10 A, SEM SUPORTE E SEM PLACA - FORNECIMENTO E INSTALAÇÃO. AF_03/2023</t>
  </si>
  <si>
    <t>51.11</t>
  </si>
  <si>
    <t>91998</t>
  </si>
  <si>
    <t>TOMADA BAIXA DE EMBUTIR (1 MÓDULO), 2P+T 10 A, SEM SUPORTE E SEM PLACA - FORNECIMENTO E INSTALAÇÃO. AF_03/2023</t>
  </si>
  <si>
    <t>51.12</t>
  </si>
  <si>
    <t>91999</t>
  </si>
  <si>
    <t>TOMADA BAIXA DE EMBUTIR (1 MÓDULO), 2P+T 20 A, SEM SUPORTE E SEM PLACA - FORNECIMENTO E INSTALAÇÃO. AF_03/2023</t>
  </si>
  <si>
    <t>DISPOSITIVOS DE PROTEÇÃO</t>
  </si>
  <si>
    <t>52.1</t>
  </si>
  <si>
    <t>93667</t>
  </si>
  <si>
    <t>DISJUNTOR TRIPOLAR TIPO DIN, CORRENTE NOMINAL DE 10A - FORNECIMENTO E INSTALAÇÃO. AF_10/2020</t>
  </si>
  <si>
    <t>52.2</t>
  </si>
  <si>
    <t>93653</t>
  </si>
  <si>
    <t>DISJUNTOR MONOPOLAR TIPO DIN, CORRENTE NOMINAL DE 10A - FORNECIMENTO E INSTALAÇÃO. AF_10/2020</t>
  </si>
  <si>
    <t>52.3</t>
  </si>
  <si>
    <t>93654</t>
  </si>
  <si>
    <t>DISJUNTOR MONOPOLAR TIPO DIN, CORRENTE NOMINAL DE 16A - FORNECIMENTO E INSTALAÇÃO. AF_10/2020</t>
  </si>
  <si>
    <t>52.4</t>
  </si>
  <si>
    <t>93656</t>
  </si>
  <si>
    <t>DISJUNTOR MONOPOLAR TIPO DIN, CORRENTE NOMINAL DE 25A - FORNECIMENTO E INSTALAÇÃO. AF_10/2020</t>
  </si>
  <si>
    <t>52.5</t>
  </si>
  <si>
    <t>93660</t>
  </si>
  <si>
    <t>DISJUNTOR BIPOLAR TIPO DIN, CORRENTE NOMINAL DE 10A - FORNECIMENTO E INSTALAÇÃO. AF_10/2020</t>
  </si>
  <si>
    <t>52.6</t>
  </si>
  <si>
    <t>93661</t>
  </si>
  <si>
    <t>DISJUNTOR BIPOLAR TIPO DIN, CORRENTE NOMINAL DE 16A - FORNECIMENTO E INSTALAÇÃO. AF_10/2020</t>
  </si>
  <si>
    <t>52.7</t>
  </si>
  <si>
    <t>93663</t>
  </si>
  <si>
    <t>DISJUNTOR BIPOLAR TIPO DIN, CORRENTE NOMINAL DE 25A - FORNECIMENTO E INSTALAÇÃO. AF_10/2020</t>
  </si>
  <si>
    <t>52.8</t>
  </si>
  <si>
    <t>93664</t>
  </si>
  <si>
    <t>DISJUNTOR BIPOLAR TIPO DIN, CORRENTE NOMINAL DE 32A - FORNECIMENTO E INSTALAÇÃO. AF_10/2020</t>
  </si>
  <si>
    <t>52.9</t>
  </si>
  <si>
    <t>101895</t>
  </si>
  <si>
    <t>DISJUNTOR TERMOMAGNÉTICO TRIPOLAR , CORRENTE NOMINAL DE 125A - FORNECIMENTO E INSTALAÇÃO. AF_10/2020</t>
  </si>
  <si>
    <t>52.10</t>
  </si>
  <si>
    <t>93668</t>
  </si>
  <si>
    <t>DISJUNTOR TRIPOLAR TIPO DIN, CORRENTE NOMINAL DE 16A - FORNECIMENTO E INSTALAÇÃO. AF_10/2020</t>
  </si>
  <si>
    <t>52.11</t>
  </si>
  <si>
    <t>101896</t>
  </si>
  <si>
    <t>DISJUNTOR TERMOMAGNÉTICO TRIPOLAR , CORRENTE NOMINAL DE 200A - FORNECIMENTO E INSTALAÇÃO. AF_10/2020</t>
  </si>
  <si>
    <t>52.12</t>
  </si>
  <si>
    <t>93670</t>
  </si>
  <si>
    <t>DISJUNTOR TRIPOLAR TIPO DIN, CORRENTE NOMINAL DE 25A - FORNECIMENTO E INSTALAÇÃO. AF_10/2020</t>
  </si>
  <si>
    <t>52.13</t>
  </si>
  <si>
    <t>101898</t>
  </si>
  <si>
    <t>DISJUNTOR TERMOMAGNÉTICO TRIPOLAR , CORRENTE NOMINAL DE 400A - FORNECIMENTO E INSTALAÇÃO. AF_10/2020</t>
  </si>
  <si>
    <t>52.14</t>
  </si>
  <si>
    <t>93673</t>
  </si>
  <si>
    <t>DISJUNTOR TRIPOLAR TIPO DIN, CORRENTE NOMINAL DE 50A - FORNECIMENTO E INSTALAÇÃO. AF_10/2020</t>
  </si>
  <si>
    <t>52.15</t>
  </si>
  <si>
    <t>101894</t>
  </si>
  <si>
    <t>DISJUNTOR TRIPOLAR TIPO NEMA, CORRENTE NOMINAL DE 60 ATÉ 100A - FORNECIMENTO E INSTALAÇÃO. AF_10/2020</t>
  </si>
  <si>
    <t>52.16</t>
  </si>
  <si>
    <t>168</t>
  </si>
  <si>
    <t>DISPOSITIVO CONTRA SURTO - DPS 8 kA</t>
  </si>
  <si>
    <t>52.17</t>
  </si>
  <si>
    <t>DISJUNTOR TETRAPOLAR TIPO DR, CORRENTE NOMINAL DE 25A - 30mA</t>
  </si>
  <si>
    <t>52.18</t>
  </si>
  <si>
    <t>170</t>
  </si>
  <si>
    <t>DISJUNTOR TETRAPOLAR TIPO DR, CORRENTE NOMINAL DE 40A - 30mA</t>
  </si>
  <si>
    <t>52.19</t>
  </si>
  <si>
    <t>DISJUNTOR TETRAPOLAR TIPO DR, CORRENTE NOMINAL DE 63A - 30mA</t>
  </si>
  <si>
    <t>52.20</t>
  </si>
  <si>
    <t>171</t>
  </si>
  <si>
    <t>DISJUNTOR TETRAPOLAR TIPO DR, CORRENTE NOMINAL DE 80A - 30mA</t>
  </si>
  <si>
    <t>52.21</t>
  </si>
  <si>
    <t>172</t>
  </si>
  <si>
    <t>DISJUNTOR BIPOLAR TIPO DR, CORRENTE NOMINAL DE 60A A 100A - 30mA</t>
  </si>
  <si>
    <t>52.22</t>
  </si>
  <si>
    <t>173</t>
  </si>
  <si>
    <t>DISJUNTOR TETRAPOLAR TIPO DR, CORRENTE NOMINAL DE 100A - 30mA</t>
  </si>
  <si>
    <t>52.23</t>
  </si>
  <si>
    <t>174</t>
  </si>
  <si>
    <t>DISJUNTOR TETRAPOLAR TIPO DR, CORRENTE NOMINAL DE 125A - 30mA</t>
  </si>
  <si>
    <t>ELETROCALHAS</t>
  </si>
  <si>
    <t>53.1</t>
  </si>
  <si>
    <t>175</t>
  </si>
  <si>
    <t>ELETROCALHA LISA OU PERFURADA EM AÇO GALVANIZADO, LARGURA  200MM E ALTURA 75MM, INCLUSIVE EMENDA E FIXAÇÃO - FORNECIMENTO E INSTALAÇÃO</t>
  </si>
  <si>
    <t>53.2</t>
  </si>
  <si>
    <t>176</t>
  </si>
  <si>
    <t>ELETROCALHA LISA OU PERFURADA EM AÇO GALVANIZADO, LARGURA  50MM E ALTURA 50MM, INCLUSIVE EMENDA E FIXAÇÃO - FORNECIMENTO E INSTALAÇÃO.</t>
  </si>
  <si>
    <t>53.3</t>
  </si>
  <si>
    <t>177</t>
  </si>
  <si>
    <t>53.4</t>
  </si>
  <si>
    <t>178</t>
  </si>
  <si>
    <t>TÊ HORIZONTAL 90º, PARA ELETROCALHA, LISA OU PERFURADA EM AÇO GALVANIZADO, LARGURA DE 200MM E ALTURA DE 50MM - FORNECIMENTO E INSTALAÇÃO.</t>
  </si>
  <si>
    <t>53.5</t>
  </si>
  <si>
    <t>53.6</t>
  </si>
  <si>
    <t>180</t>
  </si>
  <si>
    <t>CRUZETA DE FERRO GALVANIZADO, COM ROSCA BSP, DE 2"</t>
  </si>
  <si>
    <t>53.7</t>
  </si>
  <si>
    <t>2662</t>
  </si>
  <si>
    <t>TAMPAO / TERMINAL / PLUG, D = 4", PARA DUTO CORRUGADO PEAD (CABEAMENTO SUBTERRANEO)</t>
  </si>
  <si>
    <t>53.8</t>
  </si>
  <si>
    <t>2668</t>
  </si>
  <si>
    <t>TAMPAO / TERMINAL / PLUG, D = 2", PARA DUTO CORRUGADO PEAD (CABEAMENTO SUBTERRANEO)</t>
  </si>
  <si>
    <t>53.9</t>
  </si>
  <si>
    <t>181</t>
  </si>
  <si>
    <t>TÊ HORIZONTAL 90º, PARA ELETROCALHA, LISA OU PERFURADA EM AÇO GALVANIZADO, LARGURA DE 200MM E ALTURA DE 75MM - FORNECIMENTO E INSTALAÇÃO. AF_04/2023</t>
  </si>
  <si>
    <t>53.10</t>
  </si>
  <si>
    <t>182</t>
  </si>
  <si>
    <t>TAMPAO / TERMINAL / PLUG, D = 4" , PARA DUTO CORRUGADO PEAD</t>
  </si>
  <si>
    <t>53.11</t>
  </si>
  <si>
    <t>183</t>
  </si>
  <si>
    <t>TAMPAO / TERMINAL / PLUG, D = 2" , PARA DUTO CORRUGADO PEAD</t>
  </si>
  <si>
    <t>53.12</t>
  </si>
  <si>
    <t>184</t>
  </si>
  <si>
    <t>ELETROCALHA LISA OU PERFURADA EM AÇO GALVANIZADO, LARGURA  200MM E ALTURA 100 MM, INCLUSIVE EMENDA E FIXAÇÃO - FORNECIMENTO E INSTALAÇÃO</t>
  </si>
  <si>
    <t>ELETRODUTOS</t>
  </si>
  <si>
    <t>54.1</t>
  </si>
  <si>
    <t>91837</t>
  </si>
  <si>
    <t>ELETRODUTO FLEXÍVEL CORRUGADO REFORÇADO, PVC, DN 32 MM (1"), PARA CIRCUITOS TERMINAIS, INSTALADO EM FORRO - FORNECIMENTO E INSTALAÇÃO. AF_03/2023_PA</t>
  </si>
  <si>
    <t>54.2</t>
  </si>
  <si>
    <t>91855</t>
  </si>
  <si>
    <t>ELETRODUTO FLEXÍVEL CORRUGADO REFORÇADO, PVC, DN 25 MM (3/4"), PARA CIRCUITOS TERMINAIS, INSTALADO EM PAREDE - FORNECIMENTO E INSTALAÇÃO. AF_03/2023</t>
  </si>
  <si>
    <t>54.3</t>
  </si>
  <si>
    <t>97667</t>
  </si>
  <si>
    <t>ELETRODUTO FLEXÍVEL CORRUGADO, PEAD, DN 50 (1 1/2"), PARA REDE ENTERRADA DE DISTRIBUIÇÃO DE ENERGIA ELÉTRICA - FORNECIMENTO E INSTALAÇÃO. AF_12/2021</t>
  </si>
  <si>
    <t>54.4</t>
  </si>
  <si>
    <t>97669</t>
  </si>
  <si>
    <t>ELETRODUTO FLEXÍVEL CORRUGADO, PEAD, DN 90 (3"), PARA REDE ENTERRADA DE DISTRIBUIÇÃO DE ENERGIA ELÉTRICA - FORNECIMENTO E INSTALAÇÃO. AF_12/2021</t>
  </si>
  <si>
    <t>54.5</t>
  </si>
  <si>
    <t>185</t>
  </si>
  <si>
    <t>ELETRODUTO FLEXÍVEL CORRUGADO, PEAD, DN 100 (5"), PARA REDE ENTERRADA DE DISTRIBUIÇÃO DE ENERGIA ELÉTRICA - FORNECIMENTO E INSTALAÇÃO.</t>
  </si>
  <si>
    <t>54.6</t>
  </si>
  <si>
    <t>91870</t>
  </si>
  <si>
    <t>ELETRODUTO RÍGIDO ROSCÁVEL, PVC, DN 20 MM (1/2"), PARA CIRCUITOS TERMINAIS, INSTALADO EM PAREDE - FORNECIMENTO E INSTALAÇÃO. AF_03/2023</t>
  </si>
  <si>
    <t>54.7</t>
  </si>
  <si>
    <t>ELETRODUTO RIGIDO, EM ACO ZINCADO OU GALVANIZADO, TIPO LEVE, DN=3/4”, APARENTE - FORNECIMENTO E INSTALAÇÃO. AF_10/2022</t>
  </si>
  <si>
    <t>54.8</t>
  </si>
  <si>
    <t>54.9</t>
  </si>
  <si>
    <t>97670</t>
  </si>
  <si>
    <t>ELETRODUTO FLEXÍVEL CORRUGADO, PEAD, DN 100 (4"), PARA REDE ENTERRADA DE DISTRIBUIÇÃO DE ENERGIA ELÉTRICA - FORNECIMENTO E INSTALAÇÃO. AF_12/2021</t>
  </si>
  <si>
    <t>54.10</t>
  </si>
  <si>
    <t>101663</t>
  </si>
  <si>
    <t>ABRAÇADEIRA DE FIXAÇÃO DE BRAÇOS DE LUMINÁRIAS DE 2" - FORNECIMENTO E INSTALAÇÃO. AF_08/2020</t>
  </si>
  <si>
    <t>PERFILADOS</t>
  </si>
  <si>
    <t>55.1</t>
  </si>
  <si>
    <t>187</t>
  </si>
  <si>
    <t>GANCHO PARA PERFILADO 44X32 MM</t>
  </si>
  <si>
    <t>55.2</t>
  </si>
  <si>
    <t>104764</t>
  </si>
  <si>
    <t>SUPORTE PARA 2 ELETRODUTOS, ESPAÇADO A CADA 80 CM, EM PERFILADO COM COMPRIMENTO DE 25 CM FIXADO EM LAJE, POR METRO DE ELETRODUTO FIXADO. AF_09/2023</t>
  </si>
  <si>
    <t>55.3</t>
  </si>
  <si>
    <t>188</t>
  </si>
  <si>
    <t>PERFILADO PERFURADO 38X38 MM</t>
  </si>
  <si>
    <t>ILUMINAÇÃO</t>
  </si>
  <si>
    <t>56.1</t>
  </si>
  <si>
    <t>97607</t>
  </si>
  <si>
    <t>LUMINÁRIA ARANDELA TIPO TARTARUGA, DE SOBREPOR, COM 1 LÂMPADA LED DE 6 W, SEM REATOR - FORNECIMENTO E INSTALAÇÃO. AF_09/2024</t>
  </si>
  <si>
    <t>56.2</t>
  </si>
  <si>
    <t>LUMINÁRIA SOBREPOR COMPL., CORPO CH. AÇO PINTADA BRANCA, REFLETOR, ALETAS PARABÓLICAS ALUM.ALTA PUREZA E REFLETÂNCIA INCLUSIVE 4 LÂMPADAS LED T8 18/20W TEMP. DE COR 6000K BIVOLT C/ 60CM - CS416AL-N - AMES, 1452 - LUMAVI OU EQUIVALENTE</t>
  </si>
  <si>
    <t>56.3</t>
  </si>
  <si>
    <t>190</t>
  </si>
  <si>
    <t>LUMINÁRIA DE EMBUTIR COMPLETA EM FORRO DE GESSO OU MODULADO COM PERFIL "T", PARA 2 LAMPADAS T8 16/18W.</t>
  </si>
  <si>
    <t>56.4</t>
  </si>
  <si>
    <t>LUMINÁRIA TIPO CALHA, DE EMBUTIR, COM 2 LÂMPADAS FLUORESCENTES DE 14 W, COM REATOR DE PARTIDA RÁPIDA - FORNECIMENTO E INSTALAÇÃO.</t>
  </si>
  <si>
    <t>56.5</t>
  </si>
  <si>
    <t>192</t>
  </si>
  <si>
    <t>LUMINÁRIA DE EMBUTIR COMPLETA EM FORRO DE GESSO OU MODULADO COM PERFIL "T", PARA 2 LAMPADAS T8 32/36W.</t>
  </si>
  <si>
    <t>56.6</t>
  </si>
  <si>
    <t>REFLETOR EM ALUMÍNIO, DE SUPORTE E ALÇA, COM 1 LÂMPADA VAPOR DE MERCÚRIO DE 70 W, COM REATOR ALTO FATOR DE POTÊNCIA - FORNECIMENTO E INSTALAÇÃO.</t>
  </si>
  <si>
    <t>56.7</t>
  </si>
  <si>
    <t>REFLETOR EM ALUMÍNIO, DE SUPORTE E ALÇA, COM 1 LÂMPADA VAPOR DE MERCÚRIO DE 150 W, COM REATOR ALTO FATOR DE POTÊNCIA - FORNECIMENTO E INSTALAÇÃO.</t>
  </si>
  <si>
    <t>56.8</t>
  </si>
  <si>
    <t>REFLETOR EM ALUMÍNIO, DE SUPORTE E ALÇA, COM LÂMPADA VAPOR DE MERCÚRIO DE 250 W, COM REATOR ALTO FATOR DE POTÊNCIA - FORNECIMENTO E INSTALAÇÃO. AF_02/2020</t>
  </si>
  <si>
    <t>QUADROS</t>
  </si>
  <si>
    <t>57.1</t>
  </si>
  <si>
    <t>101946</t>
  </si>
  <si>
    <t>QUADRO DE MEDIÇÃO GERAL DE ENERGIA PARA 1 MEDIDOR DE SOBREPOR - FORNECIMENTO E INSTALAÇÃO. AF_10/2020</t>
  </si>
  <si>
    <t>57.2</t>
  </si>
  <si>
    <t>196</t>
  </si>
  <si>
    <t>QUADRO DE DISTRIBUIÇÃO DE ENERGIA EM CHAPA DE AÇO GALVANIZADO, DE EMBUTIR, COM BARRAMENTO TRIFÁSICO, PARA 46 DISJUNTORES DIN 100A - FORNECIMENTO E INSTALAÇÃO.</t>
  </si>
  <si>
    <t>DUTOS</t>
  </si>
  <si>
    <t>58.1</t>
  </si>
  <si>
    <t>91927</t>
  </si>
  <si>
    <t>CABO DE COBRE FLEXÍVEL ISOLADO, 2,5 MM², ANTI-CHAMA 0,6/1,0 KV, PARA CIRCUITOS TERMINAIS - FORNECIMENTO E INSTALAÇÃO. AF_03/2023</t>
  </si>
  <si>
    <t>58.2</t>
  </si>
  <si>
    <t>58.3</t>
  </si>
  <si>
    <t>97327</t>
  </si>
  <si>
    <t>TUBO EM COBRE FLEXÍVEL, DN 1/4", COM ISOLAMENTO, INSTALADO EM RAMAL DE ALIMENTAÇÃO DE AR CONDICIONADO COM CONDENSADORA INDIVIDUAL   FORNECIMENTO E INSTALAÇÃO. AF_12/2015</t>
  </si>
  <si>
    <t>58.4</t>
  </si>
  <si>
    <t>97328</t>
  </si>
  <si>
    <t>TUBO EM COBRE FLEXÍVEL, DN 3/8", COM ISOLAMENTO, INSTALADO EM RAMAL DE ALIMENTAÇÃO DE AR CONDICIONADO COM CONDENSADORA INDIVIDUAL - FORNECIMENTO E INSTALAÇÃO. AF_12/2015</t>
  </si>
  <si>
    <t>58.5</t>
  </si>
  <si>
    <t>103292</t>
  </si>
  <si>
    <t>TUBO EM COBRE FLEXÍVEL, DN 5/8", COM ISOLAMENTO, INSTALADO EM FORRO, PARA RAMAL DE ALIMENTAÇÃO DE AR CONDICIONADO, INCLUSO FIXADOR. AF_11/2021_PA</t>
  </si>
  <si>
    <t>DRENO</t>
  </si>
  <si>
    <t>59.1</t>
  </si>
  <si>
    <t>59.2</t>
  </si>
  <si>
    <t>59.3</t>
  </si>
  <si>
    <t>59.4</t>
  </si>
  <si>
    <t>ACESSÓRIOS CABEAMENTO</t>
  </si>
  <si>
    <t>60.1</t>
  </si>
  <si>
    <t>98307</t>
  </si>
  <si>
    <t>TOMADA DE REDE RJ45 - FORNECIMENTO E INSTALAÇÃO. AF_11/2019</t>
  </si>
  <si>
    <t>60.2</t>
  </si>
  <si>
    <t>197</t>
  </si>
  <si>
    <t>SWITCH TIPO 48 PORTAS</t>
  </si>
  <si>
    <t>60.3</t>
  </si>
  <si>
    <t>198</t>
  </si>
  <si>
    <t>PATCH CORD, CATEGORIA 6 UTP, 4 PARES.</t>
  </si>
  <si>
    <t>60.4</t>
  </si>
  <si>
    <t>98302</t>
  </si>
  <si>
    <t>PATCH PANEL 24 PORTAS, CATEGORIA 6 - FORNECIMENTO E INSTALAÇÃO. AF_11/2019</t>
  </si>
  <si>
    <t>60.5</t>
  </si>
  <si>
    <t>199</t>
  </si>
  <si>
    <t>RÉGUA DE TOMADAS ELÉTRICAS, COM 10 TOMADAS, PADRÃO RACK 19"</t>
  </si>
  <si>
    <t>60.6</t>
  </si>
  <si>
    <t>200</t>
  </si>
  <si>
    <t>GUIA DE CABOS FECHADO 1U</t>
  </si>
  <si>
    <t>60.7</t>
  </si>
  <si>
    <t>201</t>
  </si>
  <si>
    <t>BANDEJA MÓVEL, PADRÃO 19"</t>
  </si>
  <si>
    <t>60.8</t>
  </si>
  <si>
    <t>100555</t>
  </si>
  <si>
    <t>RACK ABERTO EM COLUNA 44U PARA SERVIDOR - FORNECIMENTO E INSTALAÇÃO. AF_11/2019</t>
  </si>
  <si>
    <t>60.9</t>
  </si>
  <si>
    <t>202</t>
  </si>
  <si>
    <t>GUIA VERTICAL 200 MM PARA CABOS</t>
  </si>
  <si>
    <t>61.1</t>
  </si>
  <si>
    <t>61.2</t>
  </si>
  <si>
    <t>203</t>
  </si>
  <si>
    <t>61.3</t>
  </si>
  <si>
    <t>204</t>
  </si>
  <si>
    <t>61.4</t>
  </si>
  <si>
    <t>205</t>
  </si>
  <si>
    <t>PARAFUSO EM ACO GALVANIZADO, TIPO MAQUINA, SEXTAVADO, SEM PORCA</t>
  </si>
  <si>
    <t>61.5</t>
  </si>
  <si>
    <t>206</t>
  </si>
  <si>
    <t>61.6</t>
  </si>
  <si>
    <t>92884</t>
  </si>
  <si>
    <t>ARMAÇÃO UTILIZANDO AÇO CA-25 DE 10,0 MM - MONTAGEM. AF_06/2022</t>
  </si>
  <si>
    <t>61.7</t>
  </si>
  <si>
    <t>98463</t>
  </si>
  <si>
    <t>SUPORTE ISOLADOR PARA FIXAÇÃO DA CORDOALHA DE COBRE EM ALVENARIA OU CONCRETO - FORNECIMENTO E INSTALAÇÃO. AF_08/2023</t>
  </si>
  <si>
    <t>CAIXAS E QUADROS</t>
  </si>
  <si>
    <t>62.1</t>
  </si>
  <si>
    <t>CAIXA DE CONCRETO ARMADO PRE-MOLDADO, COM FUNDO E TAMPA, DIMENSOES DE 0,30 X 0,30 X 0,30 M</t>
  </si>
  <si>
    <t>62.2</t>
  </si>
  <si>
    <t>100557</t>
  </si>
  <si>
    <t>CAIXA DE PASSAGEM PARA TELEFONE 80X80X15CM (SOBREPOR) FORNECIMENTO E INSTALACAO. AF_11/2019</t>
  </si>
  <si>
    <t>62.3</t>
  </si>
  <si>
    <t>207</t>
  </si>
  <si>
    <t>DISPOSITIVOS</t>
  </si>
  <si>
    <t>63.1</t>
  </si>
  <si>
    <t>63.2</t>
  </si>
  <si>
    <t>208</t>
  </si>
  <si>
    <t>TOMADA PARA ANTENA DE TV, CABO COAXIAL DE 9 MM FORNECIMENTO E INSTALAÇÃO</t>
  </si>
  <si>
    <t>ELETROCALHA E ELETRODUTOS</t>
  </si>
  <si>
    <t>64.1</t>
  </si>
  <si>
    <t>209</t>
  </si>
  <si>
    <t>ELETROCALHA LISA OU PERFURADA EM AÇO GALVANIZADO, LARGURA  100MM E ALTURA 50MM, INCLUSIVE EMENDA E FIXAÇÃO - FORNECIMENTO E INSTALAÇÃO.</t>
  </si>
  <si>
    <t>64.2</t>
  </si>
  <si>
    <t>64.3</t>
  </si>
  <si>
    <t>91835</t>
  </si>
  <si>
    <t>ELETRODUTO FLEXÍVEL CORRUGADO REFORÇADO, PVC, DN 25 MM (3/4"), PARA CIRCUITOS TERMINAIS, INSTALADO EM FORRO - FORNECIMENTO E INSTALAÇÃO. AF_03/2023_PA</t>
  </si>
  <si>
    <t>64.4</t>
  </si>
  <si>
    <t>91865</t>
  </si>
  <si>
    <t>ELETRODUTO RÍGIDO ROSCÁVEL, PVC, DN 40 MM (1 1/4"), PARA CIRCUITOS TERMINAIS, INSTALADO EM FORRO - FORNECIMENTO E INSTALAÇÃO. AF_03/2023</t>
  </si>
  <si>
    <t>64.5</t>
  </si>
  <si>
    <t>93011</t>
  </si>
  <si>
    <t>ELETRODUTO RÍGIDO ROSCÁVEL, PVC, DN 85 MM (3"), PARA REDE ENTERRADA DE DISTRIBUIÇÃO DE ENERGIA ELÉTRICA - FORNECIMENTO E INSTALAÇÃO. AF_12/2021</t>
  </si>
  <si>
    <t>64.6</t>
  </si>
  <si>
    <t>210</t>
  </si>
  <si>
    <t>CRUZETA DE FERRO GALVANIZADO, COM ROSCA BSP, DE 3"</t>
  </si>
  <si>
    <t>64.7</t>
  </si>
  <si>
    <t>211</t>
  </si>
  <si>
    <t>64.8</t>
  </si>
  <si>
    <t>212</t>
  </si>
  <si>
    <t>64.9</t>
  </si>
  <si>
    <t>213</t>
  </si>
  <si>
    <t>TERMINAL A COMPRESSÃO</t>
  </si>
  <si>
    <t>64.10</t>
  </si>
  <si>
    <t>214</t>
  </si>
  <si>
    <t>TÊ HORIZONTAL 90º, PARA ELETROCALHA, LISA OU PERFURADA EM AÇO GALVANIZADO, LARGURA DE 100MM E ALTURA DE 50MM - FORNECIMENTO E INSTALAÇÃO.</t>
  </si>
  <si>
    <t>CABEAMENTO</t>
  </si>
  <si>
    <t>65.1</t>
  </si>
  <si>
    <t>98297</t>
  </si>
  <si>
    <t>CABO ELETRÔNICO CATEGORIA 6, INSTALADO EM EDIFICAÇÃO INSTITUCIONAL - FORNECIMENTO E INSTALAÇÃO. AF_11/2019</t>
  </si>
  <si>
    <t>SISTEMA DE EXAUSTÃO MECÂNICA</t>
  </si>
  <si>
    <t>66.1</t>
  </si>
  <si>
    <t>215</t>
  </si>
  <si>
    <t>INSTALAÇÃO DE EXAUSTOR ELÉTRICO TIPO DOMICILIAR</t>
  </si>
  <si>
    <t>66.2</t>
  </si>
  <si>
    <t>216</t>
  </si>
  <si>
    <t>DUTO DE ALONGAMENTO PARA EXAUSTOR</t>
  </si>
  <si>
    <t>66.3</t>
  </si>
  <si>
    <t>217</t>
  </si>
  <si>
    <t>COIFA EM AÇO INOX 100CM X 150CM</t>
  </si>
  <si>
    <t>SISTEMA DE PROTEÇÃO CONTRA DESCARGAS ATMOSFÉRICAS (SPDA)</t>
  </si>
  <si>
    <t>67.1</t>
  </si>
  <si>
    <t>98111</t>
  </si>
  <si>
    <t>CAIXA DE INSPEÇÃO PARA ATERRAMENTO, CIRCULAR, EM POLIETILENO, DIÂMETRO INTERNO = 0,3 M. AF_12/2020</t>
  </si>
  <si>
    <t>67.2</t>
  </si>
  <si>
    <t>96985</t>
  </si>
  <si>
    <t>HASTE DE ATERRAMENTO, DIÂMETRO 5/8", COM 3 METROS - FORNECIMENTO E INSTALAÇÃO. AF_08/2023</t>
  </si>
  <si>
    <t>67.3</t>
  </si>
  <si>
    <t>104753</t>
  </si>
  <si>
    <t>CONECTOR SPLIT-BOLT, PARA SPDA, PARA CABOS ATÉ 50 MM2 - FORNECIMENTO E INSTALAÇÃO. AF_08/2023</t>
  </si>
  <si>
    <t>67.4</t>
  </si>
  <si>
    <t>96977</t>
  </si>
  <si>
    <t>CORDOALHA DE COBRE NU 50 MM², ENTERRADA - FORNECIMENTO E INSTALAÇÃO. AF_08/2023</t>
  </si>
  <si>
    <t>67.5</t>
  </si>
  <si>
    <t>218</t>
  </si>
  <si>
    <t>SOLDA EXOTÉRMICA PARA SPDA - FORNECIMENTO E INSTALAÇÃO.</t>
  </si>
  <si>
    <t>67.6</t>
  </si>
  <si>
    <t>VERGALHÃO</t>
  </si>
  <si>
    <t>67.7</t>
  </si>
  <si>
    <t>BARRA CHATA EM ALUMINIO</t>
  </si>
  <si>
    <t>SERVIÇOS COMPLEMENTARES</t>
  </si>
  <si>
    <t>68.1</t>
  </si>
  <si>
    <t>221</t>
  </si>
  <si>
    <t>CONJUNTO DE MASTRO P/ TRÊS BANDEIRAS E PEDESTAL</t>
  </si>
  <si>
    <t>68.2</t>
  </si>
  <si>
    <t>222</t>
  </si>
  <si>
    <t>BANCADA DE GRANITO CINZA ANDORINHA, INCLUSIVE PASSA PRATOS, ESPESSURA 2 CM - FORNECIMENTO E INSTALAÇÃO</t>
  </si>
  <si>
    <t>68.3</t>
  </si>
  <si>
    <t>223</t>
  </si>
  <si>
    <t>BANCO DE GRANITO CINZA ANDORINHA, ESPESSURA 2 CM - FORNECIMENTO E INSTALAÇÃO</t>
  </si>
  <si>
    <t>68.4</t>
  </si>
  <si>
    <t>224</t>
  </si>
  <si>
    <t>PRATELEIRA DE GRANITO CINZA ANDORINHA, ESPESSURA 2 CM - FORNECIMENTO E INSTALAÇÃO</t>
  </si>
  <si>
    <t>68.5</t>
  </si>
  <si>
    <t>225</t>
  </si>
  <si>
    <t>ESCANINHOS EM MDF, REVESTIDOS EM LAMINADO MELAMÍNICO</t>
  </si>
  <si>
    <t>68.6</t>
  </si>
  <si>
    <t>101965</t>
  </si>
  <si>
    <t>PEITORIL LINEAR EM GRANITO OU MÁRMORE, L = 15CM, COMPRIMENTO DE ATÉ 2M, ASSENTADO COM ARGAMASSA 1:6 COM ADITIVO. AF_11/2020</t>
  </si>
  <si>
    <t>68.7</t>
  </si>
  <si>
    <t>226</t>
  </si>
  <si>
    <t>PEITORIL EM GRANITO CINZA ANDORINHA, L = 15CM, COMPRIMENTO DE ATÉ 2M, ASSENTADO COM ARGAMASSA 1:6 COM ADITIVO - CHUVEIRO.</t>
  </si>
  <si>
    <t>68.8</t>
  </si>
  <si>
    <t>100861</t>
  </si>
  <si>
    <t>SUPORTE MÃO FRANCESA EM AÇO, ABAS IGUAIS 30 CM, CAPACIDADE MINIMA 60 KG, BRANCO - FORNECIMENTO E INSTALAÇÃO. AF_01/2020</t>
  </si>
  <si>
    <t>68.9</t>
  </si>
  <si>
    <t>68.10</t>
  </si>
  <si>
    <t>227</t>
  </si>
  <si>
    <t>BANCO DE CONCRETO SEM ENCOSTO, DIM. 2,50 X 0,60 M</t>
  </si>
  <si>
    <t>68.11</t>
  </si>
  <si>
    <t>228</t>
  </si>
  <si>
    <t>POSTE OFICIAL COMPLETO PARA REDE DE VOLEI</t>
  </si>
  <si>
    <t>CJ</t>
  </si>
  <si>
    <t>68.12</t>
  </si>
  <si>
    <t>229</t>
  </si>
  <si>
    <t>TABELA DE BASQUETE OFICIAL COMPLETA</t>
  </si>
  <si>
    <t>68.13</t>
  </si>
  <si>
    <t>230</t>
  </si>
  <si>
    <t>TRAVE OFICIAL COMPLETA PARA FUTEBOL DE SALÃO</t>
  </si>
  <si>
    <t>MOVIMENTO DE TERRA PARA FUNDAÇÕES</t>
  </si>
  <si>
    <t>69.1</t>
  </si>
  <si>
    <t>69.2</t>
  </si>
  <si>
    <t>69.3</t>
  </si>
  <si>
    <t>CONCRETO ARMADO PARA SAPATAS E BLOCOS</t>
  </si>
  <si>
    <t>70.1</t>
  </si>
  <si>
    <t>70.2</t>
  </si>
  <si>
    <t>96557</t>
  </si>
  <si>
    <t>CONCRETAGEM DE BLOCO DE COROAMENTO OU VIGA BALDRAME, FCK 30 MPA, COM USO DE BOMBA - LANÇAMENTO, ADENSAMENTO E ACABAMENTO. AF_01/2024</t>
  </si>
  <si>
    <t>70.3</t>
  </si>
  <si>
    <t>70.4</t>
  </si>
  <si>
    <t>96545</t>
  </si>
  <si>
    <t>ARMAÇÃO DE BLOCO UTILIZANDO AÇO CA-50 DE 8 MM - MONTAGEM. AF_01/2024</t>
  </si>
  <si>
    <t>70.5</t>
  </si>
  <si>
    <t>96546</t>
  </si>
  <si>
    <t>ARMAÇÃO DE BLOCO UTILIZANDO AÇO CA-50 DE 10 MM - MONTAGEM. AF_01/2024</t>
  </si>
  <si>
    <t>70.6</t>
  </si>
  <si>
    <t>92915</t>
  </si>
  <si>
    <t>ARMAÇÃO DE ESTRUTURAS DIVERSAS DE CONCRETO ARMADO, EXCETO VIGAS, PILARES, LAJES E FUNDAÇÕES, UTILIZANDO AÇO CA-60 DE 5,0 MM - MONTAGEM. AF_06/2022</t>
  </si>
  <si>
    <t>70.7</t>
  </si>
  <si>
    <t>70.8</t>
  </si>
  <si>
    <t>104921</t>
  </si>
  <si>
    <t>ARMAÇÃO DE BLOCO, SAPATA ISOLADA, VIGA BALDRAME E SAPATA CORRIDA UTILIZANDO AÇO CA-50 DE 16 MM - MONTAGEM. AF_01/2024</t>
  </si>
  <si>
    <t>71.1</t>
  </si>
  <si>
    <t>71.2</t>
  </si>
  <si>
    <t>71.3</t>
  </si>
  <si>
    <t>71.4</t>
  </si>
  <si>
    <t>71.5</t>
  </si>
  <si>
    <t>72.1</t>
  </si>
  <si>
    <t>72.2</t>
  </si>
  <si>
    <t>72.3</t>
  </si>
  <si>
    <t>72.4</t>
  </si>
  <si>
    <t>72.5</t>
  </si>
  <si>
    <t>72.6</t>
  </si>
  <si>
    <t>72.7</t>
  </si>
  <si>
    <t>72.8</t>
  </si>
  <si>
    <t>73.1</t>
  </si>
  <si>
    <t>231</t>
  </si>
  <si>
    <t>ALVENARIA DE VEDAÇÃO - MURO</t>
  </si>
  <si>
    <t>74.1</t>
  </si>
  <si>
    <t>74.2</t>
  </si>
  <si>
    <t>REVESTIMENTO</t>
  </si>
  <si>
    <t>75.1</t>
  </si>
  <si>
    <t>232</t>
  </si>
  <si>
    <t>75.2</t>
  </si>
  <si>
    <t>233</t>
  </si>
  <si>
    <t>CHAPISCO APLICADO EM ALVENARIAS E ESTRUTURAS DE CONCRETO EXTERNAS, COM COLHER DE PEDREIRO. ARGAMASSA TRAÇO 1:3 COM PREPARO EM BETONEIRA 400L. - INTERNO</t>
  </si>
  <si>
    <t>75.3</t>
  </si>
  <si>
    <t>234</t>
  </si>
  <si>
    <t>EMBOÇO OU MASSA ÚNICA EM ARGAMASSA TRAÇO 1:2:8, PREPARO MECÂNICO COM BETONEIRA 400 L, APLICADA MANUALMENTE EM PANOS CEGOS - REVESTIMENTO INTERNO (SEM PRESENÇA DE VÃOS), ESPESSURA DE 25 MM</t>
  </si>
  <si>
    <t>75.4</t>
  </si>
  <si>
    <t>235</t>
  </si>
  <si>
    <t>EMBOÇO OU MASSA ÚNICA EM ARGAMASSA TRAÇO 1:2:8, PREPARO MECÂNICO COM BETONEIRA 400 L, APLICADA MANUALMENTE EM PANOS CEGOS - REVESTIMENTO EXTERNO (SEM PRESENÇA DE VÃOS), ESPESSURA DE 25 MM</t>
  </si>
  <si>
    <t>75.5</t>
  </si>
  <si>
    <t>76.1</t>
  </si>
  <si>
    <t>236</t>
  </si>
  <si>
    <t>PINTURA LÁTEX ACRÍLICA, SOBRE REBOCO LISO, COR CINZA CLARO, APLICAÇÃO MANUAL EM PAREDES, DUAS DEMÃOS</t>
  </si>
  <si>
    <t>76.2</t>
  </si>
  <si>
    <t>237</t>
  </si>
  <si>
    <t>PINTURA LÁTEX ACRÍLICA, SOBRE REBOCO LISO, COR CINZA CLARO, APLICAÇÃO MANUAL EM PAREDES, DUAS DEMÃOS - FACE EXTERNA MURO</t>
  </si>
  <si>
    <t>SERVIÇOS FINAIS</t>
  </si>
  <si>
    <t>77.1</t>
  </si>
  <si>
    <t>99803</t>
  </si>
  <si>
    <t>LIMPEZA DE PISO CERÂMICO OU PORCELANATO COM PANO ÚMIDO. AF_04/2019</t>
  </si>
  <si>
    <t>77.2</t>
  </si>
  <si>
    <t>Total:</t>
  </si>
  <si>
    <t>Valor não utilizado (QCI):</t>
  </si>
  <si>
    <t>Número</t>
  </si>
  <si>
    <t>Parcela</t>
  </si>
  <si>
    <t>Percentual Parcela</t>
  </si>
  <si>
    <t>10.0%</t>
  </si>
  <si>
    <t>DETALHAMENTO DO BDI</t>
  </si>
  <si>
    <t>PROPONENTE:</t>
  </si>
  <si>
    <t>OBRA:</t>
  </si>
  <si>
    <t>Construção de Creche modelo FNDE Tipo 1 - BIM - opção 110V</t>
  </si>
  <si>
    <t>LOCAL:</t>
  </si>
  <si>
    <t>Vila Esperança, Vargem Alta - ES</t>
  </si>
  <si>
    <t>1. Regime de Contribuição Previdenciária</t>
  </si>
  <si>
    <t>2. Tipo de Intervenção</t>
  </si>
  <si>
    <t>Edificações</t>
  </si>
  <si>
    <t>3. Incidências sobre o custo</t>
  </si>
  <si>
    <r>
      <rPr>
        <sz val="10"/>
        <rFont val="Arial"/>
        <family val="2"/>
        <charset val="1"/>
      </rPr>
      <t>Administração Central -</t>
    </r>
    <r>
      <rPr>
        <b/>
        <sz val="10"/>
        <rFont val="Arial"/>
        <family val="2"/>
        <charset val="1"/>
      </rPr>
      <t xml:space="preserve"> AC</t>
    </r>
  </si>
  <si>
    <t>%</t>
  </si>
  <si>
    <r>
      <rPr>
        <sz val="10"/>
        <rFont val="Arial"/>
        <family val="2"/>
        <charset val="1"/>
      </rPr>
      <t>Riscos -</t>
    </r>
    <r>
      <rPr>
        <b/>
        <sz val="10"/>
        <rFont val="Arial"/>
        <family val="2"/>
        <charset val="1"/>
      </rPr>
      <t xml:space="preserve"> R</t>
    </r>
  </si>
  <si>
    <r>
      <rPr>
        <sz val="10"/>
        <rFont val="Arial"/>
        <family val="2"/>
        <charset val="1"/>
      </rPr>
      <t>Seguros e Garantias Contratuais -</t>
    </r>
    <r>
      <rPr>
        <b/>
        <sz val="10"/>
        <rFont val="Arial"/>
        <family val="2"/>
        <charset val="1"/>
      </rPr>
      <t xml:space="preserve"> S+G</t>
    </r>
  </si>
  <si>
    <r>
      <rPr>
        <sz val="10"/>
        <rFont val="Arial"/>
        <family val="2"/>
        <charset val="1"/>
      </rPr>
      <t xml:space="preserve">Despesas e Encargos Financeiros - </t>
    </r>
    <r>
      <rPr>
        <b/>
        <sz val="10"/>
        <rFont val="Arial"/>
        <family val="2"/>
        <charset val="1"/>
      </rPr>
      <t>DF</t>
    </r>
  </si>
  <si>
    <r>
      <rPr>
        <sz val="10"/>
        <rFont val="Arial"/>
        <family val="2"/>
        <charset val="1"/>
      </rPr>
      <t>Lucro -</t>
    </r>
    <r>
      <rPr>
        <b/>
        <sz val="10"/>
        <rFont val="Arial"/>
        <family val="2"/>
        <charset val="1"/>
      </rPr>
      <t xml:space="preserve"> L</t>
    </r>
  </si>
  <si>
    <t>4 – Incidências sobre o preço de venda</t>
  </si>
  <si>
    <t>Despesas Tributárias - I</t>
  </si>
  <si>
    <t>Percentual da base de cálculo para o ISS:</t>
  </si>
  <si>
    <t>Alíquota do ISS (sobre a base de cálculo):</t>
  </si>
  <si>
    <t>Alíquota Efetivado do ISS:</t>
  </si>
  <si>
    <t>COFINS</t>
  </si>
  <si>
    <t>PIS</t>
  </si>
  <si>
    <t>INSS</t>
  </si>
  <si>
    <t>5 – Demonstrativo de cálculo do BDI</t>
  </si>
  <si>
    <r>
      <rPr>
        <sz val="10"/>
        <rFont val="Arial"/>
        <family val="2"/>
        <charset val="1"/>
      </rPr>
      <t xml:space="preserve">BDI=    </t>
    </r>
    <r>
      <rPr>
        <u/>
        <sz val="10"/>
        <rFont val="Arial"/>
        <family val="2"/>
        <charset val="1"/>
      </rPr>
      <t>(1+(AC+S+R+G))(1+DF)(1+L))</t>
    </r>
    <r>
      <rPr>
        <sz val="10"/>
        <rFont val="Arial"/>
        <family val="2"/>
        <charset val="1"/>
      </rPr>
      <t xml:space="preserve">  -1 =</t>
    </r>
  </si>
  <si>
    <t>( 1- I )</t>
  </si>
  <si>
    <t>Declaro para os devidos fins que, conforme legislação tributária municipal, a base de cálculo</t>
  </si>
  <si>
    <t xml:space="preserve">Declaro para os devidos fins que o regime de Contribuição Previdenciária adotado para </t>
  </si>
  <si>
    <t xml:space="preserve">a Administração Pública.    </t>
  </si>
  <si>
    <t>Eng./Arq.</t>
  </si>
  <si>
    <t>CREA/CAU:</t>
  </si>
  <si>
    <t>Nome</t>
  </si>
  <si>
    <t>ELIESER RABELLO</t>
  </si>
  <si>
    <t>Cargo</t>
  </si>
  <si>
    <t>PREFEITO MUNICIPAL</t>
  </si>
  <si>
    <t>Com Desoneração</t>
  </si>
  <si>
    <t>COMPOSIÇÃO DE PREÇO</t>
  </si>
  <si>
    <t>FNDE 03 LIGAÇÃO PROVISÓRIA DE ÁGUA E ESGOTO (UN)</t>
  </si>
  <si>
    <t>Material</t>
  </si>
  <si>
    <t>FONTE</t>
  </si>
  <si>
    <t>UNID</t>
  </si>
  <si>
    <t>COEFICIENTE</t>
  </si>
  <si>
    <t>PREÇO UNITÁRIO</t>
  </si>
  <si>
    <t>TOTAL</t>
  </si>
  <si>
    <t>AREIA MEDIA - POSTO JAZIDA/FORNECEDOR (RETIRADO NA JAZIDA, SEM TRANSPORTE) - Percentual=1,0000%</t>
  </si>
  <si>
    <t>BACIA SANITARIA (VASO) CONVENCIONAL, DE LOUCA BRANCA, SIFAO APARENTE, SAIDA VERTICAL (SEM ASSENTO) - Percentual=1,0000%</t>
  </si>
  <si>
    <t>CAIXA D'AGUA / RESERVATORIO EM POLIESTER REFORCADO COM FIBRA DE VIDRO,1000 LITROS, COM TAMPA - Percentual=1,0000%</t>
  </si>
  <si>
    <t>PREGO DE ACO POLIDO COM CABECA 15 X 15 (1 1/4 X 13) - Percentual=1,0000%</t>
  </si>
  <si>
    <t>RIPA APARELHADA *1,5 X 5* CM, EM MACARANDUBA/MASSARANDUBA, ANGELIM OU EQUIVALENTE DA REGIAO - Percentual=1,0000%</t>
  </si>
  <si>
    <t>TUBO ACO GALVANIZADO COM COSTURA, CLASSE LEVE, DN 20 MM ( 3/4"),  E = 2,25 MM,  *1,3* KG/M (NBR 5580) - Percentual=1,0000%</t>
  </si>
  <si>
    <t>TUBO PVC, SERIE R, DN 100 MM, PARA ESGOTO OU AGUAS PLUVIAIS PREDIAL (NBR 5688) - Percentual=1,0000%</t>
  </si>
  <si>
    <t>TOTAL Material:</t>
  </si>
  <si>
    <t>Mão de Obra com Encargos Complementares</t>
  </si>
  <si>
    <t>AUXILIAR DE ENCANADOR OU BOMBEIRO HIDRÁULICO COM ENCARGOS COMPLEMENTARES - Percentual=1,0000%</t>
  </si>
  <si>
    <t>H</t>
  </si>
  <si>
    <t>ENCANADOR OU BOMBEIRO HIDRÁULICO COM ENCARGOS COMPLEMENTARES - Percentual=1,0000%</t>
  </si>
  <si>
    <t>PEDREIRO COM ENCARGOS COMPLEMENTARES - Percentual=1,0000%</t>
  </si>
  <si>
    <t>SERVENTE COM ENCARGOS COMPLEMENTARES - Percentual=1,0000%</t>
  </si>
  <si>
    <t>TOTAL Mão de Obra com Encargos Complementares:</t>
  </si>
  <si>
    <t>FABRICAÇÃO DE ESCORAS DO TIPO PONTALETE, EM MADEIRA, PARA PÉ-DIREITO SIMPLES. AF_09/2020 - Percentual=1,0000%</t>
  </si>
  <si>
    <t>TOTAL Serviço:</t>
  </si>
  <si>
    <t>VALOR:</t>
  </si>
  <si>
    <t>FNDE 244 ADMINISTRAÇÃO LOCAL TIPO 1 (UN)</t>
  </si>
  <si>
    <t>ALMOXARIFE COM ENCARGOS COMPLEMENTARES</t>
  </si>
  <si>
    <t>ENCARREGADO GERAL COM ENCARGOS COMPLEMENTARES</t>
  </si>
  <si>
    <t>ENGENHEIRO CIVIL DE OBRA JUNIOR COM ENCARGOS COMPLEMENTARES</t>
  </si>
  <si>
    <t>MESTRE DE OBRAS COM ENCARGOS COMPLEMENTARES</t>
  </si>
  <si>
    <t>SERVENTE COM ENCARGOS COMPLEMENTARES</t>
  </si>
  <si>
    <t>FNDE 231 LOCACAO DE CONTAINER 2,30 X 6,00 M, ALT. 2,50 M, COM 1 SANITARIO, PARA ESCRITORIO, COMPLETO, SEM DIVISORIAS INTERNAS (NAO INCLUI MOBILIZACAO/DESMOBILIZACAO) (MÊS)</t>
  </si>
  <si>
    <t>Equipamento</t>
  </si>
  <si>
    <t>MES</t>
  </si>
  <si>
    <t>TOTAL Equipamento:</t>
  </si>
  <si>
    <t>FNDE 230 LOCACAO DE CONTAINER 2,30 X 6,00 M, ALT. 2,50 M, PARA ESCRITORIO, SEM DIVISORIAS INTERNAS E SEM SANITARIO (NAO INCLUI MOBILIZACAO/DESMOBILIZACAO) (MÊS)</t>
  </si>
  <si>
    <t>FNDE 232 LOCACAO DE CONTAINER 2,30 X 6,00 M, ALT. 2,50 M, PARA SANITARIO, COM 4 BACIAS, 8 CHUVEIROS,1 LAVATORIO E 1 MICTORIO (NAO INCLUI MOBILIZACAO/DESMOBILIZACAO) (MÊS)</t>
  </si>
  <si>
    <t>FNDE 243 PM1 - KIT DE PORTA DE MADEIRA FRISADA, SEMI-OCA (LEVE OU MÉDIA), PADRÃO MÉDIO, 80X210CM, ESPESSURA DE 3,5CM, ITENS INCLUSOS: DOBRADIÇAS, MONTAGEM E INSTALAÇÃO DE BATENTE, FECHADURA COM EXECUÇÃO DO FURO - FORNECIMENTO E INSTALAÇÃO (UN)</t>
  </si>
  <si>
    <t>ALIZAR DE 5X1,5CM PARA PORTA FIXADO COM PREGOS, PADRÃO MÉDIO - FORNECIMENTO E INSTALAÇÃO. AF_12/2019</t>
  </si>
  <si>
    <t>BATENTE PARA PORTA DE MADEIRA, FIXAÇÃO COM ARGAMASSA, PADRÃO MÉDIO - FORNECIMENTO E INSTALAÇÃO. AF_12/2019</t>
  </si>
  <si>
    <t>FECHADURA DE EMBUTIR COM CILINDRO, EXTERNA, COMPLETA, ACABAMENTO PADRÃO MÉDIO, INCLUSO EXECUÇÃO DE FURO - FORNECIMENTO E INSTALAÇÃO. AF_12/2019</t>
  </si>
  <si>
    <t>PORTA DE MADEIRA FRISADA, SEMI-OCA (LEVE OU MÉDIA), 80X210CM, ESPESSURA DE 3,5CM, INCLUSO DOBRADIÇAS - FORNECIMENTO E INSTALAÇÃO. AF_12/2019</t>
  </si>
  <si>
    <t>FNDE 247 PM 2 - KIT DE PORTA DE MADEIRA COM VENEZIANA, 80X210CM (ESPESSURA DE 3CM), PADRÃO MÉDIO, ITENS INCLUSOS: DOBRADIÇAS, MONTAGEM E INSTALAÇÃO DE BATENTE, FECHADURA COM EXECUÇÃO DO FURO - FORNECIMENTO E INSTALAÇÃO (UN)</t>
  </si>
  <si>
    <t>PORTA DE MADEIRA TIPO VENEZIANA, 80X210CM, ESPESSURA DE 3CM, INCLUSO DOBRADIÇAS - FORNECIMENTO E INSTALAÇÃO. AF_12/2019</t>
  </si>
  <si>
    <t>FNDE 246 PM3 - KIT DE PORTA DE MADEIRA FRISADA, SEMI-OCA (LEVE OU MÉDIA), PADRÃO MÉDIO, 80X210CM, ESPESSURA DE 3,5CM, ITENS INCLUSOS: DOBRADIÇAS, MONTAGEM E INSTALAÇÃO DE BATENTE, FECHADURA COM EXECUÇÃO DO FURO - FORNECIMENTO E INSTALAÇÃO. AF_12/2019 (UN)</t>
  </si>
  <si>
    <t>FNDE 248 PM4 - KIT DE PORTA DE MADEIRA COM VISOR DE VIDRO, 80X210CM (ESPESSURA DE 3CM), PADRÃO POPULAR, ITENS INCLUSOS: DOBRADIÇAS, MONTAGEM E INSTALAÇÃO DE BATENTE, FECHADURA COM EXECUÇÃO DO FURO - FORNECIMENTO E INSTALAÇÃO. AF_12/2019 (UN)</t>
  </si>
  <si>
    <t>FNDE 249 PM5 -PORTA EM COMPENSADO DE MADEIRA E=2cm REVESTIDA COM LAMINADO MELAMÍNICO NAS CORES: AMARELA, VERDE, LARANJA E AZUL (UN)</t>
  </si>
  <si>
    <t>FECHADURA DE EMBUTIR PARA PORTA DE BANHEIRO, COMPLETA, ACABAMENTO PADRÃO MÉDIO, INCLUSO EXECUÇÃO DE FURO - FORNECIMENTO E INSTALAÇÃO. AF_12/2019</t>
  </si>
  <si>
    <t>PORTA DE MADEIRA FRISADA, SEMI-OCA (LEVE OU MÉDIA), 60X210CM, ESPESSURA DE 3CM, INCLUSO DOBRADIÇAS - FORNECIMENTO E INSTALAÇÃO. AF_12/2019</t>
  </si>
  <si>
    <t>FNDE 250 INSTALAÇÃO DE VIDRO LISO INCOLOR ESQUADRIA PM4 , E = 6 MM, EM ESQUADRIA DE MADEIRA, FIXADO COM BAGUETE (M2)</t>
  </si>
  <si>
    <t>PREGO DE ACO POLIDO SEM CABECA 15 X 15 (1 1/4 X 13)</t>
  </si>
  <si>
    <t>SILICONE ACETICO USO GERAL INCOLOR 280 G</t>
  </si>
  <si>
    <t>VIDRO LISO INCOLOR 6 MM - SEM COLOCACAO</t>
  </si>
  <si>
    <t>VIDRACEIRO COM ENCARGOS COMPLEMENTARES</t>
  </si>
  <si>
    <t>FNDE 04 CHAPA METÁLICA (ALUMÍNIO) 0,90 M X 0,40 M, ESPESSURA 1 MM PARA AS PORTAS (M²)</t>
  </si>
  <si>
    <t>CHAPA DE ACO GALVANIZADA BITOLA GSG 14, E = 1,95 MM (15,60 KG/M2)</t>
  </si>
  <si>
    <t>CARPINTEIRO DE ESQUADRIA COM ENCARGOS COMPLEMENTARES</t>
  </si>
  <si>
    <t>FNDE 251 PORTA DE ABRIR - PA1 - 100 X 210 CM EM CHAPA DE ALUMÍNIO, COM VENEZIANA E VIDRO MINIBOREAL 6 MM, INCLUSO FECHADURA E PUXADOR - CONFORME PROJETO DE ESQUADRIAS (UN)</t>
  </si>
  <si>
    <t>BUCHA DE NYLON SEM ABA S10, COM PARAFUSO DE 6,10 X 65 MM EM ACO ZINCADO COM ROSCA SOBERBA, CABECA CHATA E FENDA PHILLIPS</t>
  </si>
  <si>
    <t>PORTA DE ABRIR EM ALUMINIO COM DIVISAO HORIZONTAL  PARA VIDROS,  ACABAMENTO ANODIZADO NATURAL, VIDROS INCLUSOS, SEM GUARNICAO/ALIZAR/VISTA , 87 X 210 CM</t>
  </si>
  <si>
    <t>SELANTE ELASTICO MONOCOMPONENTE A BASE DE POLIURETANO (PU) PARA JUNTAS DIVERSAS</t>
  </si>
  <si>
    <t>310ML</t>
  </si>
  <si>
    <t>PEDREIRO COM ENCARGOS COMPLEMENTARES</t>
  </si>
  <si>
    <t>FNDE 252 PORTA DE ABRIR - PA2 - 80 X 210 CM EM CHAPA DE ALUMÍNIO, TIPO VENEZIANA COM GUARNIÇÃO, FIXAÇÃO COM PARAFUSOS - FORNECIMENTO E INSTALAÇÃO - CONFORME PROJETO DE ESQUADRIAS (M2)</t>
  </si>
  <si>
    <t>GUARNICAO / MOLDURA / ARREMATE DE ACABAMENTO PARA ESQUADRIA, EM ALUMINIO PERFIL 25, ACABAMENTO ANODIZADO BRANCO OU BRILHANTE, PARA 1 FACE</t>
  </si>
  <si>
    <t>PORTA DE ABRIR, TIPO VENEZIANA, EM ALUMINIO, ACABAMENTO ANODIZADO NATURAL, 90 MM X 210 MM (LARGURA X ALTURA), SEM GUARNICAO/ALIZAR/VISTA</t>
  </si>
  <si>
    <t>FNDE 253 PORTA DE ABRIR 2 FOLHAS - PA3 - 160 X 210 CM EM CHAPA DE ALUMÍNIO, TIPO VENEZIANA COM GUARNIÇÃO, FIXAÇÃO COM PARAFUSOS - FORNECIMENTO E INSTALAÇÃO - CONFORME PROJETO DE ESQUADRIAS (M2)</t>
  </si>
  <si>
    <t>FNDE 254 PORTA DE CORRER - PA4- 450 X 265 CM, DE ALUMÍNIO, COM DUAS FOLHAS FIXAS E DUAS FOLHAS DE CORRER PARA VIDRO, INCLUSO VIDRO LISO INCOLOR 8 MM, FECHADURA E PUXADOR, SEM ALIZAR - CONFORME PROJETO DE ESQUADRIAS (M2)</t>
  </si>
  <si>
    <t>PORTA DE CORRER EM ALUMINIO, DUAS FOLHAS MOVEIS COM VIDRO, FECHADURA E PUXADOR EMBUTIDO, ACABAMENTO ANODIZADO NATURAL, SEM GUARNICAO/ALIZAR/VISTA</t>
  </si>
  <si>
    <t>FNDE 255 PORTA DE CORRER - PA5- 240 X 210 CM, DE ALUMÍNIO, COM DUAS FOLHAS DE CORRER PARA VIDRO, INCLUSO VIDRO LISO INCOLOR 8 MM, FECHADURA E PUXADOR, SEM ALIZAR - CONFORME PROJETO DE ESQUADRIAS (M2)</t>
  </si>
  <si>
    <t>FNDE 256 PORTA DE ABRIR 2 FOLHAS - PA6 - 110 X 170 CM EM CHAPA DE ALUMÍNIO, TIPO VENEZIANA COM GUARNIÇÃO, FIXAÇÃO COM PARAFUSOS - FORNECIMENTO E INSTALAÇÃO - CONFORME PROJETO DE ESQUADRIAS (M2)</t>
  </si>
  <si>
    <t>FNDE 257 PORTA DE ABRIR 2 FOLHAS - PA7 - 250 X 210 CM EM CHAPA DE ALUMÍNIO, COM DUAS FOLHAS DE ABRIR E BANDEIRA LATERAL FIXA, TIPO VENEZIANA COM GUARNIÇÃO, FIXAÇÃO COM PARAFUSOS - FORNECIMENTO E INSTALAÇÃO - CONFORME PROJETO DE ESQUADRIAS (M2)</t>
  </si>
  <si>
    <t>FNDE 258 JANELA DE ALUMÍNIO - JA-1 - 70 X 125 CM, TIPO GUILHOTINA COMPLETA, COM VIDROS, BATENTE E FERRAGENS. EXCLUSIVE ALIZAR, ACABAMENTO E CONTRAMARCO, CONFORME PROJETO DE ESQUADRIAS (M2)</t>
  </si>
  <si>
    <t>JANELA MAXIM AR, EM ALUMINIO PERFIL 25, 60 X 80 CM (A X L), ACABAMENTO BRANCO OU BRILHANTE, BATENTE DE 4 A 5 CM, COM VIDRO 4 MM, SEM GUARNICAO/ALIZAR</t>
  </si>
  <si>
    <t>FNDE 259 JANELA DE ALUMÍNIO - JA-2 - 110 X 145 CM, TIPO GUILHOTINACOMPLETA, COM VIDROS, BATENTE E FERRAGENS. EXCLUSIVE ALIZAR, ACABAMENTO E CONTRAMARCO, CONFORME PROJETO DE ESQUADRIAS (M2)</t>
  </si>
  <si>
    <t>FNDE 275 JANELA DE ALUMÍNIO JA-3 - 140 X 115, TIPO FIXA, PARA VIDRO, COM VIDRO, BATENTE E FERRAGENS. EXCLUSIVE ACABAMENTO, ALIZAR E CONTRAMARCO, CONFORME PROJETO DE ESQUADRIAS (M2)</t>
  </si>
  <si>
    <t>JANELA FIXA, EM ALUMINIO PERFIL 20, 60  X 80 CM (A X L), BATENTE/REQUADRO DE 3 A 14 CM, COM VIDRO 4 MM, SEM GUARNICAO/ALIZAR, ACABAMENTO ALUM BRANCO OU BRILHANTE</t>
  </si>
  <si>
    <t>FNDE 262 JANELA DE ALUMÍNIO - JA-4 - 140 X 145 CM, TIPO GUILHOTINA COMPLETA, COM VIDROS, BATENTE E FERRAGENS. EXCLUSIVE ALIZAR, ACABAMENTO E CONTRAMARCO, CONFORME PROJETO DE ESQUADRIAS (M2)</t>
  </si>
  <si>
    <t>FNDE 276 JANELA DE ALUMÍNIO JA-5 - 200 X 128 CM, TIPO FIXA, PARA VIDRO, COM VIDRO, BATENTE E FERRAGENS. EXCLUSIVE ACABAMENTO, ALIZAR E CONTRAMARCO, CONFORME PROJETO DE ESQUADRIAS (M2)</t>
  </si>
  <si>
    <t>FNDE 263 JANELA DE ALUMÍNIO - JA-6 - 210 X 150 CM, TIPO MAXIM-AR, COM VIDROS, BATENTE E FERRAGENS. EXCLUSIVE ALIZAR, ACABAMENTO E CONTRAMARCO, CONFORME PROJETO DE ESQUADRIAS (M2)</t>
  </si>
  <si>
    <t>FNDE 264 JANELA DE ALUMÍNIO - JA-7 - 210 X 75 CM, TIPO MAXIM-AR, COM VIDROS, BATENTE E FERRAGENS. EXCLUSIVE ALIZAR, ACABAMENTO E CONTRAMARCO, CONFORME PROJETO DE ESQUADRIAS (M2)</t>
  </si>
  <si>
    <t>FNDE 268 JANELA DE ALUMÍNIO - JA-8 - 210 X 100 CM, TIPO MAXIM-AR, COM VIDROS, BATENTE E FERRAGENS. EXCLUSIVE ALIZAR, ACABAMENTO E CONTRAMARCO, CONFORME PROJETO DE ESQUADRIAS (M2)</t>
  </si>
  <si>
    <t>FNDE 265 JANELA DE ALUMÍNIO - JA-9 - 210 X 150 CM, TIPO MAXIM-AR, COM VIDROS, BATENTE E FERRAGENS. EXCLUSIVE ALIZAR, ACABAMENTO E CONTRAMARCO, CONFORME PROJETO DE ESQUADRIAS (M2)</t>
  </si>
  <si>
    <t>FNDE 269 JANELA DE ALUMÍNIO - JA-10 - 140 X 150 CM, TIPO MAXIM-AR, COM VIDROS, BATENTE E FERRAGENS. EXCLUSIVE ALIZAR, ACABAMENTO E CONTRAMARCO, CONFORME PROJETO DE ESQUADRIAS (M2)</t>
  </si>
  <si>
    <t>FNDE 270 JANELA DE ALUMÍNIO - JA-11 - 140 X 75 CM, TIPO MAXIM-AR, COM VIDROS, BATENTE E FERRAGENS. EXCLUSIVE ALIZAR, ACABAMENTO E CONTRAMARCO, CONFORME PROJETO DE ESQUADRIAS (M2)</t>
  </si>
  <si>
    <t>FNDE 271 JANELA DE ALUMÍNIO - JA-12 - 420 X 50 CM, TIPO MAXIM-AR, COM VIDROS, BATENTE E FERRAGENS. EXCLUSIVE ALIZAR, ACABAMENTO E CONTRAMARCO, CONFORME PROJETO DE ESQUADRIAS (M2)</t>
  </si>
  <si>
    <t>FNDE 272 JANELA DE ALUMÍNIO - JA-13 - 420 X 150 CM, TIPO MAXIM-AR, COM VIDROS, BATENTE E FERRAGENS. EXCLUSIVE ALIZAR, ACABAMENTO E CONTRAMARCO, CONFORME PROJETO DE ESQUADRIAS (M2)</t>
  </si>
  <si>
    <t>FNDE 273 JANELA DE ALUMÍNIO - JA-14 - 560 X 100 CM, TIPO MAXIM-AR, COM VIDROS, BATENTE E FERRAGENS. EXCLUSIVE ALIZAR, ACABAMENTO E CONTRAMARCO, CONFORME PROJETO DE ESQUADRIAS (M2)</t>
  </si>
  <si>
    <t>FNDE 274 JANELA DE ALUMÍNIO - JA-15 - 560 X 150 CM, TIPO MAXIM-AR, COM VIDROS, BATENTE E FERRAGENS. EXCLUSIVE ALIZAR, ACABAMENTO E CONTRAMARCO, CONFORME PROJETO DE ESQUADRIAS (M2)</t>
  </si>
  <si>
    <t>FNDE 277 JANELA DE ALUMÍNIO JA-16 - 160 X 85, TIPO FIXA, PARA VIDRO, COM VIDRO, BATENTE E FERRAGENS. EXCLUSIVE ACABAMENTO, ALIZAR E CONTRAMARCO, CONFORME PROJETO DE ESQUADRIAS (M2)</t>
  </si>
  <si>
    <t>FNDE 05 TELA TIPO MOSQUITEIRO - FIXADA NA ESQUADRIA - CONFORME PROJETO DE ESQUADRIAS (M2)</t>
  </si>
  <si>
    <t>CANTONEIRA EM ALUMINIO, ABAS IGUAIS, LARGURA DE 25,40 MM (1"), ESPESSURA DE 4,76 MM (3/16") E PESO LINEAR DE APROXIMADAMENTEO 0,593 KG/M</t>
  </si>
  <si>
    <t>TELA DE ARAME GALVANIZADA QUADRANGULAR / LOSANGULAR, FIO 4,19 MM (8 BWG), MALHA 5 X 5 CM, H = 2 M</t>
  </si>
  <si>
    <t>SERRALHEIRO COM ENCARGOS COMPLEMENTARES</t>
  </si>
  <si>
    <t>FNDE 279 PORTA DE VIDRO - PV1 - 185 X 230 CM, DE ABRIR DUAS FOLHAS TEMPERADO INCOLOR 10 MM, CONFORME PROJETO (M2)</t>
  </si>
  <si>
    <t>PORTA PIVOTANTE DE VIDRO TEMPERADO, 2 FOLHAS DE 90X210 CM, ESPESSURA DE 10MM, INCLUSIVE ACESSÓRIOS. AF_01/2021</t>
  </si>
  <si>
    <t>FNDE 278 PORTA DE VIDRO - PV2 - 285 X 265CM, DE ABRIR DUAS FOLHAS COM BANDEIRA SUPERIOR E LATERAL, VIDRO TEMPERADO INCOLOR 10 MM, CONFORME PROJETO (M2)</t>
  </si>
  <si>
    <t>FNDE 280 PF1 - PORTÃO METÁLICO DE ABRIR, 1,40 X 2,20 M, COM CHAPA METÁLICA, INCLUSO PINTURA, CONFORME PROJETO DE ESQUADRIAS (M2)</t>
  </si>
  <si>
    <t>Equipamento Custo Horário</t>
  </si>
  <si>
    <t>APARELHO PARA CORTE E SOLDA OXI-ACETILENO SOBRE RODAS, INCLUSIVE CILINDROS E MAÇARICOS - CHP DIURNO. AF_05/2023 - Percentual=1,0000%</t>
  </si>
  <si>
    <t>CHP</t>
  </si>
  <si>
    <t>TOTAL Equipamento Custo Horário:</t>
  </si>
  <si>
    <t>BARRA DE ACO CHATA, RETANGULAR (QUALQUER BITOLA) - Percentual=1,0000%</t>
  </si>
  <si>
    <t>CHAPA DE ACO CARBONO GALVANIZADA, PERFURADA (GRADE FUROS) E = 1,5 MM, DIAMETRO DO FURO = 9,52 MM (FUROS ALTERNADOS HORIZ.) - Percentual=1,0000%</t>
  </si>
  <si>
    <t>FERROLHO COM FECHO /TRINCO REDONDO, EM ACO GALVANIZADO / ZINCADO, DE SOBREPOR, COM COMPRIMENTO DE 10" A 12" E ESPESSURA MINIMA DA CHAPA DE 1,50 MM - Percentual=1,0000%</t>
  </si>
  <si>
    <t>TUBO ACO GALVANIZADO COM COSTURA, CLASSE MEDIA, DN 1.1/4", E = *3,25* MM, PESO *3,14* KG/M (NBR 5580) - Percentual=1,0000%</t>
  </si>
  <si>
    <t>Mão de Obra</t>
  </si>
  <si>
    <t>AJUDANTE DE SERRALHEIRO (HORISTA) - Percentual=1,0000%</t>
  </si>
  <si>
    <t>TOTAL Mão de Obra:</t>
  </si>
  <si>
    <t>SERRALHEIRO COM ENCARGOS COMPLEMENTARES - Percentual=1,0000%</t>
  </si>
  <si>
    <t>PINTURA COM TINTA ACRÍLICA DE ACABAMENTO APLICADA A ROLO OU PINCEL SOBRE SUPERFÍCIES METÁLICAS (EXCETO PERFIL) EXECUTADO EM OBRA (02 DEMÃOS). AF_01/2020 - Percentual=1,0000%</t>
  </si>
  <si>
    <t>PINTURA COM TINTA ALQUÍDICA DE FUNDO (TIPO ZARCÃO) APLICADA A ROLO OU PINCEL SOBRE SUPERFÍCIES METÁLICAS (EXCETO PERFIL) EXECUTADO EM OBRA (POR DEMÃO). AF_01/2020 - Percentual=1,0000%</t>
  </si>
  <si>
    <t>FNDE 08 PF2 - PORTÃO METÁLICO DE ABRIR,  1,40 X 1,05 M, COM CHAPA METÁLICA, INCLUSO PINTURA, CONFORME PROJETO DE ESQUADRIAS (M2)</t>
  </si>
  <si>
    <t>APARELHO PARA CORTE E SOLDA OXI-ACETILENO SOBRE RODAS, INCLUSIVE CILINDROS E MAÇARICOS - CHP DIURNO. AF_05/2023</t>
  </si>
  <si>
    <t>BARRA DE ACO CHATA, RETANGULAR (QUALQUER BITOLA)</t>
  </si>
  <si>
    <t>CHAPA DE ACO CARBONO GALVANIZADA, PERFURADA (GRADE FUROS) E = 1,5 MM, DIAMETRO DO FURO = 9,52 MM (FUROS ALTERNADOS HORIZ.)</t>
  </si>
  <si>
    <t>FERROLHO COM FECHO /TRINCO REDONDO, EM ACO GALVANIZADO / ZINCADO, DE SOBREPOR, COM COMPRIMENTO DE 10" A 12" E ESPESSURA MINIMA DA CHAPA DE 1,50 MM</t>
  </si>
  <si>
    <t>TUBO ACO GALVANIZADO COM COSTURA, CLASSE MEDIA, DN 1.1/4", E = *3,25* MM, PESO *3,14* KG/M (NBR 5580)</t>
  </si>
  <si>
    <t>AJUDANTE DE SERRALHEIRO (HORISTA)</t>
  </si>
  <si>
    <t>PINTURA COM TINTA ACRÍLICA DE ACABAMENTO APLICADA A ROLO OU PINCEL SOBRE SUPERFÍCIES METÁLICAS (EXCETO PERFIL) EXECUTADO EM OBRA (02 DEMÃOS). AF_01/2020</t>
  </si>
  <si>
    <t>PINTURA COM TINTA ALQUÍDICA DE FUNDO (TIPO ZARCÃO) APLICADA A ROLO OU PINCEL SOBRE SUPERFÍCIES METÁLICAS (EXCETO PERFIL) EXECUTADO EM OBRA (POR DEMÃO). AF_01/2020</t>
  </si>
  <si>
    <t>FNDE 281 FECHAMENTO EM CHAPA METÁLICA PERFURADA, INCLUSO PINTURA, CONFORME PROJETO (M2)</t>
  </si>
  <si>
    <t>FNDE 282 GUARDA-CORPO CONFECCIONADO COM CHAPA METÁLICA PERFURADA, INCLUSO PINTURA, CONFORME PROJETO (M2)</t>
  </si>
  <si>
    <t>FNDE 60 FECHAMENTO DE PLATIBANDA EM CHAPA METÁLICA PERFURADA, INCLUSO PINTURA, CONFORME PROJETO (M2)</t>
  </si>
  <si>
    <t>FNDE 283 CERCA/GRADIL H=1,58M, MALHA 5 X 15CM -  GALVANIZADO (M2)</t>
  </si>
  <si>
    <t>AUXILIAR DE SERRALHEIRO COM ENCARGOS COMPLEMENTARES</t>
  </si>
  <si>
    <t>34.05.360</t>
  </si>
  <si>
    <t>Gradil tela eletrosoldado, malha de 5 x 15cm, galvanizado</t>
  </si>
  <si>
    <t>SP Obras</t>
  </si>
  <si>
    <t>FNDE 284 P01 - PORTÃO METÁLICO 1,85 x 2,10 M , MALHA 5 X 20CM - FIO 5,00MM, REVESTIDOS EM POLIESTER POR PROCESSO DE PINTURA ELETROSTÁTICA (GRADIL), NA COR BRANCA - FORNECIMENTO E INSTALAÇÃO (M2)</t>
  </si>
  <si>
    <t>H.03.000.031296</t>
  </si>
  <si>
    <t>Portão tipo gradil 1 ou 2 folhas, com ou sem bandeira, sob medida</t>
  </si>
  <si>
    <t>FNDE 285 P02 - PORTÃO METÁLICO 1,40 X 2,00 M , MALHA 5 X 20CM - FIO 5,00MM, REVESTIDOS EM POLIESTER POR PROCESSO DE PINTURA ELETROSTÁTICA (GRADIL), NA COR BRANCA - FORNECIMENTO E INSTALAÇÃO (M2)</t>
  </si>
  <si>
    <t>FNDE 286 P03 - PORTÃO METÁLICO 1,20 X 2,00 M , MALHA 5 X 20CM - FIO 5,00MM, REVESTIDOS EM POLIESTER POR PROCESSO DE PINTURA ELETROSTÁTICA (GRADIL), NA COR BRANCA - FORNECIMENTO E INSTALAÇÃO (M2)</t>
  </si>
  <si>
    <t>FNDE 287 P04 - PORTÃO METÁLICO NYLOFOR 1,20 X 2,04 M , MALHA 5 X 20CM - FIO 5,00MM, REVESTIDOS EM POLIESTER POR PROCESSO DE PINTURA ELETROSTÁTICA (GRADIL), NA COR BRANCA - FORNECIMENTO E INSTALAÇÃO (M2)</t>
  </si>
  <si>
    <t>FNDE 108 ESQUADRIA, 0,60 X 0,20 M DE ALUMÍNIO P/ VENTILAÇÃO COM MALHA DE 3 A 7 MM - CENTRAL DE GÁS (M2)</t>
  </si>
  <si>
    <t>CONTRAMARCO DE ALUMÍNIO, FIXAÇÃO COM ARGAMASSA - FORNECIMENTO E INSTALAÇÃO. AF_12/2019</t>
  </si>
  <si>
    <t>FNDE 109 ESQUADRIA, 1,20 X 0,20 M DE ALUMÍNIO P/ VENTILAÇÃO COM MALHA DE 3 A 7 MM - CENTRAL DE GÁS (M2)</t>
  </si>
  <si>
    <t>FNDE 120 GUARDA-CORPO E PORTÃO (1,10 X 1,05)  CONFECCIONADO COM CHAPA METÁLICA PERFURADA, H=1,05, INCLUSO PINTURA, CONFORME PROJETO - CASA DE BOMBAS (M2)</t>
  </si>
  <si>
    <t>FNDE 20 TELHA TERMOISOLANTE REVESTIDA EM ACO GALVALUME, FACE SUPERIOR TRAPEZOIDAL E FACE INFERIOR PLANA (NAO INCLUI ACESSORIOS DE FIXACAO), REVEST COM ESPESSURA DE 0,50 MM, COM PRE-PINTURA DE COR BRANCA NAS DUAS FACES, NUCLEO EM POLIIOCIANURATO (PIR) COM ESPESSURA DE 50 MM (M2)</t>
  </si>
  <si>
    <t>PARAFUSO ZINCADO ROSCA SOBERBA 5/16 " X 120 MM PARA TELHA FIBROCIMENTO</t>
  </si>
  <si>
    <t>CARPINTEIRO DE FORMAS COM ENCARGOS COMPLEMENTARES</t>
  </si>
  <si>
    <t>FNDE 65 CUMEEIRA NORMAL PARA TELHA TRAPEZOIDAL DE AÇO, E = 0,5 MM, INCLUSO ACESSÓRIOS DE FIXAÇÃO E IÇAMENTO (M)</t>
  </si>
  <si>
    <t>GUINCHO ELÉTRICO DE COLUNA, CAPACIDADE 400 KG, COM MOTO FREIO, MOTOR TRIFÁSICO DE 1,25 CV - CHI DIURNO. AF_03/2016</t>
  </si>
  <si>
    <t>CHI</t>
  </si>
  <si>
    <t>GUINCHO ELÉTRICO DE COLUNA, CAPACIDADE 400 KG, COM MOTO FREIO, MOTOR TRIFÁSICO DE 1,25 CV - CHP DIURNO. AF_03/2016</t>
  </si>
  <si>
    <t>F.14.000.025529</t>
  </si>
  <si>
    <t>Cumeeira em chapa de aço zincado, pré-pintada, perfil trapezoidal, espessura de 0,50mm; ref. LR-40 da Perfilor, MBP-40 da MBP, Eucatex ou equivalente</t>
  </si>
  <si>
    <t>HASTE RETA PARA GANCHO DE FERRO GALVANIZADO, COM ROSCA 1/4 " X 30 CM PARA FIXACAO DE TELHA METALICA, INCLUI PORCA E ARRUELAS DE VEDACAO</t>
  </si>
  <si>
    <t>TELHADISTA COM ENCARGOS COMPLEMENTARES</t>
  </si>
  <si>
    <t>FNDE 172 IMPERMEABILIZAÇÃO DE VIGA BALDRAME COM EMULSÃO ASFÁLTICA, 2 DEMÃOS (M2)</t>
  </si>
  <si>
    <t>MANTA LIQUIDA DE BASE ASFALTICA MODIFICADA COM A ADICAO DE ELASTOMEROS DILUIDOS EM SOLVENTE ORGANICO, APLICACAO A FRIO (MEMBRANA IMPERMEABILIZANTE ASFASTICA)</t>
  </si>
  <si>
    <t>AJUDANTE ESPECIALIZADO COM ENCARGOS COMPLEMENTARES</t>
  </si>
  <si>
    <t>IMPERMEABILIZADOR COM ENCARGOS COMPLEMENTARES</t>
  </si>
  <si>
    <t>FNDE 173 IMPERMEABILIZAÇÃO DA LAJE COM EMULSÃO ASFÁLTICA, 2 DEMÃOS (M2)</t>
  </si>
  <si>
    <t>FNDE 174 IMPERMEABILIZAÇÃO DE PISO COM EMULSÃO ASFÁLTICA, 2 DEMÃOS (M2)</t>
  </si>
  <si>
    <t>FNDE 175 IMPERMEABILIZAÇÃO DA PAREDE COM EMULSÃO ASFÁLTICA, 2 DEMÃOS (M2)</t>
  </si>
  <si>
    <t>FNDE 176 CHAPISCO APLICADO EM ALVENARIAS E ESTRUTURAS DE CONCRETO EXTERNAS, COM COLHER DE PEDREIRO. ARGAMASSA TRAÇO 1:3 COM PREPARO EM BETONEIRA 400L. - EXTERNO (M2)</t>
  </si>
  <si>
    <t>ARGAMASSA TRAÇO 1:3 (EM VOLUME DE CIMENTO E AREIA GROSSA ÚMIDA) PARA CHAPISCO CONVENCIONAL, PREPARO MECÂNICO COM BETONEIRA 400 L. AF_08/2019</t>
  </si>
  <si>
    <t>FNDE 289 CHAPISCO APLICADO EM ALVENARIAS E ESTRUTURAS DE CONCRETO INTERNAS, COM COLHER DE PEDREIRO. ARGAMASSA TRAÇO 1:3 COM PREPARO EM BETONEIRA 400L (M2)</t>
  </si>
  <si>
    <t>FNDE 290 EMBOÇO OU MASSA ÚNICA, APLICAÇÃO EXTERNA, EM ARGAMASSA TRAÇO 1:2:8, PREPARO MECÂNICO COM BETONEIRA 400 L, APLICADA MANUALMENTE EM PANOS CEGOS DE FACHADA (SEM PRESENÇA DE VÃOS), ESPESSURA DE 25 MM (M2)</t>
  </si>
  <si>
    <t>TELA DE ACO SOLDADA GALVANIZADA/ZINCADA PARA ALVENARIA, FIO D = *1,24 MM, MALHA 25 X 25 MM</t>
  </si>
  <si>
    <t>ARGAMASSA TRAÇO 1:2:8 (EM VOLUME DE CIMENTO, CAL E AREIA MÉDIA ÚMIDA) PARA EMBOÇO/MASSA ÚNICA/ASSENTAMENTO DE ALVENARIA DE VEDAÇÃO, PREPARO MECÂNICO COM BETONEIRA 400 L. AF_08/2019</t>
  </si>
  <si>
    <t>FNDE 291 EMBOÇO OU MASSA ÚNICA, PARA RECEBIMENTO EM CERÂMICA, EM ARGAMASSA TRAÇO 1:2:8, PREPARO MECÂNICO COM BETONEIRA 400 L, APLICADA MANUALMENTE EM PANOS CEGOS DE FACHADA (SEM PRESENÇA DE VÃOS), ESPESSURA DE 25 MM (M2)</t>
  </si>
  <si>
    <t>FNDE 292 EMBOÇO OU MASSA ÚNICA, PARA RECEBIMENTO EM PINTURA, EM ARGAMASSA TRAÇO 1:2:8, PREPARO MECÂNICO COM BETONEIRA 400 L, APLICADA MANUALMENTE EM PANOS CEGOS DE FACHADA (SEM PRESENÇA DE VÃOS), ESPESSURA DE 25 MM (M2)</t>
  </si>
  <si>
    <t>FNDE 293 REVESTIMENTO CERÂMICO PARA PAREDES INTERNAS COM PLACAS TIPO ESMALTADA EXTRA DE DIMENSÕES 10X10 CM COR AMARELA APLICADAS NA ALTURA INTEIRA DAS PAREDES (M2)</t>
  </si>
  <si>
    <t>ARGAMASSA COLANTE AC I PARA CERAMICAS</t>
  </si>
  <si>
    <t>REJUNTE CIMENTICIO, QUALQUER COR</t>
  </si>
  <si>
    <t>REVESTIMENTO EM CERAMICA ESMALTADA EXTRA, PEI MENOR OU IGUAL A 3, FORMATO MENOR OU IGUAL A 2025 CM2</t>
  </si>
  <si>
    <t>AZULEJISTA OU LADRILHISTA COM ENCARGOS COMPLEMENTARES</t>
  </si>
  <si>
    <t>FNDE 294 REVESTIMENTO CERÂMICO PARA PAREDES INTERNAS COM PLACAS TIPO ESMALTADA EXTRA DE DIMENSÕES 10X10 CM COR AZUL APLICADAS NA ALTURA INTEIRA DAS PAREDES (M2)</t>
  </si>
  <si>
    <t>FNDE 295 REVESTIMENTO CERÂMICO PARA PAREDES INTERNAS COM PLACAS TIPO ESMALTADA EXTRA DE DIMENSÕES 10X10 CM COR BRANCA APLICADAS NA ALTURA INTEIRA DAS PAREDES (M2)</t>
  </si>
  <si>
    <t>FNDE 296 REVESTIMENTO CERÂMICO PARA PAREDES INTERNAS COM PLACAS TIPO ESMALTADA EXTRA DE DIMENSÕES 10X10 CM COR VERMELHA APLICADAS NA ALTURA INTEIRA DAS PAREDES (M2)</t>
  </si>
  <si>
    <t>FNDE 245 RODA MEIO EM MADEIRA, ALTURA 7CM, FIXADO COM COLA (M)</t>
  </si>
  <si>
    <t>COLA BRANCA BASE PVA</t>
  </si>
  <si>
    <t>RODAPE DE MADEIRA MACICA CUMARU/IPE CHAMPANHE OU EQUIVALENTE DA REGIAO, *1,5 X 7 CM</t>
  </si>
  <si>
    <t>FNDE 37 CANTONEIRA DE BORRACHA - AMBIENTE SOLÁRIO (M)</t>
  </si>
  <si>
    <t>TESTEIRA ANTIDERRAPANTE PARA PISO VINILICO *5 X 2,5* CM, E = 2 MM</t>
  </si>
  <si>
    <t>FNDE 18 FORRO DE FIBRA MINERAL EM PLACAS DE 625 X 625 MM, E = 15 MM, BORDA RETA, COM PINTURA ANTIMOFO, APOIADO EM PERFIL DE ACO GALVANIZADO COM 24 MM DE BASE - INSTALADO (M2)</t>
  </si>
  <si>
    <t>MONTADOR DE ESTRUTURA METÁLICA COM ENCARGOS COMPLEMENTARES</t>
  </si>
  <si>
    <t>FNDE 182 CONTRAPISO DE CONCRETO NÃO-ESTRUTURAL, ESPESSURA 3 CM E PREPARO MECÂNICO (M2)</t>
  </si>
  <si>
    <t>ADITIVO ADESIVO LIQUIDO PARA ARGAMASSAS DE REVESTIMENTOS CIMENTICIOS</t>
  </si>
  <si>
    <t>L</t>
  </si>
  <si>
    <t>CIMENTO PORTLAND COMPOSTO CP II-32</t>
  </si>
  <si>
    <t>ARGAMASSA TRAÇO 1:4 (EM VOLUME DE CIMENTO E AREIA MÉDIA ÚMIDA) PARA CONTRAPISO, PREPARO MECÂNICO COM BETONEIRA 400 L. AF_08/2019</t>
  </si>
  <si>
    <t>FNDE 09 NATA DE CIMENTO COM COLA PVA, PARA NIVELAMENTO  DE CONTRAPISO PARA ASSENTAMENTO DE PISO VINÍLICO (M2)</t>
  </si>
  <si>
    <t>SERVENTE DE OBRAS (HORISTA)</t>
  </si>
  <si>
    <t>FNDE 298 PISO VINÍLICO, PADRÃO LISO, AMARELO, ESPESSURA 3,2 MM, FIXADO COM COLA. (M2)</t>
  </si>
  <si>
    <t>ADESIVO ACRILICO DE BASE AQUOSA / COLA DE CONTATO</t>
  </si>
  <si>
    <t>PLACA VINILICA SEMIFLEXIVEL PARA PISOS, E = 3,2 MM, 30 X 30 CM (SEM COLOCACAO)</t>
  </si>
  <si>
    <t>FNDE 297 PISO VINÍLICO, PADRÃO LISO, CINZA ESCURO, ESPESSURA 3,2 MM, FIXADO COM COLA (M2)</t>
  </si>
  <si>
    <t>FNDE 299 PISO VINÍLICO, PADRÃO LISO, AZUL, ESPESSURA 3,2 MM, FIXADO COM COLA (M2)</t>
  </si>
  <si>
    <t>FNDE 300 PISO VINÍLICO, PADRÃO LISO, CINZA CLARO, ESPESSURA 3,2 MM, FIXADO COM COLA (M2)</t>
  </si>
  <si>
    <t>FNDE 401 PISO PODOTÁTIL DE ALERTA, COR AMARELA, DE AZUL, ASSENTADO SOBRE ARGAMASSA (M)</t>
  </si>
  <si>
    <t>ARGAMASSA COLANTE TIPO AC III</t>
  </si>
  <si>
    <t>PISO TATIL DE ALERTA OU DIRECIONAL, DE BORRACHA, COLORIDO, 25 X 25 CM, E = 12 MM, PARA ARGAMASSA</t>
  </si>
  <si>
    <t>FNDE 190 PISO PODOTÁTIL DE ALERTA, COR VERMELHA, DE CONCRETO, ASSENTADO SOBRE ARGAMASSA (M2)</t>
  </si>
  <si>
    <t>ARGAMASSA COLANTE AC II</t>
  </si>
  <si>
    <t>PISO TATIL / PODOTATIL, LADRILHO HIDRAULICO/CONCRETO, *40 X 40* CM, E= 2,5* CM, PADRAO TATIL ALERTA OU DIRECIONAL, COR NATURAL</t>
  </si>
  <si>
    <t>FNDE 10 COLCHÃO DRENANTE DE AREIA H= 30 CM (M3)</t>
  </si>
  <si>
    <t>RETROESCAVADEIRA SOBRE RODAS COM CARREGADEIRA, TRAÇÃO 4X4, POTÊNCIA LÍQ. 88 HP, CAÇAMBA CARREG. CAP. MÍN. 1 M3, CAÇAMBA RETRO CAP. 0,26 M3, PESO OPERACIONAL MÍN. 6.674 KG, PROFUNDIDADE ESCAVAÇÃO MÁX. 4,37 M - CHP DIURNO. AF_06/2014</t>
  </si>
  <si>
    <t>AREIA GROSSA - POSTO JAZIDA/FORNECEDOR (RETIRADO NA JAZIDA, SEM TRANSPORTE)</t>
  </si>
  <si>
    <t>FNDE 38 FITA 3M COLANTE ANTIDERRAPANTE PARA PISO (M)</t>
  </si>
  <si>
    <t>FNDEI02</t>
  </si>
  <si>
    <t>FITA 3M COLANTE ANTIDERRAPANTE</t>
  </si>
  <si>
    <t>PRÓPRIA</t>
  </si>
  <si>
    <t>FNDE 402 PINTURA LÁTEX ACRÍLICA, COR BRANCO GELO, APLICAÇÃO MANUAL EM PAREDES, DUAS DEMÃOS (M2)</t>
  </si>
  <si>
    <t>TINTA LATEX ACRILICA PREMIUM, COR BRANCO FOSCO</t>
  </si>
  <si>
    <t>PINTOR COM ENCARGOS COMPLEMENTARES</t>
  </si>
  <si>
    <t>FNDE 403 PINTURA LÁTEX ACRÍLICA, COR VERMELHO, APLICAÇÃO MANUAL EM PAREDES, DUAS DEMÃOS (M2)</t>
  </si>
  <si>
    <t>FNDE 404 PINTURA LÁTEX ACRÍLICA, COR CINZA, APLICAÇÃO MANUAL EM PAREDES, DUAS DEMÃOS (M2)</t>
  </si>
  <si>
    <t>FNDE 405 PINTURA LÁTEX ACRÍLICA, COR AZUL, APLICAÇÃO MANUAL EM PAREDES, DUAS DEMÃOS (M2)</t>
  </si>
  <si>
    <t>FNDE 35 PINTURA COM TINTA EPÓXI EM PAREDES, COR VERDE,  APLICAÇÃO MANUAL, 2 DEMÃOS, INCLUSO PRIMER EPÓXI (M2)</t>
  </si>
  <si>
    <t>DILUENTE EPOXI</t>
  </si>
  <si>
    <t>LIXA EM FOLHA PARA PAREDE OU MADEIRA, NUMERO 120, COR VERMELHA</t>
  </si>
  <si>
    <t>SELADOR ACRILICO OPACO PREMIUM INTERIOR/EXTERIOR</t>
  </si>
  <si>
    <t>TINTA EPOXI BASE AGUA PREMIUM, BRANCA</t>
  </si>
  <si>
    <t>FNDE 36 PINTURA COM TINTA EPÓXI EM PAREDES, COR LARANJA,  APLICAÇÃO MANUAL, 2 DEMÃOS, INCLUSO PRIMER EPÓXI (M2)</t>
  </si>
  <si>
    <t>FNDE 201 PINTURA EM ESMALTE SINTÉTICO EM RODAMEIO DE MADEIRA, 2 DEMÃOS - COR BRANCO (M2)</t>
  </si>
  <si>
    <t>DILUENTE AGUARRAS</t>
  </si>
  <si>
    <t>TINTA ESMALTE SINTETICO PREMIUM ACETINADO</t>
  </si>
  <si>
    <t>FNDE 406 PINTURA DE PISO COM TINTA EPÓXI, COR AMARELO, APLICAÇÃO MANUAL, 2 DEMÃOS, INCLUSO PRIMER EPÓXI (M2)</t>
  </si>
  <si>
    <t>FITA CREPE ROLO DE 25 MM X 50 M</t>
  </si>
  <si>
    <t>PRIMER EPOXI / EPOXIDICO</t>
  </si>
  <si>
    <t>FNDE 407 PINTURA DE PISO COM TINTA EPÓXI, COR AZUL, APLICAÇÃO MANUAL, 2 DEMÃOS, INCLUSO PRIMER EPÓXI (M2)</t>
  </si>
  <si>
    <t>FNDE 409 PINTURA DE PISO COM TINTA EPÓXI, COR CINZA, APLICAÇÃO MANUAL, 2 DEMÃOS, INCLUSO PRIMER EPÓXI (M2)</t>
  </si>
  <si>
    <t>FNDE 410 PINTURA DE PISO COM TINTA EPÓXI, COR LARANJA, APLICAÇÃO MANUAL, 2 DEMÃOS, INCLUSO PRIMER EPÓXI (M2)</t>
  </si>
  <si>
    <t>FNDE 411 PINTURA DE PISO COM TINTA EPÓXI, COR VERDE, APLICAÇÃO MANUAL, 2 DEMÃOS, INCLUSO PRIMER EPÓXI (M2)</t>
  </si>
  <si>
    <t>FNDE 412 PINTURA DE PISO COM TINTA EPÓXI, COR VERMELHO, APLICAÇÃO MANUAL, 2 DEMÃOS, INCLUSO PRIMER EPÓXI (M2)</t>
  </si>
  <si>
    <t>FNDE 413 BUCHA DE REDUÇÃO, LONGA, PVC, SOLDÁVEL, DN 85 X 60 MM, INSTALADO EM PRUMADA DE ÁGUA - FORNECIMENTO E INSTALAÇÃO (UN)</t>
  </si>
  <si>
    <t>ADESIVO PLASTICO PARA PVC, FRASCO COM *850* GR</t>
  </si>
  <si>
    <t>BUCHA DE REDUCAO DE PVC, SOLDAVEL, LONGA, COM 75 X 50 MM, PARA AGUA FRIA PREDIAL</t>
  </si>
  <si>
    <t>LIXA D'AGUA EM FOLHA, GRAO 100</t>
  </si>
  <si>
    <t>SOLUCAO PREPARADORA / LIMPADORA PARA PVC, FRASCO COM 1000 CM3</t>
  </si>
  <si>
    <t>AUXILIAR DE ENCANADOR OU BOMBEIRO HIDRÁULICO COM ENCARGOS COMPLEMENTARES</t>
  </si>
  <si>
    <t>ENCANADOR OU BOMBEIRO HIDRÁULICO COM ENCARGOS COMPLEMENTARES</t>
  </si>
  <si>
    <t>FNDE 414 LUVA, PVC, SOLDÁVEL, DN 25MM, INSTALADO EM RAMAL DE DISTRIBUIÇÃO DE ÁGUA - FORNECIMENTO E INSTALAÇÃO (UN)</t>
  </si>
  <si>
    <t>LUVA PVC SOLDAVEL, 25 MM, PARA AGUA FRIA PREDIAL</t>
  </si>
  <si>
    <t>FNDE 119 TUBO DE DESCARGA, TIPO BENGALA, PARA LIGACAO CAIXA DE DESCARGA - EMBUTIR, PVC, 40 MM X 150 CM (UN)</t>
  </si>
  <si>
    <t>FNDE 415 JOELHO 90 GRAUS, PVC, SOLDÁVEL, COM ROSCA, DN 25MM x 3/4 - FORNECIMENTO E INSTALAÇÃO. AF_06/2022 (UN)</t>
  </si>
  <si>
    <t>JOELHO PVC, SOLDAVEL, 90 GRAUS, 25 MM, COR MARROM, PARA AGUA FRIA PREDIAL</t>
  </si>
  <si>
    <t>FNDE 21 RESERVATÓRIO CILINDRICO CAP. 10.000 LITROS (UN)</t>
  </si>
  <si>
    <t>ACO CA-50, 10,0 MM, VERGALHAO</t>
  </si>
  <si>
    <t>ACO CA-60, 4,2 MM, OU 5,0 MM, OU 6,0 MM, OU 7,0 MM, VERGALHAO</t>
  </si>
  <si>
    <t>ARAME GALVANIZADO 16 BWG, D = 1,65MM (0,0166 KG/M)</t>
  </si>
  <si>
    <t>ARAME RECOZIDO 16 BWG, D = 1,65 MM (0,016 KG/M) OU 18 BWG, D = 1,25 MM (0,01 KG/M)</t>
  </si>
  <si>
    <t>AREIA MEDIA - POSTO JAZIDA/FORNECEDOR (RETIRADO NA JAZIDA, SEM TRANSPORTE)</t>
  </si>
  <si>
    <t>DESMOLDANTE PROTETOR PARA FORMAS DE MADEIRA, DE BASE OLEOSA EMULSIONADA EM AGUA</t>
  </si>
  <si>
    <t>PEDRA BRITADA N. 1 (9,5 a 19 MM) POSTO PEDREIRA/FORNECEDOR, SEM FRETE</t>
  </si>
  <si>
    <t>PEDRA BRITADA N. 2 (19 A 38 MM) POSTO PEDREIRA/FORNECEDOR, SEM FRETE</t>
  </si>
  <si>
    <t>PONTALETE *7,5 X 7,5* CM EM PINUS, MISTA OU EQUIVALENTE DA REGIAO - BRUTA</t>
  </si>
  <si>
    <t>PREGO DE ACO POLIDO COM CABECA 18 X 24 (2 1/4 X 10)</t>
  </si>
  <si>
    <t>PREGO DE ACO POLIDO COM CABECA 18 X 30 (2 3/4 X 10)</t>
  </si>
  <si>
    <t>FNDEI13</t>
  </si>
  <si>
    <t>RESERVATÓRIO D'ÁGUA TIPO TAÇA METÁLICA 10M3 - COLUNA SECA 6,0M PINTADA</t>
  </si>
  <si>
    <t>SARRAFO APARELHADO *2 X 10* CM, EM MACARANDUBA/MASSARANDUBA, ANGELIM OU EQUIVALENTE DA REGIAO</t>
  </si>
  <si>
    <t>TABUA *2,5 X 30 CM EM PINUS, MISTA OU EQUIVALENTE DA REGIAO - BRUTA</t>
  </si>
  <si>
    <t>24.03.060</t>
  </si>
  <si>
    <t>Escada marinheiro (em aço galvanizado)</t>
  </si>
  <si>
    <t>GUARDA-CORPO DE AÇO GALVANIZADO DE 1,10M DE ALTURA, MONTANTES TUBULARES DE 1.1/2  ESPAÇADOS DE 1,20M, TRAVESSA SUPERIOR DE 2 , GRADIL FORMADO POR BARRAS CHATAS EM FERRO DE 32X4,8MM, FIXADO COM CHUMBADOR MECÂNICO. AF_04/2019_PS</t>
  </si>
  <si>
    <t>PINTURA COM TINTA ALQUÍDICA DE ACABAMENTO (ESMALTE SINTÉTICO ACETINADO) APLICADA A ROLO OU PINCEL SOBRE SUPERFÍCIES METÁLICAS (EXCETO PERFIL) EXECUTADO EM OBRA (02 DEMÃOS). AF_01/2020</t>
  </si>
  <si>
    <t>FNDE 78 CISTERNA MODULAR 600 Litros (UN)</t>
  </si>
  <si>
    <t>Cotação</t>
  </si>
  <si>
    <t>FNDEI06</t>
  </si>
  <si>
    <t>Cisternas Modulares Tecnotri ou equivalente tecnico - 600L</t>
  </si>
  <si>
    <t>TOTAL Cotação:</t>
  </si>
  <si>
    <t>FNDE 79 SMART FILTRO (UN)</t>
  </si>
  <si>
    <t>FNDEI07</t>
  </si>
  <si>
    <t>SMART FILTRO TECNOTRI OU EQUIVALENTE</t>
  </si>
  <si>
    <t>FNDE 416 JUNÇÃO SIMPLES, PVC, SERIE R, ÁGUA PLUVIAL, DN 100 X 50 MM, JUNTA ELÁSTICA, FORNECIDO E INSTALADO EM CONDUTORES VERTICAIS DE ÁGUAS PLUVIAIS (UN)</t>
  </si>
  <si>
    <t>ANEL BORRACHA, DN 100 MM, PARA TUBO SERIE REFORCADA ESGOTO PREDIAL</t>
  </si>
  <si>
    <t>ANEL BORRACHA, DN 75 MM, PARA TUBO SERIE REFORCADA ESGOTO PREDIAL</t>
  </si>
  <si>
    <t>JUNCAO SIMPLES, PVC SERIE R, DN 100 X 75 MM, PARA ESGOTO PREDIAL</t>
  </si>
  <si>
    <t>PASTA LUBRIFICANTE PARA TUBOS E CONEXOES COM JUNTA ELASTICA, EMBALAGEM DE *400* GR (USO EM PVC, ACO, POLIETILENO E OUTROS)</t>
  </si>
  <si>
    <t>FNDE 421 JUNÇÃO SIMPLES, PVC, SERIE R, ÁGUA PLUVIAL, DN 150 X 75 MM, JUNTA ELÁSTICA, FORNECIDO E INSTALADO EM CONDUTORES VERTICAIS DE ÁGUAS PLUVIAIS (UN)</t>
  </si>
  <si>
    <t>FNDE 30 CURVA 45 GRAUS, PVC, SERIE R, ÁGUA PLUVIAL, DN 200 MM,  VINILFORT, JUNTA ELÁSTICA, FORNECIDO E INSTALADO EM RAMAL DE ENCAMINHAMENTO (UN)</t>
  </si>
  <si>
    <t>ANEL BORRACHA, PARA TUBO PVC, REDE COLETOR ESGOTO, DN 200 MM (NBR 7362)</t>
  </si>
  <si>
    <t>CAP, PVC, JE, OCRE, DN 200 MM (CONEXAO PARA TUBO COLETOR DE ESGOTO)</t>
  </si>
  <si>
    <t>FNDE 417 CURVA LONGA 45 GRAUS, PVC, SERIE NORMAL, ESGOTO PREDIAL, DN 75 MM, JUNTA ELÁSTICA, FORNECIDO E INSTALADO EM PRUMADA DE ESGOTO SANITÁRIO OU VENTILAÇÃO (UN)</t>
  </si>
  <si>
    <t>ANEL BORRACHA PARA TUBO ESGOTO PREDIAL, DN 75 MM (NBR 5688)</t>
  </si>
  <si>
    <t>CURVA PVC LONGA 90 GRAUS, DN 75 MM, PARA ESGOTO PREDIAL</t>
  </si>
  <si>
    <t>FNDE 418 JUNÇÃO SIMPLES, PVC, SERIE R, ÁGUA PLUVIAL, DN 100 x 50 MM, JUNTA ELÁSTICA, FORNECIDO E INSTALADO EM RAMAL DE ENCAMINHAMENTO (UN)</t>
  </si>
  <si>
    <t>ANEL BORRACHA, DN 50 MM, PARA TUBO SERIE REFORCADA ESGOTO PREDIAL</t>
  </si>
  <si>
    <t>JUNCAO SIMPLES, PVC SERIE R, DN 50 X 50 MM, PARA ESGOTO PREDIAL</t>
  </si>
  <si>
    <t>FNDE 419 JUNÇÃO SIMPLES, PVC, SERIE R, ÁGUA PLUVIAL, DN 75 x 50 MM, JUNTA ELÁSTICA, FORNECIDO E INSTALADO EM RAMAL DE ENCAMINHAMENTO (UN)</t>
  </si>
  <si>
    <t>FNDE 420 CURVA CURTA 45 GRAUS, PVC, SERIE NORMAL, ESGOTO PREDIAL, DN 100 MM, JUNTA ELÁSTICA, FORNECIDO E INSTALADO EM RAMAL DE DESCARGA OU RAMAL DE ESGOTO SANITÁRIO. (UN)</t>
  </si>
  <si>
    <t>ANEL BORRACHA PARA TUBO ESGOTO PREDIAL, DN 100 MM (NBR 5688)</t>
  </si>
  <si>
    <t>CURVA PVC CURTA 90 GRAUS, DN 100 MM, PARA ESGOTO PREDIAL</t>
  </si>
  <si>
    <t>FNDE 11 BANHEIRA PLÁSTICA RÍGIDA, 77x45x20cm DE EMBUTIR, CONFORME DETALHE DE PROJETO (UN)</t>
  </si>
  <si>
    <t>FNDEI17</t>
  </si>
  <si>
    <t>Banheira Rigida-Branco, Burigotto ou equivalente</t>
  </si>
  <si>
    <t>FITA VEDA ROSCA EM ROLOS DE 18 MM X 10 M (L X C)</t>
  </si>
  <si>
    <t>VALVULA DE ESCOAMENTO PARA TANQUE, EM METAL CROMADO, 1.1/2 ", SEM LADRAO, COM TAMPAO PLASTICO</t>
  </si>
  <si>
    <t>FNDE 219 LAVATÓRIO DE CANTO, LOUÇA BRANCA SUSPENSO, 29,5 X 39CM OU EQUIVALENTE, PADRÃO POPULAR - FORNECIMENTO E INSTALAÇÃO (UN)</t>
  </si>
  <si>
    <t>LAVATORIO DE LOUCA BRANCA, SUSPENSO (SEM COLUNA), DIMENSOES *40 X 30* CM</t>
  </si>
  <si>
    <t>PARAFUSO NIQUELADO 3 1/2" COM ACABAMENTO CROMADO PARA FIXAR PECA SANITARIA, INCLUI PORCA CEGA, ARRUELA E BUCHA DE NYLON TAMANHO S-8</t>
  </si>
  <si>
    <t>REJUNTE EPOXI, QUALQUER COR</t>
  </si>
  <si>
    <t>FNDE 217 CUBA DE EMBUTIR RETANGULAR DE AÇO INOXIDÁVEL, 50 X 40 X 20 CM - FORNECIMENTO E INSTALAÇÃO (UN)</t>
  </si>
  <si>
    <t>CUBA ACO INOX (AISI 304) DE EMBUTIR COM VALVULA 3 1/2 ", DE *46 X 30 X 12* CM</t>
  </si>
  <si>
    <t>MASSA PLASTICA PARA MARMORE/GRANITO</t>
  </si>
  <si>
    <t>MARMORISTA/GRANITEIRO COM ENCARGOS COMPLEMENTARES</t>
  </si>
  <si>
    <t>FNDE 224 TORNEIRA CROMADA DE MESA, 1/2? OU 3/4?, PARA LAVATÓRIO, COM TEMPORIZADOR - FORNECIMENTO E INSTALAÇÃO. (UN)</t>
  </si>
  <si>
    <t>TORNEIRA METALICA CROMADA DE MESA PARA LAVATORIO, BICA ALTA, COM AREJADOR (REF 1195)</t>
  </si>
  <si>
    <t>FNDE 14 TORNEIRA ELETRICA DE PAREDE, BICA ALTA, PARA COZINHA, 5500 W (110/220 V) (UN)</t>
  </si>
  <si>
    <t>TORNEIRA ELETRICA DE PAREDE, PLASTICA, BICA ALTA, PARA COZINHA, 5500 W (110/220 V)</t>
  </si>
  <si>
    <t>AJUDANTE DE ELETRICISTA (HORISTA)</t>
  </si>
  <si>
    <t>ELETRICISTA COM ENCARGOS COMPLEMENTARES</t>
  </si>
  <si>
    <t>FNDE 225 TORNEIRA CROMADA DE MESA PARA LAVATORIO, TIPO MONOCOMANDO - ACIONAMENTO TIPO ALAVANCA (UN)</t>
  </si>
  <si>
    <t>TORNEIRA DE MESA PARA LAVATORIO, METALICA CROMADA, COM MISTURADOR MONOCOMANDO, BICA BAIXA (REF 2875)</t>
  </si>
  <si>
    <t>FNDE 13 TORNEIRA ELÉTRICA COM MANGUEIRA PLÁSTICA FORTTI MAXI, LORENZETTI
OU EQUIVALENTE (UN)</t>
  </si>
  <si>
    <t>88264</t>
  </si>
  <si>
    <t>FNDE 226 BARRA DE APOIO RETA, EM ACO INOX POLIDO, COMPRIMENTO 40CM, FIXADA NA PAREDE - FORNECIMENTO E INSTALAÇÃO (UN)</t>
  </si>
  <si>
    <t>BARRA DE APOIO RETA, EM ACO INOX POLIDO, COMPRIMENTO 60CM, DIAMETRO MINIMO 3 CM</t>
  </si>
  <si>
    <t>FNDE 215 VÁLVULA DE DESCARGA METÁLICA, DUPLO ACIONAMENTO ECO, BASE 1 1/2", ACABAMENTO METALICO CROMADO - FORNECIMENTO E INSTALAÇÃO (UN)</t>
  </si>
  <si>
    <t>FITA VEDA ROSCA EM ROLOS DE 18 MM X 50 M (L X C)</t>
  </si>
  <si>
    <t>VALVULA DE DESCARGA METALICA, BASE 1 1/2 " E ACABAMENTO METALICO CROMADO</t>
  </si>
  <si>
    <t>FNDE 15 TOALHEIRO PLASTICO TIPO DISPENSER PARA PAPEL TOALHA INTERFOLHADO (UN)</t>
  </si>
  <si>
    <t>FNDE 16 PAPELEIRA PLASTICA TIPO DISPENSER PARA PAPEL HIGIENICO ROLAO (UN)</t>
  </si>
  <si>
    <t>FNDE 12 ESPELHO CRISTAL, ESPESSURA 4MM, COM PARAFUSOS DE FIXAÇÃO, SEM MOLDURA (M2)</t>
  </si>
  <si>
    <t>ESPELHO CRISTAL E = 4 MM</t>
  </si>
  <si>
    <t>PARAFUSO FRANCES ZINCADO, DIAMETRO 1/2", COMPRIMENTO 4", COM PORCA E ARRUELA</t>
  </si>
  <si>
    <t>FNDE 17 DUCHA / CHUVEIRO METALICO, DE PAREDE, ARTICULAVEL, COM DESVIADOR E DUCHA MANUAL (UN)</t>
  </si>
  <si>
    <t>DUCHA / CHUVEIRO METALICO, DE PAREDE, ARTICULAVEL, COM BRACO/CANO, SEM DESVIADOR</t>
  </si>
  <si>
    <t>ENCANADOR OU BOMBEIRO HIDRAULICO (HORISTA)</t>
  </si>
  <si>
    <t>FNDE 34 CABIDE/GANCHO DE BANHEIRO SIMPLES EM METAL CROMADO (UN)</t>
  </si>
  <si>
    <t>FNDE 29 REGULADOR DE ALTA PRESSÃO GLP (UN)</t>
  </si>
  <si>
    <t>O.11.000.068511</t>
  </si>
  <si>
    <t>Regulador de alta pressão, vazão 9 kg; ref. 76510/3 fabricação Aliança ou equivalente</t>
  </si>
  <si>
    <t>FNDE 301 CAP OU TAMPAO DE FERRO GALVANIZADO, COM ROSCA BSP, DE 3/4" (UN)</t>
  </si>
  <si>
    <t>FNDE 260 MANGUEIRA PARA GAS - GLP (UN)</t>
  </si>
  <si>
    <t>MANGUEIRA PARA GAS - GLP, PVC, TRANCADA, DIAMETRO DE 3/8", COMPRIMENTO DE 1M (NORMATIZADA)</t>
  </si>
  <si>
    <t>FNDE 261 REGISTRO OU VÁLVULA GLOBO ANGULAR EM LATÃO, PARA HIDRANTES EM INSTALAÇÃO PREDIAL DE INCÊNDIO, 45 GRAUS, 1 1/2" - FORNECIMENTO E INSTALAÇÃO. AF_08/2021 (UN)</t>
  </si>
  <si>
    <t>REGISTRO OU VALVULA GLOBO ANGULAR EM LATAO, PARA HIDRANTES EM INSTALACAO PREDIAL DE INCENDIO, 45 GRAUS, DIAMETRO DE 2 1/2", COM VOLANTE, CLASSE DE PRESSAO DE ATE 200 PSI</t>
  </si>
  <si>
    <t>FNDE 332 MOTOBOMBA CENTRIFUGA (UN)</t>
  </si>
  <si>
    <t>MOTOBOMBA CENTRIFUGA, MOTOR A GASOLINA, POTENCIA 5,42 HP, BOCAIS 1 1/2" X 1", DIAMETRO ROTOR 143 MM HM/Q = 6 MCA / 16,8 M3/H A 38 MCA / 6,6 M3/H</t>
  </si>
  <si>
    <t>ARRUELA LISA, REDONDA, DE LATAO POLIDO, DIAMETRO NOMINAL 5/8", DIAMETRO EXTERNO = 34 MM, DIAMETRO DO FURO = 17 MM, ESPESSURA = *2,5* MM</t>
  </si>
  <si>
    <t>88247</t>
  </si>
  <si>
    <t>AUXILIAR DE ELETRICISTA COM ENCARGOS COMPLEMENTARES</t>
  </si>
  <si>
    <t>FNDE 112 PRESSOSTATO (UN)</t>
  </si>
  <si>
    <t>O.17.000.042431</t>
  </si>
  <si>
    <t>Pressostato diferencial ajustável mecânico, montagem inferior diâmetro 1/2" e/ou 1/4", faixa de operação até 16 bar; ref. modelo UT16 da Zurich, série UT16 da Waaree Instruments, WLF-5516 da Warme ou equivalente</t>
  </si>
  <si>
    <t>FNDE 113 TANQUE DE PRESSÃO (un)</t>
  </si>
  <si>
    <t>FNDEI10</t>
  </si>
  <si>
    <t>FNDE 114 VÁLVULA DE ALÍVIO (un)</t>
  </si>
  <si>
    <t>FITA VEDA ROSCA EM ROLOS DE 18 MM X 25 M (L X C)</t>
  </si>
  <si>
    <t>O.05.000.064052</t>
  </si>
  <si>
    <t>Válvula de segurança em ferro fundido rosqueada, com pressão de ajuste de 6,1 até 10 kg/cm², DN= 3/4´; ref. SV 17 da Spirax Sarco ou equivalente</t>
  </si>
  <si>
    <t>FNDE 328 COTOVELO 90 GRAUS, EM FERRO GALVANIZADO, CONEXÃO ROSQUEADA, DN 40, INSTALADO EM RESERVAÇÃO DE ÁGUA DE EDIFICAÇÃO QUE POSSUA RESERVATÓRIO DE FIBRA/FIBROCIMENTO - FORNECIMENTO E INSTALAÇÃO. (UN)</t>
  </si>
  <si>
    <t>COTOVELO 90 GRAUS DE FERRO GALVANIZADO, COM ROSCA BSP, DE 2"</t>
  </si>
  <si>
    <t>FUNDO ANTICORROSIVO PARA METAIS FERROSOS (ZARCAO)</t>
  </si>
  <si>
    <t>FNDE 329 COTOVELO 90 GRAUS, EM FERRO GALVANIZADO, CONEXÃO ROSQUEADA, DN 25, INSTALADO EM RESERVAÇÃO DE ÁGUA DE EDIFICAÇÃO QUE POSSUA RESERVATÓRIO DE FIBRA/FIBROCIMENTO - FORNECIMENTO E INSTALAÇÃO. (UN)</t>
  </si>
  <si>
    <t>COTOVELO 90 GRAUS DE FERRO GALVANIZADO, COM ROSCA BSP MACHO/FEMEA, DE 1/2"</t>
  </si>
  <si>
    <t>FNDE 330 TAMPA CEGA EM PVC PARA CONDULETE 4 X 2" (UN)</t>
  </si>
  <si>
    <t>FNDE 333 LUVA COM REDUÇÃO, EM AÇO, CONEXÃO SOLDADA, DN 40  X 25 MM (1 1/2" X 1"), INSTALADO EM REDE DE ALIMENTAÇÃO PARA HIDRANTE - FORNECIMENTO E INSTALAÇÃO. (UN)</t>
  </si>
  <si>
    <t>ELETRODO REVESTIDO AWS - E6013, DIAMETRO IGUAL A 2,50 MM</t>
  </si>
  <si>
    <t>LUVA DE REDUCAO EM ACO CARBONO, COM ENCAIXE PARA SOLDA DN SW, PRESSAO 3.000 LBS, DN 1 1/2" X 1 1/4"</t>
  </si>
  <si>
    <t>SOLDADOR COM ENCARGOS COMPLEMENTARES</t>
  </si>
  <si>
    <t>FNDE 331 LUVA COM REDUÇÃO, EM AÇO, CONEXÃO SOLDADA, DN 75 X 65 MM, INSTALADO EM PRUMADAS - FORNECIMENTO E INSTALAÇÃO. (UN)</t>
  </si>
  <si>
    <t>LUVA DE REDUCAO EM ACO CARBONO, COM ENCAIXE PARA SOLDA DN SW, PRESSAO 3.000 LBS, DN 3" X 2 1/2"</t>
  </si>
  <si>
    <t>FNDE 334 LUVA COM REDUÇÃO, EM AÇO, CONEXÃO SOLDADA, DN 80 X 38 MM (3" X 2 1/2"), INSTALADO EM PRUMADAS - FORNECIMENTO E INSTALAÇÃO. (UN)</t>
  </si>
  <si>
    <t>FNDE 335 LUVA COM REDUÇÃO, EM AÇO, CONEXÃO SOLDADA, DN 80 X 40 MM , INSTALADO EM PRUMADAS - FORNECIMENTO E INSTALAÇÃO (UN)</t>
  </si>
  <si>
    <t>FNDE 336 LUVA COM REDUÇÃO, EM AÇO, CONEXÃO SOLDADA, DN 80 X 50 MM, INSTALADO EM PRUMADAS - FORNECIMENTO E INSTALAÇÃO. (UN)</t>
  </si>
  <si>
    <t>FNDE 337 TE DE REDUCAO DE FERRO GALVANIZADO, COM ROSCA BSP, DE 1" X 3/4" (UN)</t>
  </si>
  <si>
    <t>FNDE 338 TE DE REDUCAO DE FERRO GALVANIZADO, COM ROSCA BSP, DE 1" X 3/4" (UN)</t>
  </si>
  <si>
    <t>TE DE REDUCAO DE FERRO GALVANIZADO, COM ROSCA BSP, DE 1 1/2" X 1"</t>
  </si>
  <si>
    <t>FNDE 339 TE DE REDUCAO DE FERRO GALVANIZADO, COM ROSCA BSP, DE 2 1/2" X 1" (UN)</t>
  </si>
  <si>
    <t>FNDE 340 TE DE REDUCAO DE FERRO GALVANIZADO, COM ROSCA BSP, DE 2 1/2" X 1 1/2 (UN)</t>
  </si>
  <si>
    <t>TE DE REDUCAO DE FERRO GALVANIZADO, COM ROSCA BSP, DE 2 1/2" X 1 1/2"</t>
  </si>
  <si>
    <t>FNDE 341 TE DE REDUCAO DE FERRO GALVANIZADO, COM ROSCA BSP, DE 2 1/2" X 2" (UN)</t>
  </si>
  <si>
    <t>FNDE 342 TE DE REDUCAO DE FERRO GALVANIZADO, COM ROSCA BSP, DE 3" X 2 1/2" (UN)</t>
  </si>
  <si>
    <t>FNDE 343 ADAPTADOR PARA MANÔMETRO (UN)</t>
  </si>
  <si>
    <t>ADAPTADOR EM LATAO, ENGATE RAPIDO 2 1/2" X ROSCA INTERNA 5 FIOS 2 1/2", PARA INSTALACAO PREDIAL DE COMBATE A INCENDIO</t>
  </si>
  <si>
    <t>FNDE 344 LUVA DE REDUCAO DE FERRO GALVANIZADO, COM ROSCA BSP MACHO/FEMEA, DE 3/4" X 1/2" (UN)</t>
  </si>
  <si>
    <t>FNDE 345 BUCHA DE REDUCAO DE FERRO GALVANIZADO, COM ROSCA BSP, DE 3/4" X 1/2" (UN)</t>
  </si>
  <si>
    <t>FNDE 303 SINALIZAÇÃO COM PLACA INDICATIVA FIXADA NA ESTRUTURA. (UN)</t>
  </si>
  <si>
    <t>PLACA DE SINALIZACAO DE SEGURANCA CONTRA INCENDIO, FOTOLUMINESCENTE, RETANGULAR, *20 X 40* CM, EM PVC *2* MM ANTI-CHAMAS (SIMBOLOS, CORES E PICTOGRAMAS CONFORME NBR 16820)</t>
  </si>
  <si>
    <t>AJUDANTE DE CARPINTEIRO COM ENCARGOS COMPLEMENTARES</t>
  </si>
  <si>
    <t>FNDE 350 TERMINAL METALICO A PRESSAO PARA 1 CABO DE 35 MM2 (UND)</t>
  </si>
  <si>
    <t>TERMINAL METALICO A PRESSAO PARA 1 CABO DE 35 MM2, COM 1 FURO DE FIXACAO</t>
  </si>
  <si>
    <t>FNDE 346 CABECOTE PARA ENTRADA DE LINHA DE ALIMENTACAO PARA ELETRODUTO (UND)</t>
  </si>
  <si>
    <t>CABECOTE PARA ENTRADA DE LINHA DE ALIMENTACAO PARA ELETRODUTO, EM LIGA DE ALUMINIO COM ACABAMENTO ANTI CORROSIVO, COM FIXACAO POR ENCAIXE LISO DE 360 GRAUS, DE 1 1/2"</t>
  </si>
  <si>
    <t>FNDE 347 ARRUELA EM ALUMINIO, COM ROSCA, DE 1 1/2", PARA ELETRODUTO (UND)</t>
  </si>
  <si>
    <t>FNDE 353 ARRUELA EM ALUMINIO (UND)</t>
  </si>
  <si>
    <t>ARRUELA QUADRADA EM ACO GALVANIZADO, DIMENSAO = 38 MM, ESPESSURA = 3MM, DIAMETRO DO FURO= 18 MM</t>
  </si>
  <si>
    <t>FNDE 354 BUCHA DE NYLON (UND)</t>
  </si>
  <si>
    <t>BUCHA DE NYLON SEM ABA S10</t>
  </si>
  <si>
    <t>FNDE 355 PARAFUSO DE ACO ZINCADO COM ROSCA SOBERBA, CABECA CHATA E FENDA SIMPLES, DIAMETRO 4,2 MM, COMPRIMENTO * 32 * MM (UND)</t>
  </si>
  <si>
    <t>FNDE 356 PORCA ZINCADA, SEXTAVADA, DIAMETRO 1/4" (UND)</t>
  </si>
  <si>
    <t>FNDE 357 VERGALHAO ZINCADO ROSCA TOTAL, 1/4 " (6,3 MM) (KG)</t>
  </si>
  <si>
    <t>AJUDANTE DE ARMADOR COM ENCARGOS COMPLEMENTARES</t>
  </si>
  <si>
    <t>ARMADOR COM ENCARGOS COMPLEMENTARES</t>
  </si>
  <si>
    <t>FNDE 358 ARMACAO VERTICAL COM HASTE E CONTRA-PINO, EM CHAPA DE ACO GALVANIZADO 3/16", COM 1 ESTRIBO E 1 ISOLADOR (KG)</t>
  </si>
  <si>
    <t>FNDE 359 CABO DE COBRE NU 6 MM2 MEIO-DURO (M)</t>
  </si>
  <si>
    <t>CABO DE COBRE NU 10 MM2 MEIO-DURO</t>
  </si>
  <si>
    <t>FITA ISOLANTE ADESIVA ANTICHAMA, USO ATE 750 V, EM ROLO DE 19 MM X 5 M</t>
  </si>
  <si>
    <t>FNDE 360 CAIXA DE INSPECAO PARA ATERRAMENTO OU OUTRO USO, EM PVC, DN = 250 X 250 MM (UN)</t>
  </si>
  <si>
    <t>PREPARO DE FUNDO DE VALA COM LARGURA MENOR QUE 1,5 M, COM CAMADA DE AREIA, LANÇAMENTO MANUAL. AF_08/2020</t>
  </si>
  <si>
    <t>FNDE 362 CHUMBADOR DE ACO TIPO PARABOLT, * 5/8" X 200* MM, COM PORCA E ARRUELA (UN)</t>
  </si>
  <si>
    <t>CHUMBADOR DE ACO TIPO PARABOLT, * 5/8" X 200* MM,  COM PORCA E ARRUELA</t>
  </si>
  <si>
    <t>FNDE 361 CONECTOR DE ALUMINIO TIPO PRENSA CABO, BITOLA 3/8", PARA CABOS DE DIAMETRO DE 9 A 10 MM (UN)</t>
  </si>
  <si>
    <t>FNDE 364 PARAFUSO DE LATAO COM ROSCA SOBERBA, CABECA CHATA E FENDA SIMPLES, DIAMETRO 3,2 MM, COMPRIMENTO 16 MM (UN)</t>
  </si>
  <si>
    <t>FNDE 363 CONECTOR DE ALUMINIO TIPO PRENSA CABO, BITOLA 1", PARA CABOS DE DIAMETRO DE 22,5 A 25 MM (UN)</t>
  </si>
  <si>
    <t>FNDE 309 ESPELHO / PLACA CEGA 4" X 2", PARA INSTALACAO DE TOMADAS E INTERRUPTORES (UN)</t>
  </si>
  <si>
    <t>FNDE 22 DISPOSITIVO CONTRA SURTO - DPS 8 kA (UN)</t>
  </si>
  <si>
    <t>DISPOSITIVO DPS CLASSE II, 1 POLO, TENSAO MAXIMA DE 175 V, CORRENTE MAXIMA DE *20* KA (TIPO AC)</t>
  </si>
  <si>
    <t>DISPOSITIVO DR, 4 POLOS, SENSIBILIDADE DE 30 MA, CORRENTE DE 25 A, TIPO AC</t>
  </si>
  <si>
    <t>TERMINAL A COMPRESSAO EM COBRE ESTANHADO PARA CABO 4 MM2, 1 FURO E 1 COMPRESSAO, PARA PARAFUSO DE FIXACAO M5</t>
  </si>
  <si>
    <t>DISPOSITIVO DR, 4 POLOS, SENSIBILIDADE DE 30 MA, CORRENTE DE 40 A, TIPO AC</t>
  </si>
  <si>
    <t>FNDE 84 DISJUNTOR TETRAPOLAR TIPO DR, CORRENTE NOMINAL DE 63A - 30mA (UN)</t>
  </si>
  <si>
    <t>DISPOSITIVO DR, 4 POLOS, SENSIBILIDADE DE 30 MA, CORRENTE DE 63 A, TIPO AC</t>
  </si>
  <si>
    <t>FNDE 85 DISJUNTOR TETRAPOLAR TIPO DR, CORRENTE NOMINAL DE 80A - 30mA (UN)</t>
  </si>
  <si>
    <t>DISPOSITIVO DR, 4 POLOS, SENSIBILIDADE DE 30 MA, CORRENTE DE 80 A, TIPO AC</t>
  </si>
  <si>
    <t>FNDE 395 DISJUNTOR BIPOLAR TIPO DR, CORRENTE NOMINAL DE 60A A 100A - 30mA (UN)</t>
  </si>
  <si>
    <t>DISPOSITIVO DR, 2 POLOS, SENSIBILIDADE DE 30 MA, CORRENTE DE 100 A, TIPO AC</t>
  </si>
  <si>
    <t>FNDE 390 DISJUNTOR TETRAPOLAR TIPO DR, CORRENTE NOMINAL DE 100A - 30mA (UN)</t>
  </si>
  <si>
    <t>DISPOSITIVO DR, 4 POLOS, SENSIBILIDADE DE 30 MA, CORRENTE DE 100 A, TIPO AC</t>
  </si>
  <si>
    <t>FNDE 393 DISJUNTOR TETRAPOLAR TIPO DR, CORRENTE NOMINAL DE 125A - 30mA (UN)</t>
  </si>
  <si>
    <t>FNDE 24 ELETROCALHA LISA OU PERFURADA EM AÇO GALVANIZADO, LARGURA  200MM E ALTURA 75MM, INCLUSIVE EMENDA E FIXAÇÃO - FORNECIMENTO E INSTALAÇÃO (M)</t>
  </si>
  <si>
    <t>P.04.000.062117</t>
  </si>
  <si>
    <t>Eletrocalha perfurada galvanizada a fogo, 200x50mm</t>
  </si>
  <si>
    <t>P.04.000.062173</t>
  </si>
  <si>
    <t>Tampa encaixe para eletrocalha galvanizada a fogo, L= 200mm</t>
  </si>
  <si>
    <t>SUPORTE PARA ELETROCALHA LISA OU PERFURADA EM AÇO GALVANIZADO, LARGURA 400 MM, EM PERFILADO COM COMPRIMENTO DE 45 CM FIXADO EM LAJE, POR METRO DE ELETROCALHA FIXADA. AF_09/2023</t>
  </si>
  <si>
    <t>FNDE 25 ELETROCALHA LISA OU PERFURADA EM AÇO GALVANIZADO, LARGURA  50MM E ALTURA 50MM, INCLUSIVE EMENDA E FIXAÇÃO - FORNECIMENTO E INSTALAÇÃO. (M)</t>
  </si>
  <si>
    <t>P.04.000.062038</t>
  </si>
  <si>
    <t>Eletrocalha lisa galvanizada a fogo, 50x50mm</t>
  </si>
  <si>
    <t>P.04.000.062170</t>
  </si>
  <si>
    <t>Tampa encaixe para eletrocalha galvanizada a fogo, L= 50mm</t>
  </si>
  <si>
    <t>FNDE 366 TÊ HORIZONTAL 90º, PARA ELETROCALHA, LISA OU PERFURADA EM AÇO GALVANIZADO, LARGURA DE 200MM E ALTURA DE 50MM - FORNECIMENTO E INSTALAÇÃO. (UN)</t>
  </si>
  <si>
    <t>ARRUELA  EM ACO GALVANIZADO, DIAMETRO EXTERNO = 35MM, ESPESSURA = 3MM, DIAMETRO DO FURO= 18MM</t>
  </si>
  <si>
    <t>P.04.000.062190</t>
  </si>
  <si>
    <t>Suporte para eletrocalha galvanizado a fogo, 200x50mm</t>
  </si>
  <si>
    <t>FNDE 367 TÊ HORIZONTAL 90º, PARA ELETROCALHA, LISA OU PERFURADA EM AÇO GALVANIZADO, LARGURA DE 50MM E ALTURA DE 50MM - FORNECIMENTO E INSTALAÇÃO. (UN)</t>
  </si>
  <si>
    <t>P.04.000.062187</t>
  </si>
  <si>
    <t>Suporte para eletrocalha galvanizado a fogo, 50x50mm</t>
  </si>
  <si>
    <t>FNDE 369 CRUZETA DE FERRO GALVANIZADO, COM ROSCA BSP, DE 2" (UND)</t>
  </si>
  <si>
    <t>FNDE 116 TÊ HORIZONTAL 90º, PARA ELETROCALHA, LISA OU PERFURADA EM AÇO GALVANIZADO, LARGURA DE 100MM E ALTURA DE 50MM - FORNECIMENTO E INSTALAÇÃO. (UN)</t>
  </si>
  <si>
    <t>P.04.000.062189</t>
  </si>
  <si>
    <t>Suporte para eletrocalha galvanizado a fogo, 150x50mm</t>
  </si>
  <si>
    <t>FNDE 371 TAMPAO / TERMINAL / PLUG, D = 4" , PARA DUTO CORRUGADO PEAD (UN)</t>
  </si>
  <si>
    <t>TAMPAO / TERMINAL / PLUG, D = 4" , PARA DUTO CORRUGADO PEAD (CABEAMENTO SUBTERRANEO)</t>
  </si>
  <si>
    <t>FNDE 370 TAMPAO / TERMINAL / PLUG, D = 2" , PARA DUTO CORRUGADO PEAD (UN)</t>
  </si>
  <si>
    <t>TAMPAO / TERMINAL / PLUG, D = 2" , PARA DUTO CORRUGADO PEAD (CABEAMENTO SUBTERRANEO)</t>
  </si>
  <si>
    <t>FNDE 394 ELETROCALHA LISA OU PERFURADA EM AÇO GALVANIZADO, LARGURA  200MM E ALTURA 100 MM, INCLUSIVE EMENDA E FIXAÇÃO - FORNECIMENTO E INSTALAÇÃO (M)</t>
  </si>
  <si>
    <t>P.04.000.062133</t>
  </si>
  <si>
    <t>Eletrocalha perfurada galvanizada a fogo, 200x100mm</t>
  </si>
  <si>
    <t>FNDE 372 ELETRODUTO FLEXÍVEL CORRUGADO, PEAD, DN 100 (5"), PARA REDE ENTERRADA DE DISTRIBUIÇÃO DE ENERGIA ELÉTRICA - FORNECIMENTO E INSTALAÇÃO. (M)</t>
  </si>
  <si>
    <t>ELETRODUTO/DUTO PEAD FLEXIVEL PAREDE SIMPLES, CORRUGACAO HELICOIDAL, COR PRETA, SEM ROSCA, DE 4", CRC 680 N, PARA CABEAMENTO SUBTERRANEO (NBR 15715)</t>
  </si>
  <si>
    <t>ELETRODUTO EM ACO GALVANIZADO ELETROLITICO, LEVE, DIAMETRO 3/4", PAREDE DE 0,90 MM</t>
  </si>
  <si>
    <t>FIXAÇÃO DE TUBOS HORIZONTAIS DE PVC ÁGUA, PVC ESGOTO, PVC ÁGUA PLUVIAL, CPVC, PPR, COBRE OU AÇO, DIÂMETROS MENORES OU IGUAIS A 40 MM, COM ABRAÇADEIRA METÁLICA RÍGIDA TIPO U PERFIL 1 1/4", FIXADA EM PERFILADO EM LAJE. AF_09/2023_PS</t>
  </si>
  <si>
    <t>FNDE 373 GANCHO PARA PERFILADO 44X32 MM (M)</t>
  </si>
  <si>
    <t>GANCHO OLHAL EM ACO GALVANIZADO, ESPESSURA 16MM, ABERTURA 21MM</t>
  </si>
  <si>
    <t>FNDE 32 PERFILADO PERFURADO 38X38 MM (M)</t>
  </si>
  <si>
    <t>PERFILADO PERFURADO SIMPLES 38 X 38 MM, CHAPA 22</t>
  </si>
  <si>
    <t>LAMPADA LED TUBULAR BIVOLT 18/20 W, BASE G13</t>
  </si>
  <si>
    <t>LUMINARIA SOBR 4X09/10W (2X16W) CORPO CH ACO PINT ELETROST REFLETOR E ALETAS - REF. CS416ALN - AMES, 1452 – LUMAVI; SO006000 - CLARON/EQUIVALENTE (LABOR)</t>
  </si>
  <si>
    <t>DER EDIF.</t>
  </si>
  <si>
    <t>FNDE 379 LUMINÁRIA DE EMBUTIR COMPLETA EM FORRO DE GESSO OU MODULADO COM PERFIL "T", PARA 2 LAMPADAS T8 16/18W. (UN)</t>
  </si>
  <si>
    <t>LAMPADA FLUORESCENTE TUBULAR 20W</t>
  </si>
  <si>
    <t>Luminaria embutir compl., corpo ch. aço pintada branca, refletor, aletas parabólicas alum.alta pureza e refletância inclusive 2 lâmpadas LED T8 18W temp. de cor 5000k c/ 1,20m - Ref. CE232AL-N - AMES, 6025 - LUMAVI -LDEF 2X32W - LUMILUZ OU EQUIVALENTE</t>
  </si>
  <si>
    <t>FNDE 380 LUMINÁRIA DE EMBUTIR COMPLETA EM FORRO DE GESSO OU MODULADO COM PERFIL "T", PARA 2 LAMPADAS T8 32/36W. (UN)</t>
  </si>
  <si>
    <t>LAMPADA FLUORESCENTE TUBULAR 40W</t>
  </si>
  <si>
    <t>LAMPADA VAPOR MERCURIO 125 W (BASE E27)</t>
  </si>
  <si>
    <t>REATOR INTERNO/INTEGRADO PARA LAMPADA VAPOR METALICO 400 W, ALTO FATOR DE POTENCIA</t>
  </si>
  <si>
    <t>REFLETOR REDONDO EM ALUMINIO ANODIZADO PARA LAMPADA VAPOR DE MERCURIO/SODIO, CORPO EM ALUMINIO COM PINTURA EPOXI, PARA LAMPADA E-27 DE 300 W, COM SUPORTE REDONDO E ALCA REGULAVEL PARA FIXACAO.</t>
  </si>
  <si>
    <t xml:space="preserve"> LAMPADA VAPOR MERCURIO 250 W (BASE E40) </t>
  </si>
  <si>
    <t>FNDE 383 QUADRO DE DISTRIBUIÇÃO DE ENERGIA EM CHAPA DE AÇO GALVANIZADO, DE EMBUTIR, COM BARRAMENTO TRIFÁSICO, PARA 46 DISJUNTORES DIN 100A - FORNECIMENTO E INSTALAÇÃO. (UN)</t>
  </si>
  <si>
    <t>QUADRO DE DISTRIBUICAO COM BARRAMENTO TRIFASICO, DE EMBUTIR, EM CHAPA DE ACO GALVANIZADO, PARA 48 DISJUNTORES DIN, 100 A</t>
  </si>
  <si>
    <t>ARGAMASSA TRAÇO 1:1:6 (EM VOLUME DE CIMENTO, CAL E AREIA MÉDIA ÚMIDA) PARA EMBOÇO/MASSA ÚNICA/ASSENTAMENTO DE ALVENARIA DE VEDAÇÃO, PREPARO MANUAL. AF_08/2019</t>
  </si>
  <si>
    <t>FNDE 384 SWITCH TIPO 48 PORTAS (UN)</t>
  </si>
  <si>
    <t>P.17.000.031490</t>
  </si>
  <si>
    <t>Switch Gigabit 24 portas 10/100/1000 Base TX Layer 2 mínimo com porta de saída em fibra</t>
  </si>
  <si>
    <t>ELETROTÉCNICO COM ENCARGOS COMPLEMENTARES</t>
  </si>
  <si>
    <t>FNDE 385 PATCH CORD, CATEGORIA 6 UTP, 4 PARES. (UN)</t>
  </si>
  <si>
    <t>PATCH CORD (CABO DE REDE), CATEGORIA 6 (CAT 6) UTP, 23 AWG, 4 PARES, EXTENSAO DE 2,50 M</t>
  </si>
  <si>
    <t>FNDE 388 RÉGUA DE TOMADAS ELÉTRICAS, COM 10 TOMADAS, PADRÃO RACK 19" (UN)</t>
  </si>
  <si>
    <t>P.13.000.030527</t>
  </si>
  <si>
    <t>Régua com 12 tomadas 2P+T 250 V, com cabo tipo filtro de linha</t>
  </si>
  <si>
    <t>FNDE 123 GUIA DE CABOS FECHADO 1U (un)</t>
  </si>
  <si>
    <t>P.17.000.030518</t>
  </si>
  <si>
    <t>Guia organizadora de cabos para rack, 19´ 1 U</t>
  </si>
  <si>
    <t>FNDE 122 BANDEJA MÓVEL, PADRÃO 19" (UN)</t>
  </si>
  <si>
    <t>P.17.000.030581</t>
  </si>
  <si>
    <t>Bandeja deslizante para Rack de 19" padrão, com profundidade de 770 mm</t>
  </si>
  <si>
    <t>FNDE 125 GUIA VERTICAL 200 MM PARA CABOS (UN)</t>
  </si>
  <si>
    <t>FNDE 389 PARAFUSO EM ACO GALVANIZADO, TIPO MAQUINA, SEXTAVADO, SEM PORCA (UND)</t>
  </si>
  <si>
    <t>PARAFUSO EM ACO GALVANIZADO, TIPO MAQUINA, SEXTAVADO, SEM PORCA, DIAMETRO 1/2", COMPRIMENTO 2"</t>
  </si>
  <si>
    <t>FNDE 31 CAIXA DE CONCRETO ARMADO PRE-MOLDADO, COM FUNDO E TAMPA, DIMENSOES DE 0,30 X 0,30 X 0,30 M (UN)</t>
  </si>
  <si>
    <t>FNDE 375 TOMADA PARA ANTENA DE TV, CABO COAXIAL DE 9 MM FORNECIMENTO E INSTALAÇÃO (UN)</t>
  </si>
  <si>
    <t>TOMADA PARA ANTENA DE TV, CABO COAXIAL DE 9 MM, CONJUNTO MONTADO PARA EMBUTIR 4" X 2" (PLACA + SUPORTE + MODULO)</t>
  </si>
  <si>
    <t>FNDE 312 ELETROCALHA LISA OU PERFURADA EM AÇO GALVANIZADO, LARGURA  100MM E ALTURA 50MM, INCLUSIVE EMENDA E FIXAÇÃO - FORNECIMENTO E INSTALAÇÃO. (M)</t>
  </si>
  <si>
    <t>P.04.000.062039</t>
  </si>
  <si>
    <t>Eletrocalha lisa galvanizada a fogo, 100x50mm</t>
  </si>
  <si>
    <t>P.04.000.062171</t>
  </si>
  <si>
    <t>Tampa encaixe para eletrocalha galvanizada a fogo, L= 100mm</t>
  </si>
  <si>
    <t>FNDE 374 CRUZETA DE FERRO GALVANIZADO, COM ROSCA BSP, DE 3" (UND)</t>
  </si>
  <si>
    <t>FNDE 70 TERMINAL A COMPRESSÃO (UN)</t>
  </si>
  <si>
    <t>TERMINAL A COMPRESSAO EM COBRE ESTANHADO PARA CABO 50 MM2, 1 FURO E 1 COMPRESSAO, PARA PARAFUSO DE FIXACAO M8</t>
  </si>
  <si>
    <t>FNDE 42 INSTALAÇÃO DE EXAUSTOR ELÉTRICO TIPO DOMICILIAR (UN)</t>
  </si>
  <si>
    <t>Q.01.000.047538</t>
  </si>
  <si>
    <t>Exaustor elétrico doméstico para banheiro, estrutura em plástico, potência 13 a 20W, vazão nominal livre 150 a 190m³/h, ref. B12 Plus da Cata, Silent 200cz da Soler &amp; Palau, Ventokit 150 da Westaflex, Inline-190 da Sicflux ou equivalente</t>
  </si>
  <si>
    <t>ELETRICISTA (HORISTA)</t>
  </si>
  <si>
    <t>FNDE 44 DUTO DE ALONGAMENTO PARA EXAUSTOR (M)</t>
  </si>
  <si>
    <t>P.04.000.042174</t>
  </si>
  <si>
    <t>Eletroduto com costura galvanizado eletroliticamente, DN = 4´ - NBR13057</t>
  </si>
  <si>
    <t>MONTADOR DE MAQUINAS (HORISTA)</t>
  </si>
  <si>
    <t>FNDE 45 COIFA EM AÇO INOX 100CM X 150CM (un)</t>
  </si>
  <si>
    <t>N.06.000.050298</t>
  </si>
  <si>
    <t>Coifa em aço inoxidável com filtro e exaustor axial - área de 3,01 até 7,50 m²</t>
  </si>
  <si>
    <t>FNDE 71 SOLDA EXOTÉRMICA PARA SPDA - FORNECIMENTO E INSTALAÇÃO. (UN)</t>
  </si>
  <si>
    <t>P.19.000.048073</t>
  </si>
  <si>
    <t>Kit solda com cartucho para solda exotérmica nº 150 a 250</t>
  </si>
  <si>
    <t>ACO CA-50, 8,0 MM, VERGALHAO</t>
  </si>
  <si>
    <t>BARRA DE ACO CHATO, RETANGULAR, 25,4 MM X 6,35 MM (L X E), 1,2265 KG/M</t>
  </si>
  <si>
    <t>FNDE 39 CONJUNTO DE MASTRO P/ TRÊS BANDEIRAS E PEDESTAL (UN)</t>
  </si>
  <si>
    <t>ACO CA-50, 6,3 MM, VERGALHAO</t>
  </si>
  <si>
    <t>CAL HIDRATADA CH-I PARA ARGAMASSAS</t>
  </si>
  <si>
    <t>CHAPA/PAINEL DE MADEIRA COMPENSADA PLASTIFICADA (MADEIRITE PLASTIFICADO) PARA FORMA DE CONCRETO, DE 2200 x 1100 MM, E = 12 MM</t>
  </si>
  <si>
    <t>LADRILHO HIDRAULICO, *20 X 20* CM, E= 2 CM, PADRAO DADOS, COR NATURAL</t>
  </si>
  <si>
    <t>LIXA EM FOLHA PARA FERRO, NUMERO 150</t>
  </si>
  <si>
    <t>B.05.000.020522</t>
  </si>
  <si>
    <t>Pedrisco</t>
  </si>
  <si>
    <t>PREGO DE ACO POLIDO COM CABECA DUPLA 17 X 27 (2 1/2 X 11)</t>
  </si>
  <si>
    <t>SARRAFO NAO APARELHADO *2,5 X 5* CM, EM MACARANDUBA/MASSARANDUBA, ANGELIM, PEROBA-ROSA OU EQUIVALENTE DA REGIAO - BRUTA</t>
  </si>
  <si>
    <t>H.13.000.069565</t>
  </si>
  <si>
    <t>Solda eletrolítica tipo Smaw-AWS 6013 eletrodos esp. 2,5/3,25/4,0mm; ref. ESAB, LINCOLN, WELD ou equivalente</t>
  </si>
  <si>
    <t>TINTA ESMALTE SINTETICO STANDARD FOSCO</t>
  </si>
  <si>
    <t>TUBO ACO GALVANIZADO COM COSTURA, CLASSE LEVE, DN 65 MM ( 2 1/2"),  E = 3,35 MM, * 6,23* KG/M (NBR 5580)</t>
  </si>
  <si>
    <t>TUBO ACO GALVANIZADO COM COSTURA, CLASSE LEVE, DN 80 MM ( 3"),  E = 3,35 MM, *7,32* KG/M (NBR 5580)</t>
  </si>
  <si>
    <t>AJUDANTE DE PINTOR COM ENCARGOS COMPLEMENTARES</t>
  </si>
  <si>
    <t>MÁQUINA SOLDA ARCO COM PISTOLA DE SOLDAGEM PARA STUD BOLT DE 5 MM A 22 MM - MATERIAIS NA OPERAÇÃO. AF_05/2023</t>
  </si>
  <si>
    <t>FNDE 40 BANCADA DE GRANITO CINZA ANDORINHA, INCLUSIVE PASSA PRATOS, ESPESSURA 2 CM - FORNECIMENTO E INSTALAÇÃO (M2)</t>
  </si>
  <si>
    <t>GRANITO PARA BANCADA, POLIDO, TIPO ANDORINHA/ QUARTZ/ CASTELO/ CORUMBA OU OUTROS EQUIVALENTES DA REGIAO, E=  *2,5* CM</t>
  </si>
  <si>
    <t>FNDE 46 BANCO DE GRANITO CINZA ANDORINHA, ESPESSURA 2 CM - FORNECIMENTO E INSTALAÇÃO (M2)</t>
  </si>
  <si>
    <t>FNDE 47 PRATELEIRA DE GRANITO CINZA ANDORINHA, ESPESSURA 2 CM - FORNECIMENTO E INSTALAÇÃO (M2)</t>
  </si>
  <si>
    <t>FNDE 48 ESCANINHOS EM MDF, REVESTIDOS EM LAMINADO MELAMÍNICO (M2)</t>
  </si>
  <si>
    <t>CHAPA DE LAMINADO MELAMINICO, LISO FOSCO, DE 1,25 X 3,08 METROS, ESPESSURA = 0,8 MILIMETROS</t>
  </si>
  <si>
    <t>CHAPA DE MDF BRANCO LISO 1 FACE, E = 18 MM, DE *2,75 X 1,85* M</t>
  </si>
  <si>
    <t>COLA A BASE DE RESINA SINTETICA PARA CHAPA DE LAMINADO MELAMINICO E OUTROS</t>
  </si>
  <si>
    <t>FNDE 351 PEITORIL EM GRANITO CINZA ANDORINHA, L = 15CM, COMPRIMENTO DE ATÉ 2M, ASSENTADO COM ARGAMASSA 1:6 COM ADITIVO - CHUVEIRO. (M)</t>
  </si>
  <si>
    <t>SERRA CIRCULAR DE BANCADA COM MOTOR ELÉTRICO POTÊNCIA DE 5HP, COM COIFA PARA DISCO 10" - CHI DIURNO. AF_08/2015</t>
  </si>
  <si>
    <t>SERRA CIRCULAR DE BANCADA COM MOTOR ELÉTRICO POTÊNCIA DE 5HP, COM COIFA PARA DISCO 10" - CHP DIURNO. AF_08/2015</t>
  </si>
  <si>
    <t>PEITORIL EM MARMORE, POLIDO, BRANCO COMUM, L= *15* CM, E=  *2,0* CM, COM PINGADEIRA</t>
  </si>
  <si>
    <t>ARGAMASSA TRAÇO 1:6 (EM VOLUME DE CIMENTO E AREIA MÉDIA ÚMIDA) COM ADIÇÃO DE PLASTIFICANTE PARA EMBOÇO/MASSA ÚNICA/ASSENTAMENTO DE ALVENARIA DE VEDAÇÃO, PREPARO MECÂNICO COM BETONEIRA 400 L. AF_08/2019</t>
  </si>
  <si>
    <t>FNDE 51 BANCO DE CONCRETO SEM ENCOSTO, DIM. 2,50 X 0,60 M (M2)</t>
  </si>
  <si>
    <t>CHAPISCO APLICADO EM ALVENARIA (SEM PRESENÇA DE VÃOS) E ESTRUTURAS DE CONCRETO DE FACHADA, COM COLHER DE PEDREIRO.  ARGAMASSA TRAÇO 1:3 COM PREPARO MANUAL. AF_10/2022</t>
  </si>
  <si>
    <t>CONCRETO FCK = 25MPA, TRAÇO 1:2,3:2,7 (EM MASSA SECA DE CIMENTO/ AREIA MÉDIA/ BRITA 1) - PREPARO MECÂNICO COM BETONEIRA 600 L. AF_05/2021</t>
  </si>
  <si>
    <t>CORTE E DOBRA DE AÇO CA-50, DIÂMETRO DE 6,3 MM. AF_06/2022</t>
  </si>
  <si>
    <t>EMBOÇO OU MASSA ÚNICA EM ARGAMASSA TRAÇO 1:2:8, PREPARO MECÂNICO COM BETONEIRA 400 L, APLICADA MANUALMENTE EM PANOS CEGOS DE FACHADA (SEM PRESENÇA DE VÃOS), ESPESSURA DE 25 MM. AF_08/2022</t>
  </si>
  <si>
    <t>FABRICAÇÃO, MONTAGEM E DESMONTAGEM DE FÔRMA PARA VIGA BALDRAME, EM CHAPA DE MADEIRA COMPENSADA RESINADA, E=17 MM, 4 UTILIZAÇÕES. AF_01/2024</t>
  </si>
  <si>
    <t>FNDE 325 POSTE OFICIAL COMPLETO PARA REDE DE VOLEI (CJ)</t>
  </si>
  <si>
    <t>CONJUNTO PARA QUADRA DE  VOLEI COM POSTES EM TUBO DE ACO GALVANIZADO 3", H = *255* CM, PINTURA EM TINTA ESMALTE SINTETICO, REDE DE NYLON COM 2 MM, MALHA 10 X 10 CM E ANTENAS OFICIAIS EM FIBRA DE VIDRO</t>
  </si>
  <si>
    <t>S.04.000.036701</t>
  </si>
  <si>
    <t>Tampo para suporte rede voleibol / trave de futebol</t>
  </si>
  <si>
    <t>AJUDANTE DE PEDREIRO COM ENCARGOS COMPLEMENTARES</t>
  </si>
  <si>
    <t>FNDE 326 TABELA DE BASQUETE OFICIAL COMPLETA (CJ)</t>
  </si>
  <si>
    <t>ACO CA-50, 10,0 MM, OU 12,5 MM, OU 16,0 MM, OU 20,0 MM, DOBRADO E CORTADO</t>
  </si>
  <si>
    <t>CONCRETO USINADO BOMBEAVEL, CLASSE DE RESISTENCIA C35, BRITA 0 E 1, SLUMP = 100 +/- 20 MM, COM BOMBEAMENTO (DISPONIBILIZACAO DE BOMBA), SEM O LANCAMENTO (NBR 8953)</t>
  </si>
  <si>
    <t>PREGO DE ACO POLIDO COM CABECA 22 X 48 (4 1/4 X 5)</t>
  </si>
  <si>
    <t>TINTA ESMALTE SINTETICO STANDARD BRILHANTE</t>
  </si>
  <si>
    <t>PAR DE TABELAS DE BASQUETE DE COMPENSADO NAVAL, COM AROS E REDES - FORNECIMENTO E INSTALAÇÃO. AF_03/2022</t>
  </si>
  <si>
    <t>FNDE 327 TRAVE OFICIAL COMPLETA PARA FUTEBOL DE SALÃO (CJ)</t>
  </si>
  <si>
    <t>CONJUNTO PARA FUTSAL COM PAR DE TRAVES OFICIAIS DE 3,00 X 2,00 M EM TUBO DE ACO GALVANIZADO 3" COM REQUADROS EM TUBO DE 1", PINTURA EM PRIMER COM TINTA ESMALTE SINTETICO E REDES DE POLIETILENO FIO 4 MM</t>
  </si>
  <si>
    <t>FNDE 177 CHAPISCO APLICADO EM ALVENARIAS E ESTRUTURAS DE CONCRETO EXTERNAS, COM COLHER DE PEDREIRO. ARGAMASSA TRAÇO 1:3 COM PREPARO EM BETONEIRA 400L. - INTERNO (M2)</t>
  </si>
  <si>
    <t>FNDE 178 EMBOÇO OU MASSA ÚNICA EM ARGAMASSA TRAÇO 1:2:8, PREPARO MECÂNICO COM BETONEIRA 400 L, APLICADA MANUALMENTE EM PANOS CEGOS - REVESTIMENTO INTERNO (SEM PRESENÇA DE VÃOS), ESPESSURA DE 25 MM (M2)</t>
  </si>
  <si>
    <t>FNDE 179 EMBOÇO OU MASSA ÚNICA EM ARGAMASSA TRAÇO 1:2:8, PREPARO MECÂNICO COM BETONEIRA 400 L, APLICADA MANUALMENTE EM PANOS CEGOS - REVESTIMENTO EXTERNO (SEM PRESENÇA DE VÃOS), ESPESSURA DE 25 MM (M2)</t>
  </si>
  <si>
    <t>FNDE 196 PINTURA LÁTEX ACRÍLICA, SOBRE REBOCO LISO, COR CINZA CLARO, APLICAÇÃO MANUAL EM PAREDES, DUAS DEMÃOS (M2)</t>
  </si>
  <si>
    <t>FNDE 352 PINTURA LÁTEX ACRÍLICA, SOBRE REBOCO LISO, COR CINZA CLARO, APLICAÇÃO MANUAL EM PAREDES, DUAS DEMÃOS - FACE EXTERNA MURO (M2)</t>
  </si>
  <si>
    <t xml:space="preserve">Observações:
1 - Foi considerado nas composições de fonte "SPOBRAS",  apenas o fornecimento de material/equipamento, sendo que a mão de obra de instalação é retirada do SINAPI. Sendo considerado portanto os encargos sociais da fonte SINAPI.
2 - Foi considerado nas composições em que foi referenciado como fonte "PRÓPRIAS",  apenas o fornecimento de material/equipamento, sendo que a mão de obra de instalação foi considerada do bando SINAPI. Sendo considerado portanto os encargos sociais da fonte SINAPI.
3 - As referências do SINAPI são divulgadas nos relatórios com legenda de identificação da origem do preço: (C) preço do insumo coletado pelo IBGE; (CR) preço obtido por meio do coeficiente de representatividade do insumo – metodologia de família homogênea; ou (AS) preço atribuído com base no preço do insumo para a localidade de São Paulo/SP.
</t>
  </si>
  <si>
    <t>FNDE 150 CURVA 135 GRAUS PARA ELETRODUTO, PVC, ROSCÁVEL, DN 38 MM (1 1/2"), PARA CIRCUITOS TERMINAIS, INSTALADA EM PAREDE - FORNECIMENTO E INSTALAÇÃO. (UN)</t>
  </si>
  <si>
    <t>00001880</t>
  </si>
  <si>
    <t>CURVA 135 GRAUS, DE PVC RIGIDO ROSCAVEL, DE 1", PARA ELETRODUTO</t>
  </si>
  <si>
    <r>
      <rPr>
        <b/>
        <sz val="16"/>
        <color theme="1"/>
        <rFont val="Calibri"/>
        <scheme val="minor"/>
      </rPr>
      <t>PREFEITURA MUNICIPAL DE VARGEM ALTA</t>
    </r>
    <r>
      <rPr>
        <b/>
        <sz val="11"/>
        <color theme="1"/>
        <rFont val="Calibri"/>
        <scheme val="minor"/>
      </rPr>
      <t xml:space="preserve">
ESTADO DO ESPÍRITO SANTO</t>
    </r>
  </si>
  <si>
    <t>ADESIVO PARA TUBOS CPVC, *75* G</t>
  </si>
  <si>
    <t>ADAPTADOR CPVC, ROSCAVEL, COM FLANGES E ANEL DE VEDACAO, 35 MM, CAIXA D'AGUA PARA AGUA QUENTE</t>
  </si>
  <si>
    <t xml:space="preserve"> TÊ HORIZONTAL 90º, PARA ELETROCALHA, LISA OU PERFURADA EM AÇO GALVANIZADO, LARGURA DE 50MM E ALTURA DE 50MM - FORNECIMENTO E INSTALAÇÃO</t>
  </si>
  <si>
    <r>
      <t xml:space="preserve">PREFEITURA MUNICIPAL DE VARGEM ALTA
</t>
    </r>
    <r>
      <rPr>
        <b/>
        <sz val="12"/>
        <rFont val="Arial"/>
        <family val="2"/>
      </rPr>
      <t>ESTADO DO ESPÍRITO SANTO</t>
    </r>
  </si>
  <si>
    <t>Obra: Construção de Creche modelo FNDE Tipo 1 - BIM - opção 110V</t>
  </si>
  <si>
    <t>BDI :</t>
  </si>
  <si>
    <t>Local: Vila Esperança, Vargem Alta - ES</t>
  </si>
  <si>
    <t>MEMÓRIA DE CÁLCULO</t>
  </si>
  <si>
    <t>SP OBRAS</t>
  </si>
  <si>
    <t xml:space="preserve">
</t>
  </si>
  <si>
    <t>ITEM</t>
  </si>
  <si>
    <t>CÓDIGO</t>
  </si>
  <si>
    <t>DESCRIÇÃO</t>
  </si>
  <si>
    <t>UND</t>
  </si>
  <si>
    <t>QUANTIDADE</t>
  </si>
  <si>
    <t>CÁLCULO</t>
  </si>
  <si>
    <t>Quantidade: (67,00 + 47,00) x 2,00 x 2,20 = 501,60 M²</t>
  </si>
  <si>
    <t>ENTRADA DE ENERGIA ELÉTRICA, AÉREA, TRIFÁSICA, COM CAIXA DE EMBUTIR, CABO DE 10 MM2 E DISJUNTOR DIN 50A (NÃO INCLUSO O POSTE DE CONCRETO). AF_07/2020_PS</t>
  </si>
  <si>
    <t>1,00 unidade</t>
  </si>
  <si>
    <t>FNDE 03</t>
  </si>
  <si>
    <t>Quantitativo total de gabirito: 254,00 m</t>
  </si>
  <si>
    <t>FNDE 244</t>
  </si>
  <si>
    <t>FNDE 231</t>
  </si>
  <si>
    <t>Conforme cronograma: 10,00 meses</t>
  </si>
  <si>
    <t>FNDE 230</t>
  </si>
  <si>
    <t>FNDE 232</t>
  </si>
  <si>
    <t>1.10</t>
  </si>
  <si>
    <t>Área total da creche: 65,00 x 45,00 = 2.925,00 m²</t>
  </si>
  <si>
    <t>Aterro conforme projeto estrutural</t>
  </si>
  <si>
    <t>Escavação conforme projeto estrutural: (0,60 x 0,75 x 1,50 x 51) + (0,60 x 1,00 x 1,50 x 4) + (0,70 x 0,90 x 1,50 x 109) = 34,43 + 3,60 + 103,00 = 141,03 m3</t>
  </si>
  <si>
    <t>Escavação conforme projeto estrutural</t>
  </si>
  <si>
    <t>Conforme projeto esturutral</t>
  </si>
  <si>
    <t>Reaterro conforme projeto estrutural: 141,03 - 35,80 = 105,23 m3</t>
  </si>
  <si>
    <t>FUNDAÇÕES</t>
  </si>
  <si>
    <t>3.1.1</t>
  </si>
  <si>
    <t>Conforme projeto esturutral:  (0,60 x 0,75 x 51) + (0,60 x 1,00 x 4) + (0,70 x 0,90 x 109) = 22,95 + 2,40 + 68,67 = 94,02 m2</t>
  </si>
  <si>
    <t>3.1.2</t>
  </si>
  <si>
    <t>3.1.3</t>
  </si>
  <si>
    <t>3.1.4</t>
  </si>
  <si>
    <t>3.1.5</t>
  </si>
  <si>
    <t>3.1.6</t>
  </si>
  <si>
    <t>SUPERESTRUTURA</t>
  </si>
  <si>
    <t>4.1.1</t>
  </si>
  <si>
    <t>4.1.2</t>
  </si>
  <si>
    <t>4.1.3</t>
  </si>
  <si>
    <t>4.1.4</t>
  </si>
  <si>
    <t>4.1.5</t>
  </si>
  <si>
    <t>4.2.1</t>
  </si>
  <si>
    <t>4.2.2</t>
  </si>
  <si>
    <t>4.2.3</t>
  </si>
  <si>
    <t>4.2.4</t>
  </si>
  <si>
    <t>4.2.5</t>
  </si>
  <si>
    <t>4.2.6</t>
  </si>
  <si>
    <t>4.2.7</t>
  </si>
  <si>
    <t>4.2.8</t>
  </si>
  <si>
    <t>4.2.9</t>
  </si>
  <si>
    <t>4.2.10</t>
  </si>
  <si>
    <t>4.3.1</t>
  </si>
  <si>
    <t>4.3.2</t>
  </si>
  <si>
    <t>93185</t>
  </si>
  <si>
    <t>VERGA PRÉ-MOLDADA PARA PORTAS COM MAIS DE 1,5 M DE VÃO. AF_03/2016</t>
  </si>
  <si>
    <t>4.3.3</t>
  </si>
  <si>
    <t>93183</t>
  </si>
  <si>
    <t>VERGA PRÉ-MOLDADA PARA JANELAS COM MAIS DE 1,5 M DE VÃO. AF_03/2016</t>
  </si>
  <si>
    <t>4.3.4</t>
  </si>
  <si>
    <t>93182</t>
  </si>
  <si>
    <t>VERGA PRÉ-MOLDADA PARA JANELAS COM ATÉ 1,5 M DE VÃO. AF_03/2016</t>
  </si>
  <si>
    <t>4.3.5</t>
  </si>
  <si>
    <t>93195</t>
  </si>
  <si>
    <t>CONTRAVERGA PRÉ-MOLDADA PARA VÃOS DE MAIS DE 1,5 M DE COMPRIMENTO. AF_03/2016</t>
  </si>
  <si>
    <t>4.3.6</t>
  </si>
  <si>
    <t>4.4.1</t>
  </si>
  <si>
    <t>4.4.2</t>
  </si>
  <si>
    <t>4.4.3</t>
  </si>
  <si>
    <t>4.4.4</t>
  </si>
  <si>
    <t>4.4.5</t>
  </si>
  <si>
    <t>4.4.6</t>
  </si>
  <si>
    <t>4.4.7</t>
  </si>
  <si>
    <t>4.5.1</t>
  </si>
  <si>
    <t>Conforme projeto de estrutura metálica</t>
  </si>
  <si>
    <t>4.6</t>
  </si>
  <si>
    <t>PISO DE CONCRETO</t>
  </si>
  <si>
    <t>4.6.1</t>
  </si>
  <si>
    <t>PAVIMENTAÇÃO INTERNA DE PISO DE CONCRETO 8 CM</t>
  </si>
  <si>
    <t>4.6.1.1</t>
  </si>
  <si>
    <t>Conforme projeto Arquitetônico</t>
  </si>
  <si>
    <t>4.6.1.2</t>
  </si>
  <si>
    <t>4.6.1.3</t>
  </si>
  <si>
    <t>4.6.1.4</t>
  </si>
  <si>
    <t>4.6.2</t>
  </si>
  <si>
    <t>4.6.2.1</t>
  </si>
  <si>
    <t>4.6.2.2</t>
  </si>
  <si>
    <t>4.6.2.3</t>
  </si>
  <si>
    <t>4.6.2.4</t>
  </si>
  <si>
    <t>SISTEMA DE VEDAÇÃO VERTICAL</t>
  </si>
  <si>
    <t>5.1.1</t>
  </si>
  <si>
    <t>5.2.1</t>
  </si>
  <si>
    <t>5.2.2</t>
  </si>
  <si>
    <t>5.2.3</t>
  </si>
  <si>
    <t>5.2.4</t>
  </si>
  <si>
    <t>93201</t>
  </si>
  <si>
    <t>FIXAÇÃO (ENCUNHAMENTO) DE ALVENARIA DE VEDAÇÃO COM ARGAMASSA APLICADA COM COLHER. AF_03/2016</t>
  </si>
  <si>
    <t>5.2.5</t>
  </si>
  <si>
    <t>5.2.6</t>
  </si>
  <si>
    <t>5.3.1</t>
  </si>
  <si>
    <t>5.3.2</t>
  </si>
  <si>
    <t>INSTALAÇÃO DE BOX DE VIDRO TEMPERADO, E = 10 MM, ENCAIXADO EM PERFIL U. AF_01/2021_PS</t>
  </si>
  <si>
    <t>5.3.3</t>
  </si>
  <si>
    <t>ESQUADRIAS</t>
  </si>
  <si>
    <t>PORTAS DE MADEIRA</t>
  </si>
  <si>
    <t>6.1.1</t>
  </si>
  <si>
    <t>FNDE 243</t>
  </si>
  <si>
    <t>6.1.2</t>
  </si>
  <si>
    <t>FNDE 247</t>
  </si>
  <si>
    <t>6.1.3</t>
  </si>
  <si>
    <t>FNDE 246</t>
  </si>
  <si>
    <t>6.1.4</t>
  </si>
  <si>
    <t>FNDE 248</t>
  </si>
  <si>
    <t>6.1.5</t>
  </si>
  <si>
    <t>FNDE 249</t>
  </si>
  <si>
    <t>6.1.6</t>
  </si>
  <si>
    <t>FNDE 250</t>
  </si>
  <si>
    <t>6.2.1</t>
  </si>
  <si>
    <t>6.2.2</t>
  </si>
  <si>
    <t>6.2.3</t>
  </si>
  <si>
    <t>FNDE 04</t>
  </si>
  <si>
    <t>M²</t>
  </si>
  <si>
    <t>6.2.4</t>
  </si>
  <si>
    <t>6.3.1</t>
  </si>
  <si>
    <t>FNDE 251</t>
  </si>
  <si>
    <t>6.3.2</t>
  </si>
  <si>
    <t>FNDE 252</t>
  </si>
  <si>
    <t>6.3.3</t>
  </si>
  <si>
    <t>FNDE 253</t>
  </si>
  <si>
    <t>6.3.4</t>
  </si>
  <si>
    <t>FNDE 254</t>
  </si>
  <si>
    <t>6.3.5</t>
  </si>
  <si>
    <t>FNDE 255</t>
  </si>
  <si>
    <t>6.3.6</t>
  </si>
  <si>
    <t>FNDE 256</t>
  </si>
  <si>
    <t>6.3.7</t>
  </si>
  <si>
    <t>FNDE 257</t>
  </si>
  <si>
    <t>6.4.1</t>
  </si>
  <si>
    <t>FNDE 258</t>
  </si>
  <si>
    <t>6.4.2</t>
  </si>
  <si>
    <t>FNDE 259</t>
  </si>
  <si>
    <t>6.4.3</t>
  </si>
  <si>
    <t>FNDE 275</t>
  </si>
  <si>
    <t>6.4.4</t>
  </si>
  <si>
    <t>FNDE 262</t>
  </si>
  <si>
    <t>6.4.5</t>
  </si>
  <si>
    <t>FNDE 276</t>
  </si>
  <si>
    <t>6.4.6</t>
  </si>
  <si>
    <t>FNDE 263</t>
  </si>
  <si>
    <t>6.4.7</t>
  </si>
  <si>
    <t>FNDE 264</t>
  </si>
  <si>
    <t>6.4.8</t>
  </si>
  <si>
    <t>FNDE 268</t>
  </si>
  <si>
    <t>6.4.9</t>
  </si>
  <si>
    <t>FNDE 265</t>
  </si>
  <si>
    <t>6.4.10</t>
  </si>
  <si>
    <t>FNDE 269</t>
  </si>
  <si>
    <t>6.4.11</t>
  </si>
  <si>
    <t>FNDE 270</t>
  </si>
  <si>
    <t>6.4.12</t>
  </si>
  <si>
    <t>FNDE 271</t>
  </si>
  <si>
    <t>6.4.13</t>
  </si>
  <si>
    <t>FNDE 272</t>
  </si>
  <si>
    <t>6.4.14</t>
  </si>
  <si>
    <t>FNDE 273</t>
  </si>
  <si>
    <t>6.4.15</t>
  </si>
  <si>
    <t>FNDE 274</t>
  </si>
  <si>
    <t>6.4.16</t>
  </si>
  <si>
    <t>FNDE 277</t>
  </si>
  <si>
    <t>6.4.17</t>
  </si>
  <si>
    <t>FNDE 05</t>
  </si>
  <si>
    <t>6.5.1</t>
  </si>
  <si>
    <t>FNDE 279</t>
  </si>
  <si>
    <t>6.5.2</t>
  </si>
  <si>
    <t>FNDE 278</t>
  </si>
  <si>
    <t>6.6.1</t>
  </si>
  <si>
    <t>FNDE 280</t>
  </si>
  <si>
    <t>6.6.2</t>
  </si>
  <si>
    <t>FNDE 08</t>
  </si>
  <si>
    <t>6.6.3</t>
  </si>
  <si>
    <t>FNDE 281</t>
  </si>
  <si>
    <t>6.6.4</t>
  </si>
  <si>
    <t>FNDE 282</t>
  </si>
  <si>
    <t>6.6.5</t>
  </si>
  <si>
    <t>FNDE 60</t>
  </si>
  <si>
    <t>6.6.6</t>
  </si>
  <si>
    <t>FNDE 283</t>
  </si>
  <si>
    <t>6.6.7</t>
  </si>
  <si>
    <t>FNDE 284</t>
  </si>
  <si>
    <t>6.6.8</t>
  </si>
  <si>
    <t>FNDE 285</t>
  </si>
  <si>
    <t>6.6.9</t>
  </si>
  <si>
    <t>FNDE 286</t>
  </si>
  <si>
    <t>6.6.10</t>
  </si>
  <si>
    <t>FNDE 287</t>
  </si>
  <si>
    <t>6.6.11</t>
  </si>
  <si>
    <t>FNDE 108</t>
  </si>
  <si>
    <t>6.6.12</t>
  </si>
  <si>
    <t>FNDE 109</t>
  </si>
  <si>
    <t>6.6.13</t>
  </si>
  <si>
    <t>FNDE 120</t>
  </si>
  <si>
    <t>FNDE 20</t>
  </si>
  <si>
    <t>FNDE 65</t>
  </si>
  <si>
    <t>FNDE 172</t>
  </si>
  <si>
    <t>Conforme projeto Estrutural</t>
  </si>
  <si>
    <t>8.2</t>
  </si>
  <si>
    <t>FNDE 173</t>
  </si>
  <si>
    <t>8.3</t>
  </si>
  <si>
    <t>FNDE 174</t>
  </si>
  <si>
    <t>8.4</t>
  </si>
  <si>
    <t>FNDE 175</t>
  </si>
  <si>
    <t>8.5</t>
  </si>
  <si>
    <t>8.6</t>
  </si>
  <si>
    <t>REVESTIMENTOS INTERNO E EXTERNO</t>
  </si>
  <si>
    <t>9.1.1</t>
  </si>
  <si>
    <t>FNDE 176</t>
  </si>
  <si>
    <t>9.1.2</t>
  </si>
  <si>
    <t>FNDE 289</t>
  </si>
  <si>
    <t>9.1.3</t>
  </si>
  <si>
    <t>FNDE 290</t>
  </si>
  <si>
    <t>9.1.4</t>
  </si>
  <si>
    <t>FNDE 291</t>
  </si>
  <si>
    <t>9.1.5</t>
  </si>
  <si>
    <t>FNDE 292</t>
  </si>
  <si>
    <t>9.1.6</t>
  </si>
  <si>
    <t>REVESTIMENTO CERÂMICO PARA PAREDES INTERNAS COM PLACAS TIPO ESMALTADA EXTRA  DE DIMENSÕES 33X45 CM APLICADAS NA ALTURA INTEIRA DAS PAREDES. AF_02/2023_PE</t>
  </si>
  <si>
    <t>9.1.7</t>
  </si>
  <si>
    <t>FNDE 293</t>
  </si>
  <si>
    <t>9.1.8</t>
  </si>
  <si>
    <t>FNDE 294</t>
  </si>
  <si>
    <t>9.1.9</t>
  </si>
  <si>
    <t>FNDE 295</t>
  </si>
  <si>
    <t>9.1.10</t>
  </si>
  <si>
    <t>FNDE 296</t>
  </si>
  <si>
    <t>9.1.11</t>
  </si>
  <si>
    <t>FNDE 245</t>
  </si>
  <si>
    <t>9.1.12</t>
  </si>
  <si>
    <t>FNDE 37</t>
  </si>
  <si>
    <t>9.1.13</t>
  </si>
  <si>
    <t>9.1.14</t>
  </si>
  <si>
    <t>FNDE 18</t>
  </si>
  <si>
    <t>SISTEMAS DE PISOS</t>
  </si>
  <si>
    <t>10.1.1</t>
  </si>
  <si>
    <t>FNDE 182</t>
  </si>
  <si>
    <t>10.1.2</t>
  </si>
  <si>
    <t>10.1.3</t>
  </si>
  <si>
    <t>REVESTIMENTO CERÂMICO PARA PISO COM PLACAS TIPO ESMALTADA EXTRA DE DIMENSÕES 60X60 CM APLICADA EM AMBIENTES DE ÁREA MAIOR QUE 10 M2. AF_02/2023_PE</t>
  </si>
  <si>
    <t>10.1.4</t>
  </si>
  <si>
    <t>REVESTIMENTO CERÂMICO PARA PISO COM PLACAS TIPO ESMALTADA EXTRA DE DIMENSÕES 45X45 CM APLICADA EM AMBIENTES DE ÁREA MAIOR QUE 10 M2. AF_02/2023_PE</t>
  </si>
  <si>
    <t>10.1.5</t>
  </si>
  <si>
    <t>FNDE 09</t>
  </si>
  <si>
    <t>10.1.6</t>
  </si>
  <si>
    <t>FNDE 298</t>
  </si>
  <si>
    <t>10.1.7</t>
  </si>
  <si>
    <t>FNDE 297</t>
  </si>
  <si>
    <t>10.1.8</t>
  </si>
  <si>
    <t>FNDE 299</t>
  </si>
  <si>
    <t>10.1.9</t>
  </si>
  <si>
    <t>FNDE 300</t>
  </si>
  <si>
    <t>10.1.10</t>
  </si>
  <si>
    <t>RODAPÉ CERÂMICO DE 7CM DE ALTURA COM PLACAS TIPO ESMALTADA EXTRA DE DIMENSÕES 60X60CM. AF_02/2023</t>
  </si>
  <si>
    <t>10.1.11</t>
  </si>
  <si>
    <t>10.1.12</t>
  </si>
  <si>
    <t>10.2.1</t>
  </si>
  <si>
    <t>10.2.2</t>
  </si>
  <si>
    <t>10.2.3</t>
  </si>
  <si>
    <t>FNDE 401</t>
  </si>
  <si>
    <t>10.2.4</t>
  </si>
  <si>
    <t>10.2.5</t>
  </si>
  <si>
    <t>FNDE 190</t>
  </si>
  <si>
    <t>10.2.6</t>
  </si>
  <si>
    <t>FNDE 10</t>
  </si>
  <si>
    <t>10.2.7</t>
  </si>
  <si>
    <t>PLANTIO DE GRAMA BATATAIS EM PLACAS. AF_05/2018</t>
  </si>
  <si>
    <t>10.2.8</t>
  </si>
  <si>
    <t>FNDE 38</t>
  </si>
  <si>
    <t>PINTURAS E ACABAMENTOS</t>
  </si>
  <si>
    <t>11.1.1</t>
  </si>
  <si>
    <t>11.1.2</t>
  </si>
  <si>
    <t>FNDE 402</t>
  </si>
  <si>
    <t>11.1.3</t>
  </si>
  <si>
    <t>FNDE 403</t>
  </si>
  <si>
    <t>11.1.4</t>
  </si>
  <si>
    <t>FNDE 404</t>
  </si>
  <si>
    <t>11.1.5</t>
  </si>
  <si>
    <t>FNDE 405</t>
  </si>
  <si>
    <t>11.1.6</t>
  </si>
  <si>
    <t>FNDE 35</t>
  </si>
  <si>
    <t>11.1.7</t>
  </si>
  <si>
    <t>FNDE 36</t>
  </si>
  <si>
    <t>11.1.8</t>
  </si>
  <si>
    <t>FNDE 201</t>
  </si>
  <si>
    <t>11.2</t>
  </si>
  <si>
    <t>11.2.1</t>
  </si>
  <si>
    <t>11.2.2</t>
  </si>
  <si>
    <t>11.3</t>
  </si>
  <si>
    <t>11.3.1</t>
  </si>
  <si>
    <t>FNDE 406</t>
  </si>
  <si>
    <t>11.3.2</t>
  </si>
  <si>
    <t>FNDE 407</t>
  </si>
  <si>
    <t>11.3.3</t>
  </si>
  <si>
    <t>FNDE 409</t>
  </si>
  <si>
    <t>11.4</t>
  </si>
  <si>
    <t>11.4.1</t>
  </si>
  <si>
    <t>11.4.2</t>
  </si>
  <si>
    <t>11.4.3</t>
  </si>
  <si>
    <t>11.4.4</t>
  </si>
  <si>
    <t>11.4.5</t>
  </si>
  <si>
    <t>FNDE 410</t>
  </si>
  <si>
    <t>11.4.6</t>
  </si>
  <si>
    <t>FNDE 411</t>
  </si>
  <si>
    <t>11.4.7</t>
  </si>
  <si>
    <t>FNDE 412</t>
  </si>
  <si>
    <t>11.5</t>
  </si>
  <si>
    <t>PINTURA - DIVERSOS</t>
  </si>
  <si>
    <t>11.5.1</t>
  </si>
  <si>
    <t>11.5.2</t>
  </si>
  <si>
    <t>INSTALAÇÃO HIDRÁULICA</t>
  </si>
  <si>
    <t>12.1.1</t>
  </si>
  <si>
    <t>TUBO, PVC, SOLDÁVEL, DN 25MM, INSTALADO EM RAMAL OU SUB-RAMAL DE ÁGUA - FORNECIMENTO E INSTALAÇÃO. AF_06/2022</t>
  </si>
  <si>
    <t>Conforme projeto hidrossanitário</t>
  </si>
  <si>
    <t>12.1.2</t>
  </si>
  <si>
    <t>TUBO, PVC, SOLDÁVEL, DN 40MM, INSTALADO EM RAMAL DE DISTRIBUIÇÃO DE ÁGUA - FORNECIMENTO E INSTALAÇÃO. AF_06/2022</t>
  </si>
  <si>
    <t>12.1.3</t>
  </si>
  <si>
    <t>TUBO, PVC, SOLDÁVEL, DN 50MM, INSTALADO EM RAMAL DE DISTRIBUIÇÃO DE ÁGUA - FORNECIMENTO E INSTALAÇÃO. AF_06/2022</t>
  </si>
  <si>
    <t>12.1.4</t>
  </si>
  <si>
    <t>TUBO, PVC, SOLDÁVEL, DN 60MM, INSTALADO EM PRUMADA DE ÁGUA - FORNECIMENTO E INSTALAÇÃO. AF_06/2022</t>
  </si>
  <si>
    <t>12.1.5</t>
  </si>
  <si>
    <t>TUBO, PVC, SOLDÁVEL, DN 85MM, INSTALADO EM PRUMADA DE ÁGUA - FORNECIMENTO E INSTALAÇÃO. AF_06/2022</t>
  </si>
  <si>
    <t>12.1.6</t>
  </si>
  <si>
    <t>12.1.7</t>
  </si>
  <si>
    <t>ADAPTADOR CURTO COM BOLSA E ROSCA PARA REGISTRO, PVC, SOLDÁVEL, DN 40 MM X 1 1/4 , INSTALADO EM RESERVAÇÃO DE ÁGUA DE EDIFICAÇÃO QUE POSSUA RESERVATÓRIO DE FIBRA/FIBROCIMENTO   FORNECIMENTO E INSTALAÇÃO. AF_06/2016</t>
  </si>
  <si>
    <t>12.1.8</t>
  </si>
  <si>
    <t>12.1.9</t>
  </si>
  <si>
    <t>12.1.10</t>
  </si>
  <si>
    <t>12.1.11</t>
  </si>
  <si>
    <t>12.1.12</t>
  </si>
  <si>
    <t>FNDE 413</t>
  </si>
  <si>
    <t>12.1.13</t>
  </si>
  <si>
    <t>12.1.14</t>
  </si>
  <si>
    <t>12.1.15</t>
  </si>
  <si>
    <t>12.1.16</t>
  </si>
  <si>
    <t>12.1.17</t>
  </si>
  <si>
    <t>12.1.18</t>
  </si>
  <si>
    <t>12.1.19</t>
  </si>
  <si>
    <t>12.1.20</t>
  </si>
  <si>
    <t>12.1.21</t>
  </si>
  <si>
    <t>12.1.22</t>
  </si>
  <si>
    <t>12.1.23</t>
  </si>
  <si>
    <t>12.1.24</t>
  </si>
  <si>
    <t>12.1.25</t>
  </si>
  <si>
    <t>12.1.26</t>
  </si>
  <si>
    <t>12.1.27</t>
  </si>
  <si>
    <t>12.1.28</t>
  </si>
  <si>
    <t>12.1.29</t>
  </si>
  <si>
    <t>12.1.30</t>
  </si>
  <si>
    <t>12.1.31</t>
  </si>
  <si>
    <t>12.1.32</t>
  </si>
  <si>
    <t>12.1.33</t>
  </si>
  <si>
    <t>12.1.34</t>
  </si>
  <si>
    <t>FNDE 414</t>
  </si>
  <si>
    <t>12.1.35</t>
  </si>
  <si>
    <t>12.1.36</t>
  </si>
  <si>
    <t>FNDE 119</t>
  </si>
  <si>
    <t>12.1.37</t>
  </si>
  <si>
    <t>FNDE 415</t>
  </si>
  <si>
    <t>12.2.1</t>
  </si>
  <si>
    <t>12.2.2</t>
  </si>
  <si>
    <t>12.2.3</t>
  </si>
  <si>
    <t>12.2.4</t>
  </si>
  <si>
    <t>12.2.5</t>
  </si>
  <si>
    <t>12.2.6</t>
  </si>
  <si>
    <t>12.2.7</t>
  </si>
  <si>
    <t>12.3.1</t>
  </si>
  <si>
    <t>FNDE 21</t>
  </si>
  <si>
    <t>12.4.1</t>
  </si>
  <si>
    <t>FNDE 78</t>
  </si>
  <si>
    <t>12.4.2</t>
  </si>
  <si>
    <t>FNDE 79</t>
  </si>
  <si>
    <t>12.4.3</t>
  </si>
  <si>
    <t>12.4.4</t>
  </si>
  <si>
    <t>DRENAGEM DE ÁGUAS PLUVIAIS</t>
  </si>
  <si>
    <t>13.1.1</t>
  </si>
  <si>
    <t>Conforme projeto de esgoto sanitário de águas pluviais</t>
  </si>
  <si>
    <t>13.1.2</t>
  </si>
  <si>
    <t>13.1.3</t>
  </si>
  <si>
    <t>13.1.4</t>
  </si>
  <si>
    <t>13.1.5</t>
  </si>
  <si>
    <t>13.1.6</t>
  </si>
  <si>
    <t>13.1.7</t>
  </si>
  <si>
    <t>13.1.8</t>
  </si>
  <si>
    <t>13.1.9</t>
  </si>
  <si>
    <t>13.1.10</t>
  </si>
  <si>
    <t>13.1.11</t>
  </si>
  <si>
    <t>FNDE 416</t>
  </si>
  <si>
    <t>13.1.12</t>
  </si>
  <si>
    <t>FNDE 421</t>
  </si>
  <si>
    <t>13.1.13</t>
  </si>
  <si>
    <t>13.1.14</t>
  </si>
  <si>
    <t>FNDE 30</t>
  </si>
  <si>
    <t>13.1.15</t>
  </si>
  <si>
    <t>13.2.1</t>
  </si>
  <si>
    <t>13.2.2</t>
  </si>
  <si>
    <t>INSTALAÇÃO SANITÁRIA</t>
  </si>
  <si>
    <t>14.1.1</t>
  </si>
  <si>
    <t>14.1.2</t>
  </si>
  <si>
    <t>14.1.3</t>
  </si>
  <si>
    <t>14.1.4</t>
  </si>
  <si>
    <t>14.1.5</t>
  </si>
  <si>
    <t>14.1.6</t>
  </si>
  <si>
    <t>14.1.7</t>
  </si>
  <si>
    <t>14.1.8</t>
  </si>
  <si>
    <t>14.1.9</t>
  </si>
  <si>
    <t>14.1.10</t>
  </si>
  <si>
    <t>14.1.11</t>
  </si>
  <si>
    <t>14.1.12</t>
  </si>
  <si>
    <t>14.1.13</t>
  </si>
  <si>
    <t>14.1.14</t>
  </si>
  <si>
    <t>14.1.15</t>
  </si>
  <si>
    <t>14.1.16</t>
  </si>
  <si>
    <t>14.1.17</t>
  </si>
  <si>
    <t>14.1.18</t>
  </si>
  <si>
    <t>14.1.19</t>
  </si>
  <si>
    <t>FNDE 417</t>
  </si>
  <si>
    <t>14.1.20</t>
  </si>
  <si>
    <t>14.1.21</t>
  </si>
  <si>
    <t>14.1.22</t>
  </si>
  <si>
    <t>14.1.23</t>
  </si>
  <si>
    <t>14.1.24</t>
  </si>
  <si>
    <t>FNDE 418</t>
  </si>
  <si>
    <t>14.1.25</t>
  </si>
  <si>
    <t>FNDE 419</t>
  </si>
  <si>
    <t>14.1.26</t>
  </si>
  <si>
    <t>14.1.27</t>
  </si>
  <si>
    <t>14.1.28</t>
  </si>
  <si>
    <t>FNDE 420</t>
  </si>
  <si>
    <t>14.1.29</t>
  </si>
  <si>
    <t>14.2.1</t>
  </si>
  <si>
    <t>14.2.2</t>
  </si>
  <si>
    <t>14.2.3</t>
  </si>
  <si>
    <t>14.3.1</t>
  </si>
  <si>
    <t>14.3.2</t>
  </si>
  <si>
    <t>14.3.3</t>
  </si>
  <si>
    <t>14.3.4</t>
  </si>
  <si>
    <t>14.3.5</t>
  </si>
  <si>
    <t>14.3.6</t>
  </si>
  <si>
    <t>14.3.7</t>
  </si>
  <si>
    <t>14.3.8</t>
  </si>
  <si>
    <t>14.3.9</t>
  </si>
  <si>
    <t>14.3.10</t>
  </si>
  <si>
    <t>14.3.11</t>
  </si>
  <si>
    <t>VASO SANITARIO SIFONADO CONVENCIONAL COM LOUÇA BRANCA, INCLUSO CONJUNTO DE LIGAÇÃO PARA BACIA SANITÁRIA AJUSTÁVEL - FORNECIMENTO E INSTALAÇÃO. AF_10/2016</t>
  </si>
  <si>
    <t>15.5</t>
  </si>
  <si>
    <t>FNDE 11</t>
  </si>
  <si>
    <t>15.6</t>
  </si>
  <si>
    <t>FNDE 219</t>
  </si>
  <si>
    <t>15.7</t>
  </si>
  <si>
    <t>15.8</t>
  </si>
  <si>
    <t>15.9</t>
  </si>
  <si>
    <t>15.10</t>
  </si>
  <si>
    <t>15.11</t>
  </si>
  <si>
    <t>FNDE 217</t>
  </si>
  <si>
    <t>15.12</t>
  </si>
  <si>
    <t>15.13</t>
  </si>
  <si>
    <t>15.14</t>
  </si>
  <si>
    <t>15.15</t>
  </si>
  <si>
    <t>15.16</t>
  </si>
  <si>
    <t>FNDE 224</t>
  </si>
  <si>
    <t>15.17</t>
  </si>
  <si>
    <t>15.18</t>
  </si>
  <si>
    <t>FNDE 14</t>
  </si>
  <si>
    <t>15.19</t>
  </si>
  <si>
    <t>15.20</t>
  </si>
  <si>
    <t>FNDE 225</t>
  </si>
  <si>
    <t>15.21</t>
  </si>
  <si>
    <t>FNDE 13</t>
  </si>
  <si>
    <t>15.22</t>
  </si>
  <si>
    <t>15.23</t>
  </si>
  <si>
    <t>15.24</t>
  </si>
  <si>
    <t>FNDE 226</t>
  </si>
  <si>
    <t>15.25</t>
  </si>
  <si>
    <t>15.26</t>
  </si>
  <si>
    <t>15.27</t>
  </si>
  <si>
    <t>15.28</t>
  </si>
  <si>
    <t>FNDE 215</t>
  </si>
  <si>
    <t>15.29</t>
  </si>
  <si>
    <t>FNDE 15</t>
  </si>
  <si>
    <t>15.30</t>
  </si>
  <si>
    <t>FNDE 16</t>
  </si>
  <si>
    <t>15.31</t>
  </si>
  <si>
    <t>15.32</t>
  </si>
  <si>
    <t>FNDE 12</t>
  </si>
  <si>
    <t>15.33</t>
  </si>
  <si>
    <t>15.34</t>
  </si>
  <si>
    <t>15.35</t>
  </si>
  <si>
    <t>FNDE 17</t>
  </si>
  <si>
    <t>15.36</t>
  </si>
  <si>
    <t>FNDE 34</t>
  </si>
  <si>
    <t>FNDE 29</t>
  </si>
  <si>
    <t>FNDE 301</t>
  </si>
  <si>
    <t>16.8</t>
  </si>
  <si>
    <t>16.9</t>
  </si>
  <si>
    <t>FNDE 260</t>
  </si>
  <si>
    <t>16.10</t>
  </si>
  <si>
    <t>16.11</t>
  </si>
  <si>
    <t>16.12</t>
  </si>
  <si>
    <t>SISTEMA DE PROTEÇÃO CONTRA INCÊNDIO</t>
  </si>
  <si>
    <t>17.1.1</t>
  </si>
  <si>
    <t>Conforme projeto de prevenção e combate a incêndio</t>
  </si>
  <si>
    <t>17.1.2</t>
  </si>
  <si>
    <t>17.2.1</t>
  </si>
  <si>
    <t>17.2.2</t>
  </si>
  <si>
    <t>17.3.1</t>
  </si>
  <si>
    <t>17.3.2</t>
  </si>
  <si>
    <t>17.3.3</t>
  </si>
  <si>
    <t>17.3.4</t>
  </si>
  <si>
    <t>17.3.5</t>
  </si>
  <si>
    <t>17.3.6</t>
  </si>
  <si>
    <t>17.3.7</t>
  </si>
  <si>
    <t>FNDE 261</t>
  </si>
  <si>
    <t>17.3.8</t>
  </si>
  <si>
    <t>17.3.9</t>
  </si>
  <si>
    <t>17.3.10</t>
  </si>
  <si>
    <t>FNDE 332</t>
  </si>
  <si>
    <t>17.3.11</t>
  </si>
  <si>
    <t>FNDE 112</t>
  </si>
  <si>
    <t>17.3.12</t>
  </si>
  <si>
    <t>FNDE 113</t>
  </si>
  <si>
    <t>un</t>
  </si>
  <si>
    <t>17.3.13</t>
  </si>
  <si>
    <t>FNDE 114</t>
  </si>
  <si>
    <t>17.3.14</t>
  </si>
  <si>
    <t>17.4.1</t>
  </si>
  <si>
    <t>17.4.2</t>
  </si>
  <si>
    <t>FNDE 328</t>
  </si>
  <si>
    <t>17.4.3</t>
  </si>
  <si>
    <t>COTOVELO 90 GRAUS, EM FERRO GALVANIZADO, CONEXÃO ROSQUEADA, DN 65 (2 1/2"), INSTALADO EM RESERVAÇÃO DE ÁGUA DE EDIFICAÇÃO QUE POSSUA RESERVATÓRIO DE FIBRA/FIBROCIMENTO - FORNECIMENTO E INSTALAÇÃO. AF_06/2016</t>
  </si>
  <si>
    <t>17.4.4</t>
  </si>
  <si>
    <t>COTOVELO 90 GRAUS, EM FERRO GALVANIZADO, CONEXÃO ROSQUEADA, DN 80 (3"), INSTALADO EM RESERVAÇÃO DE ÁGUA DE EDIFICAÇÃO QUE POSSUA RESERVATÓRIO DE FIBRA/FIBROCIMENTO - FORNECIMENTO E INSTALAÇÃO. AF_06/2016</t>
  </si>
  <si>
    <t>17.4.5</t>
  </si>
  <si>
    <t>FNDE 329</t>
  </si>
  <si>
    <t>17.4.6</t>
  </si>
  <si>
    <t>17.4.7</t>
  </si>
  <si>
    <t>17.4.8</t>
  </si>
  <si>
    <t>17.4.9</t>
  </si>
  <si>
    <t>17.4.10</t>
  </si>
  <si>
    <t>17.4.11</t>
  </si>
  <si>
    <t>17.4.12</t>
  </si>
  <si>
    <t>17.4.13</t>
  </si>
  <si>
    <t>94773</t>
  </si>
  <si>
    <t>ADAPTADOR COM FLANGES LIVRES, CPVC, ROSCÁVEL, DN 35 MM, INSTALADO EM RESERVAÇÃO DE ÁGUA DE EDIFICAÇÃO QUE POSSUA RESERVATÓRIO DE FIBRA/FIBROCIMENTO - FORNECIMENTO E INSTALAÇÃO. AF_06/2016</t>
  </si>
  <si>
    <t>17.4.14</t>
  </si>
  <si>
    <t>17.4.15</t>
  </si>
  <si>
    <t>17.4.16</t>
  </si>
  <si>
    <t>FNDE 330</t>
  </si>
  <si>
    <t>17.4.17</t>
  </si>
  <si>
    <t>17.4.18</t>
  </si>
  <si>
    <t>FNDE 333</t>
  </si>
  <si>
    <t>17.4.19</t>
  </si>
  <si>
    <t>17.4.20</t>
  </si>
  <si>
    <t>FNDE 331</t>
  </si>
  <si>
    <t>17.4.21</t>
  </si>
  <si>
    <t>FNDE 334</t>
  </si>
  <si>
    <t>17.4.22</t>
  </si>
  <si>
    <t>FNDE 335</t>
  </si>
  <si>
    <t>17.4.23</t>
  </si>
  <si>
    <t>FNDE 336</t>
  </si>
  <si>
    <t>17.4.24</t>
  </si>
  <si>
    <t>17.4.25</t>
  </si>
  <si>
    <t>FNDE 337</t>
  </si>
  <si>
    <t>17.4.26</t>
  </si>
  <si>
    <t>FNDE 338</t>
  </si>
  <si>
    <t>17.4.27</t>
  </si>
  <si>
    <t>FNDE 339</t>
  </si>
  <si>
    <t>17.4.28</t>
  </si>
  <si>
    <t>FNDE 340</t>
  </si>
  <si>
    <t>17.4.29</t>
  </si>
  <si>
    <t>FNDE 341</t>
  </si>
  <si>
    <t>17.4.30</t>
  </si>
  <si>
    <t>FNDE 342</t>
  </si>
  <si>
    <t>17.4.31</t>
  </si>
  <si>
    <t>FNDE 343</t>
  </si>
  <si>
    <t>17.4.32</t>
  </si>
  <si>
    <t>17.4.33</t>
  </si>
  <si>
    <t>FNDE 344</t>
  </si>
  <si>
    <t>17.4.34</t>
  </si>
  <si>
    <t>17.4.35</t>
  </si>
  <si>
    <t>FNDE 345</t>
  </si>
  <si>
    <t>17.5.1</t>
  </si>
  <si>
    <t>LUMINÁRIA DE EMERGÊNCIA, COM 30 LÂMPADAS LED DE 2 W, SEM REATOR - FORNECIMENTO E INSTALAÇÃO. AF_02/2020</t>
  </si>
  <si>
    <t>17.5.2</t>
  </si>
  <si>
    <t>FNDE 303</t>
  </si>
  <si>
    <t>17.5.3</t>
  </si>
  <si>
    <t>INSTALAÇÃO ELÉTRICA - 110V</t>
  </si>
  <si>
    <t>18.1.1</t>
  </si>
  <si>
    <t>FNDE 350</t>
  </si>
  <si>
    <t>Conforme projeto de rede elétrica</t>
  </si>
  <si>
    <t>18.1.2</t>
  </si>
  <si>
    <t>FNDE 346</t>
  </si>
  <si>
    <t>18.2.1</t>
  </si>
  <si>
    <t>FNDE 347</t>
  </si>
  <si>
    <t>18.2.2</t>
  </si>
  <si>
    <t>FNDE 353</t>
  </si>
  <si>
    <t>18.2.3</t>
  </si>
  <si>
    <t>18.2.4</t>
  </si>
  <si>
    <t>18.2.5</t>
  </si>
  <si>
    <t>18.2.6</t>
  </si>
  <si>
    <t>CAIXA DE LUZ "4 X 2" EM ACO ESMALTADA</t>
  </si>
  <si>
    <t>18.2.7</t>
  </si>
  <si>
    <t>18.2.8</t>
  </si>
  <si>
    <t>18.2.9</t>
  </si>
  <si>
    <t>18.2.10</t>
  </si>
  <si>
    <t>18.3</t>
  </si>
  <si>
    <t>18.3.1</t>
  </si>
  <si>
    <t>18.3.2</t>
  </si>
  <si>
    <t>FNDE 354</t>
  </si>
  <si>
    <t>18.3.3</t>
  </si>
  <si>
    <t>FNDE 355</t>
  </si>
  <si>
    <t>18.3.4</t>
  </si>
  <si>
    <t>FNDE 356</t>
  </si>
  <si>
    <t>18.3.5</t>
  </si>
  <si>
    <t>18.3.6</t>
  </si>
  <si>
    <t>FNDE 357</t>
  </si>
  <si>
    <t>18.3.7</t>
  </si>
  <si>
    <t>18.3.8</t>
  </si>
  <si>
    <t>FNDE 358</t>
  </si>
  <si>
    <t>18.3.9</t>
  </si>
  <si>
    <t>18.3.10</t>
  </si>
  <si>
    <t>FNDE 359</t>
  </si>
  <si>
    <t>18.3.11</t>
  </si>
  <si>
    <t>FNDE 360</t>
  </si>
  <si>
    <t>18.3.12</t>
  </si>
  <si>
    <t>FNDE 362</t>
  </si>
  <si>
    <t>18.3.13</t>
  </si>
  <si>
    <t>FNDE 361</t>
  </si>
  <si>
    <t>18.3.14</t>
  </si>
  <si>
    <t>18.3.15</t>
  </si>
  <si>
    <t>18.3.16</t>
  </si>
  <si>
    <t>FNDE 364</t>
  </si>
  <si>
    <t>18.3.17</t>
  </si>
  <si>
    <t>FNDE 363</t>
  </si>
  <si>
    <t>18.4</t>
  </si>
  <si>
    <t>18.4.1</t>
  </si>
  <si>
    <t>18.4.2</t>
  </si>
  <si>
    <t>18.4.3</t>
  </si>
  <si>
    <t>18.4.4</t>
  </si>
  <si>
    <t>18.4.5</t>
  </si>
  <si>
    <t>18.4.6</t>
  </si>
  <si>
    <t>18.4.7</t>
  </si>
  <si>
    <t>18.4.8</t>
  </si>
  <si>
    <t>18.4.9</t>
  </si>
  <si>
    <t>18.4.10</t>
  </si>
  <si>
    <t>18.4.11</t>
  </si>
  <si>
    <t>18.4.12</t>
  </si>
  <si>
    <t>18.4.13</t>
  </si>
  <si>
    <t>18.4.14</t>
  </si>
  <si>
    <t>18.4.15</t>
  </si>
  <si>
    <t>18.4.16</t>
  </si>
  <si>
    <t>18.4.17</t>
  </si>
  <si>
    <t>18.5</t>
  </si>
  <si>
    <t>18.5.1</t>
  </si>
  <si>
    <t>18.5.2</t>
  </si>
  <si>
    <t>00043097</t>
  </si>
  <si>
    <t>18.5.3</t>
  </si>
  <si>
    <t>18.6</t>
  </si>
  <si>
    <t>18.6.1</t>
  </si>
  <si>
    <t>18.6.2</t>
  </si>
  <si>
    <t>18.6.3</t>
  </si>
  <si>
    <t>18.6.4</t>
  </si>
  <si>
    <t>18.6.5</t>
  </si>
  <si>
    <t>FNDE 309</t>
  </si>
  <si>
    <t>18.6.6</t>
  </si>
  <si>
    <t>18.6.7</t>
  </si>
  <si>
    <t>18.6.8</t>
  </si>
  <si>
    <t>18.6.9</t>
  </si>
  <si>
    <t>18.6.10</t>
  </si>
  <si>
    <t>18.6.11</t>
  </si>
  <si>
    <t>18.6.12</t>
  </si>
  <si>
    <t>18.7</t>
  </si>
  <si>
    <t>18.7.1</t>
  </si>
  <si>
    <t>18.7.2</t>
  </si>
  <si>
    <t>18.7.3</t>
  </si>
  <si>
    <t>18.7.4</t>
  </si>
  <si>
    <t>18.7.5</t>
  </si>
  <si>
    <t>18.7.6</t>
  </si>
  <si>
    <t>18.7.7</t>
  </si>
  <si>
    <t>18.7.8</t>
  </si>
  <si>
    <t>18.7.9</t>
  </si>
  <si>
    <t>18.7.10</t>
  </si>
  <si>
    <t>18.7.11</t>
  </si>
  <si>
    <t>18.7.12</t>
  </si>
  <si>
    <t>18.7.13</t>
  </si>
  <si>
    <t>18.7.14</t>
  </si>
  <si>
    <t>18.7.15</t>
  </si>
  <si>
    <t>18.7.16</t>
  </si>
  <si>
    <t>FNDE 22</t>
  </si>
  <si>
    <t>18.7.17</t>
  </si>
  <si>
    <t>18.7.18</t>
  </si>
  <si>
    <t>18.7.19</t>
  </si>
  <si>
    <t>FNDE 84</t>
  </si>
  <si>
    <t>18.7.20</t>
  </si>
  <si>
    <t>FNDE 85</t>
  </si>
  <si>
    <t>18.7.21</t>
  </si>
  <si>
    <t>FNDE 395</t>
  </si>
  <si>
    <t>18.7.22</t>
  </si>
  <si>
    <t>FNDE 390</t>
  </si>
  <si>
    <t>18.7.23</t>
  </si>
  <si>
    <t>FNDE 393</t>
  </si>
  <si>
    <t>18.8</t>
  </si>
  <si>
    <t>18.8.1</t>
  </si>
  <si>
    <t>FNDE 24</t>
  </si>
  <si>
    <t>18.8.2</t>
  </si>
  <si>
    <t>FNDE 25</t>
  </si>
  <si>
    <t>18.8.3</t>
  </si>
  <si>
    <t>18.8.4</t>
  </si>
  <si>
    <t>FNDE 366</t>
  </si>
  <si>
    <t>18.8.5</t>
  </si>
  <si>
    <t>FNDE 367</t>
  </si>
  <si>
    <t>TÊ HORIZONTAL 90º, PARA ELETROCALHA, LISA OU PERFURADA EM AÇO GALVANIZADO, LARGURA DE 50MM E ALTURA DE 50MM - FORNECIMENTO E INSTALAÇÃO.</t>
  </si>
  <si>
    <t>18.8.6</t>
  </si>
  <si>
    <t>FNDE 369</t>
  </si>
  <si>
    <t>18.8.7</t>
  </si>
  <si>
    <t>00002662</t>
  </si>
  <si>
    <t>TAMPAO / TERMINAL / PLUG, D = 4" , PARA DUTO</t>
  </si>
  <si>
    <t>18.8.8</t>
  </si>
  <si>
    <t>00002668</t>
  </si>
  <si>
    <t>18.8.9</t>
  </si>
  <si>
    <t>FNDE 116</t>
  </si>
  <si>
    <t>18.8.10</t>
  </si>
  <si>
    <t>FNDE 371</t>
  </si>
  <si>
    <t>18.8.11</t>
  </si>
  <si>
    <t>FNDE 370</t>
  </si>
  <si>
    <t>18.8.12</t>
  </si>
  <si>
    <t>FNDE 394</t>
  </si>
  <si>
    <t>18.9</t>
  </si>
  <si>
    <t>18.9.1</t>
  </si>
  <si>
    <t>ELETRODUTO FLEXÍVEL CORRUGADO REFORÇADO, PVC, DN 32 MM (1"), PARA CIRCUITOS TERMINAIS, INSTALADO EM FORRO - FORNECIMENTO E INSTALAÇÃO. AF_03/2023</t>
  </si>
  <si>
    <t>18.9.2</t>
  </si>
  <si>
    <t>18.9.3</t>
  </si>
  <si>
    <t>18.9.4</t>
  </si>
  <si>
    <t>18.9.5</t>
  </si>
  <si>
    <t>FNDE 372</t>
  </si>
  <si>
    <t>18.9.6</t>
  </si>
  <si>
    <t>18.9.7</t>
  </si>
  <si>
    <t>18.9.8</t>
  </si>
  <si>
    <t>104409</t>
  </si>
  <si>
    <t>18.9.9</t>
  </si>
  <si>
    <t>18.9.10</t>
  </si>
  <si>
    <t>18.10</t>
  </si>
  <si>
    <t>18.10.1</t>
  </si>
  <si>
    <t>FNDE 373</t>
  </si>
  <si>
    <t>18.10.2</t>
  </si>
  <si>
    <t>18.10.3</t>
  </si>
  <si>
    <t>FNDE 32</t>
  </si>
  <si>
    <t>18.11</t>
  </si>
  <si>
    <t>18.11.1</t>
  </si>
  <si>
    <t>97608</t>
  </si>
  <si>
    <t>LUMINÁRIA ARANDELA TIPO TARTARUGA, COM GRADE, DE SOBREPOR, COM 1 LÂMPADA FLUORESCENTE DE 27 W, SEM REATOR - FORNECIMENTO E INSTALAÇÃO.</t>
  </si>
  <si>
    <t>18.11.2</t>
  </si>
  <si>
    <t>100906</t>
  </si>
  <si>
    <t>LUMINÁRIA DUPLA TIPO CALHA, DE SOBREPOR, COM 4 LÂMPADAS TUBULARES FLUORESCENTES DE 36 W, COM REATORES DE PARTIDA RÁPIDA -FORNECIMENTO E INSTALAÇÃO. AF_02/2020</t>
  </si>
  <si>
    <t>18.11.3</t>
  </si>
  <si>
    <t>FNDE 379</t>
  </si>
  <si>
    <t>18.11.4</t>
  </si>
  <si>
    <t>97587</t>
  </si>
  <si>
    <t>LUMINÁRIA TIPO CALHA, DE EMBUTIR, COM 2 LÂMPADAS FLUORESCENTES DE 14 W, COM REATOR DE PARTIDA RÁPIDA - FORNECIMENTO E INSTALAÇÃO. AF_02/2020</t>
  </si>
  <si>
    <t>18.11.5</t>
  </si>
  <si>
    <t>FNDE 380</t>
  </si>
  <si>
    <t>18.11.6</t>
  </si>
  <si>
    <t>97600</t>
  </si>
  <si>
    <t>18.11.7</t>
  </si>
  <si>
    <t>18.11.8</t>
  </si>
  <si>
    <t>97601</t>
  </si>
  <si>
    <t>18.12</t>
  </si>
  <si>
    <t>18.12.1</t>
  </si>
  <si>
    <t>18.12.2</t>
  </si>
  <si>
    <t>FNDE 383</t>
  </si>
  <si>
    <t>INSTALAÇÕES DE CLIMATIZAÇÃO</t>
  </si>
  <si>
    <t>19.1.1</t>
  </si>
  <si>
    <t>Conforme projeto climatização</t>
  </si>
  <si>
    <t>19.1.2</t>
  </si>
  <si>
    <t>19.1.3</t>
  </si>
  <si>
    <t>19.1.4</t>
  </si>
  <si>
    <t>19.1.5</t>
  </si>
  <si>
    <t>TUBO EM COBRE FLEXÍVEL, DN 5/8", COM ISOLAMENTO, INSTALADO EM FORRO, PARA RAMAL DE ALIMENTAÇÃO DE AR CONDICIONADO, INCLUSO FIXADOR. AF_11/2021</t>
  </si>
  <si>
    <t>19.2.1</t>
  </si>
  <si>
    <t>19.2.2</t>
  </si>
  <si>
    <t>19.2.3</t>
  </si>
  <si>
    <t>19.2.4</t>
  </si>
  <si>
    <t>INSTALAÇÕES DE CABEAMENTO ESTRUTURADO</t>
  </si>
  <si>
    <t>20.1.1</t>
  </si>
  <si>
    <t>Conforme projeto cabeamento estruturado</t>
  </si>
  <si>
    <t>20.1.2</t>
  </si>
  <si>
    <t>FNDE 384</t>
  </si>
  <si>
    <t>20.1.3</t>
  </si>
  <si>
    <t>FNDE 385</t>
  </si>
  <si>
    <t>20.1.4</t>
  </si>
  <si>
    <t>20.1.5</t>
  </si>
  <si>
    <t>FNDE 388</t>
  </si>
  <si>
    <t>20.1.6</t>
  </si>
  <si>
    <t>FNDE 123</t>
  </si>
  <si>
    <t>20.1.7</t>
  </si>
  <si>
    <t>FNDE 122</t>
  </si>
  <si>
    <t>20.1.8</t>
  </si>
  <si>
    <t>20.1.9</t>
  </si>
  <si>
    <t>FNDE 125</t>
  </si>
  <si>
    <t>20.2.1</t>
  </si>
  <si>
    <t>20.2.2</t>
  </si>
  <si>
    <t>20.2.3</t>
  </si>
  <si>
    <t>20.2.4</t>
  </si>
  <si>
    <t>FNDE 389</t>
  </si>
  <si>
    <t>20.2.5</t>
  </si>
  <si>
    <t>20.2.6</t>
  </si>
  <si>
    <t>20.2.7</t>
  </si>
  <si>
    <t>20.3.1</t>
  </si>
  <si>
    <t>FNDE 31</t>
  </si>
  <si>
    <t>20.3.2</t>
  </si>
  <si>
    <t>20.3.3</t>
  </si>
  <si>
    <t>20.4.1</t>
  </si>
  <si>
    <t>20.4.2</t>
  </si>
  <si>
    <t>FNDE 375</t>
  </si>
  <si>
    <t>20.5.1</t>
  </si>
  <si>
    <t>FNDE 312</t>
  </si>
  <si>
    <t>20.5.2</t>
  </si>
  <si>
    <t>20.5.3</t>
  </si>
  <si>
    <t>ELETRODUTO FLEXÍVEL CORRUGADO REFORÇADO, PVC, DN 25 MM (3/4"), PARA CIRCUITOS TERMINAIS, INSTALADO EM FORRO - FORNECIMENTO E INSTALAÇÃO. AF_03/2023</t>
  </si>
  <si>
    <t>20.5.4</t>
  </si>
  <si>
    <t>20.5.5</t>
  </si>
  <si>
    <t>20.5.6</t>
  </si>
  <si>
    <t>FNDE 374</t>
  </si>
  <si>
    <t>20.5.7</t>
  </si>
  <si>
    <t>20.5.8</t>
  </si>
  <si>
    <t>20.5.9</t>
  </si>
  <si>
    <t>FNDE 70</t>
  </si>
  <si>
    <t>20.5.10</t>
  </si>
  <si>
    <t>20.6.1</t>
  </si>
  <si>
    <t>FNDE 42</t>
  </si>
  <si>
    <t>Conforme projeto de exaustão mecânica</t>
  </si>
  <si>
    <t>FNDE 44</t>
  </si>
  <si>
    <t>FNDE 45</t>
  </si>
  <si>
    <t>Conforme projeto de sistema de proteção contra descargas atmosféricas (SPDA)</t>
  </si>
  <si>
    <t>FNDE 71</t>
  </si>
  <si>
    <t>C3478</t>
  </si>
  <si>
    <t>SEINFRA</t>
  </si>
  <si>
    <t>100873</t>
  </si>
  <si>
    <t>FNDE 39</t>
  </si>
  <si>
    <t>FNDE 40</t>
  </si>
  <si>
    <t>FNDE 46</t>
  </si>
  <si>
    <t>FNDE 47</t>
  </si>
  <si>
    <t>FNDE 48</t>
  </si>
  <si>
    <t>FNDE 351</t>
  </si>
  <si>
    <t>99856</t>
  </si>
  <si>
    <t>BARRA DE APOIO EM INOX, DIAMETRO MINIMO 3 CM, EM AÇO INOX</t>
  </si>
  <si>
    <t>UM</t>
  </si>
  <si>
    <t>FNDE 51</t>
  </si>
  <si>
    <t>FNDE 325</t>
  </si>
  <si>
    <t>FNDE 326</t>
  </si>
  <si>
    <t>23.13</t>
  </si>
  <si>
    <t>FNDE 327</t>
  </si>
  <si>
    <t>FECHAMENTO - MURO</t>
  </si>
  <si>
    <t>24.1.1</t>
  </si>
  <si>
    <t>24.1.2</t>
  </si>
  <si>
    <t>24.1.3</t>
  </si>
  <si>
    <t>24.2.1</t>
  </si>
  <si>
    <t>24.2.2</t>
  </si>
  <si>
    <t>24.2.3</t>
  </si>
  <si>
    <t>24.2.4</t>
  </si>
  <si>
    <t>24.2.5</t>
  </si>
  <si>
    <t>24.2.6</t>
  </si>
  <si>
    <t>24.2.7</t>
  </si>
  <si>
    <t>24.2.8</t>
  </si>
  <si>
    <t>24.3.1</t>
  </si>
  <si>
    <t>24.3.1.1</t>
  </si>
  <si>
    <t>24.3.1.2</t>
  </si>
  <si>
    <t>24.3.1.3</t>
  </si>
  <si>
    <t>24.3.1.4</t>
  </si>
  <si>
    <t>24.3.1.5</t>
  </si>
  <si>
    <t>24.3.2</t>
  </si>
  <si>
    <t>24.3.2.1</t>
  </si>
  <si>
    <t>24.3.2.2</t>
  </si>
  <si>
    <t>24.3.2.3</t>
  </si>
  <si>
    <t>24.3.2.4</t>
  </si>
  <si>
    <t>24.3.2.5</t>
  </si>
  <si>
    <t>24.3.2.6</t>
  </si>
  <si>
    <t>24.3.2.7</t>
  </si>
  <si>
    <t>24.3.2.8</t>
  </si>
  <si>
    <t>24.4.1</t>
  </si>
  <si>
    <t>24.5.1</t>
  </si>
  <si>
    <t>24.5.2</t>
  </si>
  <si>
    <t>24.6.1</t>
  </si>
  <si>
    <t>24.6.2</t>
  </si>
  <si>
    <t>FNDE 177</t>
  </si>
  <si>
    <t>24.6.3</t>
  </si>
  <si>
    <t>FNDE 178</t>
  </si>
  <si>
    <t>24.6.4</t>
  </si>
  <si>
    <t>FNDE 179</t>
  </si>
  <si>
    <t>24.6.5</t>
  </si>
  <si>
    <t>24.7.1</t>
  </si>
  <si>
    <t>FNDE 196</t>
  </si>
  <si>
    <t>24.7.2</t>
  </si>
  <si>
    <t>FNDE 352</t>
  </si>
  <si>
    <t>Item necessário para limpeza da edificação</t>
  </si>
  <si>
    <t>Quantitativo total: 2,00 x 3,00 = 6,00 m²</t>
  </si>
  <si>
    <t>Quantidade: 2,00 X 3,24 = 6,48 M²</t>
  </si>
  <si>
    <t>Conforme projeto esturutral: 35,80 - 10% (Já contemplado no item do sinapi) = 32,55 m3</t>
  </si>
  <si>
    <t>Conforme projeto esturutral: 366,36 - 10% (Já contemplado no item do sinapi) = 333,06 m2</t>
  </si>
  <si>
    <t>Conforme projeto esturutral: 1.075,30 - 10% (Já contemplado no item do sinapi) = 977,55 kg</t>
  </si>
  <si>
    <t>ARMAÇÃO DE SAPATA ISOLADA, VIGA BALDRAME E SAPATA CORRIDA UTILIZANDO AÇO CA-50 DE 6,3 MM - MONTAGEM. AF_01/2024</t>
  </si>
  <si>
    <t>Conforme projeto esturutral: 976,00 - 10% (Já contemplado no item do sinapi) = 887,28 kg</t>
  </si>
  <si>
    <t>Conforme projeto esturutral: 44,30 - 10% (Já contemplado no item do sinapi) = 40,28 kg</t>
  </si>
  <si>
    <t>FNDE 400 PISO PODOTÁTIL DE ALERTA, COR AMARELA, DE BORRACHA, ASSENTADO SOBRE ARGAMASSA (M)</t>
  </si>
  <si>
    <t xml:space="preserve"> CURVA 135 GRAUS PARA ELETRODUTO, PVC, ROSCÁVEL, DN 38 MM (1 1/2"), PARA CIRCUITOS TERMINAIS, INSTALADA EM PAREDE - FORNECIMENTO E INSTALAÇÃO.</t>
  </si>
  <si>
    <t>ADAPTADOR COM FLANGES LIVRES, CPVC, ROSCÁVEL, DN 35 MM, INSTALADO EM RESERVAÇÃO DE ÁGUA DE EDIFICAÇÃO QUE POSSUA RESERVATÓRIO DE FIBRA/FIBROCIMENTO - FORNECIMENTO E INSTALAÇÃO.</t>
  </si>
  <si>
    <t>PRÓPRIA 151 ADAPTADOR COM FLANGES LIVRES, CPVC, ROSCÁVEL, DN 35 MM, INSTALADO EM RESERVAÇÃO DE ÁGUA DE EDIFICAÇÃO QUE POSSUA RESERVATÓRIO DE FIBRA/FIBROCIMENTO - FORNECIMENTO E INSTALAÇÃO. (UN)</t>
  </si>
  <si>
    <t>PRÓPRIA
151</t>
  </si>
  <si>
    <t>PISO PODOTÁTIL DE ALERTA, COR AMARELA, DE AZUL, ASSENTADO SOBRE ARGAMASSA</t>
  </si>
  <si>
    <t xml:space="preserve">PRÓPRIA 424 ELETRODUTO RIGIDO, EM ACO ZINCADO OU GALVANIZADO, TIPO LEVE, DN=3/4”, APARENTE - FORNECIMENTO E INSTALAÇÃO. AF_10/2022 (M) </t>
  </si>
  <si>
    <t>PRÓPRIA
424</t>
  </si>
  <si>
    <t>PRÓPRIA
422</t>
  </si>
  <si>
    <t>PRÓPRIA
423</t>
  </si>
  <si>
    <t>PRÓPRIA 422  DISJUNTOR TETRAPOLAR TIPO DR, CORRENTE NOMINAL DE 25A - 30mA (UN)</t>
  </si>
  <si>
    <t>PRÓPRIA 423 DISJUNTOR TETRAPOLAR TIPO DR, CORRENTE NOMINAL DE 40A - 30mA (UN)</t>
  </si>
  <si>
    <t>PRÓPRIA 425 LUMINÁRIA SOBREPOR COMPL., CORPO CH. AÇO PINTADA BRANCA, REFLETOR, ALETAS PARABÓLICAS ALUM.ALTA PUREZA E REFLETÂNCIA INCLUSIVE 4 LÂMPADAS LED T8 18/20W TEMP. DE COR 6000K BIVOLT C/ 60CM - CS416AL-N - AMES, 1452 - LUMAVI OU EQUIVALENTE</t>
  </si>
  <si>
    <t>PRÓPRIA
425</t>
  </si>
  <si>
    <t>PRÓPRIA 426 LUMINÁRIA TIPO CALHA, DE EMBUTIR, COM 2 LÂMPADAS FLUORESCENTES DE 14 W, COM REATOR DE PARTIDA RÁPIDA - FORNECIMENTO E INSTALAÇÃO</t>
  </si>
  <si>
    <t>PRÓPRIA
426</t>
  </si>
  <si>
    <t>PRÓPRIA
427</t>
  </si>
  <si>
    <t>PRÓPRIA 427 REFLETOR EM ALUMÍNIO, DE SUPORTE E ALÇA, COM 1 LÂMPADA VAPOR DE MERCÚRIO DE 70 W, COM REATOR ALTO FATOR DE POTÊNCIA - FORNECIMENTO E INSTALAÇÃO. (UN)</t>
  </si>
  <si>
    <t>PRÓPRIA 428 REFLETOR EM ALUMÍNIO, DE SUPORTE E ALÇA, COM 1 LÂMPADA VAPOR DE MERCÚRIO DE 150 W, COM REATOR ALTO FATOR DE POTÊNCIA - FORNECIMENTO E INSTALAÇÃO. (UN)</t>
  </si>
  <si>
    <t>PRÓPRIA
428</t>
  </si>
  <si>
    <t>PRÓPRIA
429</t>
  </si>
  <si>
    <t>PRÓPRIA 429 REFLETOR EM ALUMÍNIO, DE SUPORTE E ALÇA, COM 1 LÂMPADA VAPOR DE MERCÚRIO DE 250 W, COM REATOR ALTO FATOR DE POTÊNCIA - FORNECIMENTO E INSTALAÇÃO. (UN)</t>
  </si>
  <si>
    <t>PRÓPRIA 430 VERGALHÃO (M)</t>
  </si>
  <si>
    <t>PRÓPRIA
430</t>
  </si>
  <si>
    <t>PRÓPRIA
431</t>
  </si>
  <si>
    <t>PRÓPRIA 431 BARRA CHATA EM ALUMINIO (UN)</t>
  </si>
  <si>
    <t>PRÓPRIA
152</t>
  </si>
  <si>
    <t>PRÓPRIA 152 BARRA DE APOIO EM INOX, DIAMETRO MINIMO 3 CM, EM AÇO INOX</t>
  </si>
  <si>
    <t xml:space="preserve"> AUXILIAR DE SERRALHEIRO COM ENCARGOS COMPLEMENTARES</t>
  </si>
  <si>
    <t xml:space="preserve">SERRALHEIRO COM ENCARGOS COMPLEMENTARES </t>
  </si>
  <si>
    <t xml:space="preserve"> BARRA DE APOIO RETA, EM ACO INOX POLIDO, COMPRIMENTO 70CM, DIAMETRO MINIMO 3 CM</t>
  </si>
  <si>
    <t>REBITE DE REPUXO EM ALUMINIO VAZADO, DIAMETRO 3,2 X 8 MM DE COMPRIMENTO (1 KG = 1025 UNIDADES)</t>
  </si>
  <si>
    <t>Valor macrosserviço</t>
  </si>
  <si>
    <t>PREFEITURA MUNICIPAL DE VARGEM ALTA</t>
  </si>
  <si>
    <t>ESTADO DO ESPÍRITO SANTO</t>
  </si>
  <si>
    <t>BDI:</t>
  </si>
  <si>
    <t>COM DESONERAÇÃO</t>
  </si>
  <si>
    <t>PLANILHA ORÇAMENTÁRIA</t>
  </si>
  <si>
    <t>QUANT</t>
  </si>
  <si>
    <t>VALOR S/ BDI</t>
  </si>
  <si>
    <t>VALOR C/ BDI</t>
  </si>
  <si>
    <t>REFERÊNCIA</t>
  </si>
  <si>
    <t>VALOR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</si>
</sst>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44" formatCode="_-&quot;R$&quot;\ * #,##0.00_-;\-&quot;R$&quot;\ * #,##0.00_-;_-&quot;R$&quot;\ * &quot;-&quot;??_-;_-@_-"/>
    <numFmt numFmtId="43" formatCode="_-* #,##0.00_-;\-* #,##0.00_-;_-* &quot;-&quot;??_-;_-@_-"/>
    <numFmt numFmtId="164" formatCode="\R\$\ #,##0.00"/>
    <numFmt numFmtId="165" formatCode="#,##0.00%"/>
    <numFmt numFmtId="166" formatCode="_-* #,##0.00_-;\-* #,##0.00_-;_-* \-??_-;_-@_-"/>
    <numFmt numFmtId="167" formatCode="_(* #,##0.00_);_(* \(#,##0.00\);_(* \-??_);_(@_)"/>
    <numFmt numFmtId="168" formatCode="0.000"/>
    <numFmt numFmtId="169" formatCode="_-&quot;R$ &quot;* #,##0.00_-;&quot;-R$ &quot;* #,##0.00_-;_-&quot;R$ &quot;* \-??_-;_-@_-"/>
    <numFmt numFmtId="170" formatCode="#,##0.00000000"/>
    <numFmt numFmtId="171" formatCode="_(* #,##0.00_);_(* \(#,##0.00\);_(* &quot;-&quot;??_);_(@_)"/>
  </numFmts>
  <fonts count="68">
    <font>
      <sz val="11"/>
      <color indexed="8"/>
      <name val="Calibri"/>
      <family val="2"/>
      <scheme val="minor"/>
    </font>
    <font>
      <sz val="11"/>
      <color theme="1"/>
      <name val="Calibri"/>
      <family val="2"/>
      <scheme val="minor"/>
    </font>
    <font>
      <sz val="11"/>
      <color theme="1"/>
      <name val="Calibri"/>
      <family val="2"/>
      <scheme val="minor"/>
    </font>
    <font>
      <sz val="11"/>
      <color indexed="8"/>
      <name val="Calibri"/>
      <family val="2"/>
      <scheme val="minor"/>
    </font>
    <font>
      <i/>
      <sz val="11"/>
      <color rgb="FF7F7F7F"/>
      <name val="Calibri"/>
      <family val="2"/>
      <scheme val="minor"/>
    </font>
    <font>
      <b/>
      <sz val="6"/>
      <color rgb="FF000000"/>
      <name val="Arial"/>
      <family val="2"/>
    </font>
    <font>
      <sz val="6"/>
      <color rgb="FF000000"/>
      <name val="Arial"/>
      <family val="2"/>
    </font>
    <font>
      <b/>
      <sz val="11"/>
      <color indexed="9"/>
      <name val="Arial"/>
      <family val="2"/>
    </font>
    <font>
      <sz val="11"/>
      <color theme="1"/>
      <name val="Arial"/>
      <family val="2"/>
    </font>
    <font>
      <sz val="11"/>
      <name val="Arial"/>
      <family val="2"/>
    </font>
    <font>
      <b/>
      <sz val="6"/>
      <name val="Arial"/>
      <family val="2"/>
    </font>
    <font>
      <sz val="6"/>
      <name val="Arial"/>
      <family val="2"/>
    </font>
    <font>
      <sz val="11"/>
      <color rgb="FF000000"/>
      <name val="Aptos Narrow"/>
      <family val="2"/>
      <charset val="1"/>
    </font>
    <font>
      <b/>
      <sz val="14"/>
      <color rgb="FF000000"/>
      <name val="Arial"/>
      <family val="2"/>
      <charset val="1"/>
    </font>
    <font>
      <b/>
      <sz val="12"/>
      <color rgb="FF000000"/>
      <name val="Arial"/>
      <family val="2"/>
      <charset val="1"/>
    </font>
    <font>
      <sz val="12"/>
      <color rgb="FF000000"/>
      <name val="Arial"/>
      <family val="2"/>
      <charset val="1"/>
    </font>
    <font>
      <b/>
      <sz val="10"/>
      <color rgb="FF000000"/>
      <name val="Arial"/>
      <family val="2"/>
      <charset val="1"/>
    </font>
    <font>
      <sz val="10"/>
      <color rgb="FF000000"/>
      <name val="Arial"/>
      <family val="2"/>
      <charset val="1"/>
    </font>
    <font>
      <sz val="8"/>
      <color rgb="FF000000"/>
      <name val="Arial"/>
      <family val="2"/>
      <charset val="1"/>
    </font>
    <font>
      <b/>
      <sz val="10"/>
      <name val="Arial"/>
      <family val="2"/>
      <charset val="1"/>
    </font>
    <font>
      <sz val="10"/>
      <name val="Arial"/>
      <family val="2"/>
      <charset val="1"/>
    </font>
    <font>
      <sz val="3"/>
      <name val="Arial"/>
      <family val="2"/>
      <charset val="1"/>
    </font>
    <font>
      <b/>
      <sz val="3"/>
      <name val="Arial"/>
      <family val="2"/>
      <charset val="1"/>
    </font>
    <font>
      <i/>
      <sz val="10"/>
      <name val="Arial"/>
      <family val="2"/>
      <charset val="1"/>
    </font>
    <font>
      <sz val="10"/>
      <color rgb="FF000000"/>
      <name val="Calibri"/>
      <family val="2"/>
      <charset val="1"/>
    </font>
    <font>
      <u/>
      <sz val="10"/>
      <name val="Arial"/>
      <family val="2"/>
      <charset val="1"/>
    </font>
    <font>
      <b/>
      <i/>
      <sz val="14"/>
      <name val="Arial"/>
      <family val="2"/>
      <charset val="1"/>
    </font>
    <font>
      <b/>
      <sz val="10"/>
      <color rgb="FFFF0000"/>
      <name val="Arial"/>
      <family val="2"/>
      <charset val="1"/>
    </font>
    <font>
      <sz val="8"/>
      <name val="Arial"/>
      <family val="2"/>
      <charset val="1"/>
    </font>
    <font>
      <b/>
      <sz val="9"/>
      <name val="Arial"/>
      <family val="2"/>
      <charset val="1"/>
    </font>
    <font>
      <sz val="9"/>
      <name val="Arial"/>
      <family val="2"/>
      <charset val="1"/>
    </font>
    <font>
      <sz val="9"/>
      <color rgb="FF000000"/>
      <name val="Segoe UI"/>
      <family val="2"/>
      <charset val="1"/>
    </font>
    <font>
      <b/>
      <sz val="9"/>
      <color rgb="FF000000"/>
      <name val="Tahoma"/>
      <family val="2"/>
      <charset val="1"/>
    </font>
    <font>
      <sz val="9"/>
      <color rgb="FF000000"/>
      <name val="Tahoma"/>
      <family val="2"/>
      <charset val="1"/>
    </font>
    <font>
      <sz val="10"/>
      <color rgb="FF000000"/>
      <name val="Tahoma"/>
      <family val="2"/>
      <charset val="1"/>
    </font>
    <font>
      <sz val="11"/>
      <color rgb="FFFF0000"/>
      <name val="Calibri"/>
      <family val="2"/>
      <scheme val="minor"/>
    </font>
    <font>
      <b/>
      <sz val="7"/>
      <color rgb="FF000000"/>
      <name val="Arial"/>
      <family val="2"/>
    </font>
    <font>
      <b/>
      <sz val="5"/>
      <color rgb="FF000000"/>
      <name val="SansSerif"/>
      <family val="2"/>
    </font>
    <font>
      <b/>
      <sz val="5"/>
      <color rgb="FF000000"/>
      <name val="Arial"/>
      <family val="2"/>
    </font>
    <font>
      <sz val="6"/>
      <color rgb="FF000000"/>
      <name val="SansSerif"/>
      <family val="2"/>
    </font>
    <font>
      <sz val="9"/>
      <color rgb="FF000000"/>
      <name val="SansSerif"/>
      <family val="2"/>
    </font>
    <font>
      <b/>
      <sz val="11"/>
      <color theme="1"/>
      <name val="Calibri"/>
      <scheme val="minor"/>
    </font>
    <font>
      <b/>
      <sz val="16"/>
      <color theme="1"/>
      <name val="Calibri"/>
      <scheme val="minor"/>
    </font>
    <font>
      <sz val="9"/>
      <color theme="1"/>
      <name val="Calibri"/>
      <family val="2"/>
      <scheme val="minor"/>
    </font>
    <font>
      <b/>
      <sz val="12"/>
      <color theme="1"/>
      <name val="Calibri"/>
      <scheme val="minor"/>
    </font>
    <font>
      <sz val="7"/>
      <color theme="1"/>
      <name val="Calibri"/>
      <scheme val="minor"/>
    </font>
    <font>
      <sz val="6"/>
      <color theme="1"/>
      <name val="Calibri"/>
      <scheme val="minor"/>
    </font>
    <font>
      <sz val="7"/>
      <color theme="1"/>
      <name val="Calibri"/>
      <family val="2"/>
      <scheme val="minor"/>
    </font>
    <font>
      <sz val="10"/>
      <color theme="1"/>
      <name val="Calibri"/>
      <family val="2"/>
      <scheme val="minor"/>
    </font>
    <font>
      <b/>
      <sz val="7"/>
      <name val="Arial"/>
      <family val="2"/>
    </font>
    <font>
      <sz val="11"/>
      <name val="Calibri"/>
      <family val="2"/>
      <scheme val="minor"/>
    </font>
    <font>
      <sz val="8"/>
      <color rgb="FF000000"/>
      <name val="SansSerif"/>
      <family val="2"/>
    </font>
    <font>
      <sz val="8"/>
      <color theme="1"/>
      <name val="Calibri"/>
      <family val="2"/>
      <scheme val="minor"/>
    </font>
    <font>
      <b/>
      <sz val="16"/>
      <name val="Arial"/>
      <family val="2"/>
    </font>
    <font>
      <b/>
      <sz val="12"/>
      <name val="Arial"/>
      <family val="2"/>
    </font>
    <font>
      <sz val="11"/>
      <color indexed="8"/>
      <name val="Arial"/>
      <family val="2"/>
    </font>
    <font>
      <b/>
      <sz val="10"/>
      <name val="Arial"/>
      <family val="2"/>
    </font>
    <font>
      <sz val="10"/>
      <name val="Arial"/>
      <family val="2"/>
    </font>
    <font>
      <b/>
      <sz val="14"/>
      <name val="Arial"/>
      <family val="2"/>
    </font>
    <font>
      <sz val="6"/>
      <color theme="1"/>
      <name val="Calibri"/>
      <family val="2"/>
      <scheme val="minor"/>
    </font>
    <font>
      <b/>
      <sz val="8"/>
      <name val="Arial"/>
      <family val="2"/>
    </font>
    <font>
      <b/>
      <sz val="11"/>
      <color theme="1"/>
      <name val="Arial"/>
      <family val="2"/>
    </font>
    <font>
      <b/>
      <sz val="11"/>
      <color theme="0"/>
      <name val="Arial"/>
      <family val="2"/>
    </font>
    <font>
      <sz val="6"/>
      <name val="Calibri"/>
      <family val="2"/>
      <scheme val="minor"/>
    </font>
    <font>
      <b/>
      <sz val="20"/>
      <name val="Arial"/>
      <family val="2"/>
    </font>
    <font>
      <sz val="8"/>
      <name val="Arial"/>
      <family val="2"/>
    </font>
    <font>
      <b/>
      <sz val="18"/>
      <color theme="1"/>
      <name val="Arial"/>
      <family val="2"/>
    </font>
    <font>
      <b/>
      <sz val="12"/>
      <color theme="1"/>
      <name val="Arial"/>
      <family val="2"/>
    </font>
  </fonts>
  <fills count="10">
    <fill>
      <patternFill patternType="none"/>
    </fill>
    <fill>
      <patternFill patternType="gray125"/>
    </fill>
    <fill>
      <patternFill patternType="solid">
        <bgColor indexed="49"/>
      </patternFill>
    </fill>
    <fill>
      <patternFill patternType="none">
        <bgColor indexed="64"/>
      </patternFill>
    </fill>
    <fill>
      <patternFill patternType="solid">
        <fgColor rgb="FFFFFF00"/>
        <bgColor indexed="64"/>
      </patternFill>
    </fill>
    <fill>
      <patternFill patternType="solid">
        <fgColor rgb="FFCCCCCC"/>
      </patternFill>
    </fill>
    <fill>
      <patternFill patternType="solid">
        <fgColor theme="0"/>
        <bgColor indexed="64"/>
      </patternFill>
    </fill>
    <fill>
      <patternFill patternType="solid">
        <fgColor rgb="FF00B0F0"/>
        <bgColor indexed="64"/>
      </patternFill>
    </fill>
    <fill>
      <patternFill patternType="solid">
        <fgColor theme="0" tint="-0.14999847407452621"/>
        <bgColor indexed="64"/>
      </patternFill>
    </fill>
    <fill>
      <patternFill patternType="solid">
        <fgColor theme="1"/>
        <bgColor indexed="64"/>
      </patternFill>
    </fill>
  </fills>
  <borders count="46">
    <border>
      <left/>
      <right/>
      <top/>
      <bottom/>
      <diagonal/>
    </border>
    <border>
      <left/>
      <right/>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thin">
        <color rgb="FF000000"/>
      </top>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medium">
        <color auto="1"/>
      </left>
      <right/>
      <top/>
      <bottom style="thin">
        <color auto="1"/>
      </bottom>
      <diagonal/>
    </border>
    <border>
      <left/>
      <right style="medium">
        <color auto="1"/>
      </right>
      <top/>
      <bottom style="thin">
        <color auto="1"/>
      </bottom>
      <diagonal/>
    </border>
    <border>
      <left style="medium">
        <color auto="1"/>
      </left>
      <right/>
      <top style="thin">
        <color auto="1"/>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s>
  <cellStyleXfs count="17">
    <xf numFmtId="0" fontId="0" fillId="0" borderId="0"/>
    <xf numFmtId="43" fontId="3" fillId="0" borderId="0" applyFont="0" applyFill="0" applyBorder="0" applyAlignment="0" applyProtection="0"/>
    <xf numFmtId="9" fontId="3" fillId="0" borderId="0" applyFont="0" applyFill="0" applyBorder="0" applyAlignment="0" applyProtection="0"/>
    <xf numFmtId="0" fontId="4" fillId="0" borderId="0" applyNumberFormat="0" applyFill="0" applyBorder="0" applyAlignment="0" applyProtection="0"/>
    <xf numFmtId="44" fontId="3" fillId="0" borderId="0" applyFont="0" applyFill="0" applyBorder="0" applyAlignment="0" applyProtection="0"/>
    <xf numFmtId="167" fontId="12" fillId="3" borderId="1" applyBorder="0" applyProtection="0"/>
    <xf numFmtId="166" fontId="12" fillId="3" borderId="1" applyBorder="0" applyProtection="0"/>
    <xf numFmtId="0" fontId="12" fillId="3" borderId="1"/>
    <xf numFmtId="169" fontId="12" fillId="3" borderId="1" applyBorder="0" applyProtection="0"/>
    <xf numFmtId="0" fontId="2" fillId="3" borderId="1"/>
    <xf numFmtId="9" fontId="2" fillId="3" borderId="1" applyFont="0" applyFill="0" applyBorder="0" applyAlignment="0" applyProtection="0"/>
    <xf numFmtId="0" fontId="1" fillId="3" borderId="1"/>
    <xf numFmtId="0" fontId="1" fillId="3" borderId="1"/>
    <xf numFmtId="171" fontId="55" fillId="3" borderId="1" applyFont="0" applyFill="0" applyBorder="0" applyAlignment="0" applyProtection="0"/>
    <xf numFmtId="171" fontId="57" fillId="3" borderId="1" applyFont="0" applyFill="0" applyBorder="0" applyAlignment="0" applyProtection="0"/>
    <xf numFmtId="9" fontId="57" fillId="3" borderId="1" applyFont="0" applyFill="0" applyBorder="0" applyAlignment="0" applyProtection="0"/>
    <xf numFmtId="171" fontId="55" fillId="3" borderId="1" applyFont="0" applyFill="0" applyBorder="0" applyAlignment="0" applyProtection="0"/>
  </cellStyleXfs>
  <cellXfs count="365">
    <xf numFmtId="0" fontId="0" fillId="0" borderId="0" xfId="0"/>
    <xf numFmtId="0" fontId="8" fillId="0" borderId="0" xfId="0" applyFont="1" applyAlignment="1">
      <alignment horizontal="center" vertical="center" wrapText="1"/>
    </xf>
    <xf numFmtId="0" fontId="14" fillId="3" borderId="1" xfId="5" applyNumberFormat="1" applyFont="1" applyAlignment="1">
      <alignment wrapText="1"/>
    </xf>
    <xf numFmtId="0" fontId="15" fillId="3" borderId="1" xfId="5" applyNumberFormat="1" applyFont="1" applyAlignment="1">
      <alignment wrapText="1"/>
    </xf>
    <xf numFmtId="0" fontId="15" fillId="3" borderId="1" xfId="5" applyNumberFormat="1" applyFont="1" applyAlignment="1">
      <alignment horizontal="left" wrapText="1"/>
    </xf>
    <xf numFmtId="0" fontId="16" fillId="3" borderId="1" xfId="5" applyNumberFormat="1" applyFont="1" applyAlignment="1">
      <alignment horizontal="center" wrapText="1"/>
    </xf>
    <xf numFmtId="0" fontId="17" fillId="3" borderId="1" xfId="5" applyNumberFormat="1" applyFont="1" applyAlignment="1">
      <alignment wrapText="1"/>
    </xf>
    <xf numFmtId="0" fontId="17" fillId="3" borderId="1" xfId="5" applyNumberFormat="1" applyFont="1" applyAlignment="1">
      <alignment horizontal="left" wrapText="1"/>
    </xf>
    <xf numFmtId="0" fontId="16" fillId="3" borderId="1" xfId="5" applyNumberFormat="1" applyFont="1" applyAlignment="1">
      <alignment wrapText="1"/>
    </xf>
    <xf numFmtId="0" fontId="18" fillId="3" borderId="8" xfId="5" applyNumberFormat="1" applyFont="1" applyBorder="1" applyAlignment="1">
      <alignment horizontal="right" vertical="center" wrapText="1"/>
    </xf>
    <xf numFmtId="0" fontId="16" fillId="3" borderId="9" xfId="5" applyNumberFormat="1" applyFont="1" applyBorder="1" applyAlignment="1" applyProtection="1">
      <alignment horizontal="left" vertical="center" wrapText="1"/>
      <protection locked="0"/>
    </xf>
    <xf numFmtId="0" fontId="17" fillId="3" borderId="8" xfId="5" applyNumberFormat="1" applyFont="1" applyBorder="1" applyAlignment="1">
      <alignment horizontal="right" vertical="center" wrapText="1"/>
    </xf>
    <xf numFmtId="0" fontId="16" fillId="3" borderId="9" xfId="5" applyNumberFormat="1" applyFont="1" applyBorder="1" applyAlignment="1">
      <alignment wrapText="1"/>
    </xf>
    <xf numFmtId="0" fontId="20" fillId="3" borderId="1" xfId="5" applyNumberFormat="1" applyFont="1" applyAlignment="1">
      <alignment wrapText="1"/>
    </xf>
    <xf numFmtId="0" fontId="21" fillId="3" borderId="8" xfId="5" applyNumberFormat="1" applyFont="1" applyBorder="1" applyAlignment="1">
      <alignment wrapText="1"/>
    </xf>
    <xf numFmtId="0" fontId="19" fillId="3" borderId="9" xfId="5" applyNumberFormat="1" applyFont="1" applyBorder="1" applyAlignment="1">
      <alignment wrapText="1"/>
    </xf>
    <xf numFmtId="0" fontId="21" fillId="3" borderId="1" xfId="5" applyNumberFormat="1" applyFont="1" applyAlignment="1">
      <alignment wrapText="1"/>
    </xf>
    <xf numFmtId="0" fontId="20" fillId="3" borderId="8" xfId="5" applyNumberFormat="1" applyFont="1" applyBorder="1" applyAlignment="1">
      <alignment wrapText="1"/>
    </xf>
    <xf numFmtId="0" fontId="22" fillId="3" borderId="9" xfId="5" applyNumberFormat="1" applyFont="1" applyBorder="1" applyAlignment="1">
      <alignment wrapText="1"/>
    </xf>
    <xf numFmtId="0" fontId="20" fillId="3" borderId="1" xfId="5" applyNumberFormat="1" applyFont="1" applyAlignment="1">
      <alignment horizontal="center" wrapText="1"/>
    </xf>
    <xf numFmtId="0" fontId="20" fillId="3" borderId="9" xfId="5" applyNumberFormat="1" applyFont="1" applyBorder="1" applyAlignment="1">
      <alignment horizontal="center" wrapText="1"/>
    </xf>
    <xf numFmtId="0" fontId="22" fillId="3" borderId="9" xfId="5" applyNumberFormat="1" applyFont="1" applyBorder="1" applyAlignment="1">
      <alignment horizontal="center" wrapText="1"/>
    </xf>
    <xf numFmtId="0" fontId="20" fillId="3" borderId="8" xfId="5" applyNumberFormat="1" applyFont="1" applyBorder="1" applyAlignment="1">
      <alignment horizontal="right" wrapText="1"/>
    </xf>
    <xf numFmtId="0" fontId="17" fillId="3" borderId="1" xfId="5" applyNumberFormat="1" applyFont="1" applyAlignment="1">
      <alignment horizontal="center" wrapText="1"/>
    </xf>
    <xf numFmtId="0" fontId="19" fillId="3" borderId="8" xfId="5" applyNumberFormat="1" applyFont="1" applyBorder="1" applyAlignment="1">
      <alignment wrapText="1"/>
    </xf>
    <xf numFmtId="9" fontId="24" fillId="3" borderId="1" xfId="5" applyNumberFormat="1" applyFont="1" applyBorder="1" applyAlignment="1" applyProtection="1">
      <alignment horizontal="center" wrapText="1"/>
    </xf>
    <xf numFmtId="0" fontId="20" fillId="3" borderId="9" xfId="5" applyNumberFormat="1" applyFont="1" applyBorder="1" applyAlignment="1">
      <alignment wrapText="1"/>
    </xf>
    <xf numFmtId="9" fontId="27" fillId="3" borderId="1" xfId="5" applyNumberFormat="1" applyFont="1" applyBorder="1" applyAlignment="1" applyProtection="1">
      <alignment horizontal="center" vertical="center" wrapText="1"/>
    </xf>
    <xf numFmtId="9" fontId="27" fillId="3" borderId="1" xfId="5" applyNumberFormat="1" applyFont="1" applyBorder="1" applyAlignment="1" applyProtection="1">
      <alignment horizontal="left" vertical="center" wrapText="1"/>
    </xf>
    <xf numFmtId="9" fontId="24" fillId="3" borderId="1" xfId="5" applyNumberFormat="1" applyFont="1" applyBorder="1" applyAlignment="1" applyProtection="1">
      <alignment wrapText="1"/>
    </xf>
    <xf numFmtId="0" fontId="28" fillId="3" borderId="8" xfId="5" applyNumberFormat="1" applyFont="1" applyBorder="1" applyAlignment="1">
      <alignment horizontal="left" wrapText="1"/>
    </xf>
    <xf numFmtId="0" fontId="12" fillId="3" borderId="1" xfId="7"/>
    <xf numFmtId="0" fontId="38" fillId="5" borderId="16" xfId="0" applyFont="1" applyFill="1" applyBorder="1" applyAlignment="1">
      <alignment horizontal="center" vertical="center" wrapText="1"/>
    </xf>
    <xf numFmtId="0" fontId="39" fillId="3" borderId="16" xfId="0" applyFont="1" applyFill="1" applyBorder="1" applyAlignment="1">
      <alignment horizontal="center" vertical="top" wrapText="1"/>
    </xf>
    <xf numFmtId="0" fontId="39" fillId="3" borderId="16" xfId="0" applyFont="1" applyFill="1" applyBorder="1" applyAlignment="1">
      <alignment horizontal="justify" vertical="top" wrapText="1"/>
    </xf>
    <xf numFmtId="170" fontId="39" fillId="3" borderId="16" xfId="0" applyNumberFormat="1" applyFont="1" applyFill="1" applyBorder="1" applyAlignment="1">
      <alignment horizontal="right" vertical="top" wrapText="1"/>
    </xf>
    <xf numFmtId="164" fontId="39" fillId="3" borderId="16" xfId="0" applyNumberFormat="1" applyFont="1" applyFill="1" applyBorder="1" applyAlignment="1">
      <alignment horizontal="right" vertical="top" wrapText="1"/>
    </xf>
    <xf numFmtId="0" fontId="0" fillId="3" borderId="0" xfId="0" applyFill="1" applyAlignment="1" applyProtection="1">
      <alignment wrapText="1"/>
      <protection locked="0"/>
    </xf>
    <xf numFmtId="164" fontId="37" fillId="3" borderId="16" xfId="0" applyNumberFormat="1" applyFont="1" applyFill="1" applyBorder="1" applyAlignment="1">
      <alignment horizontal="right" vertical="top" wrapText="1"/>
    </xf>
    <xf numFmtId="164" fontId="5" fillId="3" borderId="16" xfId="0" applyNumberFormat="1" applyFont="1" applyFill="1" applyBorder="1" applyAlignment="1">
      <alignment horizontal="right" vertical="center" wrapText="1"/>
    </xf>
    <xf numFmtId="0" fontId="2" fillId="3" borderId="1" xfId="9"/>
    <xf numFmtId="0" fontId="46" fillId="3" borderId="13" xfId="9" applyFont="1" applyBorder="1" applyAlignment="1" applyProtection="1">
      <alignment horizontal="center" vertical="center" wrapText="1"/>
      <protection locked="0"/>
    </xf>
    <xf numFmtId="17" fontId="46" fillId="3" borderId="13" xfId="9" applyNumberFormat="1" applyFont="1" applyBorder="1" applyAlignment="1" applyProtection="1">
      <alignment horizontal="center" vertical="center" wrapText="1"/>
      <protection locked="0"/>
    </xf>
    <xf numFmtId="0" fontId="46" fillId="3" borderId="13" xfId="9" applyFont="1" applyBorder="1" applyAlignment="1" applyProtection="1">
      <alignment vertical="center" wrapText="1"/>
      <protection locked="0"/>
    </xf>
    <xf numFmtId="0" fontId="47" fillId="3" borderId="12" xfId="9" applyFont="1" applyBorder="1" applyAlignment="1" applyProtection="1">
      <alignment horizontal="center" vertical="center" wrapText="1"/>
      <protection locked="0"/>
    </xf>
    <xf numFmtId="10" fontId="47" fillId="3" borderId="11" xfId="10" applyNumberFormat="1" applyFont="1" applyFill="1" applyBorder="1" applyAlignment="1" applyProtection="1">
      <alignment horizontal="center" vertical="center" wrapText="1"/>
      <protection locked="0"/>
    </xf>
    <xf numFmtId="0" fontId="38" fillId="5" borderId="16" xfId="9" applyFont="1" applyFill="1" applyBorder="1" applyAlignment="1">
      <alignment horizontal="center" vertical="center" wrapText="1"/>
    </xf>
    <xf numFmtId="0" fontId="39" fillId="3" borderId="16" xfId="9" applyFont="1" applyBorder="1" applyAlignment="1">
      <alignment horizontal="center" vertical="top" wrapText="1"/>
    </xf>
    <xf numFmtId="0" fontId="39" fillId="3" borderId="16" xfId="9" applyFont="1" applyBorder="1" applyAlignment="1">
      <alignment horizontal="justify" vertical="top" wrapText="1"/>
    </xf>
    <xf numFmtId="170" fontId="39" fillId="3" borderId="16" xfId="9" applyNumberFormat="1" applyFont="1" applyBorder="1" applyAlignment="1">
      <alignment horizontal="right" vertical="top" wrapText="1"/>
    </xf>
    <xf numFmtId="164" fontId="39" fillId="3" borderId="16" xfId="9" applyNumberFormat="1" applyFont="1" applyBorder="1" applyAlignment="1">
      <alignment horizontal="right" vertical="top" wrapText="1"/>
    </xf>
    <xf numFmtId="0" fontId="2" fillId="3" borderId="1" xfId="9" applyAlignment="1" applyProtection="1">
      <alignment wrapText="1"/>
      <protection locked="0"/>
    </xf>
    <xf numFmtId="164" fontId="37" fillId="3" borderId="16" xfId="9" applyNumberFormat="1" applyFont="1" applyBorder="1" applyAlignment="1">
      <alignment horizontal="right" vertical="top" wrapText="1"/>
    </xf>
    <xf numFmtId="164" fontId="5" fillId="3" borderId="16" xfId="9" applyNumberFormat="1" applyFont="1" applyBorder="1" applyAlignment="1">
      <alignment horizontal="right" vertical="center" wrapText="1"/>
    </xf>
    <xf numFmtId="0" fontId="48" fillId="3" borderId="1" xfId="9" applyFont="1"/>
    <xf numFmtId="0" fontId="39" fillId="6" borderId="16" xfId="9" applyFont="1" applyFill="1" applyBorder="1" applyAlignment="1">
      <alignment horizontal="justify" vertical="top" wrapText="1"/>
    </xf>
    <xf numFmtId="0" fontId="39" fillId="6" borderId="16" xfId="9" applyFont="1" applyFill="1" applyBorder="1" applyAlignment="1">
      <alignment horizontal="center" vertical="top" wrapText="1"/>
    </xf>
    <xf numFmtId="170" fontId="39" fillId="6" borderId="16" xfId="9" applyNumberFormat="1" applyFont="1" applyFill="1" applyBorder="1" applyAlignment="1">
      <alignment horizontal="right" vertical="top" wrapText="1"/>
    </xf>
    <xf numFmtId="164" fontId="39" fillId="6" borderId="16" xfId="9" applyNumberFormat="1" applyFont="1" applyFill="1" applyBorder="1" applyAlignment="1">
      <alignment horizontal="right" vertical="top" wrapText="1"/>
    </xf>
    <xf numFmtId="0" fontId="2" fillId="6" borderId="1" xfId="9" applyFill="1"/>
    <xf numFmtId="2" fontId="2" fillId="3" borderId="1" xfId="9" applyNumberFormat="1"/>
    <xf numFmtId="0" fontId="2" fillId="6" borderId="1" xfId="9" applyFill="1" applyAlignment="1" applyProtection="1">
      <alignment wrapText="1"/>
      <protection locked="0"/>
    </xf>
    <xf numFmtId="164" fontId="5" fillId="6" borderId="16" xfId="9" applyNumberFormat="1" applyFont="1" applyFill="1" applyBorder="1" applyAlignment="1">
      <alignment horizontal="right" vertical="center" wrapText="1"/>
    </xf>
    <xf numFmtId="0" fontId="50" fillId="3" borderId="1" xfId="9" applyFont="1"/>
    <xf numFmtId="4" fontId="5" fillId="3" borderId="16" xfId="9" applyNumberFormat="1" applyFont="1" applyBorder="1" applyAlignment="1">
      <alignment horizontal="right" vertical="center" wrapText="1"/>
    </xf>
    <xf numFmtId="0" fontId="35" fillId="3" borderId="1" xfId="9" applyFont="1"/>
    <xf numFmtId="0" fontId="52" fillId="3" borderId="1" xfId="9" applyFont="1" applyAlignment="1">
      <alignment horizontal="center"/>
    </xf>
    <xf numFmtId="2" fontId="2" fillId="4" borderId="1" xfId="9" applyNumberFormat="1" applyFill="1"/>
    <xf numFmtId="0" fontId="2" fillId="4" borderId="1" xfId="9" applyFill="1"/>
    <xf numFmtId="0" fontId="52" fillId="3" borderId="1" xfId="9" applyFont="1" applyAlignment="1">
      <alignment wrapText="1"/>
    </xf>
    <xf numFmtId="0" fontId="0" fillId="4" borderId="0" xfId="0" applyFill="1"/>
    <xf numFmtId="2" fontId="2" fillId="0" borderId="1" xfId="9" applyNumberFormat="1" applyFill="1"/>
    <xf numFmtId="0" fontId="2" fillId="0" borderId="1" xfId="9" applyFill="1"/>
    <xf numFmtId="0" fontId="6" fillId="3" borderId="16" xfId="11" applyFont="1" applyBorder="1" applyAlignment="1">
      <alignment horizontal="center" vertical="center" wrapText="1"/>
    </xf>
    <xf numFmtId="0" fontId="6" fillId="3" borderId="16" xfId="11" applyFont="1" applyBorder="1" applyAlignment="1">
      <alignment horizontal="justify" vertical="center" wrapText="1"/>
    </xf>
    <xf numFmtId="0" fontId="1" fillId="3" borderId="1" xfId="12"/>
    <xf numFmtId="171" fontId="56" fillId="3" borderId="23" xfId="13" quotePrefix="1" applyFont="1" applyFill="1" applyBorder="1" applyAlignment="1">
      <alignment vertical="center"/>
    </xf>
    <xf numFmtId="17" fontId="0" fillId="3" borderId="24" xfId="12" applyNumberFormat="1" applyFont="1" applyBorder="1" applyAlignment="1">
      <alignment horizontal="center" vertical="center" wrapText="1"/>
    </xf>
    <xf numFmtId="171" fontId="57" fillId="3" borderId="34" xfId="13" quotePrefix="1" applyFont="1" applyFill="1" applyBorder="1" applyAlignment="1">
      <alignment horizontal="center" vertical="center"/>
    </xf>
    <xf numFmtId="0" fontId="56" fillId="3" borderId="31" xfId="12" applyFont="1" applyBorder="1" applyAlignment="1">
      <alignment vertical="center"/>
    </xf>
    <xf numFmtId="0" fontId="57" fillId="3" borderId="33" xfId="12" applyFont="1" applyBorder="1" applyAlignment="1">
      <alignment horizontal="center" vertical="center"/>
    </xf>
    <xf numFmtId="0" fontId="56" fillId="3" borderId="28" xfId="12" applyFont="1" applyBorder="1" applyAlignment="1">
      <alignment vertical="center"/>
    </xf>
    <xf numFmtId="0" fontId="57" fillId="3" borderId="29" xfId="12" applyFont="1" applyBorder="1" applyAlignment="1">
      <alignment horizontal="center" vertical="center"/>
    </xf>
    <xf numFmtId="0" fontId="57" fillId="3" borderId="30" xfId="12" applyFont="1" applyBorder="1" applyAlignment="1">
      <alignment horizontal="center" vertical="center"/>
    </xf>
    <xf numFmtId="0" fontId="1" fillId="3" borderId="1" xfId="12" applyAlignment="1" applyProtection="1">
      <alignment wrapText="1"/>
      <protection locked="0"/>
    </xf>
    <xf numFmtId="0" fontId="5" fillId="5" borderId="16" xfId="11" applyFont="1" applyFill="1" applyBorder="1" applyAlignment="1">
      <alignment horizontal="center" vertical="center" wrapText="1"/>
    </xf>
    <xf numFmtId="0" fontId="5" fillId="3" borderId="16" xfId="11" applyFont="1" applyBorder="1" applyAlignment="1">
      <alignment horizontal="left" vertical="center" wrapText="1"/>
    </xf>
    <xf numFmtId="0" fontId="6" fillId="3" borderId="16" xfId="11" applyFont="1" applyBorder="1" applyAlignment="1">
      <alignment horizontal="left" vertical="center" wrapText="1"/>
    </xf>
    <xf numFmtId="4" fontId="6" fillId="3" borderId="16" xfId="11" applyNumberFormat="1" applyFont="1" applyBorder="1" applyAlignment="1">
      <alignment horizontal="right" vertical="center" wrapText="1"/>
    </xf>
    <xf numFmtId="0" fontId="59" fillId="3" borderId="1" xfId="11" applyFont="1" applyAlignment="1" applyProtection="1">
      <alignment wrapText="1"/>
      <protection locked="0"/>
    </xf>
    <xf numFmtId="0" fontId="5" fillId="3" borderId="1" xfId="11" applyFont="1" applyAlignment="1">
      <alignment horizontal="right" vertical="center" wrapText="1"/>
    </xf>
    <xf numFmtId="164" fontId="5" fillId="3" borderId="1" xfId="11" applyNumberFormat="1" applyFont="1" applyAlignment="1">
      <alignment horizontal="right" vertical="center" wrapText="1"/>
    </xf>
    <xf numFmtId="0" fontId="59" fillId="3" borderId="1" xfId="12" applyFont="1"/>
    <xf numFmtId="0" fontId="59" fillId="3" borderId="1" xfId="12" applyFont="1" applyAlignment="1">
      <alignment horizontal="center"/>
    </xf>
    <xf numFmtId="0" fontId="6" fillId="4" borderId="16" xfId="11" applyFont="1" applyFill="1" applyBorder="1" applyAlignment="1">
      <alignment horizontal="left" vertical="center" wrapText="1"/>
    </xf>
    <xf numFmtId="0" fontId="6" fillId="4" borderId="16" xfId="11" applyFont="1" applyFill="1" applyBorder="1" applyAlignment="1">
      <alignment horizontal="center" vertical="center" wrapText="1"/>
    </xf>
    <xf numFmtId="0" fontId="6" fillId="4" borderId="16" xfId="11" applyFont="1" applyFill="1" applyBorder="1" applyAlignment="1">
      <alignment horizontal="justify" vertical="center" wrapText="1"/>
    </xf>
    <xf numFmtId="4" fontId="6" fillId="4" borderId="16" xfId="11" applyNumberFormat="1" applyFont="1" applyFill="1" applyBorder="1" applyAlignment="1">
      <alignment horizontal="right" vertical="center" wrapText="1"/>
    </xf>
    <xf numFmtId="0" fontId="1" fillId="4" borderId="1" xfId="12" applyFill="1"/>
    <xf numFmtId="4" fontId="1" fillId="4" borderId="1" xfId="12" applyNumberFormat="1" applyFill="1"/>
    <xf numFmtId="0" fontId="50" fillId="4" borderId="1" xfId="9" applyFont="1" applyFill="1"/>
    <xf numFmtId="2" fontId="2" fillId="6" borderId="1" xfId="9" applyNumberFormat="1" applyFill="1"/>
    <xf numFmtId="0" fontId="37" fillId="5" borderId="16" xfId="9" applyFont="1" applyFill="1" applyBorder="1" applyAlignment="1">
      <alignment horizontal="left" vertical="center" wrapText="1"/>
    </xf>
    <xf numFmtId="0" fontId="37" fillId="3" borderId="16" xfId="9" applyFont="1" applyBorder="1" applyAlignment="1">
      <alignment horizontal="right" vertical="top" wrapText="1"/>
    </xf>
    <xf numFmtId="0" fontId="5" fillId="3" borderId="16" xfId="9" applyFont="1" applyBorder="1" applyAlignment="1">
      <alignment horizontal="right" vertical="center" wrapText="1"/>
    </xf>
    <xf numFmtId="0" fontId="40" fillId="3" borderId="1" xfId="9" applyFont="1" applyAlignment="1">
      <alignment horizontal="left" vertical="top" wrapText="1"/>
    </xf>
    <xf numFmtId="0" fontId="52" fillId="3" borderId="1" xfId="9" applyFont="1" applyAlignment="1">
      <alignment horizontal="center" wrapText="1"/>
    </xf>
    <xf numFmtId="0" fontId="37" fillId="3" borderId="16" xfId="0" applyFont="1" applyFill="1" applyBorder="1" applyAlignment="1">
      <alignment horizontal="right" vertical="top" wrapText="1"/>
    </xf>
    <xf numFmtId="0" fontId="5" fillId="3" borderId="16" xfId="0" applyFont="1" applyFill="1" applyBorder="1" applyAlignment="1">
      <alignment horizontal="right" vertical="center" wrapText="1"/>
    </xf>
    <xf numFmtId="0" fontId="40" fillId="3" borderId="1" xfId="0" applyFont="1" applyFill="1" applyBorder="1" applyAlignment="1">
      <alignment horizontal="left" vertical="top" wrapText="1"/>
    </xf>
    <xf numFmtId="0" fontId="36" fillId="6" borderId="16" xfId="9" applyFont="1" applyFill="1" applyBorder="1" applyAlignment="1">
      <alignment horizontal="left" vertical="center" wrapText="1"/>
    </xf>
    <xf numFmtId="0" fontId="51" fillId="3" borderId="1" xfId="9" applyFont="1" applyAlignment="1">
      <alignment horizontal="left" vertical="center" wrapText="1"/>
    </xf>
    <xf numFmtId="0" fontId="52" fillId="3" borderId="1" xfId="9" applyFont="1" applyAlignment="1">
      <alignment horizontal="left"/>
    </xf>
    <xf numFmtId="0" fontId="52" fillId="3" borderId="1" xfId="9" applyFont="1" applyAlignment="1">
      <alignment horizontal="center"/>
    </xf>
    <xf numFmtId="0" fontId="36" fillId="6" borderId="16" xfId="0" applyFont="1" applyFill="1" applyBorder="1" applyAlignment="1">
      <alignment horizontal="left" vertical="center" wrapText="1"/>
    </xf>
    <xf numFmtId="0" fontId="37" fillId="5" borderId="16" xfId="0" applyFont="1" applyFill="1" applyBorder="1" applyAlignment="1">
      <alignment horizontal="left" vertical="center" wrapText="1"/>
    </xf>
    <xf numFmtId="0" fontId="36" fillId="3" borderId="16" xfId="9" applyFont="1" applyBorder="1" applyAlignment="1">
      <alignment horizontal="left" vertical="center" wrapText="1"/>
    </xf>
    <xf numFmtId="0" fontId="49" fillId="3" borderId="16" xfId="9" applyFont="1" applyBorder="1" applyAlignment="1">
      <alignment horizontal="left" vertical="center" wrapText="1"/>
    </xf>
    <xf numFmtId="0" fontId="37" fillId="3" borderId="19" xfId="9" applyFont="1" applyBorder="1" applyAlignment="1">
      <alignment horizontal="right" vertical="top" wrapText="1"/>
    </xf>
    <xf numFmtId="0" fontId="37" fillId="3" borderId="21" xfId="9" applyFont="1" applyBorder="1" applyAlignment="1">
      <alignment horizontal="right" vertical="top" wrapText="1"/>
    </xf>
    <xf numFmtId="0" fontId="37" fillId="5" borderId="19" xfId="9" applyFont="1" applyFill="1" applyBorder="1" applyAlignment="1">
      <alignment horizontal="left" vertical="center" wrapText="1"/>
    </xf>
    <xf numFmtId="0" fontId="37" fillId="5" borderId="21" xfId="9" applyFont="1" applyFill="1" applyBorder="1" applyAlignment="1">
      <alignment horizontal="left" vertical="center" wrapText="1"/>
    </xf>
    <xf numFmtId="0" fontId="5" fillId="3" borderId="19" xfId="9" applyFont="1" applyBorder="1" applyAlignment="1">
      <alignment horizontal="right" vertical="center" wrapText="1"/>
    </xf>
    <xf numFmtId="0" fontId="5" fillId="3" borderId="21" xfId="9" applyFont="1" applyBorder="1" applyAlignment="1">
      <alignment horizontal="right" vertical="center" wrapText="1"/>
    </xf>
    <xf numFmtId="0" fontId="40" fillId="3" borderId="22" xfId="9" applyFont="1" applyBorder="1" applyAlignment="1">
      <alignment horizontal="left" vertical="top" wrapText="1"/>
    </xf>
    <xf numFmtId="0" fontId="36" fillId="6" borderId="19" xfId="9" applyFont="1" applyFill="1" applyBorder="1" applyAlignment="1">
      <alignment horizontal="left" vertical="center" wrapText="1"/>
    </xf>
    <xf numFmtId="0" fontId="36" fillId="6" borderId="20" xfId="9" applyFont="1" applyFill="1" applyBorder="1" applyAlignment="1">
      <alignment horizontal="left" vertical="center" wrapText="1"/>
    </xf>
    <xf numFmtId="0" fontId="36" fillId="6" borderId="21" xfId="9" applyFont="1" applyFill="1" applyBorder="1" applyAlignment="1">
      <alignment horizontal="left" vertical="center" wrapText="1"/>
    </xf>
    <xf numFmtId="0" fontId="49" fillId="4" borderId="16" xfId="9" applyFont="1" applyFill="1" applyBorder="1" applyAlignment="1">
      <alignment horizontal="left" vertical="center" wrapText="1"/>
    </xf>
    <xf numFmtId="0" fontId="36" fillId="3" borderId="19" xfId="9" applyFont="1" applyBorder="1" applyAlignment="1">
      <alignment horizontal="left" vertical="center" wrapText="1"/>
    </xf>
    <xf numFmtId="0" fontId="36" fillId="3" borderId="20" xfId="9" applyFont="1" applyBorder="1" applyAlignment="1">
      <alignment horizontal="left" vertical="center" wrapText="1"/>
    </xf>
    <xf numFmtId="0" fontId="36" fillId="3" borderId="21" xfId="9" applyFont="1" applyBorder="1" applyAlignment="1">
      <alignment horizontal="left" vertical="center" wrapText="1"/>
    </xf>
    <xf numFmtId="0" fontId="5" fillId="6" borderId="16" xfId="9" applyFont="1" applyFill="1" applyBorder="1" applyAlignment="1">
      <alignment horizontal="right" vertical="center" wrapText="1"/>
    </xf>
    <xf numFmtId="0" fontId="36" fillId="4" borderId="16" xfId="9" applyFont="1" applyFill="1" applyBorder="1" applyAlignment="1">
      <alignment horizontal="left" vertical="center" wrapText="1"/>
    </xf>
    <xf numFmtId="0" fontId="2" fillId="3" borderId="1" xfId="9" applyAlignment="1">
      <alignment horizontal="center" vertical="center" wrapText="1"/>
    </xf>
    <xf numFmtId="0" fontId="36" fillId="3" borderId="18" xfId="9" applyFont="1" applyBorder="1" applyAlignment="1">
      <alignment horizontal="left" vertical="center" wrapText="1"/>
    </xf>
    <xf numFmtId="0" fontId="41" fillId="3" borderId="13" xfId="9" applyFont="1" applyBorder="1" applyAlignment="1" applyProtection="1">
      <alignment horizontal="center" vertical="center" wrapText="1"/>
      <protection locked="0"/>
    </xf>
    <xf numFmtId="0" fontId="43" fillId="3" borderId="13" xfId="9" applyFont="1" applyBorder="1" applyAlignment="1" applyProtection="1">
      <alignment wrapText="1"/>
      <protection locked="0"/>
    </xf>
    <xf numFmtId="0" fontId="44" fillId="3" borderId="6" xfId="9" applyFont="1" applyBorder="1" applyAlignment="1" applyProtection="1">
      <alignment horizontal="center" vertical="center" wrapText="1"/>
      <protection locked="0"/>
    </xf>
    <xf numFmtId="0" fontId="44" fillId="3" borderId="15" xfId="9" applyFont="1" applyBorder="1" applyAlignment="1" applyProtection="1">
      <alignment horizontal="center" vertical="center" wrapText="1"/>
      <protection locked="0"/>
    </xf>
    <xf numFmtId="0" fontId="44" fillId="3" borderId="7" xfId="9" applyFont="1" applyBorder="1" applyAlignment="1" applyProtection="1">
      <alignment horizontal="center" vertical="center" wrapText="1"/>
      <protection locked="0"/>
    </xf>
    <xf numFmtId="0" fontId="44" fillId="3" borderId="8" xfId="9" applyFont="1" applyBorder="1" applyAlignment="1" applyProtection="1">
      <alignment horizontal="center" vertical="center" wrapText="1"/>
      <protection locked="0"/>
    </xf>
    <xf numFmtId="0" fontId="44" fillId="3" borderId="1" xfId="9" applyFont="1" applyAlignment="1" applyProtection="1">
      <alignment horizontal="center" vertical="center" wrapText="1"/>
      <protection locked="0"/>
    </xf>
    <xf numFmtId="0" fontId="44" fillId="3" borderId="9" xfId="9" applyFont="1" applyBorder="1" applyAlignment="1" applyProtection="1">
      <alignment horizontal="center" vertical="center" wrapText="1"/>
      <protection locked="0"/>
    </xf>
    <xf numFmtId="0" fontId="44" fillId="3" borderId="3" xfId="9" applyFont="1" applyBorder="1" applyAlignment="1" applyProtection="1">
      <alignment horizontal="center" vertical="center" wrapText="1"/>
      <protection locked="0"/>
    </xf>
    <xf numFmtId="0" fontId="44" fillId="3" borderId="4" xfId="9" applyFont="1" applyBorder="1" applyAlignment="1" applyProtection="1">
      <alignment horizontal="center" vertical="center" wrapText="1"/>
      <protection locked="0"/>
    </xf>
    <xf numFmtId="0" fontId="44" fillId="3" borderId="5" xfId="9" applyFont="1" applyBorder="1" applyAlignment="1" applyProtection="1">
      <alignment horizontal="center" vertical="center" wrapText="1"/>
      <protection locked="0"/>
    </xf>
    <xf numFmtId="0" fontId="45" fillId="3" borderId="17" xfId="9" applyFont="1" applyBorder="1" applyAlignment="1" applyProtection="1">
      <alignment horizontal="center" vertical="center" wrapText="1"/>
      <protection locked="0"/>
    </xf>
    <xf numFmtId="0" fontId="45" fillId="3" borderId="12" xfId="9" applyFont="1" applyBorder="1" applyAlignment="1" applyProtection="1">
      <alignment horizontal="center" vertical="center" wrapText="1"/>
      <protection locked="0"/>
    </xf>
    <xf numFmtId="0" fontId="45" fillId="3" borderId="11" xfId="9" applyFont="1" applyBorder="1" applyAlignment="1" applyProtection="1">
      <alignment horizontal="center" vertical="center" wrapText="1"/>
      <protection locked="0"/>
    </xf>
    <xf numFmtId="0" fontId="2" fillId="3" borderId="13" xfId="9" applyBorder="1" applyAlignment="1" applyProtection="1">
      <alignment horizontal="center" wrapText="1"/>
      <protection locked="0"/>
    </xf>
    <xf numFmtId="0" fontId="49" fillId="6" borderId="19" xfId="9" applyFont="1" applyFill="1" applyBorder="1" applyAlignment="1">
      <alignment horizontal="left" vertical="center" wrapText="1"/>
    </xf>
    <xf numFmtId="0" fontId="49" fillId="6" borderId="20" xfId="9" applyFont="1" applyFill="1" applyBorder="1" applyAlignment="1">
      <alignment horizontal="left" vertical="center" wrapText="1"/>
    </xf>
    <xf numFmtId="0" fontId="49" fillId="6" borderId="21" xfId="9" applyFont="1" applyFill="1" applyBorder="1" applyAlignment="1">
      <alignment horizontal="left" vertical="center" wrapText="1"/>
    </xf>
    <xf numFmtId="0" fontId="53" fillId="3" borderId="23" xfId="12" applyFont="1" applyBorder="1" applyAlignment="1">
      <alignment horizontal="center" vertical="center" wrapText="1"/>
    </xf>
    <xf numFmtId="0" fontId="53" fillId="3" borderId="24" xfId="12" applyFont="1" applyBorder="1" applyAlignment="1">
      <alignment horizontal="center" vertical="center" wrapText="1"/>
    </xf>
    <xf numFmtId="0" fontId="53" fillId="3" borderId="25" xfId="12" applyFont="1" applyBorder="1" applyAlignment="1">
      <alignment horizontal="center" vertical="center" wrapText="1"/>
    </xf>
    <xf numFmtId="0" fontId="53" fillId="3" borderId="26" xfId="12" applyFont="1" applyBorder="1" applyAlignment="1">
      <alignment horizontal="center" vertical="center" wrapText="1"/>
    </xf>
    <xf numFmtId="0" fontId="53" fillId="3" borderId="1" xfId="12" applyFont="1" applyAlignment="1">
      <alignment horizontal="center" vertical="center" wrapText="1"/>
    </xf>
    <xf numFmtId="0" fontId="53" fillId="3" borderId="27" xfId="12" applyFont="1" applyBorder="1" applyAlignment="1">
      <alignment horizontal="center" vertical="center" wrapText="1"/>
    </xf>
    <xf numFmtId="0" fontId="53" fillId="3" borderId="28" xfId="12" applyFont="1" applyBorder="1" applyAlignment="1">
      <alignment horizontal="center" vertical="center" wrapText="1"/>
    </xf>
    <xf numFmtId="0" fontId="53" fillId="3" borderId="29" xfId="12" applyFont="1" applyBorder="1" applyAlignment="1">
      <alignment horizontal="center" vertical="center" wrapText="1"/>
    </xf>
    <xf numFmtId="0" fontId="53" fillId="3" borderId="30" xfId="12" applyFont="1" applyBorder="1" applyAlignment="1">
      <alignment horizontal="center" vertical="center" wrapText="1"/>
    </xf>
    <xf numFmtId="171" fontId="56" fillId="3" borderId="23" xfId="13" applyFont="1" applyFill="1" applyBorder="1" applyAlignment="1">
      <alignment horizontal="left" vertical="center"/>
    </xf>
    <xf numFmtId="171" fontId="56" fillId="3" borderId="24" xfId="13" applyFont="1" applyFill="1" applyBorder="1" applyAlignment="1">
      <alignment horizontal="left" vertical="center"/>
    </xf>
    <xf numFmtId="171" fontId="56" fillId="3" borderId="24" xfId="14" applyFont="1" applyFill="1" applyBorder="1" applyAlignment="1">
      <alignment horizontal="center" vertical="center" wrapText="1"/>
    </xf>
    <xf numFmtId="171" fontId="56" fillId="3" borderId="29" xfId="14" applyFont="1" applyFill="1" applyBorder="1" applyAlignment="1">
      <alignment horizontal="center" vertical="center" wrapText="1"/>
    </xf>
    <xf numFmtId="10" fontId="56" fillId="7" borderId="25" xfId="15" applyNumberFormat="1" applyFont="1" applyFill="1" applyBorder="1" applyAlignment="1">
      <alignment horizontal="center" vertical="center" wrapText="1"/>
    </xf>
    <xf numFmtId="10" fontId="56" fillId="7" borderId="30" xfId="15" applyNumberFormat="1" applyFont="1" applyFill="1" applyBorder="1" applyAlignment="1">
      <alignment horizontal="center" vertical="center" wrapText="1"/>
    </xf>
    <xf numFmtId="171" fontId="56" fillId="3" borderId="26" xfId="13" applyFont="1" applyFill="1" applyBorder="1" applyAlignment="1">
      <alignment horizontal="left" vertical="center"/>
    </xf>
    <xf numFmtId="171" fontId="56" fillId="3" borderId="1" xfId="13" applyFont="1" applyFill="1" applyBorder="1" applyAlignment="1">
      <alignment horizontal="left" vertical="center"/>
    </xf>
    <xf numFmtId="171" fontId="58" fillId="3" borderId="23" xfId="13" applyFont="1" applyFill="1" applyBorder="1" applyAlignment="1">
      <alignment horizontal="center" vertical="center"/>
    </xf>
    <xf numFmtId="171" fontId="58" fillId="3" borderId="24" xfId="13" applyFont="1" applyFill="1" applyBorder="1" applyAlignment="1">
      <alignment horizontal="center" vertical="center"/>
    </xf>
    <xf numFmtId="171" fontId="58" fillId="3" borderId="25" xfId="13" applyFont="1" applyFill="1" applyBorder="1" applyAlignment="1">
      <alignment horizontal="center" vertical="center"/>
    </xf>
    <xf numFmtId="171" fontId="58" fillId="3" borderId="26" xfId="13" applyFont="1" applyFill="1" applyBorder="1" applyAlignment="1">
      <alignment horizontal="center" vertical="center"/>
    </xf>
    <xf numFmtId="171" fontId="58" fillId="3" borderId="1" xfId="13" applyFont="1" applyFill="1" applyBorder="1" applyAlignment="1">
      <alignment horizontal="center" vertical="center"/>
    </xf>
    <xf numFmtId="171" fontId="58" fillId="3" borderId="27" xfId="13" applyFont="1" applyFill="1" applyBorder="1" applyAlignment="1">
      <alignment horizontal="center" vertical="center"/>
    </xf>
    <xf numFmtId="171" fontId="58" fillId="3" borderId="28" xfId="13" applyFont="1" applyFill="1" applyBorder="1" applyAlignment="1">
      <alignment horizontal="center" vertical="center"/>
    </xf>
    <xf numFmtId="171" fontId="58" fillId="3" borderId="29" xfId="13" applyFont="1" applyFill="1" applyBorder="1" applyAlignment="1">
      <alignment horizontal="center" vertical="center"/>
    </xf>
    <xf numFmtId="171" fontId="58" fillId="3" borderId="30" xfId="13" applyFont="1" applyFill="1" applyBorder="1" applyAlignment="1">
      <alignment horizontal="center" vertical="center"/>
    </xf>
    <xf numFmtId="171" fontId="56" fillId="3" borderId="31" xfId="16" applyFont="1" applyFill="1" applyBorder="1" applyAlignment="1">
      <alignment horizontal="center" vertical="center" wrapText="1"/>
    </xf>
    <xf numFmtId="171" fontId="56" fillId="3" borderId="32" xfId="16" applyFont="1" applyFill="1" applyBorder="1" applyAlignment="1">
      <alignment horizontal="center" vertical="center" wrapText="1"/>
    </xf>
    <xf numFmtId="171" fontId="56" fillId="3" borderId="33" xfId="16" applyFont="1" applyFill="1" applyBorder="1" applyAlignment="1">
      <alignment horizontal="center" vertical="center" wrapText="1"/>
    </xf>
    <xf numFmtId="164" fontId="6" fillId="3" borderId="19" xfId="11" applyNumberFormat="1" applyFont="1" applyBorder="1" applyAlignment="1">
      <alignment horizontal="left" vertical="center" wrapText="1"/>
    </xf>
    <xf numFmtId="164" fontId="6" fillId="3" borderId="20" xfId="11" applyNumberFormat="1" applyFont="1" applyBorder="1" applyAlignment="1">
      <alignment horizontal="left" vertical="center" wrapText="1"/>
    </xf>
    <xf numFmtId="164" fontId="6" fillId="3" borderId="21" xfId="11" applyNumberFormat="1" applyFont="1" applyBorder="1" applyAlignment="1">
      <alignment horizontal="left" vertical="center" wrapText="1"/>
    </xf>
    <xf numFmtId="0" fontId="36" fillId="3" borderId="1" xfId="12" applyFont="1" applyAlignment="1">
      <alignment horizontal="right" vertical="center" wrapText="1"/>
    </xf>
    <xf numFmtId="0" fontId="5" fillId="5" borderId="19" xfId="11" applyFont="1" applyFill="1" applyBorder="1" applyAlignment="1">
      <alignment horizontal="center" vertical="center" wrapText="1"/>
    </xf>
    <xf numFmtId="0" fontId="5" fillId="5" borderId="20" xfId="11" applyFont="1" applyFill="1" applyBorder="1" applyAlignment="1">
      <alignment horizontal="center" vertical="center" wrapText="1"/>
    </xf>
    <xf numFmtId="0" fontId="5" fillId="5" borderId="21" xfId="11" applyFont="1" applyFill="1" applyBorder="1" applyAlignment="1">
      <alignment horizontal="center" vertical="center" wrapText="1"/>
    </xf>
    <xf numFmtId="0" fontId="5" fillId="3" borderId="19" xfId="11" applyFont="1" applyBorder="1" applyAlignment="1">
      <alignment horizontal="left" vertical="center" wrapText="1"/>
    </xf>
    <xf numFmtId="0" fontId="5" fillId="3" borderId="20" xfId="11" applyFont="1" applyBorder="1" applyAlignment="1">
      <alignment horizontal="left" vertical="center" wrapText="1"/>
    </xf>
    <xf numFmtId="0" fontId="5" fillId="3" borderId="21" xfId="11" applyFont="1" applyBorder="1" applyAlignment="1">
      <alignment horizontal="left" vertical="center" wrapText="1"/>
    </xf>
    <xf numFmtId="164" fontId="6" fillId="4" borderId="19" xfId="11" applyNumberFormat="1" applyFont="1" applyFill="1" applyBorder="1" applyAlignment="1">
      <alignment horizontal="left" vertical="center" wrapText="1"/>
    </xf>
    <xf numFmtId="164" fontId="6" fillId="4" borderId="20" xfId="11" applyNumberFormat="1" applyFont="1" applyFill="1" applyBorder="1" applyAlignment="1">
      <alignment horizontal="left" vertical="center" wrapText="1"/>
    </xf>
    <xf numFmtId="164" fontId="6" fillId="4" borderId="21" xfId="11" applyNumberFormat="1" applyFont="1" applyFill="1" applyBorder="1" applyAlignment="1">
      <alignment horizontal="left" vertical="center" wrapText="1"/>
    </xf>
    <xf numFmtId="0" fontId="59" fillId="3" borderId="35" xfId="11" applyFont="1" applyBorder="1" applyAlignment="1" applyProtection="1">
      <alignment horizontal="left" wrapText="1"/>
      <protection locked="0"/>
    </xf>
    <xf numFmtId="0" fontId="59" fillId="3" borderId="1" xfId="12" applyFont="1" applyAlignment="1">
      <alignment horizontal="center"/>
    </xf>
    <xf numFmtId="0" fontId="28" fillId="3" borderId="8" xfId="5" applyNumberFormat="1" applyFont="1" applyBorder="1" applyAlignment="1">
      <alignment horizontal="center" wrapText="1"/>
    </xf>
    <xf numFmtId="0" fontId="16" fillId="3" borderId="9" xfId="5" applyNumberFormat="1" applyFont="1" applyBorder="1" applyAlignment="1" applyProtection="1">
      <alignment vertical="center" wrapText="1"/>
      <protection locked="0"/>
    </xf>
    <xf numFmtId="0" fontId="7" fillId="2" borderId="13" xfId="0" applyFont="1" applyFill="1" applyBorder="1" applyAlignment="1">
      <alignment horizontal="center" vertical="center" wrapText="1"/>
    </xf>
    <xf numFmtId="0" fontId="9" fillId="0" borderId="13" xfId="0" applyFont="1" applyBorder="1" applyAlignment="1">
      <alignment horizontal="center" vertical="center" wrapText="1"/>
    </xf>
    <xf numFmtId="0" fontId="9" fillId="0" borderId="13" xfId="0" applyFont="1" applyBorder="1" applyAlignment="1">
      <alignment horizontal="center" vertical="center" wrapText="1"/>
    </xf>
    <xf numFmtId="44" fontId="7" fillId="2" borderId="13" xfId="4" applyFont="1" applyFill="1" applyBorder="1" applyAlignment="1">
      <alignment horizontal="center" vertical="center" wrapText="1"/>
    </xf>
    <xf numFmtId="44" fontId="9" fillId="0" borderId="13" xfId="4" applyFont="1" applyBorder="1" applyAlignment="1">
      <alignment horizontal="center" vertical="center" wrapText="1"/>
    </xf>
    <xf numFmtId="44" fontId="8" fillId="0" borderId="0" xfId="4" applyFont="1" applyAlignment="1">
      <alignment horizontal="center" vertical="center" wrapText="1"/>
    </xf>
    <xf numFmtId="44" fontId="9" fillId="0" borderId="2" xfId="4" applyFont="1" applyBorder="1" applyAlignment="1">
      <alignment horizontal="center" vertical="center" wrapText="1"/>
    </xf>
    <xf numFmtId="44" fontId="9" fillId="0" borderId="10" xfId="4" applyFont="1" applyBorder="1" applyAlignment="1">
      <alignment horizontal="center" vertical="center" wrapText="1"/>
    </xf>
    <xf numFmtId="44" fontId="9" fillId="0" borderId="14" xfId="4" applyFont="1" applyBorder="1" applyAlignment="1">
      <alignment horizontal="center" vertical="center" wrapText="1"/>
    </xf>
    <xf numFmtId="10" fontId="9" fillId="8" borderId="13" xfId="2" applyNumberFormat="1" applyFont="1" applyFill="1" applyBorder="1" applyAlignment="1">
      <alignment horizontal="center" vertical="center" wrapText="1"/>
    </xf>
    <xf numFmtId="44" fontId="8" fillId="0" borderId="13" xfId="4" applyFont="1" applyBorder="1" applyAlignment="1">
      <alignment horizontal="center" vertical="center" wrapText="1"/>
    </xf>
    <xf numFmtId="44" fontId="8" fillId="8" borderId="13" xfId="4" applyFont="1" applyFill="1" applyBorder="1" applyAlignment="1">
      <alignment horizontal="center" vertical="center" wrapText="1"/>
    </xf>
    <xf numFmtId="10" fontId="7" fillId="2" borderId="13" xfId="2" applyNumberFormat="1" applyFont="1" applyFill="1" applyBorder="1" applyAlignment="1">
      <alignment horizontal="center" vertical="center" wrapText="1"/>
    </xf>
    <xf numFmtId="10" fontId="9" fillId="0" borderId="13" xfId="2" applyNumberFormat="1" applyFont="1" applyBorder="1" applyAlignment="1">
      <alignment horizontal="center" vertical="center" wrapText="1"/>
    </xf>
    <xf numFmtId="10" fontId="8" fillId="0" borderId="13" xfId="2" applyNumberFormat="1" applyFont="1" applyBorder="1" applyAlignment="1">
      <alignment horizontal="center" vertical="center" wrapText="1"/>
    </xf>
    <xf numFmtId="10" fontId="9" fillId="0" borderId="13" xfId="2" applyNumberFormat="1" applyFont="1" applyBorder="1" applyAlignment="1" applyProtection="1">
      <alignment horizontal="center" vertical="center" wrapText="1"/>
    </xf>
    <xf numFmtId="10" fontId="8" fillId="0" borderId="0" xfId="2" applyNumberFormat="1" applyFont="1" applyAlignment="1">
      <alignment horizontal="center" vertical="center" wrapText="1"/>
    </xf>
    <xf numFmtId="0" fontId="9" fillId="8" borderId="13" xfId="0" applyFont="1" applyFill="1" applyBorder="1" applyAlignment="1">
      <alignment horizontal="center" vertical="center" wrapText="1"/>
    </xf>
    <xf numFmtId="10" fontId="9" fillId="8" borderId="13" xfId="2" applyNumberFormat="1" applyFont="1" applyFill="1" applyBorder="1" applyAlignment="1" applyProtection="1">
      <alignment horizontal="center" vertical="center" wrapText="1"/>
    </xf>
    <xf numFmtId="0" fontId="9" fillId="0" borderId="13" xfId="0" applyFont="1" applyFill="1" applyBorder="1" applyAlignment="1">
      <alignment horizontal="center" vertical="center" wrapText="1"/>
    </xf>
    <xf numFmtId="10" fontId="9" fillId="0" borderId="13" xfId="2" applyNumberFormat="1" applyFont="1" applyFill="1" applyBorder="1" applyAlignment="1">
      <alignment horizontal="center" vertical="center" wrapText="1"/>
    </xf>
    <xf numFmtId="44" fontId="8" fillId="0" borderId="13" xfId="4" applyFont="1" applyFill="1" applyBorder="1" applyAlignment="1">
      <alignment horizontal="center" vertical="center" wrapText="1"/>
    </xf>
    <xf numFmtId="10" fontId="8" fillId="8" borderId="13" xfId="2" applyNumberFormat="1" applyFont="1" applyFill="1" applyBorder="1" applyAlignment="1">
      <alignment horizontal="center" vertical="center" wrapText="1"/>
    </xf>
    <xf numFmtId="0" fontId="61" fillId="0" borderId="13" xfId="0" applyFont="1" applyBorder="1" applyAlignment="1">
      <alignment horizontal="center" vertical="center" wrapText="1"/>
    </xf>
    <xf numFmtId="44" fontId="61" fillId="0" borderId="13" xfId="4" applyFont="1" applyBorder="1" applyAlignment="1">
      <alignment horizontal="center" vertical="center" wrapText="1"/>
    </xf>
    <xf numFmtId="44" fontId="62" fillId="9" borderId="13" xfId="4" applyFont="1" applyFill="1" applyBorder="1" applyAlignment="1">
      <alignment horizontal="center" vertical="center" wrapText="1"/>
    </xf>
    <xf numFmtId="0" fontId="13" fillId="3" borderId="6" xfId="5" applyNumberFormat="1" applyFont="1" applyBorder="1" applyAlignment="1">
      <alignment horizontal="center" vertical="center" wrapText="1"/>
    </xf>
    <xf numFmtId="0" fontId="13" fillId="3" borderId="15" xfId="5" applyNumberFormat="1" applyFont="1" applyBorder="1" applyAlignment="1">
      <alignment horizontal="center" vertical="center" wrapText="1"/>
    </xf>
    <xf numFmtId="0" fontId="13" fillId="3" borderId="7" xfId="5" applyNumberFormat="1" applyFont="1" applyBorder="1" applyAlignment="1">
      <alignment horizontal="center" vertical="center" wrapText="1"/>
    </xf>
    <xf numFmtId="0" fontId="16" fillId="3" borderId="8" xfId="5" applyNumberFormat="1" applyFont="1" applyBorder="1" applyAlignment="1">
      <alignment horizontal="center" wrapText="1"/>
    </xf>
    <xf numFmtId="0" fontId="16" fillId="3" borderId="1" xfId="5" applyNumberFormat="1" applyFont="1" applyBorder="1" applyAlignment="1">
      <alignment horizontal="center" wrapText="1"/>
    </xf>
    <xf numFmtId="0" fontId="16" fillId="3" borderId="9" xfId="5" applyNumberFormat="1" applyFont="1" applyBorder="1" applyAlignment="1">
      <alignment horizontal="center" wrapText="1"/>
    </xf>
    <xf numFmtId="0" fontId="16" fillId="3" borderId="1" xfId="5" applyNumberFormat="1" applyFont="1" applyBorder="1" applyAlignment="1" applyProtection="1">
      <alignment vertical="center" wrapText="1"/>
      <protection locked="0"/>
    </xf>
    <xf numFmtId="0" fontId="16" fillId="3" borderId="1" xfId="5" applyNumberFormat="1" applyFont="1" applyBorder="1" applyAlignment="1" applyProtection="1">
      <alignment horizontal="left" vertical="center" wrapText="1"/>
      <protection locked="0"/>
    </xf>
    <xf numFmtId="0" fontId="16" fillId="3" borderId="1" xfId="5" applyNumberFormat="1" applyFont="1" applyBorder="1" applyAlignment="1">
      <alignment horizontal="left" vertical="center" wrapText="1"/>
    </xf>
    <xf numFmtId="0" fontId="19" fillId="3" borderId="8" xfId="5" applyNumberFormat="1" applyFont="1" applyBorder="1" applyAlignment="1">
      <alignment wrapText="1"/>
    </xf>
    <xf numFmtId="0" fontId="19" fillId="3" borderId="1" xfId="5" applyNumberFormat="1" applyFont="1" applyBorder="1" applyAlignment="1">
      <alignment wrapText="1"/>
    </xf>
    <xf numFmtId="0" fontId="19" fillId="3" borderId="9" xfId="5" applyNumberFormat="1" applyFont="1" applyBorder="1" applyAlignment="1">
      <alignment wrapText="1"/>
    </xf>
    <xf numFmtId="0" fontId="22" fillId="3" borderId="1" xfId="5" applyNumberFormat="1" applyFont="1" applyBorder="1" applyAlignment="1">
      <alignment wrapText="1"/>
    </xf>
    <xf numFmtId="0" fontId="19" fillId="3" borderId="1" xfId="5" applyNumberFormat="1" applyFont="1" applyBorder="1" applyAlignment="1">
      <alignment horizontal="center" wrapText="1"/>
    </xf>
    <xf numFmtId="0" fontId="20" fillId="3" borderId="1" xfId="5" applyNumberFormat="1" applyFont="1" applyBorder="1" applyAlignment="1" applyProtection="1">
      <alignment wrapText="1"/>
      <protection locked="0"/>
    </xf>
    <xf numFmtId="0" fontId="20" fillId="3" borderId="1" xfId="5" applyNumberFormat="1" applyFont="1" applyBorder="1" applyAlignment="1">
      <alignment wrapText="1"/>
    </xf>
    <xf numFmtId="0" fontId="21" fillId="3" borderId="1" xfId="5" applyNumberFormat="1" applyFont="1" applyBorder="1" applyAlignment="1">
      <alignment wrapText="1"/>
    </xf>
    <xf numFmtId="0" fontId="22" fillId="3" borderId="1" xfId="5" applyNumberFormat="1" applyFont="1" applyBorder="1" applyAlignment="1">
      <alignment horizontal="center" wrapText="1"/>
    </xf>
    <xf numFmtId="0" fontId="20" fillId="3" borderId="1" xfId="5" applyNumberFormat="1" applyFont="1" applyBorder="1" applyAlignment="1">
      <alignment horizontal="center" wrapText="1"/>
    </xf>
    <xf numFmtId="0" fontId="20" fillId="3" borderId="1" xfId="5" applyNumberFormat="1" applyFont="1" applyBorder="1" applyAlignment="1">
      <alignment horizontal="justify" vertical="top" wrapText="1"/>
    </xf>
    <xf numFmtId="168" fontId="20" fillId="3" borderId="1" xfId="5" applyNumberFormat="1" applyFont="1" applyBorder="1" applyAlignment="1" applyProtection="1">
      <alignment horizontal="center" vertical="top" wrapText="1"/>
      <protection locked="0"/>
    </xf>
    <xf numFmtId="0" fontId="20" fillId="3" borderId="9" xfId="5" applyNumberFormat="1" applyFont="1" applyBorder="1" applyAlignment="1">
      <alignment horizontal="center" vertical="top" wrapText="1"/>
    </xf>
    <xf numFmtId="0" fontId="23" fillId="3" borderId="1" xfId="5" applyNumberFormat="1" applyFont="1" applyBorder="1" applyAlignment="1">
      <alignment horizontal="justify" vertical="top" wrapText="1"/>
    </xf>
    <xf numFmtId="168" fontId="20" fillId="3" borderId="1" xfId="5" applyNumberFormat="1" applyFont="1" applyBorder="1" applyAlignment="1">
      <alignment horizontal="center" vertical="top" wrapText="1"/>
    </xf>
    <xf numFmtId="0" fontId="19" fillId="3" borderId="1" xfId="5" applyNumberFormat="1" applyFont="1" applyBorder="1" applyAlignment="1">
      <alignment wrapText="1"/>
    </xf>
    <xf numFmtId="0" fontId="19" fillId="3" borderId="1" xfId="5" applyNumberFormat="1" applyFont="1" applyBorder="1" applyAlignment="1">
      <alignment horizontal="justify" wrapText="1"/>
    </xf>
    <xf numFmtId="2" fontId="19" fillId="3" borderId="1" xfId="5" applyNumberFormat="1" applyFont="1" applyBorder="1" applyAlignment="1">
      <alignment horizontal="center" wrapText="1"/>
    </xf>
    <xf numFmtId="0" fontId="19" fillId="3" borderId="9" xfId="5" applyNumberFormat="1" applyFont="1" applyBorder="1" applyAlignment="1">
      <alignment horizontal="center" vertical="top" wrapText="1"/>
    </xf>
    <xf numFmtId="0" fontId="23" fillId="3" borderId="1" xfId="5" applyNumberFormat="1" applyFont="1" applyBorder="1" applyAlignment="1">
      <alignment horizontal="left" vertical="top" wrapText="1"/>
    </xf>
    <xf numFmtId="2" fontId="20" fillId="3" borderId="1" xfId="5" applyNumberFormat="1" applyFont="1" applyBorder="1" applyAlignment="1" applyProtection="1">
      <alignment horizontal="center" vertical="top" wrapText="1"/>
      <protection locked="0"/>
    </xf>
    <xf numFmtId="2" fontId="20" fillId="3" borderId="1" xfId="6" applyNumberFormat="1" applyFont="1" applyBorder="1" applyAlignment="1" applyProtection="1">
      <alignment horizontal="center" vertical="center" wrapText="1"/>
    </xf>
    <xf numFmtId="2" fontId="20" fillId="3" borderId="1" xfId="5" applyNumberFormat="1" applyFont="1" applyBorder="1" applyAlignment="1">
      <alignment horizontal="center" vertical="top" wrapText="1"/>
    </xf>
    <xf numFmtId="10" fontId="26" fillId="3" borderId="1" xfId="5" applyNumberFormat="1" applyFont="1" applyBorder="1" applyAlignment="1" applyProtection="1">
      <alignment horizontal="center" vertical="center" wrapText="1"/>
    </xf>
    <xf numFmtId="10" fontId="26" fillId="3" borderId="9" xfId="5" applyNumberFormat="1" applyFont="1" applyBorder="1" applyAlignment="1" applyProtection="1">
      <alignment horizontal="center" vertical="center" wrapText="1"/>
    </xf>
    <xf numFmtId="0" fontId="28" fillId="3" borderId="1" xfId="5" applyNumberFormat="1" applyFont="1" applyBorder="1" applyAlignment="1">
      <alignment horizontal="center" wrapText="1"/>
    </xf>
    <xf numFmtId="0" fontId="28" fillId="3" borderId="9" xfId="5" applyNumberFormat="1" applyFont="1" applyBorder="1" applyAlignment="1">
      <alignment horizontal="center" wrapText="1"/>
    </xf>
    <xf numFmtId="0" fontId="28" fillId="3" borderId="8" xfId="5" applyNumberFormat="1" applyFont="1" applyBorder="1" applyAlignment="1">
      <alignment horizontal="center" vertical="center" wrapText="1"/>
    </xf>
    <xf numFmtId="0" fontId="28" fillId="3" borderId="1" xfId="5" applyNumberFormat="1" applyFont="1" applyBorder="1" applyAlignment="1">
      <alignment horizontal="center" vertical="center" wrapText="1"/>
    </xf>
    <xf numFmtId="0" fontId="28" fillId="3" borderId="9" xfId="5" applyNumberFormat="1" applyFont="1" applyBorder="1" applyAlignment="1">
      <alignment horizontal="center" vertical="center" wrapText="1"/>
    </xf>
    <xf numFmtId="0" fontId="20" fillId="3" borderId="8" xfId="5" applyNumberFormat="1" applyFont="1" applyBorder="1" applyAlignment="1">
      <alignment horizontal="left" wrapText="1"/>
    </xf>
    <xf numFmtId="0" fontId="20" fillId="3" borderId="1" xfId="5" applyNumberFormat="1" applyFont="1" applyBorder="1" applyAlignment="1">
      <alignment horizontal="left" wrapText="1"/>
    </xf>
    <xf numFmtId="0" fontId="20" fillId="3" borderId="9" xfId="5" applyNumberFormat="1" applyFont="1" applyBorder="1" applyAlignment="1">
      <alignment horizontal="left" wrapText="1"/>
    </xf>
    <xf numFmtId="0" fontId="29" fillId="3" borderId="1" xfId="5" applyNumberFormat="1" applyFont="1" applyBorder="1" applyAlignment="1" applyProtection="1">
      <alignment horizontal="center" vertical="center" wrapText="1"/>
      <protection locked="0"/>
    </xf>
    <xf numFmtId="0" fontId="30" fillId="3" borderId="1" xfId="5" applyNumberFormat="1" applyFont="1" applyBorder="1" applyAlignment="1" applyProtection="1">
      <alignment horizontal="center" vertical="center" wrapText="1"/>
      <protection locked="0"/>
    </xf>
    <xf numFmtId="0" fontId="20" fillId="3" borderId="3" xfId="5" applyNumberFormat="1" applyFont="1" applyBorder="1" applyAlignment="1">
      <alignment horizontal="right" wrapText="1"/>
    </xf>
    <xf numFmtId="0" fontId="30" fillId="3" borderId="4" xfId="5" applyNumberFormat="1" applyFont="1" applyBorder="1" applyAlignment="1" applyProtection="1">
      <alignment horizontal="center" vertical="center" wrapText="1"/>
      <protection locked="0"/>
    </xf>
    <xf numFmtId="0" fontId="20" fillId="3" borderId="4" xfId="5" applyNumberFormat="1" applyFont="1" applyBorder="1" applyAlignment="1">
      <alignment wrapText="1"/>
    </xf>
    <xf numFmtId="0" fontId="20" fillId="3" borderId="5" xfId="5" applyNumberFormat="1" applyFont="1" applyBorder="1" applyAlignment="1">
      <alignment wrapText="1"/>
    </xf>
    <xf numFmtId="0" fontId="8" fillId="0" borderId="17" xfId="0" applyFont="1" applyBorder="1" applyAlignment="1">
      <alignment horizontal="center" vertical="center" wrapText="1"/>
    </xf>
    <xf numFmtId="0" fontId="61" fillId="0" borderId="17" xfId="0" applyFont="1" applyBorder="1" applyAlignment="1">
      <alignment horizontal="center" vertical="center" wrapText="1"/>
    </xf>
    <xf numFmtId="0" fontId="8" fillId="0" borderId="12" xfId="0" applyFont="1" applyBorder="1" applyAlignment="1">
      <alignment horizontal="left" vertical="center" wrapText="1"/>
    </xf>
    <xf numFmtId="0" fontId="8" fillId="0" borderId="11" xfId="0" applyFont="1" applyBorder="1" applyAlignment="1">
      <alignment horizontal="left" vertical="center" wrapText="1"/>
    </xf>
    <xf numFmtId="0" fontId="8" fillId="0" borderId="12" xfId="0" applyFont="1" applyBorder="1" applyAlignment="1">
      <alignment horizontal="center" vertical="center" wrapText="1"/>
    </xf>
    <xf numFmtId="44" fontId="8" fillId="0" borderId="12" xfId="4" applyFont="1" applyBorder="1" applyAlignment="1">
      <alignment horizontal="center" vertical="center" wrapText="1"/>
    </xf>
    <xf numFmtId="10" fontId="8" fillId="0" borderId="12" xfId="2" applyNumberFormat="1" applyFont="1" applyBorder="1" applyAlignment="1">
      <alignment horizontal="center" vertical="center" wrapText="1"/>
    </xf>
    <xf numFmtId="44" fontId="8" fillId="0" borderId="11" xfId="4" applyFont="1" applyBorder="1" applyAlignment="1">
      <alignment horizontal="center" vertical="center" wrapText="1"/>
    </xf>
    <xf numFmtId="0" fontId="8" fillId="0" borderId="6" xfId="0" applyFont="1" applyBorder="1" applyAlignment="1">
      <alignment horizontal="center" vertical="center" wrapText="1"/>
    </xf>
    <xf numFmtId="0" fontId="66" fillId="0" borderId="15" xfId="0" applyFont="1" applyBorder="1" applyAlignment="1">
      <alignment horizontal="center" vertical="center" wrapText="1"/>
    </xf>
    <xf numFmtId="0" fontId="66" fillId="0" borderId="7" xfId="0" applyFont="1" applyBorder="1" applyAlignment="1">
      <alignment horizontal="center" vertical="center" wrapText="1"/>
    </xf>
    <xf numFmtId="0" fontId="8" fillId="0" borderId="8" xfId="0" applyFont="1" applyBorder="1" applyAlignment="1">
      <alignment horizontal="center" vertical="center" wrapText="1"/>
    </xf>
    <xf numFmtId="0" fontId="66" fillId="0" borderId="1" xfId="0" applyFont="1" applyBorder="1" applyAlignment="1">
      <alignment horizontal="center" vertical="center" wrapText="1"/>
    </xf>
    <xf numFmtId="0" fontId="66" fillId="0" borderId="9" xfId="0" applyFont="1" applyBorder="1" applyAlignment="1">
      <alignment horizontal="center" vertical="center" wrapText="1"/>
    </xf>
    <xf numFmtId="0" fontId="8" fillId="0" borderId="3" xfId="0" applyFont="1" applyBorder="1" applyAlignment="1">
      <alignment horizontal="center" vertical="center" wrapText="1"/>
    </xf>
    <xf numFmtId="0" fontId="67" fillId="0" borderId="4" xfId="0" applyFont="1" applyBorder="1" applyAlignment="1">
      <alignment horizontal="center" vertical="center" wrapText="1"/>
    </xf>
    <xf numFmtId="0" fontId="67" fillId="0" borderId="5" xfId="0" applyFont="1" applyBorder="1" applyAlignment="1">
      <alignment horizontal="center" vertical="center" wrapText="1"/>
    </xf>
    <xf numFmtId="0" fontId="10" fillId="0" borderId="23" xfId="0" applyFont="1" applyBorder="1" applyAlignment="1" applyProtection="1">
      <alignment horizontal="center" wrapText="1"/>
      <protection locked="0"/>
    </xf>
    <xf numFmtId="0" fontId="10" fillId="0" borderId="24" xfId="0" applyFont="1" applyBorder="1" applyAlignment="1" applyProtection="1">
      <alignment horizontal="center" wrapText="1"/>
      <protection locked="0"/>
    </xf>
    <xf numFmtId="0" fontId="64" fillId="0" borderId="24" xfId="0" applyFont="1" applyBorder="1" applyAlignment="1" applyProtection="1">
      <alignment horizontal="center" wrapText="1"/>
      <protection locked="0"/>
    </xf>
    <xf numFmtId="0" fontId="64" fillId="0" borderId="25" xfId="0" applyFont="1" applyBorder="1" applyAlignment="1" applyProtection="1">
      <alignment horizontal="center" wrapText="1"/>
      <protection locked="0"/>
    </xf>
    <xf numFmtId="0" fontId="10" fillId="0" borderId="0" xfId="0" applyFont="1" applyAlignment="1" applyProtection="1">
      <alignment horizontal="center" wrapText="1"/>
      <protection locked="0"/>
    </xf>
    <xf numFmtId="0" fontId="63" fillId="0" borderId="0" xfId="0" applyFont="1" applyAlignment="1" applyProtection="1">
      <alignment wrapText="1"/>
      <protection locked="0"/>
    </xf>
    <xf numFmtId="0" fontId="10" fillId="0" borderId="41" xfId="0" applyFont="1" applyBorder="1" applyAlignment="1" applyProtection="1">
      <alignment horizontal="center" wrapText="1"/>
      <protection locked="0"/>
    </xf>
    <xf numFmtId="0" fontId="10" fillId="0" borderId="4" xfId="0" applyFont="1" applyBorder="1" applyAlignment="1" applyProtection="1">
      <alignment horizontal="center" wrapText="1"/>
      <protection locked="0"/>
    </xf>
    <xf numFmtId="0" fontId="58" fillId="0" borderId="4" xfId="0" applyFont="1" applyBorder="1" applyAlignment="1" applyProtection="1">
      <alignment horizontal="center" wrapText="1"/>
      <protection locked="0"/>
    </xf>
    <xf numFmtId="0" fontId="58" fillId="0" borderId="42" xfId="0" applyFont="1" applyBorder="1" applyAlignment="1" applyProtection="1">
      <alignment horizontal="center" wrapText="1"/>
      <protection locked="0"/>
    </xf>
    <xf numFmtId="0" fontId="10" fillId="0" borderId="1" xfId="0" applyFont="1" applyBorder="1" applyAlignment="1" applyProtection="1">
      <alignment horizontal="center" wrapText="1"/>
      <protection locked="0"/>
    </xf>
    <xf numFmtId="0" fontId="63" fillId="0" borderId="1" xfId="0" applyFont="1" applyBorder="1" applyAlignment="1" applyProtection="1">
      <alignment wrapText="1"/>
      <protection locked="0"/>
    </xf>
    <xf numFmtId="0" fontId="60" fillId="0" borderId="13" xfId="0" applyFont="1" applyBorder="1" applyAlignment="1" applyProtection="1">
      <alignment horizontal="center" vertical="center" wrapText="1"/>
      <protection locked="0"/>
    </xf>
    <xf numFmtId="0" fontId="60" fillId="4" borderId="13" xfId="0" applyFont="1" applyFill="1" applyBorder="1" applyAlignment="1" applyProtection="1">
      <alignment horizontal="center" vertical="center" wrapText="1"/>
      <protection locked="0"/>
    </xf>
    <xf numFmtId="0" fontId="10" fillId="0" borderId="1" xfId="0" applyFont="1" applyBorder="1" applyAlignment="1" applyProtection="1">
      <alignment horizontal="center" vertical="center" wrapText="1"/>
      <protection locked="0"/>
    </xf>
    <xf numFmtId="0" fontId="10" fillId="0" borderId="1" xfId="3" applyNumberFormat="1" applyFont="1" applyFill="1" applyBorder="1" applyAlignment="1" applyProtection="1">
      <alignment vertical="center" wrapText="1"/>
      <protection locked="0"/>
    </xf>
    <xf numFmtId="0" fontId="11" fillId="0" borderId="0" xfId="0" applyFont="1" applyAlignment="1" applyProtection="1">
      <alignment wrapText="1"/>
      <protection locked="0"/>
    </xf>
    <xf numFmtId="164" fontId="65" fillId="4" borderId="13" xfId="0" applyNumberFormat="1" applyFont="1" applyFill="1" applyBorder="1" applyAlignment="1" applyProtection="1">
      <alignment horizontal="center" vertical="center" wrapText="1"/>
      <protection locked="0"/>
    </xf>
    <xf numFmtId="165" fontId="65" fillId="0" borderId="13" xfId="0" applyNumberFormat="1" applyFont="1" applyBorder="1" applyAlignment="1" applyProtection="1">
      <alignment horizontal="center" vertical="center" wrapText="1"/>
      <protection locked="0"/>
    </xf>
    <xf numFmtId="0" fontId="11" fillId="0" borderId="0" xfId="0" applyFont="1" applyAlignment="1" applyProtection="1">
      <alignment horizontal="center" vertical="center" wrapText="1"/>
      <protection locked="0"/>
    </xf>
    <xf numFmtId="43" fontId="11" fillId="0" borderId="1" xfId="1" applyFont="1" applyFill="1" applyBorder="1" applyAlignment="1" applyProtection="1">
      <alignment wrapText="1"/>
      <protection locked="0"/>
    </xf>
    <xf numFmtId="43" fontId="11" fillId="0" borderId="0" xfId="0" applyNumberFormat="1" applyFont="1" applyAlignment="1" applyProtection="1">
      <alignment wrapText="1"/>
      <protection locked="0"/>
    </xf>
    <xf numFmtId="43" fontId="10" fillId="0" borderId="0" xfId="0" applyNumberFormat="1" applyFont="1" applyAlignment="1" applyProtection="1">
      <alignment wrapText="1"/>
      <protection locked="0"/>
    </xf>
    <xf numFmtId="166" fontId="11" fillId="0" borderId="0" xfId="0" applyNumberFormat="1" applyFont="1" applyAlignment="1" applyProtection="1">
      <alignment wrapText="1"/>
      <protection locked="0"/>
    </xf>
    <xf numFmtId="0" fontId="10" fillId="0" borderId="0" xfId="0" applyFont="1" applyAlignment="1" applyProtection="1">
      <alignment horizontal="center" vertical="center" wrapText="1"/>
      <protection locked="0"/>
    </xf>
    <xf numFmtId="4" fontId="10" fillId="0" borderId="0" xfId="0" applyNumberFormat="1" applyFont="1" applyAlignment="1" applyProtection="1">
      <alignment horizontal="center" vertical="center" wrapText="1"/>
      <protection locked="0"/>
    </xf>
    <xf numFmtId="0" fontId="60" fillId="0" borderId="37" xfId="0" applyFont="1" applyBorder="1" applyAlignment="1" applyProtection="1">
      <alignment horizontal="center" vertical="center" wrapText="1"/>
      <protection locked="0"/>
    </xf>
    <xf numFmtId="0" fontId="60" fillId="4" borderId="37" xfId="0" applyFont="1" applyFill="1" applyBorder="1" applyAlignment="1" applyProtection="1">
      <alignment horizontal="center" vertical="center" wrapText="1"/>
      <protection locked="0"/>
    </xf>
    <xf numFmtId="164" fontId="10" fillId="0" borderId="0" xfId="0" applyNumberFormat="1" applyFont="1" applyAlignment="1" applyProtection="1">
      <alignment horizontal="center" vertical="center" wrapText="1"/>
      <protection locked="0"/>
    </xf>
    <xf numFmtId="0" fontId="50" fillId="0" borderId="0" xfId="0" applyFont="1" applyAlignment="1" applyProtection="1">
      <alignment wrapText="1"/>
      <protection locked="0"/>
    </xf>
    <xf numFmtId="0" fontId="60" fillId="0" borderId="44" xfId="0" applyFont="1" applyBorder="1" applyAlignment="1" applyProtection="1">
      <alignment horizontal="right" wrapText="1"/>
    </xf>
    <xf numFmtId="0" fontId="60" fillId="0" borderId="11" xfId="0" applyFont="1" applyBorder="1" applyAlignment="1" applyProtection="1">
      <alignment horizontal="right" wrapText="1"/>
    </xf>
    <xf numFmtId="0" fontId="60" fillId="0" borderId="13" xfId="0" applyFont="1" applyBorder="1" applyAlignment="1" applyProtection="1">
      <alignment horizontal="left" wrapText="1"/>
    </xf>
    <xf numFmtId="0" fontId="60" fillId="0" borderId="17" xfId="0" applyFont="1" applyBorder="1" applyAlignment="1" applyProtection="1">
      <alignment horizontal="left" wrapText="1"/>
    </xf>
    <xf numFmtId="0" fontId="60" fillId="0" borderId="11" xfId="0" applyFont="1" applyBorder="1" applyAlignment="1" applyProtection="1">
      <alignment horizontal="center" wrapText="1"/>
    </xf>
    <xf numFmtId="0" fontId="60" fillId="0" borderId="13" xfId="0" applyFont="1" applyBorder="1" applyAlignment="1" applyProtection="1">
      <alignment horizontal="center" wrapText="1"/>
    </xf>
    <xf numFmtId="10" fontId="60" fillId="0" borderId="36" xfId="0" applyNumberFormat="1" applyFont="1" applyBorder="1" applyAlignment="1" applyProtection="1">
      <alignment horizontal="center" wrapText="1"/>
    </xf>
    <xf numFmtId="0" fontId="60" fillId="0" borderId="13" xfId="0" applyFont="1" applyBorder="1" applyAlignment="1" applyProtection="1">
      <alignment horizontal="center" wrapText="1"/>
    </xf>
    <xf numFmtId="0" fontId="60" fillId="0" borderId="36" xfId="0" applyFont="1" applyBorder="1" applyAlignment="1" applyProtection="1">
      <alignment horizontal="center" wrapText="1"/>
    </xf>
    <xf numFmtId="0" fontId="53" fillId="0" borderId="43" xfId="0" applyFont="1" applyBorder="1" applyAlignment="1" applyProtection="1">
      <alignment horizontal="center" vertical="center" wrapText="1"/>
    </xf>
    <xf numFmtId="0" fontId="53" fillId="0" borderId="15" xfId="0" applyFont="1" applyBorder="1" applyAlignment="1" applyProtection="1">
      <alignment horizontal="center" vertical="center" wrapText="1"/>
    </xf>
    <xf numFmtId="0" fontId="53" fillId="0" borderId="7" xfId="0" applyFont="1" applyBorder="1" applyAlignment="1" applyProtection="1">
      <alignment horizontal="center" vertical="center" wrapText="1"/>
    </xf>
    <xf numFmtId="0" fontId="60" fillId="0" borderId="17" xfId="0" applyFont="1" applyBorder="1" applyAlignment="1" applyProtection="1">
      <alignment horizontal="center" wrapText="1"/>
    </xf>
    <xf numFmtId="0" fontId="60" fillId="0" borderId="12" xfId="0" applyFont="1" applyBorder="1" applyAlignment="1" applyProtection="1">
      <alignment horizontal="center" wrapText="1"/>
    </xf>
    <xf numFmtId="0" fontId="60" fillId="0" borderId="11" xfId="0" applyFont="1" applyBorder="1" applyAlignment="1" applyProtection="1">
      <alignment horizontal="center" wrapText="1"/>
    </xf>
    <xf numFmtId="17" fontId="65" fillId="0" borderId="13" xfId="0" applyNumberFormat="1" applyFont="1" applyBorder="1" applyAlignment="1" applyProtection="1">
      <alignment horizontal="center" wrapText="1"/>
    </xf>
    <xf numFmtId="0" fontId="65" fillId="0" borderId="36" xfId="0" applyFont="1" applyBorder="1" applyAlignment="1" applyProtection="1">
      <alignment horizontal="center" wrapText="1"/>
    </xf>
    <xf numFmtId="0" fontId="53" fillId="0" borderId="26" xfId="0" applyFont="1" applyBorder="1" applyAlignment="1" applyProtection="1">
      <alignment horizontal="center" vertical="center" wrapText="1"/>
    </xf>
    <xf numFmtId="0" fontId="53" fillId="0" borderId="1" xfId="0" applyFont="1" applyBorder="1" applyAlignment="1" applyProtection="1">
      <alignment horizontal="center" vertical="center" wrapText="1"/>
    </xf>
    <xf numFmtId="0" fontId="53" fillId="0" borderId="9" xfId="0" applyFont="1" applyBorder="1" applyAlignment="1" applyProtection="1">
      <alignment horizontal="center" vertical="center" wrapText="1"/>
    </xf>
    <xf numFmtId="0" fontId="65" fillId="0" borderId="13" xfId="0" applyFont="1" applyBorder="1" applyAlignment="1" applyProtection="1">
      <alignment horizontal="center" wrapText="1"/>
    </xf>
    <xf numFmtId="0" fontId="53" fillId="0" borderId="41" xfId="0" applyFont="1" applyBorder="1" applyAlignment="1" applyProtection="1">
      <alignment horizontal="center" vertical="center" wrapText="1"/>
    </xf>
    <xf numFmtId="0" fontId="53" fillId="0" borderId="4" xfId="0" applyFont="1" applyBorder="1" applyAlignment="1" applyProtection="1">
      <alignment horizontal="center" vertical="center" wrapText="1"/>
    </xf>
    <xf numFmtId="0" fontId="53" fillId="0" borderId="5" xfId="0" applyFont="1" applyBorder="1" applyAlignment="1" applyProtection="1">
      <alignment horizontal="center" vertical="center" wrapText="1"/>
    </xf>
    <xf numFmtId="0" fontId="65" fillId="0" borderId="13" xfId="0" applyFont="1" applyBorder="1" applyAlignment="1" applyProtection="1">
      <alignment horizontal="left" wrapText="1"/>
    </xf>
    <xf numFmtId="0" fontId="65" fillId="0" borderId="36" xfId="0" applyFont="1" applyBorder="1" applyAlignment="1" applyProtection="1">
      <alignment horizontal="left" wrapText="1"/>
    </xf>
    <xf numFmtId="0" fontId="60" fillId="0" borderId="44" xfId="0" applyFont="1" applyBorder="1" applyAlignment="1" applyProtection="1">
      <alignment horizontal="center" wrapText="1"/>
    </xf>
    <xf numFmtId="0" fontId="60" fillId="0" borderId="12" xfId="0" applyFont="1" applyBorder="1" applyAlignment="1" applyProtection="1">
      <alignment horizontal="center" wrapText="1"/>
    </xf>
    <xf numFmtId="0" fontId="60" fillId="0" borderId="45" xfId="0" applyFont="1" applyBorder="1" applyAlignment="1" applyProtection="1">
      <alignment horizontal="center" wrapText="1"/>
    </xf>
    <xf numFmtId="0" fontId="60" fillId="0" borderId="39" xfId="0" applyFont="1" applyBorder="1" applyAlignment="1" applyProtection="1">
      <alignment horizontal="center" vertical="center" wrapText="1"/>
    </xf>
    <xf numFmtId="0" fontId="60" fillId="0" borderId="13" xfId="0" applyFont="1" applyBorder="1" applyAlignment="1" applyProtection="1">
      <alignment horizontal="center" vertical="center" wrapText="1"/>
    </xf>
    <xf numFmtId="0" fontId="60" fillId="0" borderId="17" xfId="0" applyFont="1" applyBorder="1" applyAlignment="1" applyProtection="1">
      <alignment horizontal="center" vertical="center" wrapText="1"/>
    </xf>
    <xf numFmtId="0" fontId="60" fillId="0" borderId="11" xfId="0" applyFont="1" applyBorder="1" applyAlignment="1" applyProtection="1">
      <alignment horizontal="center" vertical="center" wrapText="1"/>
    </xf>
    <xf numFmtId="0" fontId="65" fillId="0" borderId="39" xfId="0" applyFont="1" applyBorder="1" applyAlignment="1" applyProtection="1">
      <alignment horizontal="center" vertical="center" wrapText="1"/>
    </xf>
    <xf numFmtId="0" fontId="65" fillId="0" borderId="13" xfId="0" applyFont="1" applyBorder="1" applyAlignment="1" applyProtection="1">
      <alignment horizontal="center" vertical="center" wrapText="1"/>
    </xf>
    <xf numFmtId="4" fontId="65" fillId="0" borderId="13" xfId="0" applyNumberFormat="1" applyFont="1" applyBorder="1" applyAlignment="1" applyProtection="1">
      <alignment horizontal="center" vertical="center" wrapText="1"/>
    </xf>
    <xf numFmtId="164" fontId="65" fillId="0" borderId="13" xfId="0" applyNumberFormat="1" applyFont="1" applyBorder="1" applyAlignment="1" applyProtection="1">
      <alignment horizontal="center" vertical="center" wrapText="1"/>
    </xf>
    <xf numFmtId="0" fontId="60" fillId="0" borderId="40" xfId="0" applyFont="1" applyBorder="1" applyAlignment="1" applyProtection="1">
      <alignment horizontal="center" vertical="center" wrapText="1"/>
    </xf>
    <xf numFmtId="0" fontId="60" fillId="0" borderId="37" xfId="0" applyFont="1" applyBorder="1" applyAlignment="1" applyProtection="1">
      <alignment horizontal="center" vertical="center" wrapText="1"/>
    </xf>
    <xf numFmtId="0" fontId="60" fillId="0" borderId="36" xfId="0" applyFont="1" applyBorder="1" applyAlignment="1" applyProtection="1">
      <alignment horizontal="center" vertical="center" wrapText="1"/>
    </xf>
    <xf numFmtId="164" fontId="60" fillId="0" borderId="36" xfId="0" applyNumberFormat="1" applyFont="1" applyBorder="1" applyAlignment="1" applyProtection="1">
      <alignment horizontal="center" vertical="center" wrapText="1"/>
    </xf>
    <xf numFmtId="164" fontId="65" fillId="0" borderId="36" xfId="0" applyNumberFormat="1" applyFont="1" applyBorder="1" applyAlignment="1" applyProtection="1">
      <alignment horizontal="center" vertical="center" wrapText="1"/>
    </xf>
    <xf numFmtId="44" fontId="60" fillId="0" borderId="38" xfId="4" applyFont="1" applyFill="1" applyBorder="1" applyAlignment="1" applyProtection="1">
      <alignment horizontal="center" vertical="center" wrapText="1"/>
    </xf>
    <xf numFmtId="0" fontId="60" fillId="4" borderId="13" xfId="0" applyFont="1" applyFill="1" applyBorder="1" applyAlignment="1" applyProtection="1">
      <alignment horizontal="center" vertical="center" wrapText="1"/>
    </xf>
  </cellXfs>
  <cellStyles count="17">
    <cellStyle name="Moeda" xfId="4" builtinId="4"/>
    <cellStyle name="Moeda 2" xfId="8" xr:uid="{B7FEAC58-8D7A-43DE-ACDB-76AD7579EE3F}"/>
    <cellStyle name="Normal" xfId="0" builtinId="0"/>
    <cellStyle name="Normal 2" xfId="7" xr:uid="{4403CC6C-59D1-4EF5-92CE-FFA0944562B6}"/>
    <cellStyle name="Normal 2 2" xfId="12" xr:uid="{06544D25-6071-4ED5-BA52-D2EB6F563269}"/>
    <cellStyle name="Normal 27" xfId="9" xr:uid="{65A869BB-01A7-441E-A93B-2388E40090AB}"/>
    <cellStyle name="Normal 9" xfId="11" xr:uid="{7A606C53-514F-457E-B49E-B8002F7232FB}"/>
    <cellStyle name="Porcentagem" xfId="2" builtinId="5"/>
    <cellStyle name="Porcentagem 2" xfId="10" xr:uid="{EBB35426-1727-4CB8-990C-CE936383C8F5}"/>
    <cellStyle name="Porcentagem 2 2" xfId="15" xr:uid="{55C6A600-BBE3-490D-AC6C-81705EFB410B}"/>
    <cellStyle name="Texto Explicativo" xfId="3" builtinId="53"/>
    <cellStyle name="Texto Explicativo 2" xfId="5" xr:uid="{8938F013-369E-459C-A7BF-B1139A692A63}"/>
    <cellStyle name="Vírgula" xfId="1" builtinId="3"/>
    <cellStyle name="Vírgula 2" xfId="6" xr:uid="{35B96908-8E89-4F6C-8286-AC14D332721A}"/>
    <cellStyle name="Vírgula 2 2" xfId="14" xr:uid="{A9019CA3-A324-4109-92F9-0729D49BF6A5}"/>
    <cellStyle name="Vírgula 2 3" xfId="16" xr:uid="{D837A13B-E39F-4E4B-86BD-DB8FC20DEC41}"/>
    <cellStyle name="Vírgula 4" xfId="13" xr:uid="{3FBB1C66-F550-4CB6-B819-89583C29D6DE}"/>
  </cellStyles>
  <dxfs count="1">
    <dxf>
      <font>
        <color rgb="FF0000FF"/>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2</xdr:col>
      <xdr:colOff>47625</xdr:colOff>
      <xdr:row>0</xdr:row>
      <xdr:rowOff>0</xdr:rowOff>
    </xdr:from>
    <xdr:to>
      <xdr:col>2</xdr:col>
      <xdr:colOff>595312</xdr:colOff>
      <xdr:row>1</xdr:row>
      <xdr:rowOff>190500</xdr:rowOff>
    </xdr:to>
    <xdr:pic>
      <xdr:nvPicPr>
        <xdr:cNvPr id="2" name="Imagem 3">
          <a:extLst>
            <a:ext uri="{FF2B5EF4-FFF2-40B4-BE49-F238E27FC236}">
              <a16:creationId xmlns:a16="http://schemas.microsoft.com/office/drawing/2014/main" id="{4FA552D5-D026-428B-BE35-2D7FBC7B2140}"/>
            </a:ext>
          </a:extLst>
        </xdr:cNvPr>
        <xdr:cNvPicPr/>
      </xdr:nvPicPr>
      <xdr:blipFill>
        <a:blip xmlns:r="http://schemas.openxmlformats.org/officeDocument/2006/relationships" r:embed="rId1"/>
        <a:stretch/>
      </xdr:blipFill>
      <xdr:spPr>
        <a:xfrm>
          <a:off x="2039938" y="0"/>
          <a:ext cx="547687" cy="508000"/>
        </a:xfrm>
        <a:prstGeom prst="rect">
          <a:avLst/>
        </a:prstGeom>
        <a:ln>
          <a:noFill/>
        </a:ln>
      </xdr:spPr>
    </xdr:pic>
    <xdr:clientData/>
  </xdr:twoCellAnchor>
  <xdr:twoCellAnchor>
    <xdr:from>
      <xdr:col>6</xdr:col>
      <xdr:colOff>238125</xdr:colOff>
      <xdr:row>712</xdr:row>
      <xdr:rowOff>23812</xdr:rowOff>
    </xdr:from>
    <xdr:to>
      <xdr:col>8</xdr:col>
      <xdr:colOff>642938</xdr:colOff>
      <xdr:row>723</xdr:row>
      <xdr:rowOff>174625</xdr:rowOff>
    </xdr:to>
    <xdr:sp macro="" textlink="">
      <xdr:nvSpPr>
        <xdr:cNvPr id="3" name="Seta: para Cima 2">
          <a:extLst>
            <a:ext uri="{FF2B5EF4-FFF2-40B4-BE49-F238E27FC236}">
              <a16:creationId xmlns:a16="http://schemas.microsoft.com/office/drawing/2014/main" id="{5FBAC6A8-0A6B-FA54-1364-8F050BFEA5EC}"/>
            </a:ext>
          </a:extLst>
        </xdr:cNvPr>
        <xdr:cNvSpPr/>
      </xdr:nvSpPr>
      <xdr:spPr>
        <a:xfrm>
          <a:off x="8112125" y="200001187"/>
          <a:ext cx="690563" cy="2246313"/>
        </a:xfrm>
        <a:prstGeom prst="upArrow">
          <a:avLst/>
        </a:prstGeom>
        <a:solidFill>
          <a:srgbClr val="FF00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vert="vert" rtlCol="0" anchor="ctr"/>
        <a:lstStyle/>
        <a:p>
          <a:pPr algn="l"/>
          <a:r>
            <a:rPr lang="pt-BR" sz="900" b="1"/>
            <a:t>INSIRA</a:t>
          </a:r>
          <a:r>
            <a:rPr lang="pt-BR" sz="900" b="1" baseline="0"/>
            <a:t> AQUI OS VALORES UNITÁRIOS</a:t>
          </a:r>
          <a:endParaRPr lang="pt-BR" sz="900" b="1"/>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232833</xdr:colOff>
      <xdr:row>0</xdr:row>
      <xdr:rowOff>0</xdr:rowOff>
    </xdr:from>
    <xdr:to>
      <xdr:col>0</xdr:col>
      <xdr:colOff>780520</xdr:colOff>
      <xdr:row>2</xdr:row>
      <xdr:rowOff>148167</xdr:rowOff>
    </xdr:to>
    <xdr:pic>
      <xdr:nvPicPr>
        <xdr:cNvPr id="2" name="Imagem 3">
          <a:extLst>
            <a:ext uri="{FF2B5EF4-FFF2-40B4-BE49-F238E27FC236}">
              <a16:creationId xmlns:a16="http://schemas.microsoft.com/office/drawing/2014/main" id="{01C338AF-9B3B-4176-AF5F-84CCFF7043A2}"/>
            </a:ext>
          </a:extLst>
        </xdr:cNvPr>
        <xdr:cNvPicPr/>
      </xdr:nvPicPr>
      <xdr:blipFill>
        <a:blip xmlns:r="http://schemas.openxmlformats.org/officeDocument/2006/relationships" r:embed="rId1"/>
        <a:stretch/>
      </xdr:blipFill>
      <xdr:spPr>
        <a:xfrm>
          <a:off x="232833" y="0"/>
          <a:ext cx="547687" cy="508000"/>
        </a:xfrm>
        <a:prstGeom prst="rect">
          <a:avLst/>
        </a:prstGeom>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78829</xdr:colOff>
      <xdr:row>0</xdr:row>
      <xdr:rowOff>43961</xdr:rowOff>
    </xdr:from>
    <xdr:to>
      <xdr:col>1</xdr:col>
      <xdr:colOff>6570</xdr:colOff>
      <xdr:row>0</xdr:row>
      <xdr:rowOff>548175</xdr:rowOff>
    </xdr:to>
    <xdr:pic>
      <xdr:nvPicPr>
        <xdr:cNvPr id="2" name="Imagem 1">
          <a:extLst>
            <a:ext uri="{FF2B5EF4-FFF2-40B4-BE49-F238E27FC236}">
              <a16:creationId xmlns:a16="http://schemas.microsoft.com/office/drawing/2014/main" id="{27E62447-26F8-49FC-93B5-2877570EAF7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829" y="43961"/>
          <a:ext cx="480191" cy="50421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117231</xdr:colOff>
      <xdr:row>0</xdr:row>
      <xdr:rowOff>58615</xdr:rowOff>
    </xdr:from>
    <xdr:to>
      <xdr:col>1</xdr:col>
      <xdr:colOff>324325</xdr:colOff>
      <xdr:row>2</xdr:row>
      <xdr:rowOff>334497</xdr:rowOff>
    </xdr:to>
    <xdr:pic>
      <xdr:nvPicPr>
        <xdr:cNvPr id="2" name="Imagem 1">
          <a:extLst>
            <a:ext uri="{FF2B5EF4-FFF2-40B4-BE49-F238E27FC236}">
              <a16:creationId xmlns:a16="http://schemas.microsoft.com/office/drawing/2014/main" id="{14248B88-152A-4465-B0ED-F9B359B477B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7231" y="58615"/>
          <a:ext cx="626194" cy="656882"/>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375840</xdr:colOff>
      <xdr:row>0</xdr:row>
      <xdr:rowOff>32400</xdr:rowOff>
    </xdr:from>
    <xdr:to>
      <xdr:col>1</xdr:col>
      <xdr:colOff>47880</xdr:colOff>
      <xdr:row>1</xdr:row>
      <xdr:rowOff>144000</xdr:rowOff>
    </xdr:to>
    <xdr:pic>
      <xdr:nvPicPr>
        <xdr:cNvPr id="2" name="Imagem 1">
          <a:extLst>
            <a:ext uri="{FF2B5EF4-FFF2-40B4-BE49-F238E27FC236}">
              <a16:creationId xmlns:a16="http://schemas.microsoft.com/office/drawing/2014/main" id="{9F71C790-08EB-4A0E-BE66-A85C458D0B79}"/>
            </a:ext>
          </a:extLst>
        </xdr:cNvPr>
        <xdr:cNvPicPr/>
      </xdr:nvPicPr>
      <xdr:blipFill>
        <a:blip xmlns:r="http://schemas.openxmlformats.org/officeDocument/2006/relationships" r:embed="rId1"/>
        <a:stretch/>
      </xdr:blipFill>
      <xdr:spPr>
        <a:xfrm>
          <a:off x="375840" y="32400"/>
          <a:ext cx="738840" cy="587850"/>
        </a:xfrm>
        <a:prstGeom prst="rect">
          <a:avLst/>
        </a:prstGeom>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PLANILHA%20CRECHE%20TIPO%201%20-VILA%20ESPERAN&#199;A\PLANILHA%20OR&#199;AMENT&#193;RIA%20-%20CRECHE%20TIPO%201%20FNDE%20VILA%20ESPERAN&#199;A%20R0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ngenhariaberg\c\Users\Usuario\Documents\PROJETOS\CRECHE%20FNDE%20TIPO%201%20-%20VILA%20ESPERAN&#199;A\J&#250;lia\Desktop\J&#218;LIA\SOLIDA\VARGEM%20ALTA\PONTE%20DE%20CONC&#211;RDIA\PLANILHA%20OR&#199;AMENT&#193;RIA%20-%20PONTE%20CONC&#211;RDIA%2023%2006%20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ngenhariaberg\c\Users\Usuario\Documents\PROJETOS\CRECHE%20FNDE%20TIPO%201%20-%20VILA%20ESPERAN&#199;A\Datainfo%20Informatica\Desktop\Modelo%20de%20Detalhamento%20do%20%20BDI%20V11%20(1).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ngenhariaberg\C\Users\Usuario\Documents\PROJETOS\CRECHE%20FNDE%20TIPO%201%20-%20VILA%20ESPERAN&#199;A\PLANILHA%20OR&#199;AMENT&#193;RIA%20-%20CRECHE%20TIPO%201%20FNDE%20VILA%20ESPERAN&#199;A%20R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ÇAMENTO"/>
      <sheetName val="MEMÓRIA DE CÁLCULO"/>
      <sheetName val="COMPOSIÇÕES PRÓPRIAS"/>
      <sheetName val="SINAPI ES"/>
      <sheetName val="CRONOGRAMA"/>
      <sheetName val="BDI (20,61%)"/>
    </sheetNames>
    <sheetDataSet>
      <sheetData sheetId="0" refreshError="1">
        <row r="4">
          <cell r="A4" t="str">
            <v>Obra: Construção de Creche modelo FNDE Tipo 1 - BIM - opção 110V</v>
          </cell>
          <cell r="H4" t="str">
            <v>BDI :</v>
          </cell>
        </row>
        <row r="5">
          <cell r="A5" t="str">
            <v>Local: Vila Esperança, Vargem Alta - ES</v>
          </cell>
        </row>
        <row r="6">
          <cell r="G6" t="str">
            <v>Fonte</v>
          </cell>
        </row>
        <row r="7">
          <cell r="G7" t="str">
            <v>SINAPI</v>
          </cell>
          <cell r="H7">
            <v>45627</v>
          </cell>
          <cell r="I7" t="str">
            <v>COM DESONERAÇÃO</v>
          </cell>
        </row>
        <row r="8">
          <cell r="G8" t="str">
            <v>SP OBRAS</v>
          </cell>
          <cell r="H8">
            <v>193</v>
          </cell>
          <cell r="I8" t="str">
            <v>COM DESONERAÇÃO</v>
          </cell>
        </row>
        <row r="9">
          <cell r="G9" t="str">
            <v>PRÓPRIA</v>
          </cell>
          <cell r="H9" t="str">
            <v>PRÓPRIA</v>
          </cell>
        </row>
        <row r="22">
          <cell r="B22" t="str">
            <v>MOVIMENTAÇÃO DE TERRA</v>
          </cell>
        </row>
        <row r="480">
          <cell r="B480">
            <v>97564</v>
          </cell>
          <cell r="C480" t="str">
            <v>CURVA 135 GRAUS PARA ELETRODUTO, PVC, ROSCÁVEL, DN 25 MM (3/4"), PARA CIRCUITOS TERMINAIS, INSTALADA EM PAREDE - FORNECIMENTO E INSTALAÇÃO.AF_03/2023</v>
          </cell>
        </row>
        <row r="553">
          <cell r="B553" t="str">
            <v xml:space="preserve">FNDE 422 </v>
          </cell>
        </row>
        <row r="554">
          <cell r="B554" t="str">
            <v>FNDE 423</v>
          </cell>
        </row>
        <row r="580">
          <cell r="B580" t="str">
            <v>FNDE 424</v>
          </cell>
          <cell r="C580" t="str">
            <v>ELETRODUTO RIGIDO, EM ACO ZINCADO OU GALVANIZADO, TIPO LEVE, DN=3/4”, APARENTE - FORNECIMENTO E INSTALAÇÃO. AF_10/2022</v>
          </cell>
        </row>
        <row r="727">
          <cell r="A727" t="str">
            <v>Vargem Alta - ES, 03 de julho de 2024</v>
          </cell>
        </row>
        <row r="732">
          <cell r="C732" t="str">
            <v>Luis Fernando A. M. Ramos</v>
          </cell>
          <cell r="G732" t="str">
            <v>Eliezer Rabelo</v>
          </cell>
        </row>
        <row r="733">
          <cell r="C733" t="str">
            <v>CREA ES 0048933/D</v>
          </cell>
          <cell r="G733" t="str">
            <v>Prefeito Municipal</v>
          </cell>
        </row>
      </sheetData>
      <sheetData sheetId="1" refreshError="1"/>
      <sheetData sheetId="2" refreshError="1"/>
      <sheetData sheetId="3" refreshError="1">
        <row r="7">
          <cell r="A7">
            <v>97141</v>
          </cell>
          <cell r="B7" t="str">
            <v>ASSENTAMENTO DE TUBO DE FERRO FUNDIDO PARA REDE DE ÁGUA, DN 80 MM, JUNTA ELÁSTICA, INSTALADO EM LOCAL COM NÍVEL ALTO DE INTERFERÊNCIAS (NÃO INCLUI FORNECIMENTO). AF_05/2024</v>
          </cell>
          <cell r="C7" t="str">
            <v>M</v>
          </cell>
          <cell r="D7">
            <v>5.05</v>
          </cell>
        </row>
        <row r="8">
          <cell r="A8">
            <v>97142</v>
          </cell>
          <cell r="B8" t="str">
            <v>ASSENTAMENTO DE TUBO DE FERRO FUNDIDO PARA REDE DE ÁGUA, DN 100 MM, JUNTA ELÁSTICA, INSTALADO EM LOCAL COM NÍVEL ALTO DE INTERFERÊNCIAS (NÃO INCLUI FORNECIMENTO). AF_05/2024</v>
          </cell>
          <cell r="C8" t="str">
            <v>M</v>
          </cell>
          <cell r="D8">
            <v>5.82</v>
          </cell>
        </row>
        <row r="9">
          <cell r="A9">
            <v>97143</v>
          </cell>
          <cell r="B9" t="str">
            <v>ASSENTAMENTO DE TUBO DE FERRO FUNDIDO PARA REDE DE ÁGUA, DN 150 MM, JUNTA ELÁSTICA, INSTALADO EM LOCAL COM NÍVEL ALTO DE INTERFERÊNCIAS (NÃO INCLUI FORNECIMENTO). AF_05/2024</v>
          </cell>
          <cell r="C9" t="str">
            <v>M</v>
          </cell>
          <cell r="D9">
            <v>7.74</v>
          </cell>
        </row>
        <row r="10">
          <cell r="A10">
            <v>97144</v>
          </cell>
          <cell r="B10" t="str">
            <v>ASSENTAMENTO DE TUBO DE FERRO FUNDIDO PARA REDE DE ÁGUA, DN 200 MM, JUNTA ELÁSTICA, INSTALADO EM LOCAL COM NÍVEL ALTO DE INTERFERÊNCIAS (NÃO INCLUI FORNECIMENTO). AF_05/2024</v>
          </cell>
          <cell r="C10" t="str">
            <v>M</v>
          </cell>
          <cell r="D10">
            <v>9.64</v>
          </cell>
        </row>
        <row r="11">
          <cell r="A11">
            <v>97145</v>
          </cell>
          <cell r="B11" t="str">
            <v>ASSENTAMENTO DE TUBO DE FERRO FUNDIDO PARA REDE DE ÁGUA, DN 250 MM, JUNTA ELÁSTICA, INSTALADO EM LOCAL COM NÍVEL ALTO DE INTERFERÊNCIAS (NÃO INCLUI FORNECIMENTO). AF_05/2024</v>
          </cell>
          <cell r="C11" t="str">
            <v>M</v>
          </cell>
          <cell r="D11">
            <v>11.59</v>
          </cell>
        </row>
        <row r="12">
          <cell r="A12">
            <v>97146</v>
          </cell>
          <cell r="B12" t="str">
            <v>ASSENTAMENTO DE TUBO DE FERRO FUNDIDO PARA REDE DE ÁGUA, DN 300 MM, JUNTA ELÁSTICA, INSTALADO EM LOCAL COM NÍVEL ALTO DE INTERFERÊNCIAS (NÃO INCLUI FORNECIMENTO). AF_05/2024</v>
          </cell>
          <cell r="C12" t="str">
            <v>M</v>
          </cell>
          <cell r="D12">
            <v>13.51</v>
          </cell>
        </row>
        <row r="13">
          <cell r="A13">
            <v>97147</v>
          </cell>
          <cell r="B13" t="str">
            <v>ASSENTAMENTO DE TUBO DE FERRO FUNDIDO PARA REDE DE ÁGUA, DN 350 MM, JUNTA ELÁSTICA, INSTALADO EM LOCAL COM NÍVEL ALTO DE INTERFERÊNCIAS (NÃO INCLUI FORNECIMENTO). AF_05/2024</v>
          </cell>
          <cell r="C13" t="str">
            <v>M</v>
          </cell>
          <cell r="D13">
            <v>15.45</v>
          </cell>
        </row>
        <row r="14">
          <cell r="A14">
            <v>97148</v>
          </cell>
          <cell r="B14" t="str">
            <v>ASSENTAMENTO DE TUBO DE FERRO FUNDIDO PARA REDE DE ÁGUA, DN 400 MM, JUNTA ELÁSTICA, INSTALADO EM LOCAL COM NÍVEL ALTO DE INTERFERÊNCIAS (NÃO INCLUI FORNECIMENTO). AF_05/2024</v>
          </cell>
          <cell r="C14" t="str">
            <v>M</v>
          </cell>
          <cell r="D14">
            <v>17.37</v>
          </cell>
        </row>
        <row r="15">
          <cell r="A15">
            <v>97149</v>
          </cell>
          <cell r="B15" t="str">
            <v>ASSENTAMENTO DE TUBO DE FERRO FUNDIDO PARA REDE DE ÁGUA, DN 450 MM, JUNTA ELÁSTICA, INSTALADO EM LOCAL COM NÍVEL ALTO DE INTERFERÊNCIAS (NÃO INCLUI FORNECIMENTO). AF_05/2024</v>
          </cell>
          <cell r="C15" t="str">
            <v>M</v>
          </cell>
          <cell r="D15">
            <v>19.32</v>
          </cell>
        </row>
        <row r="16">
          <cell r="A16">
            <v>97150</v>
          </cell>
          <cell r="B16" t="str">
            <v>ASSENTAMENTO DE TUBO DE FERRO FUNDIDO PARA REDE DE ÁGUA, DN 500 MM, JUNTA ELÁSTICA, INSTALADO EM LOCAL COM NÍVEL ALTO DE INTERFERÊNCIAS (NÃO INCLUI FORNECIMENTO). AF_05/2024</v>
          </cell>
          <cell r="C16" t="str">
            <v>M</v>
          </cell>
          <cell r="D16">
            <v>24.34</v>
          </cell>
        </row>
        <row r="17">
          <cell r="A17">
            <v>97151</v>
          </cell>
          <cell r="B17" t="str">
            <v>ASSENTAMENTO DE TUBO DE FERRO FUNDIDO PARA REDE DE ÁGUA, DN 600 MM, JUNTA ELÁSTICA, INSTALADO EM LOCAL COM NÍVEL ALTO DE INTERFERÊNCIAS (NÃO INCLUI FORNECIMENTO). AF_05/2024</v>
          </cell>
          <cell r="C17" t="str">
            <v>M</v>
          </cell>
          <cell r="D17">
            <v>28.71</v>
          </cell>
        </row>
        <row r="18">
          <cell r="A18">
            <v>97152</v>
          </cell>
          <cell r="B18" t="str">
            <v>ASSENTAMENTO DE TUBO DE FERRO FUNDIDO PARA REDE DE ÁGUA, DN 700 MM, JUNTA ELÁSTICA, INSTALADO EM LOCAL COM NÍVEL ALTO DE INTERFERÊNCIAS (NÃO INCLUI FORNECIMENTO). AF_05/2024</v>
          </cell>
          <cell r="C18" t="str">
            <v>M</v>
          </cell>
          <cell r="D18">
            <v>32.799999999999997</v>
          </cell>
        </row>
        <row r="19">
          <cell r="A19">
            <v>97153</v>
          </cell>
          <cell r="B19" t="str">
            <v>ASSENTAMENTO DE TUBO DE FERRO FUNDIDO PARA REDE DE ÁGUA, DN 800 MM, JUNTA ELÁSTICA, INSTALADO EM LOCAL COM NÍVEL ALTO DE INTERFERÊNCIAS (NÃO INCLUI FORNECIMENTO). AF_05/2024</v>
          </cell>
          <cell r="C19" t="str">
            <v>M</v>
          </cell>
          <cell r="D19">
            <v>37.08</v>
          </cell>
        </row>
        <row r="20">
          <cell r="A20">
            <v>97154</v>
          </cell>
          <cell r="B20" t="str">
            <v>ASSENTAMENTO DE TUBO DE FERRO FUNDIDO PARA REDE DE ÁGUA, DN 900 MM, JUNTA ELÁSTICA, INSTALADO EM LOCAL COM NÍVEL ALTO DE INTERFERÊNCIAS (NÃO INCLUI FORNECIMENTO). AF_05/2024</v>
          </cell>
          <cell r="C20" t="str">
            <v>M</v>
          </cell>
          <cell r="D20">
            <v>41.37</v>
          </cell>
        </row>
        <row r="21">
          <cell r="A21">
            <v>97155</v>
          </cell>
          <cell r="B21" t="str">
            <v>ASSENTAMENTO DE TUBO DE FERRO FUNDIDO PARA REDE DE ÁGUA, DN 1000 MM, JUNTA ELÁSTICA, INSTALADO EM LOCAL COM NÍVEL ALTO DE INTERFERÊNCIAS (NÃO INCLUI FORNECIMENTO). AF_05/2024</v>
          </cell>
          <cell r="C21" t="str">
            <v>M</v>
          </cell>
          <cell r="D21">
            <v>45.7</v>
          </cell>
        </row>
        <row r="22">
          <cell r="A22">
            <v>97156</v>
          </cell>
          <cell r="B22" t="str">
            <v>ASSENTAMENTO DE TUBO DE FERRO FUNDIDO PARA REDE DE ÁGUA, DN 1200 MM, JUNTA ELÁSTICA, INSTALADO EM LOCAL COM NÍVEL ALTO DE INTERFERÊNCIAS (NÃO INCLUI FORNECIMENTO). AF_05/2024</v>
          </cell>
          <cell r="C22" t="str">
            <v>M</v>
          </cell>
          <cell r="D22">
            <v>54.74</v>
          </cell>
        </row>
        <row r="23">
          <cell r="A23">
            <v>97157</v>
          </cell>
          <cell r="B23" t="str">
            <v>ASSENTAMENTO DE TUBO DE FERRO FUNDIDO PARA REDE DE ÁGUA, DN 80 MM, JUNTA ELÁSTICA, INSTALADO EM LOCAL COM NÍVEL BAIXO DE INTERFERÊNCIAS (NÃO INCLUI FORNECIMENTO). AF_05/2024</v>
          </cell>
          <cell r="C23" t="str">
            <v>M</v>
          </cell>
          <cell r="D23">
            <v>3.84</v>
          </cell>
        </row>
        <row r="24">
          <cell r="A24">
            <v>97158</v>
          </cell>
          <cell r="B24" t="str">
            <v>ASSENTAMENTO DE TUBO DE FERRO FUNDIDO PARA REDE DE ÁGUA, DN 100 MM, JUNTA ELÁSTICA, INSTALADO EM LOCAL COM NÍVEL BAIXO DE INTERFERÊNCIAS (NÃO INCLUI FORNECIMENTO). AF_05/2024</v>
          </cell>
          <cell r="C24" t="str">
            <v>M</v>
          </cell>
          <cell r="D24">
            <v>4.4800000000000004</v>
          </cell>
        </row>
        <row r="25">
          <cell r="A25">
            <v>97159</v>
          </cell>
          <cell r="B25" t="str">
            <v>ASSENTAMENTO DE TUBO DE FERRO FUNDIDO PARA REDE DE ÁGUA, DN 150 MM, JUNTA ELÁSTICA, INSTALADO EM LOCAL COM NÍVEL BAIXO DE INTERFERÊNCIAS (NÃO INCLUI FORNECIMENTO). AF_05/2024</v>
          </cell>
          <cell r="C25" t="str">
            <v>M</v>
          </cell>
          <cell r="D25">
            <v>6.06</v>
          </cell>
        </row>
        <row r="26">
          <cell r="A26">
            <v>97160</v>
          </cell>
          <cell r="B26" t="str">
            <v>ASSENTAMENTO DE TUBO DE FERRO FUNDIDO PARA REDE DE ÁGUA, DN 200 MM, JUNTA ELÁSTICA, INSTALADO EM LOCAL COM NÍVEL BAIXO DE INTERFERÊNCIAS (NÃO INCLUI FORNECIMENTO). AF_05/2024</v>
          </cell>
          <cell r="C26" t="str">
            <v>M</v>
          </cell>
          <cell r="D26">
            <v>7.63</v>
          </cell>
        </row>
        <row r="27">
          <cell r="A27">
            <v>97161</v>
          </cell>
          <cell r="B27" t="str">
            <v>ASSENTAMENTO DE TUBO DE FERRO FUNDIDO PARA REDE DE ÁGUA, DN 250 MM, JUNTA ELÁSTICA, INSTALADO EM LOCAL COM NÍVEL BAIXO DE INTERFERÊNCIAS (NÃO INCLUI FORNECIMENTO). AF_05/2024</v>
          </cell>
          <cell r="C27" t="str">
            <v>M</v>
          </cell>
          <cell r="D27">
            <v>9.23</v>
          </cell>
        </row>
        <row r="28">
          <cell r="A28">
            <v>97162</v>
          </cell>
          <cell r="B28" t="str">
            <v>ASSENTAMENTO DE TUBO DE FERRO FUNDIDO PARA REDE DE ÁGUA, DN 300 MM, JUNTA ELÁSTICA, INSTALADO EM LOCAL COM NÍVEL BAIXO DE INTERFERÊNCIAS (NÃO INCLUI FORNECIMENTO). AF_05/2024</v>
          </cell>
          <cell r="C28" t="str">
            <v>M</v>
          </cell>
          <cell r="D28">
            <v>10.84</v>
          </cell>
        </row>
        <row r="29">
          <cell r="A29">
            <v>97163</v>
          </cell>
          <cell r="B29" t="str">
            <v>ASSENTAMENTO DE TUBO DE FERRO FUNDIDO PARA REDE DE ÁGUA, DN 350 MM, JUNTA ELÁSTICA, INSTALADO EM LOCAL COM NÍVEL BAIXO DE INTERFERÊNCIAS (NÃO INCLUI FORNECIMENTO). AF_05/2024</v>
          </cell>
          <cell r="C29" t="str">
            <v>M</v>
          </cell>
          <cell r="D29">
            <v>12.43</v>
          </cell>
        </row>
        <row r="30">
          <cell r="A30">
            <v>97164</v>
          </cell>
          <cell r="B30" t="str">
            <v>ASSENTAMENTO DE TUBO DE FERRO FUNDIDO PARA REDE DE ÁGUA, DN 400 MM, JUNTA ELÁSTICA, INSTALADO EM LOCAL COM NÍVEL BAIXO DE INTERFERÊNCIAS (NÃO INCLUI FORNECIMENTO). AF_05/2024</v>
          </cell>
          <cell r="C30" t="str">
            <v>M</v>
          </cell>
          <cell r="D30">
            <v>14.04</v>
          </cell>
        </row>
        <row r="31">
          <cell r="A31">
            <v>97165</v>
          </cell>
          <cell r="B31" t="str">
            <v>ASSENTAMENTO DE TUBO DE FERRO FUNDIDO PARA REDE DE ÁGUA, DN 450 MM, JUNTA ELÁSTICA, INSTALADO EM LOCAL COM NÍVEL BAIXO DE INTERFERÊNCIAS (NÃO INCLUI FORNECIMENTO). AF_05/2024</v>
          </cell>
          <cell r="C31" t="str">
            <v>M</v>
          </cell>
          <cell r="D31">
            <v>15.65</v>
          </cell>
        </row>
        <row r="32">
          <cell r="A32">
            <v>97166</v>
          </cell>
          <cell r="B32" t="str">
            <v>ASSENTAMENTO DE TUBO DE FERRO FUNDIDO PARA REDE DE ÁGUA, DN 500 MM, JUNTA ELÁSTICA, INSTALADO EM LOCAL COM NÍVEL BAIXO DE INTERFERÊNCIAS (NÃO INCLUI FORNECIMENTO). AF_05/2024</v>
          </cell>
          <cell r="C32" t="str">
            <v>M</v>
          </cell>
          <cell r="D32">
            <v>19.34</v>
          </cell>
        </row>
        <row r="33">
          <cell r="A33">
            <v>97167</v>
          </cell>
          <cell r="B33" t="str">
            <v>ASSENTAMENTO DE TUBO DE FERRO FUNDIDO PARA REDE DE ÁGUA, DN 600 MM, JUNTA ELÁSTICA, INSTALADO EM LOCAL COM NÍVEL BAIXO DE INTERFERÊNCIAS (NÃO INCLUI FORNECIMENTO). AF_05/2024</v>
          </cell>
          <cell r="C33" t="str">
            <v>M</v>
          </cell>
          <cell r="D33">
            <v>22.89</v>
          </cell>
        </row>
        <row r="34">
          <cell r="A34">
            <v>97168</v>
          </cell>
          <cell r="B34" t="str">
            <v>ASSENTAMENTO DE TUBO DE FERRO FUNDIDO PARA REDE DE ÁGUA, DN 700 MM, JUNTA ELÁSTICA, INSTALADO EM LOCAL COM NÍVEL BAIXO DE INTERFERÊNCIAS (NÃO INCLUI FORNECIMENTO). AF_05/2024</v>
          </cell>
          <cell r="C34" t="str">
            <v>M</v>
          </cell>
          <cell r="D34">
            <v>26.19</v>
          </cell>
        </row>
        <row r="35">
          <cell r="A35">
            <v>97169</v>
          </cell>
          <cell r="B35" t="str">
            <v>ASSENTAMENTO DE TUBO DE FERRO FUNDIDO PARA REDE DE ÁGUA, DN 800 MM, JUNTA ELÁSTICA, INSTALADO EM LOCAL COM NÍVEL BAIXO DE INTERFERÊNCIAS (NÃO INCLUI FORNECIMENTO). AF_05/2024</v>
          </cell>
          <cell r="C35" t="str">
            <v>M</v>
          </cell>
          <cell r="D35">
            <v>29.65</v>
          </cell>
        </row>
        <row r="36">
          <cell r="A36">
            <v>97170</v>
          </cell>
          <cell r="B36" t="str">
            <v>ASSENTAMENTO DE TUBO DE FERRO FUNDIDO PARA REDE DE ÁGUA, DN 900 MM, JUNTA ELÁSTICA, INSTALADO EM LOCAL COM NÍVEL BAIXO DE INTERFERÊNCIAS (NÃO INCLUI FORNECIMENTO). AF_05/2024</v>
          </cell>
          <cell r="C36" t="str">
            <v>M</v>
          </cell>
          <cell r="D36">
            <v>33.119999999999997</v>
          </cell>
        </row>
        <row r="37">
          <cell r="A37">
            <v>97171</v>
          </cell>
          <cell r="B37" t="str">
            <v>ASSENTAMENTO DE TUBO DE FERRO FUNDIDO PARA REDE DE ÁGUA, DN 1000 MM, JUNTA ELÁSTICA, INSTALADO EM LOCAL COM NÍVEL BAIXO DE INTERFERÊNCIAS (NÃO INCLUI FORNECIMENTO). AF_05/2024</v>
          </cell>
          <cell r="C37" t="str">
            <v>M</v>
          </cell>
          <cell r="D37">
            <v>36.65</v>
          </cell>
        </row>
        <row r="38">
          <cell r="A38">
            <v>97172</v>
          </cell>
          <cell r="B38" t="str">
            <v>ASSENTAMENTO DE TUBO DE FERRO FUNDIDO PARA REDE DE ÁGUA, DN 1200 MM, JUNTA ELÁSTICA, INSTALADO EM LOCAL COM NÍVEL BAIXO DE INTERFERÊNCIAS (NÃO INCLUI FORNECIMENTO). AF_05/2024</v>
          </cell>
          <cell r="C38" t="str">
            <v>M</v>
          </cell>
          <cell r="D38">
            <v>44.08</v>
          </cell>
        </row>
        <row r="39">
          <cell r="A39">
            <v>105249</v>
          </cell>
          <cell r="B39" t="str">
            <v>ASSENTAMENTO DE CONEXÃO 2 ACESSOS ALINHADOS DE FERRO FUNDIDO PARA REDE DE ÁGUA, DN 1200, JUNTA ELÁSTICA, INSTALADO EM LOCAL COM NÍVEL ALTO DE INTERFERÊNCIAS (NÃO INCLUI FORNECIMENTO). AF_05/2024</v>
          </cell>
          <cell r="C39" t="str">
            <v>UN</v>
          </cell>
          <cell r="D39">
            <v>121.45</v>
          </cell>
        </row>
        <row r="40">
          <cell r="A40">
            <v>105250</v>
          </cell>
          <cell r="B40" t="str">
            <v>ASSENTAMENTO DE CONEXÃO 2 ACESSOS INCLINADOS DE FERRO FUNDIDO PARA REDE DE ÁGUA, DN 80, JUNTA ELÁSTICA, INSTALADO EM LOCAL COM NÍVEL ALTO DE INTERFERÊNCIAS (NÃO INCLUI FORNECIMENTO). AF_05/2024</v>
          </cell>
          <cell r="C40" t="str">
            <v>UN</v>
          </cell>
          <cell r="D40">
            <v>15.97</v>
          </cell>
        </row>
        <row r="41">
          <cell r="A41">
            <v>105251</v>
          </cell>
          <cell r="B41" t="str">
            <v>ASSENTAMENTO DE CONEXÃO 2 ACESSOS INCLINADOS DE FERRO FUNDIDO PARA REDE DE ÁGUA, DN 100, JUNTA ELÁSTICA, INSTALADO EM LOCAL COM NÍVEL ALTO DE INTERFERÊNCIAS (NÃO INCLUI FORNECIMENTO). AF_05/2024</v>
          </cell>
          <cell r="C41" t="str">
            <v>UN</v>
          </cell>
          <cell r="D41">
            <v>18.41</v>
          </cell>
        </row>
        <row r="42">
          <cell r="A42">
            <v>105252</v>
          </cell>
          <cell r="B42" t="str">
            <v>ASSENTAMENTO DE CONEXÃO 2 ACESSOS INCLINADOS DE FERRO FUNDIDO PARA REDE DE ÁGUA, DN 150, JUNTA ELÁSTICA, INSTALADO EM LOCAL COM NÍVEL ALTO DE INTERFERÊNCIAS (NÃO INCLUI FORNECIMENTO). AF_05/2024</v>
          </cell>
          <cell r="C42" t="str">
            <v>UN</v>
          </cell>
          <cell r="D42">
            <v>24.44</v>
          </cell>
        </row>
        <row r="43">
          <cell r="A43">
            <v>105253</v>
          </cell>
          <cell r="B43" t="str">
            <v>ASSENTAMENTO DE CONEXÃO 2 ACESSOS INCLINADOS DE FERRO FUNDIDO PARA REDE DE ÁGUA, DN 200, JUNTA ELÁSTICA, INSTALADO EM LOCAL COM NÍVEL ALTO DE INTERFERÊNCIAS (NÃO INCLUI FORNECIMENTO). AF_05/2024</v>
          </cell>
          <cell r="C43" t="str">
            <v>UN</v>
          </cell>
          <cell r="D43">
            <v>30.45</v>
          </cell>
        </row>
        <row r="44">
          <cell r="A44">
            <v>105254</v>
          </cell>
          <cell r="B44" t="str">
            <v>ASSENTAMENTO DE CONEXÃO 2 ACESSOS INCLINADOS DE FERRO FUNDIDO PARA REDE DE ÁGUA, DN 250, JUNTA ELÁSTICA, INSTALADO EM LOCAL COM NÍVEL ALTO DE INTERFERÊNCIAS (NÃO INCLUI FORNECIMENTO). AF_05/2024</v>
          </cell>
          <cell r="C44" t="str">
            <v>UN</v>
          </cell>
          <cell r="D44">
            <v>36.6</v>
          </cell>
        </row>
        <row r="45">
          <cell r="A45">
            <v>105255</v>
          </cell>
          <cell r="B45" t="str">
            <v>ASSENTAMENTO DE CONEXÃO 2 ACESSOS INCLINADOS DE FERRO FUNDIDO PARA REDE DE ÁGUA, DN 300, JUNTA ELÁSTICA, INSTALADO EM LOCAL COM NÍVEL ALTO DE INTERFERÊNCIAS (NÃO INCLUI FORNECIMENTO). AF_05/2024</v>
          </cell>
          <cell r="C45" t="str">
            <v>UN</v>
          </cell>
          <cell r="D45">
            <v>42.76</v>
          </cell>
        </row>
        <row r="46">
          <cell r="A46">
            <v>105256</v>
          </cell>
          <cell r="B46" t="str">
            <v>ASSENTAMENTO DE CONEXÃO 2 ACESSOS INCLINADOS DE FERRO FUNDIDO PARA REDE DE ÁGUA, DN 350, JUNTA ELÁSTICA, INSTALADO EM LOCAL COM NÍVEL ALTO DE INTERFERÊNCIAS (NÃO INCLUI FORNECIMENTO). AF_05/2024</v>
          </cell>
          <cell r="C46" t="str">
            <v>UN</v>
          </cell>
          <cell r="D46">
            <v>48.93</v>
          </cell>
        </row>
        <row r="47">
          <cell r="A47">
            <v>105257</v>
          </cell>
          <cell r="B47" t="str">
            <v>ASSENTAMENTO DE CONEXÃO 2 ACESSOS INCLINADOS DE FERRO FUNDIDO PARA REDE DE ÁGUA, DN 400, JUNTA ELÁSTICA, INSTALADO EM LOCAL COM NÍVEL ALTO DE INTERFERÊNCIAS (NÃO INCLUI FORNECIMENTO). AF_05/2024</v>
          </cell>
          <cell r="C47" t="str">
            <v>UN</v>
          </cell>
          <cell r="D47">
            <v>55.06</v>
          </cell>
        </row>
        <row r="48">
          <cell r="A48">
            <v>105258</v>
          </cell>
          <cell r="B48" t="str">
            <v>ASSENTAMENTO DE CONEXÃO 2 ACESSOS ALINHADOS DE FERRO FUNDIDO PARA REDE DE ÁGUA, DN 400, JUNTA ELÁSTICA, INSTALADO EM LOCAL COM NÍVEL BAIXO DE INTERFERÊNCIAS (NÃO INCLUI FORNECIMENTO). AF_05/2024</v>
          </cell>
          <cell r="C48" t="str">
            <v>UN</v>
          </cell>
          <cell r="D48">
            <v>30.93</v>
          </cell>
        </row>
        <row r="49">
          <cell r="A49">
            <v>105259</v>
          </cell>
          <cell r="B49" t="str">
            <v>ASSENTAMENTO DE CONEXÃO 3 ACESSOS DE FERRO FUNDIDO PARA REDE DE ÁGUA, DN 100, JUNTA ELÁSTICA, INSTALADO EM LOCAL COM NÍVEL BAIXO DE INTERFERÊNCIAS (NÃO INCLUI FORNECIMENTO). AF_05/2024</v>
          </cell>
          <cell r="C49" t="str">
            <v>UN</v>
          </cell>
          <cell r="D49">
            <v>19.66</v>
          </cell>
        </row>
        <row r="50">
          <cell r="A50">
            <v>105261</v>
          </cell>
          <cell r="B50" t="str">
            <v>ASSENTAMENTO DE CONEXÃO 2 ACESSOS ALINHADOS DE FERRO FUNDIDO PARA REDE DE ÁGUA, DN 450, JUNTA ELÁSTICA, INSTALADO EM LOCAL COM NÍVEL BAIXO DE INTERFERÊNCIAS (NÃO INCLUI FORNECIMENTO). AF_05/2024</v>
          </cell>
          <cell r="C50" t="str">
            <v>UN</v>
          </cell>
          <cell r="D50">
            <v>34.619999999999997</v>
          </cell>
        </row>
        <row r="51">
          <cell r="A51">
            <v>105262</v>
          </cell>
          <cell r="B51" t="str">
            <v>ASSENTAMENTO DE CONEXÃO 2 ACESSOS ALINHADOS DE FERRO FUNDIDO PARA REDE DE ÁGUA, DN 500, JUNTA ELÁSTICA, INSTALADO EM LOCAL COM NÍVEL BAIXO DE INTERFERÊNCIAS (NÃO INCLUI FORNECIMENTO). AF_05/2024</v>
          </cell>
          <cell r="C51" t="str">
            <v>UN</v>
          </cell>
          <cell r="D51">
            <v>42.48</v>
          </cell>
        </row>
        <row r="52">
          <cell r="A52">
            <v>105263</v>
          </cell>
          <cell r="B52" t="str">
            <v>ASSENTAMENTO DE CONEXÃO 2 ACESSOS ALINHADOS DE FERRO FUNDIDO PARA REDE DE ÁGUA, DN 600, JUNTA ELÁSTICA, INSTALADO EM LOCAL COM NÍVEL BAIXO DE INTERFERÊNCIAS (NÃO INCLUI FORNECIMENTO). AF_05/2024</v>
          </cell>
          <cell r="C52" t="str">
            <v>UN</v>
          </cell>
          <cell r="D52">
            <v>50.48</v>
          </cell>
        </row>
        <row r="53">
          <cell r="A53">
            <v>105264</v>
          </cell>
          <cell r="B53" t="str">
            <v>ASSENTAMENTO DE CONEXÃO 2 ACESSOS ALINHADOS DE FERRO FUNDIDO PARA REDE DE ÁGUA, DN 700, JUNTA ELÁSTICA, INSTALADO EM LOCAL COM NÍVEL BAIXO DE INTERFERÊNCIAS (NÃO INCLUI FORNECIMENTO). AF_05/2024</v>
          </cell>
          <cell r="C53" t="str">
            <v>UN</v>
          </cell>
          <cell r="D53">
            <v>57.73</v>
          </cell>
        </row>
        <row r="54">
          <cell r="A54">
            <v>105265</v>
          </cell>
          <cell r="B54" t="str">
            <v>ASSENTAMENTO DE CONEXÃO 2 ACESSOS ALINHADOS DE FERRO FUNDIDO PARA REDE DE ÁGUA, DN 800, JUNTA ELÁSTICA, INSTALADO EM LOCAL COM NÍVEL BAIXO DE INTERFERÊNCIAS (NÃO INCLUI FORNECIMENTO). AF_05/2024</v>
          </cell>
          <cell r="C54" t="str">
            <v>UN</v>
          </cell>
          <cell r="D54">
            <v>65.260000000000005</v>
          </cell>
        </row>
        <row r="55">
          <cell r="A55">
            <v>105266</v>
          </cell>
          <cell r="B55" t="str">
            <v>ASSENTAMENTO DE CONEXÃO 2 ACESSOS ALINHADOS DE FERRO FUNDIDO PARA REDE DE ÁGUA, DN 900, JUNTA ELÁSTICA, INSTALADO EM LOCAL COM NÍVEL BAIXO DE INTERFERÊNCIAS (NÃO INCLUI FORNECIMENTO). AF_05/2024</v>
          </cell>
          <cell r="C55" t="str">
            <v>UN</v>
          </cell>
          <cell r="D55">
            <v>73</v>
          </cell>
        </row>
        <row r="56">
          <cell r="A56">
            <v>105267</v>
          </cell>
          <cell r="B56" t="str">
            <v>ASSENTAMENTO DE CONEXÃO 2 ACESSOS ALINHADOS DE FERRO FUNDIDO PARA REDE DE ÁGUA, DN 1000, JUNTA ELÁSTICA, INSTALADO EM LOCAL COM NÍVEL BAIXO DE INTERFERÊNCIAS (NÃO INCLUI FORNECIMENTO). AF_05/2024</v>
          </cell>
          <cell r="C56" t="str">
            <v>UN</v>
          </cell>
          <cell r="D56">
            <v>80.86</v>
          </cell>
        </row>
        <row r="57">
          <cell r="A57">
            <v>105268</v>
          </cell>
          <cell r="B57" t="str">
            <v>ASSENTAMENTO DE CONEXÃO 2 ACESSOS ALINHADOS DE FERRO FUNDIDO PARA REDE DE ÁGUA, DN 1200, JUNTA ELÁSTICA, INSTALADO EM LOCAL COM NÍVEL BAIXO DE INTERFERÊNCIAS (NÃO INCLUI FORNECIMENTO). AF_05/2024</v>
          </cell>
          <cell r="C57" t="str">
            <v>UN</v>
          </cell>
          <cell r="D57">
            <v>99.55</v>
          </cell>
        </row>
        <row r="58">
          <cell r="A58">
            <v>105269</v>
          </cell>
          <cell r="B58" t="str">
            <v>ASSENTAMENTO DE CONEXÃO 2 ACESSOS INCLINADOS DE FERRO FUNDIDO PARA REDE DE ÁGUA, DN 80, JUNTA ELÁSTICA, INSTALADO EM LOCAL COM NÍVEL BAIXO DE INTERFERÊNCIAS (NÃO INCLUI FORNECIMENTO). AF_05/2024</v>
          </cell>
          <cell r="C58" t="str">
            <v>UN</v>
          </cell>
          <cell r="D58">
            <v>12.24</v>
          </cell>
        </row>
        <row r="59">
          <cell r="A59">
            <v>105270</v>
          </cell>
          <cell r="B59" t="str">
            <v>ASSENTAMENTO DE CONEXÃO 2 ACESSOS INCLINADOS DE FERRO FUNDIDO PARA REDE DE ÁGUA, DN 450, JUNTA ELÁSTICA, INSTALADO EM LOCAL COM NÍVEL ALTO DE INTERFERÊNCIAS (NÃO INCLUI FORNECIMENTO). AF_05/2024</v>
          </cell>
          <cell r="C59" t="str">
            <v>UN</v>
          </cell>
          <cell r="D59">
            <v>61.36</v>
          </cell>
        </row>
        <row r="60">
          <cell r="A60">
            <v>105271</v>
          </cell>
          <cell r="B60" t="str">
            <v>ASSENTAMENTO DE CONEXÃO 2 ACESSOS INCLINADOS DE FERRO FUNDIDO PARA REDE DE ÁGUA, DN 500, JUNTA ELÁSTICA, INSTALADO EM LOCAL COM NÍVEL ALTO DE INTERFERÊNCIAS (NÃO INCLUI FORNECIMENTO). AF_05/2024</v>
          </cell>
          <cell r="C60" t="str">
            <v>UN</v>
          </cell>
          <cell r="D60">
            <v>76.959999999999994</v>
          </cell>
        </row>
        <row r="61">
          <cell r="A61">
            <v>105272</v>
          </cell>
          <cell r="B61" t="str">
            <v>ASSENTAMENTO DE CONEXÃO 2 ACESSOS INCLINADOS DE FERRO FUNDIDO PARA REDE DE ÁGUA, DN 600, JUNTA ELÁSTICA, INSTALADO EM LOCAL COM NÍVEL ALTO DE INTERFERÊNCIAS (NÃO INCLUI FORNECIMENTO). AF_05/2024</v>
          </cell>
          <cell r="C61" t="str">
            <v>UN</v>
          </cell>
          <cell r="D61">
            <v>90.94</v>
          </cell>
        </row>
        <row r="62">
          <cell r="A62">
            <v>105273</v>
          </cell>
          <cell r="B62" t="str">
            <v>ASSENTAMENTO DE CONEXÃO 2 ACESSOS INCLINADOS DE FERRO FUNDIDO PARA REDE DE ÁGUA, DN 700, JUNTA ELÁSTICA, INSTALADO EM LOCAL COM NÍVEL ALTO DE INTERFERÊNCIAS (NÃO INCLUI FORNECIMENTO). AF_05/2024</v>
          </cell>
          <cell r="C62" t="str">
            <v>UN</v>
          </cell>
          <cell r="D62">
            <v>104.13</v>
          </cell>
        </row>
        <row r="63">
          <cell r="A63">
            <v>105274</v>
          </cell>
          <cell r="B63" t="str">
            <v>ASSENTAMENTO DE CONEXÃO 2 ACESSOS INCLINADOS DE FERRO FUNDIDO PARA REDE DE ÁGUA, DN 800, JUNTA ELÁSTICA, INSTALADO EM LOCAL COM NÍVEL ALTO DE INTERFERÊNCIAS (NÃO INCLUI FORNECIMENTO). AF_05/2024</v>
          </cell>
          <cell r="C63" t="str">
            <v>UN</v>
          </cell>
          <cell r="D63">
            <v>117.62</v>
          </cell>
        </row>
        <row r="64">
          <cell r="A64">
            <v>105275</v>
          </cell>
          <cell r="B64" t="str">
            <v>ASSENTAMENTO DE CONEXÃO 2 ACESSOS INCLINADOS DE FERRO FUNDIDO PARA REDE DE ÁGUA, DN 900, JUNTA ELÁSTICA, INSTALADO EM LOCAL COM NÍVEL ALTO DE INTERFERÊNCIAS (NÃO INCLUI FORNECIMENTO). AF_05/2024</v>
          </cell>
          <cell r="C64" t="str">
            <v>UN</v>
          </cell>
          <cell r="D64">
            <v>131.33000000000001</v>
          </cell>
        </row>
        <row r="65">
          <cell r="A65">
            <v>105276</v>
          </cell>
          <cell r="B65" t="str">
            <v>ASSENTAMENTO DE CONEXÃO 2 ACESSOS INCLINADOS DE FERRO FUNDIDO PARA REDE DE ÁGUA, DN 1000, JUNTA ELÁSTICA, INSTALADO EM LOCAL COM NÍVEL ALTO DE INTERFERÊNCIAS (NÃO INCLUI FORNECIMENTO). AF_05/2024</v>
          </cell>
          <cell r="C65" t="str">
            <v>UN</v>
          </cell>
          <cell r="D65">
            <v>145.13</v>
          </cell>
        </row>
        <row r="66">
          <cell r="A66">
            <v>105277</v>
          </cell>
          <cell r="B66" t="str">
            <v>ASSENTAMENTO DE CONEXÃO 2 ACESSOS INCLINADOS DE FERRO FUNDIDO PARA REDE DE ÁGUA, DN 1200, JUNTA ELÁSTICA, INSTALADO EM LOCAL COM NÍVEL ALTO DE INTERFERÊNCIAS (NÃO INCLUI FORNECIMENTO). AF_05/2024</v>
          </cell>
          <cell r="C66" t="str">
            <v>UN</v>
          </cell>
          <cell r="D66">
            <v>175.73</v>
          </cell>
        </row>
        <row r="67">
          <cell r="A67">
            <v>105278</v>
          </cell>
          <cell r="B67" t="str">
            <v>ASSENTAMENTO DE CONEXÃO 3 ACESSOS DE FERRO FUNDIDO PARA REDE DE ÁGUA, DN 80, JUNTA ELÁSTICA, INSTALADO EM LOCAL COM NÍVEL ALTO DE INTERFERÊNCIAS (NÃO INCLUI FORNECIMENTO). AF_05/2024</v>
          </cell>
          <cell r="C67" t="str">
            <v>UN</v>
          </cell>
          <cell r="D67">
            <v>21.84</v>
          </cell>
        </row>
        <row r="68">
          <cell r="A68">
            <v>105279</v>
          </cell>
          <cell r="B68" t="str">
            <v>ASSENTAMENTO DE CONEXÃO 3 ACESSOS DE FERRO FUNDIDO PARA REDE DE ÁGUA, DN 100, JUNTA ELÁSTICA, INSTALADO EM LOCAL COM NÍVEL ALTO DE INTERFERÊNCIAS (NÃO INCLUI FORNECIMENTO). AF_05/2024</v>
          </cell>
          <cell r="C68" t="str">
            <v>UN</v>
          </cell>
          <cell r="D68">
            <v>25.19</v>
          </cell>
        </row>
        <row r="69">
          <cell r="A69">
            <v>105280</v>
          </cell>
          <cell r="B69" t="str">
            <v>ASSENTAMENTO DE CONEXÃO 3 ACESSOS DE FERRO FUNDIDO PARA REDE DE ÁGUA, DN 150, JUNTA ELÁSTICA, INSTALADO EM LOCAL COM NÍVEL ALTO DE INTERFERÊNCIAS (NÃO INCLUI FORNECIMENTO). AF_05/2024</v>
          </cell>
          <cell r="C69" t="str">
            <v>UN</v>
          </cell>
          <cell r="D69">
            <v>33.380000000000003</v>
          </cell>
        </row>
        <row r="70">
          <cell r="A70">
            <v>105281</v>
          </cell>
          <cell r="B70" t="str">
            <v>ASSENTAMENTO DE CONEXÃO 3 ACESSOS DE FERRO FUNDIDO PARA REDE DE ÁGUA, DN 200, JUNTA ELÁSTICA, INSTALADO EM LOCAL COM NÍVEL ALTO DE INTERFERÊNCIAS (NÃO INCLUI FORNECIMENTO). AF_05/2024</v>
          </cell>
          <cell r="C70" t="str">
            <v>UN</v>
          </cell>
          <cell r="D70">
            <v>41.58</v>
          </cell>
        </row>
        <row r="71">
          <cell r="A71">
            <v>105282</v>
          </cell>
          <cell r="B71" t="str">
            <v>ASSENTAMENTO DE CONEXÃO 2 ACESSOS INCLINADOS DE FERRO FUNDIDO PARA REDE DE ÁGUA, DN 100, JUNTA ELÁSTICA, INSTALADO EM LOCAL COM NÍVEL BAIXO DE INTERFERÊNCIAS (NÃO INCLUI FORNECIMENTO). AF_05/2024</v>
          </cell>
          <cell r="C71" t="str">
            <v>UN</v>
          </cell>
          <cell r="D71">
            <v>14.26</v>
          </cell>
        </row>
        <row r="72">
          <cell r="A72">
            <v>105283</v>
          </cell>
          <cell r="B72" t="str">
            <v>ASSENTAMENTO DE CONEXÃO 3 ACESSOS DE FERRO FUNDIDO PARA REDE DE ÁGUA, DN 150, JUNTA ELÁSTICA, INSTALADO EM LOCAL COM NÍVEL BAIXO DE INTERFERÊNCIAS (NÃO INCLUI FORNECIMENTO). AF_05/2024</v>
          </cell>
          <cell r="C72" t="str">
            <v>UN</v>
          </cell>
          <cell r="D72">
            <v>26.5</v>
          </cell>
        </row>
        <row r="73">
          <cell r="A73">
            <v>105284</v>
          </cell>
          <cell r="B73" t="str">
            <v>ASSENTAMENTO DE CONEXÃO 3 ACESSOS DE FERRO FUNDIDO PARA REDE DE ÁGUA, DN 250, JUNTA ELÁSTICA, INSTALADO EM LOCAL COM NÍVEL ALTO DE INTERFERÊNCIAS (NÃO INCLUI FORNECIMENTO). AF_05/2024</v>
          </cell>
          <cell r="C73" t="str">
            <v>UN</v>
          </cell>
          <cell r="D73">
            <v>50.12</v>
          </cell>
        </row>
        <row r="74">
          <cell r="A74">
            <v>105297</v>
          </cell>
          <cell r="B74" t="str">
            <v>ASSENTAMENTO DE CONEXÃO 2 ACESSOS ALINHADOS DE FERRO FUNDIDO PARA REDE DE ÁGUA, DN 80, JUNTA ELÁSTICA, INSTALADO EM LOCAL COM NÍVEL ALTO DE INTERFERÊNCIAS (NÃO INCLUI FORNECIMENTO). AF_05/2024</v>
          </cell>
          <cell r="C74" t="str">
            <v>UN</v>
          </cell>
          <cell r="D74">
            <v>10.91</v>
          </cell>
        </row>
        <row r="75">
          <cell r="A75">
            <v>105298</v>
          </cell>
          <cell r="B75" t="str">
            <v>ASSENTAMENTO DE CONEXÃO 2 ACESSOS INCLINADOS DE FERRO FUNDIDO PARA REDE DE ÁGUA, DN 150, JUNTA ELÁSTICA, INSTALADO EM LOCAL COM NÍVEL BAIXO DE INTERFERÊNCIAS (NÃO INCLUI FORNECIMENTO). AF_05/2024</v>
          </cell>
          <cell r="C75" t="str">
            <v>UN</v>
          </cell>
          <cell r="D75">
            <v>19.25</v>
          </cell>
        </row>
        <row r="76">
          <cell r="A76">
            <v>105299</v>
          </cell>
          <cell r="B76" t="str">
            <v>ASSENTAMENTO DE CONEXÃO 2 ACESSOS INCLINADOS DE FERRO FUNDIDO PARA REDE DE ÁGUA, DN 200, JUNTA ELÁSTICA, INSTALADO EM LOCAL COM NÍVEL BAIXO DE INTERFERÊNCIAS (NÃO INCLUI FORNECIMENTO). AF_05/2024</v>
          </cell>
          <cell r="C76" t="str">
            <v>UN</v>
          </cell>
          <cell r="D76">
            <v>24.25</v>
          </cell>
        </row>
        <row r="77">
          <cell r="A77">
            <v>105300</v>
          </cell>
          <cell r="B77" t="str">
            <v>ASSENTAMENTO DE CONEXÃO 2 ACESSOS INCLINADOS DE FERRO FUNDIDO PARA REDE DE ÁGUA, DN 250, JUNTA ELÁSTICA, INSTALADO EM LOCAL COM NÍVEL BAIXO DE INTERFERÊNCIAS (NÃO INCLUI FORNECIMENTO). AF_05/2024</v>
          </cell>
          <cell r="C77" t="str">
            <v>UN</v>
          </cell>
          <cell r="D77">
            <v>29.39</v>
          </cell>
        </row>
        <row r="78">
          <cell r="A78">
            <v>105301</v>
          </cell>
          <cell r="B78" t="str">
            <v>ASSENTAMENTO DE CONEXÃO 2 ACESSOS INCLINADOS DE FERRO FUNDIDO PARA REDE DE ÁGUA, DN 300, JUNTA ELÁSTICA, INSTALADO EM LOCAL COM NÍVEL BAIXO DE INTERFERÊNCIAS (NÃO INCLUI FORNECIMENTO). AF_05/2024</v>
          </cell>
          <cell r="C78" t="str">
            <v>UN</v>
          </cell>
          <cell r="D78">
            <v>34.53</v>
          </cell>
        </row>
        <row r="79">
          <cell r="A79">
            <v>105302</v>
          </cell>
          <cell r="B79" t="str">
            <v>ASSENTAMENTO DE CONEXÃO 2 ACESSOS INCLINADOS DE FERRO FUNDIDO PARA REDE DE ÁGUA, DN 350, JUNTA ELÁSTICA, INSTALADO EM LOCAL COM NÍVEL BAIXO DE INTERFERÊNCIAS (NÃO INCLUI FORNECIMENTO). AF_05/2024</v>
          </cell>
          <cell r="C79" t="str">
            <v>UN</v>
          </cell>
          <cell r="D79">
            <v>39.68</v>
          </cell>
        </row>
        <row r="80">
          <cell r="A80">
            <v>105303</v>
          </cell>
          <cell r="B80" t="str">
            <v>ASSENTAMENTO DE CONEXÃO 2 ACESSOS INCLINADOS DE FERRO FUNDIDO PARA REDE DE ÁGUA, DN 400, JUNTA ELÁSTICA, INSTALADO EM LOCAL COM NÍVEL BAIXO DE INTERFERÊNCIAS (NÃO INCLUI FORNECIMENTO). AF_05/2024</v>
          </cell>
          <cell r="C80" t="str">
            <v>UN</v>
          </cell>
          <cell r="D80">
            <v>44.78</v>
          </cell>
        </row>
        <row r="81">
          <cell r="A81">
            <v>105304</v>
          </cell>
          <cell r="B81" t="str">
            <v>ASSENTAMENTO DE CONEXÃO 2 ACESSOS INCLINADOS DE FERRO FUNDIDO PARA REDE DE ÁGUA, DN 450, JUNTA ELÁSTICA, INSTALADO EM LOCAL COM NÍVEL BAIXO DE INTERFERÊNCIAS (NÃO INCLUI FORNECIMENTO). AF_05/2024</v>
          </cell>
          <cell r="C81" t="str">
            <v>UN</v>
          </cell>
          <cell r="D81">
            <v>50.07</v>
          </cell>
        </row>
        <row r="82">
          <cell r="A82">
            <v>105305</v>
          </cell>
          <cell r="B82" t="str">
            <v>ASSENTAMENTO DE CONEXÃO 2 ACESSOS INCLINADOS DE FERRO FUNDIDO PARA REDE DE ÁGUA, DN 500, JUNTA ELÁSTICA, INSTALADO EM LOCAL COM NÍVEL BAIXO DE INTERFERÊNCIAS (NÃO INCLUI FORNECIMENTO). AF_05/2024</v>
          </cell>
          <cell r="C82" t="str">
            <v>UN</v>
          </cell>
          <cell r="D82">
            <v>61.61</v>
          </cell>
        </row>
        <row r="83">
          <cell r="A83">
            <v>105306</v>
          </cell>
          <cell r="B83" t="str">
            <v>ASSENTAMENTO DE CONEXÃO 2 ACESSOS INCLINADOS DE FERRO FUNDIDO PARA REDE DE ÁGUA, DN 600, JUNTA ELÁSTICA, INSTALADO EM LOCAL COM NÍVEL BAIXO DE INTERFERÊNCIAS (NÃO INCLUI FORNECIMENTO). AF_05/2024</v>
          </cell>
          <cell r="C83" t="str">
            <v>UN</v>
          </cell>
          <cell r="D83">
            <v>73.069999999999993</v>
          </cell>
        </row>
        <row r="84">
          <cell r="A84">
            <v>105307</v>
          </cell>
          <cell r="B84" t="str">
            <v>ASSENTAMENTO DE CONEXÃO 2 ACESSOS INCLINADOS DE FERRO FUNDIDO PARA REDE DE ÁGUA, DN 700, JUNTA ELÁSTICA, INSTALADO EM LOCAL COM NÍVEL BAIXO DE INTERFERÊNCIAS (NÃO INCLUI FORNECIMENTO). AF_05/2024</v>
          </cell>
          <cell r="C84" t="str">
            <v>UN</v>
          </cell>
          <cell r="D84">
            <v>83.79</v>
          </cell>
        </row>
        <row r="85">
          <cell r="A85">
            <v>105317</v>
          </cell>
          <cell r="B85" t="str">
            <v>ASSENTAMENTO DE CONEXÃO 2 ACESSOS ALINHADOS DE FERRO FUNDIDO PARA REDE DE ÁGUA, DN 300, JUNTA ELÁSTICA, INSTALADO EM LOCAL COM NÍVEL BAIXO DE INTERFERÊNCIAS (NÃO INCLUI FORNECIMENTO). AF_05/2024</v>
          </cell>
          <cell r="C85" t="str">
            <v>UN</v>
          </cell>
          <cell r="D85">
            <v>23.8</v>
          </cell>
        </row>
        <row r="86">
          <cell r="A86">
            <v>105318</v>
          </cell>
          <cell r="B86" t="str">
            <v>ASSENTAMENTO DE CONEXÃO 2 ACESSOS ALINHADOS DE FERRO FUNDIDO PARA REDE DE ÁGUA, DN 350, JUNTA ELÁSTICA, INSTALADO EM LOCAL COM NÍVEL BAIXO DE INTERFERÊNCIAS (NÃO INCLUI FORNECIMENTO). AF_05/2024</v>
          </cell>
          <cell r="C86" t="str">
            <v>UN</v>
          </cell>
          <cell r="D86">
            <v>27.36</v>
          </cell>
        </row>
        <row r="87">
          <cell r="A87">
            <v>105319</v>
          </cell>
          <cell r="B87" t="str">
            <v>ASSENTAMENTO DE CONEXÃO 3 ACESSOS DE FERRO FUNDIDO PARA REDE DE ÁGUA, DN 200, JUNTA ELÁSTICA, INSTALADO EM LOCAL COM NÍVEL BAIXO DE INTERFERÊNCIAS (NÃO INCLUI FORNECIMENTO). AF_05/2024</v>
          </cell>
          <cell r="C87" t="str">
            <v>UN</v>
          </cell>
          <cell r="D87">
            <v>33.33</v>
          </cell>
        </row>
        <row r="88">
          <cell r="A88">
            <v>105320</v>
          </cell>
          <cell r="B88" t="str">
            <v>ASSENTAMENTO DE CONEXÃO 3 ACESSOS DE FERRO FUNDIDO PARA REDE DE ÁGUA, DN 250, JUNTA ELÁSTICA, INSTALADO EM LOCAL COM NÍVEL BAIXO DE INTERFERÊNCIAS (NÃO INCLUI FORNECIMENTO). AF_05/2024</v>
          </cell>
          <cell r="C88" t="str">
            <v>UN</v>
          </cell>
          <cell r="D88">
            <v>40.5</v>
          </cell>
        </row>
        <row r="89">
          <cell r="A89">
            <v>105321</v>
          </cell>
          <cell r="B89" t="str">
            <v>ASSENTAMENTO DE CONEXÃO 3 ACESSOS DE FERRO FUNDIDO PARA REDE DE ÁGUA, DN 300, JUNTA ELÁSTICA, INSTALADO EM LOCAL COM NÍVEL BAIXO DE INTERFERÊNCIAS (NÃO INCLUI FORNECIMENTO). AF_05/2024</v>
          </cell>
          <cell r="C89" t="str">
            <v>UN</v>
          </cell>
          <cell r="D89">
            <v>47.62</v>
          </cell>
        </row>
        <row r="90">
          <cell r="A90">
            <v>105322</v>
          </cell>
          <cell r="B90" t="str">
            <v>ASSENTAMENTO DE CONEXÃO 3 ACESSOS DE FERRO FUNDIDO PARA REDE DE ÁGUA, DN 350, JUNTA ELÁSTICA, INSTALADO EM LOCAL COM NÍVEL BAIXO DE INTERFERÊNCIAS (NÃO INCLUI FORNECIMENTO). AF_05/2024</v>
          </cell>
          <cell r="C90" t="str">
            <v>UN</v>
          </cell>
          <cell r="D90">
            <v>54.76</v>
          </cell>
        </row>
        <row r="91">
          <cell r="A91">
            <v>105323</v>
          </cell>
          <cell r="B91" t="str">
            <v>ASSENTAMENTO DE CONEXÃO 3 ACESSOS DE FERRO FUNDIDO PARA REDE DE ÁGUA, DN 400, JUNTA ELÁSTICA, INSTALADO EM LOCAL COM NÍVEL BAIXO DE INTERFERÊNCIAS (NÃO INCLUI FORNECIMENTO). AF_05/2024</v>
          </cell>
          <cell r="C91" t="str">
            <v>UN</v>
          </cell>
          <cell r="D91">
            <v>61.87</v>
          </cell>
        </row>
        <row r="92">
          <cell r="A92">
            <v>105324</v>
          </cell>
          <cell r="B92" t="str">
            <v>ASSENTAMENTO DE CONEXÃO 3 ACESSOS DE FERRO FUNDIDO PARA REDE DE ÁGUA, DN 450, JUNTA ELÁSTICA, INSTALADO EM LOCAL COM NÍVEL BAIXO DE INTERFERÊNCIAS (NÃO INCLUI FORNECIMENTO). AF_05/2024</v>
          </cell>
          <cell r="C92" t="str">
            <v>UN</v>
          </cell>
          <cell r="D92">
            <v>69.28</v>
          </cell>
        </row>
        <row r="93">
          <cell r="A93">
            <v>105325</v>
          </cell>
          <cell r="B93" t="str">
            <v>ASSENTAMENTO DE CONEXÃO 3 ACESSOS DE FERRO FUNDIDO PARA REDE DE ÁGUA, DN 500, JUNTA ELÁSTICA, INSTALADO EM LOCAL COM NÍVEL BAIXO DE INTERFERÊNCIAS (NÃO INCLUI FORNECIMENTO). AF_05/2024</v>
          </cell>
          <cell r="C93" t="str">
            <v>UN</v>
          </cell>
          <cell r="D93">
            <v>84.96</v>
          </cell>
        </row>
        <row r="94">
          <cell r="A94">
            <v>105326</v>
          </cell>
          <cell r="B94" t="str">
            <v>ASSENTAMENTO DE CONEXÃO 3 ACESSOS DE FERRO FUNDIDO PARA REDE DE ÁGUA, DN 600, JUNTA ELÁSTICA, INSTALADO EM LOCAL COM NÍVEL BAIXO DE INTERFERÊNCIAS (NÃO INCLUI FORNECIMENTO). AF_05/2024</v>
          </cell>
          <cell r="C94" t="str">
            <v>UN</v>
          </cell>
          <cell r="D94">
            <v>101.01</v>
          </cell>
        </row>
        <row r="95">
          <cell r="A95">
            <v>105340</v>
          </cell>
          <cell r="B95" t="str">
            <v>ASSENTAMENTO DE CONEXÃO 2 ACESSOS INCLINADOS DE FERRO FUNDIDO PARA REDE DE ÁGUA, DN 800, JUNTA ELÁSTICA, INSTALADO EM LOCAL COM NÍVEL BAIXO DE INTERFERÊNCIAS (NÃO INCLUI FORNECIMENTO). AF_05/2024</v>
          </cell>
          <cell r="C95" t="str">
            <v>UN</v>
          </cell>
          <cell r="D95">
            <v>94.77</v>
          </cell>
        </row>
        <row r="96">
          <cell r="A96">
            <v>105341</v>
          </cell>
          <cell r="B96" t="str">
            <v>ASSENTAMENTO DE CONEXÃO 2 ACESSOS INCLINADOS DE FERRO FUNDIDO PARA REDE DE ÁGUA, DN 1000, JUNTA ELÁSTICA, INSTALADO EM LOCAL COM NÍVEL BAIXO DE INTERFERÊNCIAS (NÃO INCLUI FORNECIMENTO). AF_05/2024</v>
          </cell>
          <cell r="C96" t="str">
            <v>UN</v>
          </cell>
          <cell r="D96">
            <v>117.29</v>
          </cell>
        </row>
        <row r="97">
          <cell r="A97">
            <v>105342</v>
          </cell>
          <cell r="B97" t="str">
            <v>ASSENTAMENTO DE CONEXÃO 2 ACESSOS INCLINADOS DE FERRO FUNDIDO PARA REDE DE ÁGUA, DN 1200, JUNTA ELÁSTICA, INSTALADO EM LOCAL COM NÍVEL BAIXO DE INTERFERÊNCIAS (NÃO INCLUI FORNECIMENTO). AF_05/2024</v>
          </cell>
          <cell r="C97" t="str">
            <v>UN</v>
          </cell>
          <cell r="D97">
            <v>142.88999999999999</v>
          </cell>
        </row>
        <row r="98">
          <cell r="A98">
            <v>105343</v>
          </cell>
          <cell r="B98" t="str">
            <v>ASSENTAMENTO DE CONEXÃO 3 ACESSOS DE FERRO FUNDIDO PARA REDE DE ÁGUA, DN 80, JUNTA ELÁSTICA, INSTALADO EM LOCAL COM NÍVEL BAIXO DE INTERFERÊNCIAS (NÃO INCLUI FORNECIMENTO). AF_05/2024</v>
          </cell>
          <cell r="C98" t="str">
            <v>UN</v>
          </cell>
          <cell r="D98">
            <v>16.84</v>
          </cell>
        </row>
        <row r="99">
          <cell r="A99">
            <v>105344</v>
          </cell>
          <cell r="B99" t="str">
            <v>ASSENTAMENTO DE CONEXÃO 3 ACESSOS DE FERRO FUNDIDO PARA REDE DE ÁGUA, DN 700, JUNTA ELÁSTICA, INSTALADO EM LOCAL COM NÍVEL BAIXO DE INTERFERÊNCIAS (NÃO INCLUI FORNECIMENTO). AF_05/2024</v>
          </cell>
          <cell r="C99" t="str">
            <v>UN</v>
          </cell>
          <cell r="D99">
            <v>115.49</v>
          </cell>
        </row>
        <row r="100">
          <cell r="A100">
            <v>105345</v>
          </cell>
          <cell r="B100" t="str">
            <v>ASSENTAMENTO DE CONEXÃO 3 ACESSOS DE FERRO FUNDIDO PARA REDE DE ÁGUA, DN 900, JUNTA ELÁSTICA, INSTALADO EM LOCAL COM NÍVEL BAIXO DE INTERFERÊNCIAS (NÃO INCLUI FORNECIMENTO). AF_05/2024</v>
          </cell>
          <cell r="C100" t="str">
            <v>UN</v>
          </cell>
          <cell r="D100">
            <v>146</v>
          </cell>
        </row>
        <row r="101">
          <cell r="A101">
            <v>105346</v>
          </cell>
          <cell r="B101" t="str">
            <v>ASSENTAMENTO DE CONEXÃO 3 ACESSOS DE FERRO FUNDIDO PARA REDE DE ÁGUA, DN 1000, JUNTA ELÁSTICA, INSTALADO EM LOCAL COM NÍVEL BAIXO DE INTERFERÊNCIAS (NÃO INCLUI FORNECIMENTO). AF_05/2024</v>
          </cell>
          <cell r="C101" t="str">
            <v>UN</v>
          </cell>
          <cell r="D101">
            <v>161.75</v>
          </cell>
        </row>
        <row r="102">
          <cell r="A102">
            <v>105347</v>
          </cell>
          <cell r="B102" t="str">
            <v>ASSENTAMENTO DE CONEXÃO 3 ACESSOS DE FERRO FUNDIDO PARA REDE DE ÁGUA, DN 1200, JUNTA ELÁSTICA, INSTALADO EM LOCAL COM NÍVEL BAIXO DE INTERFERÊNCIAS (NÃO INCLUI FORNECIMENTO). AF_05/2024</v>
          </cell>
          <cell r="C102" t="str">
            <v>UN</v>
          </cell>
          <cell r="D102">
            <v>199.11</v>
          </cell>
        </row>
        <row r="103">
          <cell r="A103">
            <v>105348</v>
          </cell>
          <cell r="B103" t="str">
            <v>ASSENTAMENTO DE CONEXÃO 3 ACESSOS DE FERRO FUNDIDO PARA REDE DE ÁGUA, DN 300, JUNTA ELÁSTICA, INSTALADO EM LOCAL COM NÍVEL ALTO DE INTERFERÊNCIAS (NÃO INCLUI FORNECIMENTO). AF_05/2024</v>
          </cell>
          <cell r="C103" t="str">
            <v>UN</v>
          </cell>
          <cell r="D103">
            <v>58.6</v>
          </cell>
        </row>
        <row r="104">
          <cell r="A104">
            <v>105349</v>
          </cell>
          <cell r="B104" t="str">
            <v>ASSENTAMENTO DE CONEXÃO 3 ACESSOS DE FERRO FUNDIDO PARA REDE DE ÁGUA, DN 350, JUNTA ELÁSTICA, INSTALADO EM LOCAL COM NÍVEL ALTO DE INTERFERÊNCIAS (NÃO INCLUI FORNECIMENTO). AF_05/2024</v>
          </cell>
          <cell r="C104" t="str">
            <v>UN</v>
          </cell>
          <cell r="D104">
            <v>67.09</v>
          </cell>
        </row>
        <row r="105">
          <cell r="A105">
            <v>105350</v>
          </cell>
          <cell r="B105" t="str">
            <v>ASSENTAMENTO DE CONEXÃO 3 ACESSOS DE FERRO FUNDIDO PARA REDE DE ÁGUA, DN 400, JUNTA ELÁSTICA, INSTALADO EM LOCAL COM NÍVEL ALTO DE INTERFERÊNCIAS (NÃO INCLUI FORNECIMENTO). AF_05/2024</v>
          </cell>
          <cell r="C105" t="str">
            <v>UN</v>
          </cell>
          <cell r="D105">
            <v>75.569999999999993</v>
          </cell>
        </row>
        <row r="106">
          <cell r="A106">
            <v>105351</v>
          </cell>
          <cell r="B106" t="str">
            <v>ASSENTAMENTO DE CONEXÃO 3 ACESSOS DE FERRO FUNDIDO PARA REDE DE ÁGUA, DN 450, JUNTA ELÁSTICA, INSTALADO EM LOCAL COM NÍVEL ALTO DE INTERFERÊNCIAS (NÃO INCLUI FORNECIMENTO). AF_05/2024</v>
          </cell>
          <cell r="C106" t="str">
            <v>UN</v>
          </cell>
          <cell r="D106">
            <v>84.33</v>
          </cell>
        </row>
        <row r="107">
          <cell r="A107">
            <v>105352</v>
          </cell>
          <cell r="B107" t="str">
            <v>ASSENTAMENTO DE CONEXÃO 3 ACESSOS DE FERRO FUNDIDO PARA REDE DE ÁGUA, DN 500, JUNTA ELÁSTICA, INSTALADO EM LOCAL COM NÍVEL ALTO DE INTERFERÊNCIAS (NÃO INCLUI FORNECIMENTO). AF_05/2024</v>
          </cell>
          <cell r="C107" t="str">
            <v>UN</v>
          </cell>
          <cell r="D107">
            <v>105.44</v>
          </cell>
        </row>
        <row r="108">
          <cell r="A108">
            <v>105353</v>
          </cell>
          <cell r="B108" t="str">
            <v>ASSENTAMENTO DE CONEXÃO 3 ACESSOS DE FERRO FUNDIDO PARA REDE DE ÁGUA, DN 600, JUNTA ELÁSTICA, INSTALADO EM LOCAL COM NÍVEL ALTO DE INTERFERÊNCIAS (NÃO INCLUI FORNECIMENTO). AF_05/2024</v>
          </cell>
          <cell r="C108" t="str">
            <v>UN</v>
          </cell>
          <cell r="D108">
            <v>124.82</v>
          </cell>
        </row>
        <row r="109">
          <cell r="A109">
            <v>105354</v>
          </cell>
          <cell r="B109" t="str">
            <v>ASSENTAMENTO DE CONEXÃO 3 ACESSOS DE FERRO FUNDIDO PARA REDE DE ÁGUA, DN 700, JUNTA ELÁSTICA, INSTALADO EM LOCAL COM NÍVEL ALTO DE INTERFERÊNCIAS (NÃO INCLUI FORNECIMENTO). AF_05/2024</v>
          </cell>
          <cell r="C109" t="str">
            <v>UN</v>
          </cell>
          <cell r="D109">
            <v>142.62</v>
          </cell>
        </row>
        <row r="110">
          <cell r="A110">
            <v>105355</v>
          </cell>
          <cell r="B110" t="str">
            <v>ASSENTAMENTO DE CONEXÃO 3 ACESSOS DE FERRO FUNDIDO PARA REDE DE ÁGUA, DN 800, JUNTA ELÁSTICA, INSTALADO EM LOCAL COM NÍVEL ALTO DE INTERFERÊNCIAS (NÃO INCLUI FORNECIMENTO). AF_05/2024</v>
          </cell>
          <cell r="C110" t="str">
            <v>UN</v>
          </cell>
          <cell r="D110">
            <v>160.99</v>
          </cell>
        </row>
        <row r="111">
          <cell r="A111">
            <v>105356</v>
          </cell>
          <cell r="B111" t="str">
            <v>ASSENTAMENTO DE CONEXÃO 3 ACESSOS DE FERRO FUNDIDO PARA REDE DE ÁGUA, DN 900, JUNTA ELÁSTICA, INSTALADO EM LOCAL COM NÍVEL ALTO DE INTERFERÊNCIAS (NÃO INCLUI FORNECIMENTO). AF_05/2024</v>
          </cell>
          <cell r="C111" t="str">
            <v>UN</v>
          </cell>
          <cell r="D111">
            <v>179.8</v>
          </cell>
        </row>
        <row r="112">
          <cell r="A112">
            <v>105357</v>
          </cell>
          <cell r="B112" t="str">
            <v>ASSENTAMENTO DE CONEXÃO 3 ACESSOS DE FERRO FUNDIDO PARA REDE DE ÁGUA, DN 1000, JUNTA ELÁSTICA, INSTALADO EM LOCAL COM NÍVEL ALTO DE INTERFERÊNCIAS (NÃO INCLUI FORNECIMENTO). AF_05/2024</v>
          </cell>
          <cell r="C112" t="str">
            <v>UN</v>
          </cell>
          <cell r="D112">
            <v>198.87</v>
          </cell>
        </row>
        <row r="113">
          <cell r="A113">
            <v>105358</v>
          </cell>
          <cell r="B113" t="str">
            <v>ASSENTAMENTO DE CONEXÃO 3 ACESSOS DE FERRO FUNDIDO PARA REDE DE ÁGUA, DN 1200, JUNTA ELÁSTICA, INSTALADO EM LOCAL COM NÍVEL ALTO DE INTERFERÊNCIAS (NÃO INCLUI FORNECIMENTO). AF_05/2024</v>
          </cell>
          <cell r="C113" t="str">
            <v>UN</v>
          </cell>
          <cell r="D113">
            <v>242.89</v>
          </cell>
        </row>
        <row r="114">
          <cell r="A114">
            <v>105369</v>
          </cell>
          <cell r="B114" t="str">
            <v>FORNECIMENTO E ASSENTAMENTO DE TE RANHURADO EM FERRO FUNDIDO, DN 80 (3") PARA REDE DE ÁGUA, INSTALADO EM LOCAL COM NÍVEL ALTO DE INTERFERÊNCIAS (INCLUI FORNECIMENTO). AF_05/2024</v>
          </cell>
          <cell r="C114" t="str">
            <v>UN</v>
          </cell>
          <cell r="D114">
            <v>75.72</v>
          </cell>
        </row>
        <row r="115">
          <cell r="A115">
            <v>105377</v>
          </cell>
          <cell r="B115" t="str">
            <v>FORNECIMENTO E ASSENTAMENTO DE CURVA 45 GRAUS RANHURADA EM FERRO FUNDIDO, DN 80 MM (3") PARA REDE DE ÁGUA, INSTALADO EM LOCAL COM NÍVEL ALTO DE INTERFERÊNCIAS (INCLUI FORNECIMENTO). AF_05/2024</v>
          </cell>
          <cell r="C115" t="str">
            <v>UN</v>
          </cell>
          <cell r="D115">
            <v>48.11</v>
          </cell>
        </row>
        <row r="116">
          <cell r="A116">
            <v>105378</v>
          </cell>
          <cell r="B116" t="str">
            <v>ASSENTAMENTO DE CONEXÃO 2 ACESSOS ALINHADOS DE FERRO FUNDIDO PARA REDE DE ÁGUA, DN 100, JUNTA ELÁSTICA, INSTALADO EM LOCAL COM NÍVEL ALTO DE INTERFERÊNCIAS (NÃO INCLUI FORNECIMENTO). AF_05/2024</v>
          </cell>
          <cell r="C116" t="str">
            <v>UN</v>
          </cell>
          <cell r="D116">
            <v>12.59</v>
          </cell>
        </row>
        <row r="117">
          <cell r="A117">
            <v>105379</v>
          </cell>
          <cell r="B117" t="str">
            <v>ASSENTAMENTO DE CONEXÃO 2 ACESSOS ALINHADOS DE FERRO FUNDIDO PARA REDE DE ÁGUA, DN 150, JUNTA ELÁSTICA, INSTALADO EM LOCAL COM NÍVEL ALTO DE INTERFERÊNCIAS (NÃO INCLUI FORNECIMENTO). AF_05/2024</v>
          </cell>
          <cell r="C117" t="str">
            <v>UN</v>
          </cell>
          <cell r="D117">
            <v>16.670000000000002</v>
          </cell>
        </row>
        <row r="118">
          <cell r="A118">
            <v>105380</v>
          </cell>
          <cell r="B118" t="str">
            <v>ASSENTAMENTO DE CONEXÃO 2 ACESSOS ALINHADOS DE FERRO FUNDIDO PARA REDE DE ÁGUA, DN 1000, JUNTA ELÁSTICA, INSTALADO EM LOCAL COM NÍVEL ALTO DE INTERFERÊNCIAS (NÃO INCLUI FORNECIMENTO). AF_05/2024</v>
          </cell>
          <cell r="C118" t="str">
            <v>UN</v>
          </cell>
          <cell r="D118">
            <v>99.42</v>
          </cell>
        </row>
        <row r="119">
          <cell r="A119">
            <v>105388</v>
          </cell>
          <cell r="B119" t="str">
            <v>ASSENTAMENTO DE CONEXÃO 2 ACESSOS ALINHADOS DE FERRO FUNDIDO PARA REDE DE ÁGUA, DN 150, JUNTA ELÁSTICA, INSTALADO EM LOCAL COM NÍVEL BAIXO DE INTERFERÊNCIAS (NÃO INCLUI FORNECIMENTO). AF_05/2024</v>
          </cell>
          <cell r="C119" t="str">
            <v>UN</v>
          </cell>
          <cell r="D119">
            <v>13.22</v>
          </cell>
        </row>
        <row r="120">
          <cell r="A120">
            <v>105389</v>
          </cell>
          <cell r="B120" t="str">
            <v>ASSENTAMENTO DE CONEXÃO 2 ACESSOS ALINHADOS DE FERRO FUNDIDO PARA REDE DE ÁGUA, DN 200, JUNTA ELÁSTICA, INSTALADO EM LOCAL COM NÍVEL BAIXO DE INTERFERÊNCIAS (NÃO INCLUI FORNECIMENTO). AF_05/2024</v>
          </cell>
          <cell r="C120" t="str">
            <v>UN</v>
          </cell>
          <cell r="D120">
            <v>16.64</v>
          </cell>
        </row>
        <row r="121">
          <cell r="A121">
            <v>105390</v>
          </cell>
          <cell r="B121" t="str">
            <v>ASSENTAMENTO DE CONEXÃO 2 ACESSOS INCLINADOS DE FERRO FUNDIDO PARA REDE DE ÁGUA, DN 900, JUNTA ELÁSTICA, INSTALADO EM LOCAL COM NÍVEL BAIXO DE INTERFERÊNCIAS (NÃO INCLUI FORNECIMENTO). AF_05/2024</v>
          </cell>
          <cell r="C121" t="str">
            <v>UN</v>
          </cell>
          <cell r="D121">
            <v>105.97</v>
          </cell>
        </row>
        <row r="122">
          <cell r="A122">
            <v>105391</v>
          </cell>
          <cell r="B122" t="str">
            <v>ASSENTAMENTO DE CONEXÃO 3 ACESSOS DE FERRO FUNDIDO PARA REDE DE ÁGUA, DN 800, JUNTA ELÁSTICA, INSTALADO EM LOCAL COM NÍVEL BAIXO DE INTERFERÊNCIAS (NÃO INCLUI FORNECIMENTO). AF_05/2024</v>
          </cell>
          <cell r="C122" t="str">
            <v>UN</v>
          </cell>
          <cell r="D122">
            <v>130.52000000000001</v>
          </cell>
        </row>
        <row r="123">
          <cell r="A123">
            <v>105392</v>
          </cell>
          <cell r="B123" t="str">
            <v>ASSENTAMENTO DE CONEXÃO 2 ACESSOS ALINHADOS DE FERRO FUNDIDO PARA REDE DE ÁGUA, DN 200, JUNTA ELÁSTICA, INSTALADO EM LOCAL COM NÍVEL ALTO DE INTERFERÊNCIAS (NÃO INCLUI FORNECIMENTO). AF_05/2024</v>
          </cell>
          <cell r="C123" t="str">
            <v>UN</v>
          </cell>
          <cell r="D123">
            <v>20.78</v>
          </cell>
        </row>
        <row r="124">
          <cell r="A124">
            <v>105393</v>
          </cell>
          <cell r="B124" t="str">
            <v>ASSENTAMENTO DE CONEXÃO 2 ACESSOS ALINHADOS DE FERRO FUNDIDO PARA REDE DE ÁGUA, DN 250, JUNTA ELÁSTICA, INSTALADO EM LOCAL COM NÍVEL ALTO DE INTERFERÊNCIAS (NÃO INCLUI FORNECIMENTO). AF_05/2024</v>
          </cell>
          <cell r="C124" t="str">
            <v>UN</v>
          </cell>
          <cell r="D124">
            <v>25.05</v>
          </cell>
        </row>
        <row r="125">
          <cell r="A125">
            <v>105394</v>
          </cell>
          <cell r="B125" t="str">
            <v>ASSENTAMENTO DE CONEXÃO 2 ACESSOS ALINHADOS DE FERRO FUNDIDO PARA REDE DE ÁGUA, DN 300, JUNTA ELÁSTICA, INSTALADO EM LOCAL COM NÍVEL ALTO DE INTERFERÊNCIAS (NÃO INCLUI FORNECIMENTO). AF_05/2024</v>
          </cell>
          <cell r="C125" t="str">
            <v>UN</v>
          </cell>
          <cell r="D125">
            <v>29.28</v>
          </cell>
        </row>
        <row r="126">
          <cell r="A126">
            <v>105395</v>
          </cell>
          <cell r="B126" t="str">
            <v>ASSENTAMENTO DE CONEXÃO 2 ACESSOS ALINHADOS DE FERRO FUNDIDO PARA REDE DE ÁGUA, DN 350, JUNTA ELÁSTICA, INSTALADO EM LOCAL COM NÍVEL ALTO DE INTERFERÊNCIAS (NÃO INCLUI FORNECIMENTO). AF_05/2024</v>
          </cell>
          <cell r="C126" t="str">
            <v>UN</v>
          </cell>
          <cell r="D126">
            <v>33.520000000000003</v>
          </cell>
        </row>
        <row r="127">
          <cell r="A127">
            <v>105396</v>
          </cell>
          <cell r="B127" t="str">
            <v>ASSENTAMENTO DE CONEXÃO 2 ACESSOS ALINHADOS DE FERRO FUNDIDO PARA REDE DE ÁGUA, DN 400, JUNTA ELÁSTICA, INSTALADO EM LOCAL COM NÍVEL ALTO DE INTERFERÊNCIAS (NÃO INCLUI FORNECIMENTO). AF_05/2024</v>
          </cell>
          <cell r="C127" t="str">
            <v>UN</v>
          </cell>
          <cell r="D127">
            <v>37.770000000000003</v>
          </cell>
        </row>
        <row r="128">
          <cell r="A128">
            <v>105397</v>
          </cell>
          <cell r="B128" t="str">
            <v>ASSENTAMENTO DE CONEXÃO 2 ACESSOS ALINHADOS DE FERRO FUNDIDO PARA REDE DE ÁGUA, DN 450, JUNTA ELÁSTICA, INSTALADO EM LOCAL COM NÍVEL ALTO DE INTERFERÊNCIAS (NÃO INCLUI FORNECIMENTO). AF_05/2024</v>
          </cell>
          <cell r="C128" t="str">
            <v>UN</v>
          </cell>
          <cell r="D128">
            <v>42.15</v>
          </cell>
        </row>
        <row r="129">
          <cell r="A129">
            <v>105398</v>
          </cell>
          <cell r="B129" t="str">
            <v>ASSENTAMENTO DE CONEXÃO 2 ACESSOS ALINHADOS DE FERRO FUNDIDO PARA REDE DE ÁGUA, DN 500, JUNTA ELÁSTICA, INSTALADO EM LOCAL COM NÍVEL ALTO DE INTERFERÊNCIAS (NÃO INCLUI FORNECIMENTO). AF_05/2024</v>
          </cell>
          <cell r="C129" t="str">
            <v>UN</v>
          </cell>
          <cell r="D129">
            <v>52.71</v>
          </cell>
        </row>
        <row r="130">
          <cell r="A130">
            <v>105399</v>
          </cell>
          <cell r="B130" t="str">
            <v>ASSENTAMENTO DE CONEXÃO 2 ACESSOS ALINHADOS DE FERRO FUNDIDO PARA REDE DE ÁGUA, DN 600, JUNTA ELÁSTICA, INSTALADO EM LOCAL COM NÍVEL ALTO DE INTERFERÊNCIAS (NÃO INCLUI FORNECIMENTO). AF_05/2024</v>
          </cell>
          <cell r="C130" t="str">
            <v>UN</v>
          </cell>
          <cell r="D130">
            <v>62.38</v>
          </cell>
        </row>
        <row r="131">
          <cell r="A131">
            <v>105400</v>
          </cell>
          <cell r="B131" t="str">
            <v>ASSENTAMENTO DE CONEXÃO 2 ACESSOS ALINHADOS DE FERRO FUNDIDO PARA REDE DE ÁGUA, DN 700, JUNTA ELÁSTICA, INSTALADO EM LOCAL COM NÍVEL ALTO DE INTERFERÊNCIAS (NÃO INCLUI FORNECIMENTO). AF_05/2024</v>
          </cell>
          <cell r="C131" t="str">
            <v>UN</v>
          </cell>
          <cell r="D131">
            <v>71.31</v>
          </cell>
        </row>
        <row r="132">
          <cell r="A132">
            <v>105401</v>
          </cell>
          <cell r="B132" t="str">
            <v>ASSENTAMENTO DE CONEXÃO 2 ACESSOS ALINHADOS DE FERRO FUNDIDO PARA REDE DE ÁGUA, DN 800, JUNTA ELÁSTICA, INSTALADO EM LOCAL COM NÍVEL ALTO DE INTERFERÊNCIAS (NÃO INCLUI FORNECIMENTO). AF_05/2024</v>
          </cell>
          <cell r="C132" t="str">
            <v>UN</v>
          </cell>
          <cell r="D132">
            <v>80.489999999999995</v>
          </cell>
        </row>
        <row r="133">
          <cell r="A133">
            <v>105402</v>
          </cell>
          <cell r="B133" t="str">
            <v>ASSENTAMENTO DE CONEXÃO 2 ACESSOS ALINHADOS DE FERRO FUNDIDO PARA REDE DE ÁGUA, DN 900, JUNTA ELÁSTICA, INSTALADO EM LOCAL COM NÍVEL ALTO DE INTERFERÊNCIAS (NÃO INCLUI FORNECIMENTO). AF_05/2024</v>
          </cell>
          <cell r="C133" t="str">
            <v>UN</v>
          </cell>
          <cell r="D133">
            <v>89.91</v>
          </cell>
        </row>
        <row r="134">
          <cell r="A134">
            <v>97173</v>
          </cell>
          <cell r="B134" t="str">
            <v>ASSENTAMENTO DE TUBO DE AÇO CARBONO PARA REDE DE ÁGUA, DN 600 MM (24"), JUNTA SOLDADA, INSTALADO EM LOCAL COM NÍVEL ALTO DE INTERFERÊNCIAS (NÃO INCLUI FORNECIMENTO). AF_05/2024</v>
          </cell>
          <cell r="C134" t="str">
            <v>M</v>
          </cell>
          <cell r="D134">
            <v>40.92</v>
          </cell>
        </row>
        <row r="135">
          <cell r="A135">
            <v>97174</v>
          </cell>
          <cell r="B135" t="str">
            <v>ASSENTAMENTO DE TUBO DE AÇO CARBONO PARA REDE DE ÁGUA, DN 700 MM (28"), JUNTA SOLDADA, INSTALADO EM LOCAL COM NÍVEL ALTO DE INTERFERÊNCIAS (NÃO INCLUI FORNECIMENTO). AF_05/2024</v>
          </cell>
          <cell r="C135" t="str">
            <v>M</v>
          </cell>
          <cell r="D135">
            <v>48.84</v>
          </cell>
        </row>
        <row r="136">
          <cell r="A136">
            <v>97175</v>
          </cell>
          <cell r="B136" t="str">
            <v>ASSENTAMENTO DE TUBO DE AÇO CARBONO PARA REDE DE ÁGUA, DN 800 MM (32"), JUNTA SOLDADA, INSTALADO EM LOCAL COM NÍVEL ALTO DE INTERFERÊNCIAS (NÃO INCLUI FORNECIMENTO). AF_05/2024</v>
          </cell>
          <cell r="C136" t="str">
            <v>M</v>
          </cell>
          <cell r="D136">
            <v>56.78</v>
          </cell>
        </row>
        <row r="137">
          <cell r="A137">
            <v>97176</v>
          </cell>
          <cell r="B137" t="str">
            <v>ASSENTAMENTO DE TUBO DE AÇO CARBONO PARA REDE DE ÁGUA, DN 900 MM (36"), JUNTA SOLDADA, INSTALADO EM LOCAL COM NÍVEL ALTO DE INTERFERÊNCIAS (NÃO INCLUI FORNECIMENTO). AF_05/2024</v>
          </cell>
          <cell r="C137" t="str">
            <v>M</v>
          </cell>
          <cell r="D137">
            <v>64.72</v>
          </cell>
        </row>
        <row r="138">
          <cell r="A138">
            <v>97177</v>
          </cell>
          <cell r="B138" t="str">
            <v>ASSENTAMENTO DE TUBO DE AÇO CARBONO PARA REDE DE ÁGUA, DN 1000 MM (40") OU DN 1100 MM (44"), JUNTA SOLDADA, INSTALADO EM LOCAL COM NÍVEL ALTO DE INTERFERÊNCIAS (NÃO INCLUI FORNECIMENTO). AF_05/2024</v>
          </cell>
          <cell r="C138" t="str">
            <v>M</v>
          </cell>
          <cell r="D138">
            <v>72.66</v>
          </cell>
        </row>
        <row r="139">
          <cell r="A139">
            <v>97178</v>
          </cell>
          <cell r="B139" t="str">
            <v>ASSENTAMENTO DE TUBO DE AÇO CARBONO PARA REDE DE ÁGUA, DN 1200 MM (48") OU DN 1300 MM (52"), JUNTA SOLDADA, INSTALADO EM LOCAL COM NÍVEL ALTO DE INTERFERÊNCIAS (NÃO INCLUI FORNECIMENTO). AF_05/2024</v>
          </cell>
          <cell r="C139" t="str">
            <v>M</v>
          </cell>
          <cell r="D139">
            <v>88.53</v>
          </cell>
        </row>
        <row r="140">
          <cell r="A140">
            <v>97179</v>
          </cell>
          <cell r="B140" t="str">
            <v>ASSENTAMENTO DE TUBO DE AÇO CARBONO PARA REDE DE ÁGUA, DN 1400 MM (56'') OU DN 1500 MM (60"), JUNTA SOLDADA, INSTALADO EM LOCAL COM NÍVEL ALTO DE INTERFERÊNCIAS (NÃO INCLUI FORNECIMENTO). AF_05/2024</v>
          </cell>
          <cell r="C140" t="str">
            <v>M</v>
          </cell>
          <cell r="D140">
            <v>104.41</v>
          </cell>
        </row>
        <row r="141">
          <cell r="A141">
            <v>97180</v>
          </cell>
          <cell r="B141" t="str">
            <v>ASSENTAMENTO DE TUBO DE AÇO CARBONO PARA REDE DE ÁGUA, DN 1600 MM (64") OU DN 1700 MM (68"), JUNTA SOLDADA, INSTALADO EM LOCAL COM NÍVEL ALTO DE INTERFERÊNCIAS (NÃO INCLUI FORNECIMENTO). AF_05/2024</v>
          </cell>
          <cell r="C141" t="str">
            <v>M</v>
          </cell>
          <cell r="D141">
            <v>120.27</v>
          </cell>
        </row>
        <row r="142">
          <cell r="A142">
            <v>97181</v>
          </cell>
          <cell r="B142" t="str">
            <v>ASSENTAMENTO DE TUBO DE AÇO CARBONO PARA REDE DE ÁGUA, DN 1800 MM (72") OU DN 1900 MM (76"), JUNTA SOLDADA, INSTALADO EM LOCAL COM NÍVEL ALTO DE INTERFERÊNCIAS (NÃO INCLUI FORNECIMENTO). AF_05/2024</v>
          </cell>
          <cell r="C142" t="str">
            <v>M</v>
          </cell>
          <cell r="D142">
            <v>136.13</v>
          </cell>
        </row>
        <row r="143">
          <cell r="A143">
            <v>97182</v>
          </cell>
          <cell r="B143" t="str">
            <v>ASSENTAMENTO DE TUBO DE AÇO CARBONO PARA REDE DE ÁGUA, DN 2000 MM (80") OU DN 2100 MM (84"), JUNTA SOLDADA, INSTALADO EM LOCAL COM NÍVEL ALTO DE INTERFERÊNCIAS (NÃO INCLUI FORNECIMENTO). AF_05/2024</v>
          </cell>
          <cell r="C143" t="str">
            <v>M</v>
          </cell>
          <cell r="D143">
            <v>156.31</v>
          </cell>
        </row>
        <row r="144">
          <cell r="A144">
            <v>97183</v>
          </cell>
          <cell r="B144" t="str">
            <v>ASSENTAMENTO DE TUBO DE AÇO CARBONO PARA REDE DE ÁGUA, DN 600 MM (24"), JUNTA SOLDADA, INSTALADO EM LOCAL COM NÍVEL BAIXO DE INTERFERÊNCIAS (NÃO INCLUI FORNECIMENTO). AF_05/2024</v>
          </cell>
          <cell r="C144" t="str">
            <v>M</v>
          </cell>
          <cell r="D144">
            <v>36.25</v>
          </cell>
        </row>
        <row r="145">
          <cell r="A145">
            <v>97184</v>
          </cell>
          <cell r="B145" t="str">
            <v>ASSENTAMENTO DE TUBO DE AÇO CARBONO PARA REDE DE ÁGUA, DN 700 MM (28"), JUNTA SOLDADA, INSTALADO EM LOCAL COM NÍVEL BAIXO DE INTERFERÊNCIAS (NÃO INCLUI FORNECIMENTO). AF_05/2024</v>
          </cell>
          <cell r="C145" t="str">
            <v>M</v>
          </cell>
          <cell r="D145">
            <v>43.37</v>
          </cell>
        </row>
        <row r="146">
          <cell r="A146">
            <v>97185</v>
          </cell>
          <cell r="B146" t="str">
            <v>ASSENTAMENTO DE TUBO DE AÇO CARBONO PARA REDE DE ÁGUA, DN 800 MM (32"), JUNTA SOLDADA, INSTALADO EM LOCAL COM NÍVEL BAIXO DE INTERFERÊNCIAS (NÃO INCLUI FORNECIMENTO). AF_05/2024</v>
          </cell>
          <cell r="C146" t="str">
            <v>M</v>
          </cell>
          <cell r="D146">
            <v>50.49</v>
          </cell>
        </row>
        <row r="147">
          <cell r="A147">
            <v>97186</v>
          </cell>
          <cell r="B147" t="str">
            <v>ASSENTAMENTO DE TUBO DE AÇO CARBONO PARA REDE DE ÁGUA, DN 900 MM (36"), JUNTA SOLDADA, INSTALADO EM LOCAL COM NÍVEL BAIXO DE INTERFERÊNCIAS (NÃO INCLUI FORNECIMENTO). AF_05/2024</v>
          </cell>
          <cell r="C147" t="str">
            <v>M</v>
          </cell>
          <cell r="D147">
            <v>57.62</v>
          </cell>
        </row>
        <row r="148">
          <cell r="A148">
            <v>97187</v>
          </cell>
          <cell r="B148" t="str">
            <v>ASSENTAMENTO DE TUBO DE AÇO CARBONO PARA REDE DE ÁGUA, DN 1000 MM (40") OU DN 1100 MM (44"), JUNTA SOLDADA, INSTALADO EM LOCAL COM NÍVEL BAIXO DE INTERFERÊNCIAS (NÃO INCLUI FORNECIMENTO). AF_05/2024</v>
          </cell>
          <cell r="C148" t="str">
            <v>M</v>
          </cell>
          <cell r="D148">
            <v>64.739999999999995</v>
          </cell>
        </row>
        <row r="149">
          <cell r="A149">
            <v>97188</v>
          </cell>
          <cell r="B149" t="str">
            <v>ASSENTAMENTO DE TUBO DE AÇO CARBONO PARA REDE DE ÁGUA, DN 1200 MM (48") OU DN 1300 MM (52"), JUNTA SOLDADA, INSTALADO EM LOCAL COM NÍVEL BAIXO DE INTERFERÊNCIAS (NÃO INCLUI FORNECIMENTO). AF_05/2024</v>
          </cell>
          <cell r="C149" t="str">
            <v>M</v>
          </cell>
          <cell r="D149">
            <v>78.989999999999995</v>
          </cell>
        </row>
        <row r="150">
          <cell r="A150">
            <v>97189</v>
          </cell>
          <cell r="B150" t="str">
            <v>ASSENTAMENTO DE TUBO DE AÇO CARBONO PARA REDE DE ÁGUA, DN 1400 MM (56'') OU DN 1500 MM (60"), JUNTA SOLDADA, INSTALADO EM LOCAL COM NÍVEL BAIXO DE INTERFERÊNCIAS (NÃO INCLUI FORNECIMENTO). AF_05/2024</v>
          </cell>
          <cell r="C150" t="str">
            <v>M</v>
          </cell>
          <cell r="D150">
            <v>93.24</v>
          </cell>
        </row>
        <row r="151">
          <cell r="A151">
            <v>97190</v>
          </cell>
          <cell r="B151" t="str">
            <v>ASSENTAMENTO DE TUBO DE AÇO CARBONO PARA REDE DE ÁGUA, DN 1600 MM (64") OU DN 1700 MM (68"), JUNTA SOLDADA, INSTALADO EM LOCAL COM NÍVEL BAIXO DE INTERFERÊNCIAS (NÃO INCLUI FORNECIMENTO). AF_05/2024</v>
          </cell>
          <cell r="C151" t="str">
            <v>M</v>
          </cell>
          <cell r="D151">
            <v>107.48</v>
          </cell>
        </row>
        <row r="152">
          <cell r="A152">
            <v>97191</v>
          </cell>
          <cell r="B152" t="str">
            <v>ASSENTAMENTO DE TUBO DE AÇO CARBONO PARA REDE DE ÁGUA, DN 1800 MM (72") OU DN 1900 MM (76"), JUNTA SOLDADA, INSTALADO EM LOCAL COM NÍVEL BAIXO DE INTERFERÊNCIAS (NÃO INCLUI FORNECIMENTO). AF_05/2024</v>
          </cell>
          <cell r="C152" t="str">
            <v>M</v>
          </cell>
          <cell r="D152">
            <v>121.72</v>
          </cell>
        </row>
        <row r="153">
          <cell r="A153">
            <v>97192</v>
          </cell>
          <cell r="B153" t="str">
            <v>ASSENTAMENTO DE TUBO DE AÇO CARBONO PARA REDE DE ÁGUA, DN 2000 MM (80") OU DN 2100 MM (84"), JUNTA SOLDADA, INSTALADO EM LOCAL COM NÍVEL BAIXO DE INTERFERÊNCIAS (NÃO INCLUI FORNECIMENTO). AF_05/2024</v>
          </cell>
          <cell r="C153" t="str">
            <v>M</v>
          </cell>
          <cell r="D153">
            <v>139.26</v>
          </cell>
        </row>
        <row r="154">
          <cell r="A154">
            <v>90694</v>
          </cell>
          <cell r="B154" t="str">
            <v>TUBO DE PVC PARA REDE COLETORA DE ESGOTO DE PAREDE MACIÇA, DN 100 MM, JUNTA ELÁSTICA - FORNECIMENTO E ASSENTAMENTO. AF_01/2021</v>
          </cell>
          <cell r="C154" t="str">
            <v>M</v>
          </cell>
          <cell r="D154">
            <v>57.99</v>
          </cell>
        </row>
        <row r="155">
          <cell r="A155">
            <v>90695</v>
          </cell>
          <cell r="B155" t="str">
            <v>TUBO DE PVC PARA REDE COLETORA DE ESGOTO DE PAREDE MACIÇA, DN 150 MM, JUNTA ELÁSTICA  - FORNECIMENTO E ASSENTAMENTO. AF_01/2021</v>
          </cell>
          <cell r="C155" t="str">
            <v>M</v>
          </cell>
          <cell r="D155">
            <v>110.86</v>
          </cell>
        </row>
        <row r="156">
          <cell r="A156">
            <v>90696</v>
          </cell>
          <cell r="B156" t="str">
            <v>TUBO DE PVC PARA REDE COLETORA DE ESGOTO DE PAREDE MACIÇA, DN 200 MM, JUNTA ELÁSTICA - FORNECIMENTO E ASSENTAMENTO. AF_01/2021</v>
          </cell>
          <cell r="C156" t="str">
            <v>M</v>
          </cell>
          <cell r="D156">
            <v>185.79</v>
          </cell>
        </row>
        <row r="157">
          <cell r="A157">
            <v>90697</v>
          </cell>
          <cell r="B157" t="str">
            <v>TUBO DE PVC PARA REDE COLETORA DE ESGOTO DE PAREDE MACIÇA, DN 250 MM, JUNTA ELÁSTICA  - FORNECIMENTO E ASSENTAMENTO. AF_01/2021</v>
          </cell>
          <cell r="C157" t="str">
            <v>M</v>
          </cell>
          <cell r="D157">
            <v>288.79000000000002</v>
          </cell>
        </row>
        <row r="158">
          <cell r="A158">
            <v>90698</v>
          </cell>
          <cell r="B158" t="str">
            <v>TUBO DE PVC PARA REDE COLETORA DE ESGOTO DE PAREDE MACIÇA, DN 300 MM, JUNTA ELÁSTICA,  FORNECIMENTO E ASSENTAMENTO. AF_01/2021</v>
          </cell>
          <cell r="C158" t="str">
            <v>M</v>
          </cell>
          <cell r="D158">
            <v>442.04</v>
          </cell>
        </row>
        <row r="159">
          <cell r="A159">
            <v>90699</v>
          </cell>
          <cell r="B159" t="str">
            <v>TUBO DE PVC PARA REDE COLETORA DE ESGOTO DE PAREDE MACIÇA, DN 350 MM, JUNTA ELÁSTICA  - FORNECIMENTO E ASSENTAMENTO. AF_01/2021</v>
          </cell>
          <cell r="C159" t="str">
            <v>M</v>
          </cell>
          <cell r="D159">
            <v>622.66999999999996</v>
          </cell>
        </row>
        <row r="160">
          <cell r="A160">
            <v>90700</v>
          </cell>
          <cell r="B160" t="str">
            <v>TUBO DE PVC PARA REDE COLETORA DE ESGOTO DE PAREDE MACIÇA, DN 400 MM, JUNTA ELÁSTICA  FORNECIMENTO E ASSENTAMENTO. AF_01/2021</v>
          </cell>
          <cell r="C160" t="str">
            <v>M</v>
          </cell>
          <cell r="D160">
            <v>726.94</v>
          </cell>
        </row>
        <row r="161">
          <cell r="A161">
            <v>90701</v>
          </cell>
          <cell r="B161" t="str">
            <v>TUBO DE PVC CORRUGADO DE DUPLA PAREDE PARA REDE COLETORA DE ESGOTO, DN 150 MM, JUNTA ELÁSTICA - FORNECIMENTO E ASSENTAMENTO. AF_01/2021</v>
          </cell>
          <cell r="C161" t="str">
            <v>M</v>
          </cell>
          <cell r="D161">
            <v>86.45</v>
          </cell>
        </row>
        <row r="162">
          <cell r="A162">
            <v>90702</v>
          </cell>
          <cell r="B162" t="str">
            <v>TUBO DE PVC CORRUGADO DE DUPLA PAREDE PARA REDE COLETORA DE ESGOTO, DN 200 MM, JUNTA ELÁSTICA - FORNECIMENTO E ASSENTAMENTO. AF_01/2021</v>
          </cell>
          <cell r="C162" t="str">
            <v>M</v>
          </cell>
          <cell r="D162">
            <v>143.80000000000001</v>
          </cell>
        </row>
        <row r="163">
          <cell r="A163">
            <v>90703</v>
          </cell>
          <cell r="B163" t="str">
            <v>TUBO DE PVC CORRUGADO DE DUPLA PAREDE PARA REDE COLETORA DE ESGOTO, DN 250 MM, JUNTA ELÁSTICA - FORNECIMENTO E ASSENTAMENTO. AF_01/2021</v>
          </cell>
          <cell r="C163" t="str">
            <v>M</v>
          </cell>
          <cell r="D163">
            <v>225.56</v>
          </cell>
        </row>
        <row r="164">
          <cell r="A164">
            <v>90704</v>
          </cell>
          <cell r="B164" t="str">
            <v>TUBO DE PVC CORRUGADO DE DUPLA PAREDE PARA REDE COLETORA DE ESGOTO, DN 300 MM, JUNTA ELÁSTICA - FORNECIMENTO E ASSENTAMENTO. AF_01/2021</v>
          </cell>
          <cell r="C164" t="str">
            <v>M</v>
          </cell>
          <cell r="D164">
            <v>335.09</v>
          </cell>
        </row>
        <row r="165">
          <cell r="A165">
            <v>90705</v>
          </cell>
          <cell r="B165" t="str">
            <v>TUBO DE PVC CORRUGADO DE DUPLA PAREDE PARA REDE COLETORA DE ESGOTO, DN 350 MM, JUNTA ELÁSTICA - FORNECIMENTO E ASSENTAMENTO. AF_01/2021</v>
          </cell>
          <cell r="C165" t="str">
            <v>M</v>
          </cell>
          <cell r="D165">
            <v>439.58</v>
          </cell>
        </row>
        <row r="166">
          <cell r="A166">
            <v>90706</v>
          </cell>
          <cell r="B166" t="str">
            <v>TUBO DE PVC CORRUGADO DE DUPLA PAREDE PARA REDE COLETORA DE ESGOTO, DN 400 MM, JUNTA ELÁSTICA - FORNECIMENTO E ASSENTAMENTO. AF_01/2021</v>
          </cell>
          <cell r="C166" t="str">
            <v>M</v>
          </cell>
          <cell r="D166">
            <v>582.51</v>
          </cell>
        </row>
        <row r="167">
          <cell r="A167">
            <v>90708</v>
          </cell>
          <cell r="B167" t="str">
            <v>TUBO DE PEAD CORRUGADO DE DUPLA PAREDE PARA REDE COLETORA DE ESGOTO, DN 600 MM, JUNTA ELÁSTICA INTEGRADA - FORNECIMENTO E ASSENTAMENTO. AF_01/2021</v>
          </cell>
          <cell r="C167" t="str">
            <v>M</v>
          </cell>
          <cell r="D167">
            <v>869.51</v>
          </cell>
        </row>
        <row r="168">
          <cell r="A168">
            <v>90724</v>
          </cell>
          <cell r="B168" t="str">
            <v>JUNTA ARGAMASSADA ENTRE TUBO DN 100 MM E O POÇO DE VISITA/ CAIXA DE CONCRETO OU ALVENARIA EM REDES DE ESGOTO. AF_01/2021</v>
          </cell>
          <cell r="C168" t="str">
            <v>UN</v>
          </cell>
          <cell r="D168">
            <v>24.66</v>
          </cell>
        </row>
        <row r="169">
          <cell r="A169">
            <v>90725</v>
          </cell>
          <cell r="B169" t="str">
            <v>JUNTA ARGAMASSADA ENTRE TUBO DN 150 MM E O POÇO DE VISITA/ CAIXA DE CONCRETO OU ALVENARIA EM REDES DE ESGOTO. AF_01/2021</v>
          </cell>
          <cell r="C169" t="str">
            <v>UN</v>
          </cell>
          <cell r="D169">
            <v>30.34</v>
          </cell>
        </row>
        <row r="170">
          <cell r="A170">
            <v>90726</v>
          </cell>
          <cell r="B170" t="str">
            <v>JUNTA ARGAMASSADA ENTRE TUBO DN 200 MM E O POÇO/ CAIXA DE CONCRETO OU ALVENARIA EM REDES DE ESGOTO. AF_01/2021</v>
          </cell>
          <cell r="C170" t="str">
            <v>UN</v>
          </cell>
          <cell r="D170">
            <v>36.06</v>
          </cell>
        </row>
        <row r="171">
          <cell r="A171">
            <v>90727</v>
          </cell>
          <cell r="B171" t="str">
            <v>JUNTA ARGAMASSADA ENTRE TUBO DN 250 MM E O POÇO DE VISITA/ CAIXA DE CONCRETO OU ALVENARIA EM REDES DE ESGOTO. AF_01/2021</v>
          </cell>
          <cell r="C171" t="str">
            <v>UN</v>
          </cell>
          <cell r="D171">
            <v>41.73</v>
          </cell>
        </row>
        <row r="172">
          <cell r="A172">
            <v>90728</v>
          </cell>
          <cell r="B172" t="str">
            <v>JUNTA ARGAMASSADA ENTRE TUBO DN 300 MM E O POÇO DE VISITA/ CAIXA DE CONCRETO OU ALVENARIA EM REDES DE ESGOTO. AF_01/2021</v>
          </cell>
          <cell r="C172" t="str">
            <v>UN</v>
          </cell>
          <cell r="D172">
            <v>47.4</v>
          </cell>
        </row>
        <row r="173">
          <cell r="A173">
            <v>90729</v>
          </cell>
          <cell r="B173" t="str">
            <v>JUNTA ARGAMASSADA ENTRE TUBO DN 350 MM E O POÇO DE VISITA/ CAIXA DE CONCRETO OU ALVENARIA EM REDES DE ESGOTO. AF_01/2021</v>
          </cell>
          <cell r="C173" t="str">
            <v>UN</v>
          </cell>
          <cell r="D173">
            <v>53.06</v>
          </cell>
        </row>
        <row r="174">
          <cell r="A174">
            <v>90730</v>
          </cell>
          <cell r="B174" t="str">
            <v>JUNTA ARGAMASSADA ENTRE TUBO DN 400 MM E O POÇO DE VISITA/ CAIXA DE CONCRETO OU ALVENARIA EM REDES DE ESGOTO. AF_01/2021</v>
          </cell>
          <cell r="C174" t="str">
            <v>UN</v>
          </cell>
          <cell r="D174">
            <v>58.73</v>
          </cell>
        </row>
        <row r="175">
          <cell r="A175">
            <v>90731</v>
          </cell>
          <cell r="B175" t="str">
            <v>JUNTA ARGAMASSADA ENTRE TUBO DN 450 MM E O POÇO DE VISITA/ CAIXA DE CONCRETO OU ALVENARIA EM REDES DE ESGOTO. AF_01/2021</v>
          </cell>
          <cell r="C175" t="str">
            <v>UN</v>
          </cell>
          <cell r="D175">
            <v>64.400000000000006</v>
          </cell>
        </row>
        <row r="176">
          <cell r="A176">
            <v>90732</v>
          </cell>
          <cell r="B176" t="str">
            <v>JUNTA ARGAMASSADA ENTRE TUBO DN 600 MM E O POÇO DE VISITA/ CAIXA DE CONCRETO OU ALVENARIA EM REDES DE ESGOTO. AF_01/2021</v>
          </cell>
          <cell r="C176" t="str">
            <v>UN</v>
          </cell>
          <cell r="D176">
            <v>81.400000000000006</v>
          </cell>
        </row>
        <row r="177">
          <cell r="A177">
            <v>90733</v>
          </cell>
          <cell r="B177" t="str">
            <v>ASSENTAMENTO DE TUBO DE PVC PARA REDE COLETORA DE ESGOTO DE PAREDE MACIÇA, DN 100 MM, JUNTA ELÁSTICA (NÃO INCLUI FORNECIMENTO). AF_01/2021</v>
          </cell>
          <cell r="C177" t="str">
            <v>M</v>
          </cell>
          <cell r="D177">
            <v>3.49</v>
          </cell>
        </row>
        <row r="178">
          <cell r="A178">
            <v>90734</v>
          </cell>
          <cell r="B178" t="str">
            <v>ASSENTAMENTO DE TUBO DE PVC PARA REDE COLETORA DE ESGOTO DE PAREDE MACIÇA, DN 150 MM, JUNTA ELÁSTICA,  (NÃO INCLUI FORNECIMENTO). AF_01/2021</v>
          </cell>
          <cell r="C178" t="str">
            <v>M</v>
          </cell>
          <cell r="D178">
            <v>4.13</v>
          </cell>
        </row>
        <row r="179">
          <cell r="A179">
            <v>90735</v>
          </cell>
          <cell r="B179" t="str">
            <v>ASSENTAMENTO DE TUBO DE PVC PARA REDE COLETORA DE ESGOTO DE PAREDE MACIÇA, DN 200 MM, JUNTA ELÁSTICA (NÃO INCLUI FORNECIMENTO). AF_01/2021</v>
          </cell>
          <cell r="C179" t="str">
            <v>M</v>
          </cell>
          <cell r="D179">
            <v>4.7699999999999996</v>
          </cell>
        </row>
        <row r="180">
          <cell r="A180">
            <v>90736</v>
          </cell>
          <cell r="B180" t="str">
            <v>ASSENTAMENTO DE TUBO DE PVC PARA REDE COLETORA DE ESGOTO DE PAREDE MACIÇA, DN 250 MM, JUNTA ELÁSTICA (NÃO INCLUI FORNECIMENTO). AF_01/2021</v>
          </cell>
          <cell r="C180" t="str">
            <v>M</v>
          </cell>
          <cell r="D180">
            <v>5.41</v>
          </cell>
        </row>
        <row r="181">
          <cell r="A181">
            <v>90737</v>
          </cell>
          <cell r="B181" t="str">
            <v>ASSENTAMENTO DE TUBO DE PVC PARA REDE COLETORA DE ESGOTO DE PAREDE MACIÇA, DN 300 MM, JUNTA ELÁSTICA  (NÃO INCLUI FORNECIMENTO). AF_01/2021</v>
          </cell>
          <cell r="C181" t="str">
            <v>M</v>
          </cell>
          <cell r="D181">
            <v>6.07</v>
          </cell>
        </row>
        <row r="182">
          <cell r="A182">
            <v>90738</v>
          </cell>
          <cell r="B182" t="str">
            <v>ASSENTAMENTO DE TUBO DE PVC PARA REDE COLETORA DE ESGOTO DE PAREDE MACIÇA, DN 350 MM, JUNTA ELÁSTICA (NÃO INCLUI FORNECIMENTO). AF_01/2021</v>
          </cell>
          <cell r="C182" t="str">
            <v>M</v>
          </cell>
          <cell r="D182">
            <v>6.71</v>
          </cell>
        </row>
        <row r="183">
          <cell r="A183">
            <v>90739</v>
          </cell>
          <cell r="B183" t="str">
            <v>ASSENTAMENTO DE TUBO DE PVC PARA REDE COLETORA DE ESGOTO DE PAREDE MACIÇA, DN 400 MM, JUNTA ELÁSTICA (NÃO INCLUI FORNECIMENTO). AF_01/2021</v>
          </cell>
          <cell r="C183" t="str">
            <v>M</v>
          </cell>
          <cell r="D183">
            <v>9.6</v>
          </cell>
        </row>
        <row r="184">
          <cell r="A184">
            <v>90740</v>
          </cell>
          <cell r="B184" t="str">
            <v>ASSENTAMENTO DE TUBO DE PVC CORRUGADO DE DUPLA PAREDE PARA REDE COLETORA DE ESGOTO, DN 150 MM, JUNTA ELÁSTICA (NÃO INCLUI FORNECIMENTO). AF_01/2021</v>
          </cell>
          <cell r="C184" t="str">
            <v>M</v>
          </cell>
          <cell r="D184">
            <v>4.5999999999999996</v>
          </cell>
        </row>
        <row r="185">
          <cell r="A185">
            <v>90741</v>
          </cell>
          <cell r="B185" t="str">
            <v>ASSENTAMENTO DE TUBO DE PVC CORRUGADO DE DUPLA PAREDE PARA REDE COLETORA DE ESGOTO, DN 200 MM, JUNTA ELÁSTICA (NÃO INCLUI FORNECIMENTO). AF_01/2021</v>
          </cell>
          <cell r="C185" t="str">
            <v>M</v>
          </cell>
          <cell r="D185">
            <v>5.24</v>
          </cell>
        </row>
        <row r="186">
          <cell r="A186">
            <v>90742</v>
          </cell>
          <cell r="B186" t="str">
            <v>ASSENTAMENTO DE TUBO DE PVC CORRUGADO DE DUPLA PAREDE PARA REDE COLETORA DE ESGOTO, DN 250 MM, JUNTA ELÁSTICA (NÃO INCLUI FORNECIMENTO). AF_01/2021</v>
          </cell>
          <cell r="C186" t="str">
            <v>M</v>
          </cell>
          <cell r="D186">
            <v>5.9</v>
          </cell>
        </row>
        <row r="187">
          <cell r="A187">
            <v>90743</v>
          </cell>
          <cell r="B187" t="str">
            <v>ASSENTAMENTO DE TUBO DE PVC CORRUGADO DE DUPLA PAREDE PARA REDE COLETORA DE ESGOTO, DN 300 MM, JUNTA ELÁSTICA (NÃO INCLUI FORNECIMENTO). AF_01/2021</v>
          </cell>
          <cell r="C187" t="str">
            <v>M</v>
          </cell>
          <cell r="D187">
            <v>6.54</v>
          </cell>
        </row>
        <row r="188">
          <cell r="A188">
            <v>90744</v>
          </cell>
          <cell r="B188" t="str">
            <v>ASSENTAMENTO DE TUBO DE PVC CORRUGADO DE DUPLA PAREDE PARA REDE COLETORA DE ESGOTO, DN 350 MM, JUNTA ELÁSTICA (NÃO INCLUI FORNECIMENTO). AF_01/2021</v>
          </cell>
          <cell r="C188" t="str">
            <v>M</v>
          </cell>
          <cell r="D188">
            <v>7.18</v>
          </cell>
        </row>
        <row r="189">
          <cell r="A189">
            <v>90745</v>
          </cell>
          <cell r="B189" t="str">
            <v>ASSENTAMENTO DE TUBO DE PVC CORRUGADO DE DUPLA PAREDE PARA REDE COLETORA DE ESGOTO, DN 400 MM, JUNTA ELÁSTICA  (NÃO INCLUI FORNECIMENTO). AF_01/2021</v>
          </cell>
          <cell r="C189" t="str">
            <v>M</v>
          </cell>
          <cell r="D189">
            <v>10.72</v>
          </cell>
        </row>
        <row r="190">
          <cell r="A190">
            <v>90746</v>
          </cell>
          <cell r="B190" t="str">
            <v>ASSENTAMENTO DE TUBO DE PEAD CORRUGADO DE DUPLA PAREDE PARA REDE COLETORA DE ESGOTO, DN 450 MM, JUNTA ELÁSTICA INTEGRADA (NÃO INCLUI FORNECIMENTO). AF_01/2021</v>
          </cell>
          <cell r="C190" t="str">
            <v>M</v>
          </cell>
          <cell r="D190">
            <v>3.77</v>
          </cell>
        </row>
        <row r="191">
          <cell r="A191">
            <v>90747</v>
          </cell>
          <cell r="B191" t="str">
            <v>ASSENTAMENTO DE TUBO DE PEAD CORRUGADO DE DUPLA PAREDE PARA REDE COLETORA DE ESGOTO, DN 600 MM, JUNTA ELÁSTICA INTEGRADA (NÃO INCLUI FORNECIMENTO). AF_01/2021</v>
          </cell>
          <cell r="C191" t="str">
            <v>M</v>
          </cell>
          <cell r="D191">
            <v>17.559999999999999</v>
          </cell>
        </row>
        <row r="192">
          <cell r="A192">
            <v>94869</v>
          </cell>
          <cell r="B192" t="str">
            <v>TUBO DE PEAD CORRUGADO DE DUPLA PAREDE PARA REDE COLETORA DE ESGOTO, DN 250 MM, JUNTA ELÁSTICA INTEGRADA - FORNECIMENTO E ASSENTAMENTO. AF_01/2021</v>
          </cell>
          <cell r="C192" t="str">
            <v>M</v>
          </cell>
          <cell r="D192">
            <v>153.44</v>
          </cell>
        </row>
        <row r="193">
          <cell r="A193">
            <v>94870</v>
          </cell>
          <cell r="B193" t="str">
            <v>ASSENTAMENTO DE TUBO DE PEAD CORRUGADO DE DUPLA PAREDE PARA REDE COLETORA DE ESGOTO, DN 250 MM, JUNTA ELÁSTICA INTEGRADA (NÃO INCLUI FORNECIMENTO). AF_01/2021</v>
          </cell>
          <cell r="C193" t="str">
            <v>M</v>
          </cell>
          <cell r="D193">
            <v>1.99</v>
          </cell>
        </row>
        <row r="194">
          <cell r="A194">
            <v>94871</v>
          </cell>
          <cell r="B194" t="str">
            <v>TUBO DE PEAD CORRUGADO DE DUPLA PAREDE PARA REDE COLETORA DE ESGOTO, DN 300 MM, JUNTA ELÁSTICA INTEGRADA - FORNECIMENTO E ASSENTAMENTO. AF_01/2021</v>
          </cell>
          <cell r="C194" t="str">
            <v>M</v>
          </cell>
          <cell r="D194">
            <v>240.06</v>
          </cell>
        </row>
        <row r="195">
          <cell r="A195">
            <v>94872</v>
          </cell>
          <cell r="B195" t="str">
            <v>ASSENTAMENTO DE TUBO DE PEAD CORRUGADO DE DUPLA PAREDE PARA REDE COLETORA DE ESGOTO, DN 300 MM, JUNTA ELÁSTICA INTEGRADA  (NÃO INCLUI FORNECIMENTO). AF_01/2021</v>
          </cell>
          <cell r="C195" t="str">
            <v>M</v>
          </cell>
          <cell r="D195">
            <v>2.79</v>
          </cell>
        </row>
        <row r="196">
          <cell r="A196">
            <v>94875</v>
          </cell>
          <cell r="B196" t="str">
            <v>TUBO DE PEAD CORRUGADO DE DUPLA PAREDE PARA REDE COLETORA DE ESGOTO, DN 800 MM, JUNTA ELÁSTICA INTEGRADA - FORNECIMENTO E ASSENTAMENTO. AF_01/2021</v>
          </cell>
          <cell r="C196" t="str">
            <v>M</v>
          </cell>
          <cell r="D196">
            <v>1412.05</v>
          </cell>
        </row>
        <row r="197">
          <cell r="A197">
            <v>94876</v>
          </cell>
          <cell r="B197" t="str">
            <v>ASSENTAMENTO DE TUBO DE PEAD CORRUGADO DE DUPLA PAREDE PARA REDE COLETORA DE ESGOTO, DN 800 MM, JUNTA ELÁSTICA INTEGRADA  (NÃO INCLUI FORNECIMENTO). AF_01/2021</v>
          </cell>
          <cell r="C197" t="str">
            <v>M</v>
          </cell>
          <cell r="D197">
            <v>29.52</v>
          </cell>
        </row>
        <row r="198">
          <cell r="A198">
            <v>94878</v>
          </cell>
          <cell r="B198" t="str">
            <v>ASSENTAMENTO DE TUBO DE PEAD CORRUGADO DE DUPLA PAREDE PARA REDE COLETORA DE ESGOTO, DN 900 MM, JUNTA ELÁSTICA INTEGRADA (NÃO INCLUI FORNECIMENTO). AF_01/2021</v>
          </cell>
          <cell r="C198" t="str">
            <v>M</v>
          </cell>
          <cell r="D198">
            <v>34.15</v>
          </cell>
        </row>
        <row r="199">
          <cell r="A199">
            <v>94879</v>
          </cell>
          <cell r="B199" t="str">
            <v>TUBO DE PEAD CORRUGADO DE DUPLA PAREDE PARA REDE COLETORA DE ESGOTO, DN 1000 MM, JUNTA ELÁSTICA INTEGRADA - FORNECIMENTO E ASSENTAMENTO. AF_01/2021</v>
          </cell>
          <cell r="C199" t="str">
            <v>M</v>
          </cell>
          <cell r="D199">
            <v>2173.85</v>
          </cell>
        </row>
        <row r="200">
          <cell r="A200">
            <v>94880</v>
          </cell>
          <cell r="B200" t="str">
            <v>ASSENTAMENTO DE TUBO DE PEAD CORRUGADO DE DUPLA PAREDE PARA REDE COLETORA DE ESGOTO, DN 1000 MM, JUNTA ELÁSTICA INTEGRADA (NÃO INCLUI FORNECIMENTO). AF_01/2021</v>
          </cell>
          <cell r="C200" t="str">
            <v>M</v>
          </cell>
          <cell r="D200">
            <v>44.09</v>
          </cell>
        </row>
        <row r="201">
          <cell r="A201">
            <v>94881</v>
          </cell>
          <cell r="B201" t="str">
            <v>TUBO DE PEAD CORRUGADO DE DUPLA PAREDE PARA REDE COLETORA DE ESGOTO, DN 1200 MM, JUNTA ELÁSTICA INTEGRADA - FORNECIMENTO E ASSENTAMENTO. AF_01/2021</v>
          </cell>
          <cell r="C201" t="str">
            <v>M</v>
          </cell>
          <cell r="D201">
            <v>2994.67</v>
          </cell>
        </row>
        <row r="202">
          <cell r="A202">
            <v>94882</v>
          </cell>
          <cell r="B202" t="str">
            <v>ASSENTAMENTO DE TUBO DE PEAD CORRUGADO DE DUPLA PAREDE PARA REDE COLETORA DE ESGOTO, DN 1200 MM, JUNTA ELÁSTICA INTEGRADA (NÃO INCLUI FORNECIMENTO). AF_01/2021</v>
          </cell>
          <cell r="C202" t="str">
            <v>M</v>
          </cell>
          <cell r="D202">
            <v>51.21</v>
          </cell>
        </row>
        <row r="203">
          <cell r="A203">
            <v>94884</v>
          </cell>
          <cell r="B203" t="str">
            <v>ASSENTAMENTO DE TUBO DE PEAD CORRUGADO DE DUPLA PAREDE PARA REDE COLETORA DE ESGOTO, DN 1500 MM, JUNTA ELÁSTICA INTEGRADA (NÃO INCLUI FORNECIMENTO). AF_01/2021</v>
          </cell>
          <cell r="C203" t="str">
            <v>M</v>
          </cell>
          <cell r="D203">
            <v>65.62</v>
          </cell>
        </row>
        <row r="204">
          <cell r="A204">
            <v>97121</v>
          </cell>
          <cell r="B204" t="str">
            <v>ASSENTAMENTO DE TUBO DE PVC PBA PARA REDE DE ÁGUA, DN 50 MM, JUNTA ELÁSTICA INTEGRADA, INSTALADO EM LOCAL COM NÍVEL ALTO DE INTERFERÊNCIAS (NÃO INCLUI FORNECIMENTO). AF_05/2024</v>
          </cell>
          <cell r="C204" t="str">
            <v>M</v>
          </cell>
          <cell r="D204">
            <v>3.08</v>
          </cell>
        </row>
        <row r="205">
          <cell r="A205">
            <v>97122</v>
          </cell>
          <cell r="B205" t="str">
            <v>ASSENTAMENTO DE TUBO DE PVC PBA PARA REDE DE ÁGUA, DN 75 MM, JUNTA ELÁSTICA INTEGRADA, INSTALADO EM LOCAL COM NÍVEL ALTO DE INTERFERÊNCIAS (NÃO INCLUI FORNECIMENTO). AF_05/2024</v>
          </cell>
          <cell r="C205" t="str">
            <v>M</v>
          </cell>
          <cell r="D205">
            <v>3.7</v>
          </cell>
        </row>
        <row r="206">
          <cell r="A206">
            <v>97123</v>
          </cell>
          <cell r="B206" t="str">
            <v>ASSENTAMENTO DE TUBO DE PVC PBA PARA REDE DE ÁGUA, DN 100 MM, JUNTA ELÁSTICA INTEGRADA, INSTALADO EM LOCAL COM NÍVEL ALTO DE INTERFERÊNCIAS (NÃO INCLUI FORNECIMENTO). AF_05/2024</v>
          </cell>
          <cell r="C206" t="str">
            <v>M</v>
          </cell>
          <cell r="D206">
            <v>4.3</v>
          </cell>
        </row>
        <row r="207">
          <cell r="A207">
            <v>97124</v>
          </cell>
          <cell r="B207" t="str">
            <v>ASSENTAMENTO DE TUBO DE PVC PBA PARA REDE DE ÁGUA, DN 50 MM, JUNTA ELÁSTICA INTEGRADA, INSTALADO EM LOCAL COM NÍVEL BAIXO DE INTERFERÊNCIAS (NÃO INCLUI FORNECIMENTO). AF_05/2024</v>
          </cell>
          <cell r="C207" t="str">
            <v>M</v>
          </cell>
          <cell r="D207">
            <v>2.5099999999999998</v>
          </cell>
        </row>
        <row r="208">
          <cell r="A208">
            <v>97125</v>
          </cell>
          <cell r="B208" t="str">
            <v>ASSENTAMENTO DE TUBO DE PVC PBA PARA REDE DE ÁGUA, DN 75 MM, JUNTA ELÁSTICA INTEGRADA, INSTALADO EM LOCAL COM NÍVEL BAIXO DE INTERFERÊNCIAS (NÃO INCLUI FORNECIMENTO). AF_05/2024</v>
          </cell>
          <cell r="C208" t="str">
            <v>M</v>
          </cell>
          <cell r="D208">
            <v>3.04</v>
          </cell>
        </row>
        <row r="209">
          <cell r="A209">
            <v>97126</v>
          </cell>
          <cell r="B209" t="str">
            <v>ASSENTAMENTO DE TUBO DE PVC PBA PARA REDE DE ÁGUA, DN 100 MM, JUNTA ELÁSTICA INTEGRADA, INSTALADO EM LOCAL COM NÍVEL BAIXO DE INTERFERÊNCIAS (NÃO INCLUI FORNECIMENTO). AF_05/2024</v>
          </cell>
          <cell r="C209" t="str">
            <v>M</v>
          </cell>
          <cell r="D209">
            <v>3.53</v>
          </cell>
        </row>
        <row r="210">
          <cell r="A210">
            <v>102264</v>
          </cell>
          <cell r="B210" t="str">
            <v>TUBO DE PVC BRANCO PARA REDE COLETORA DE ESGOTO CONDOMINIAL DE PAREDE MACIÇA, DN 100 MM, JUNTA ELÁSTICA - FORNECIMENTO E ASSENTAMENTO. AF_01/2021</v>
          </cell>
          <cell r="C210" t="str">
            <v>M</v>
          </cell>
          <cell r="D210">
            <v>24.5</v>
          </cell>
        </row>
        <row r="211">
          <cell r="A211">
            <v>102265</v>
          </cell>
          <cell r="B211" t="str">
            <v>JUNTA ARGAMASSADA ENTRE TUBO DN 800 MM E O POÇO DE VISITA/ CAIXA DE CONCRETO OU ALVENARIA EM REDES DE ESGOTO. AF_01/2021</v>
          </cell>
          <cell r="C211" t="str">
            <v>UN</v>
          </cell>
          <cell r="D211">
            <v>104.07</v>
          </cell>
        </row>
        <row r="212">
          <cell r="A212">
            <v>102266</v>
          </cell>
          <cell r="B212" t="str">
            <v>JUNTA ARGAMASSADA ENTRE TUBO DN 900 MM E O POÇO DE VISITA/ CAIXA DE CONCRETO OU ALVENARIA EM REDES DE ESGOTO. AF_01/2021</v>
          </cell>
          <cell r="C212" t="str">
            <v>UN</v>
          </cell>
          <cell r="D212">
            <v>115.41</v>
          </cell>
        </row>
        <row r="213">
          <cell r="A213">
            <v>102267</v>
          </cell>
          <cell r="B213" t="str">
            <v>JUNTA ARGAMASSADA ENTRE TUBO DN 1000 MM E O POÇO DE VISITA/ CAIXA DE CONCRETO OU ALVENARIA EM REDES DE ESGOTO. AF_01/2021</v>
          </cell>
          <cell r="C213" t="str">
            <v>UN</v>
          </cell>
          <cell r="D213">
            <v>132.46</v>
          </cell>
        </row>
        <row r="214">
          <cell r="A214">
            <v>102268</v>
          </cell>
          <cell r="B214" t="str">
            <v>JUNTA ARGAMASSADA ENTRE TUBO DN 1200 MM E O POÇO DE VISITA/ CAIXA DE CONCRETO OU ALVENARIA EM REDES DE ESGOTO. AF_01/2021</v>
          </cell>
          <cell r="C214" t="str">
            <v>UN</v>
          </cell>
          <cell r="D214">
            <v>149.47</v>
          </cell>
        </row>
        <row r="215">
          <cell r="A215">
            <v>102269</v>
          </cell>
          <cell r="B215" t="str">
            <v>JUNTA ARGAMASSADA ENTRE TUBO DN 1500 MM E O POÇO DE VISITA/ CAIXA DE CONCRETO OU ALVENARIA EM REDES DE ESGOTO. AF_01/2021</v>
          </cell>
          <cell r="C215" t="str">
            <v>UN</v>
          </cell>
          <cell r="D215">
            <v>183.46</v>
          </cell>
        </row>
        <row r="216">
          <cell r="A216">
            <v>105260</v>
          </cell>
          <cell r="B216" t="str">
            <v>ASSENTAMENTO E FORNECIMENTO DE TUBO DE PVC PBA PARA REDE DE ÁGUA, DN 50, JUNTA ELÁSTICA INTEGRADA, INSTALADO EM LOCAL COM NÍVEL ALTO DE INTERFERÊNCIAS (INCLUI FORNECIMENTO). AF_05/2024</v>
          </cell>
          <cell r="C216" t="str">
            <v>UN</v>
          </cell>
          <cell r="D216">
            <v>24.34</v>
          </cell>
        </row>
        <row r="217">
          <cell r="A217">
            <v>105285</v>
          </cell>
          <cell r="B217" t="str">
            <v>ASSENTAMENTO E FORNECIMENTO DE TUBO DE PVC PBA PARA REDE DE ÁGUA, DN 50, JUNTA ELÁSTICA INTEGRADA, INSTALADO EM LOCAL COM NÍVEL BAIXO DE INTERFERÊNCIAS (INCLUI FORNECIMENTO). AF_05/2024</v>
          </cell>
          <cell r="C217" t="str">
            <v>UN</v>
          </cell>
          <cell r="D217">
            <v>23.77</v>
          </cell>
        </row>
        <row r="218">
          <cell r="A218">
            <v>105286</v>
          </cell>
          <cell r="B218" t="str">
            <v>ASSENTAMENTO E FORNECIMENTO DE LUVA SIMPLES, PVC PBA, JE, DN 50 / DE 60 MM, PARA REDE AGUA, JUNTA ELÁSTICA INTEGRADA, INSTALADO EM LOCAL COM NÍVEL ALTO DE INTERFERÊNCIAS (INCLUI FORNECIMENTO). AF_05/2024</v>
          </cell>
          <cell r="C218" t="str">
            <v>UN</v>
          </cell>
          <cell r="D218">
            <v>29.39</v>
          </cell>
        </row>
        <row r="219">
          <cell r="A219">
            <v>105287</v>
          </cell>
          <cell r="B219" t="str">
            <v>ASSENTAMENTO E FORNECIMENTO DE LUVA SIMPLES, PVC PBA, JE, DN 50 / DE 60 MM, PARA REDE AGUA, JUNTA ELÁSTICA INTEGRADA, INSTALADO EM LOCAL COM NÍVEL BAIXO DE INTERFERÊNCIAS (INCLUI FORNECIMENTO). AF_05/2024</v>
          </cell>
          <cell r="C219" t="str">
            <v>UN</v>
          </cell>
          <cell r="D219">
            <v>27.13</v>
          </cell>
        </row>
        <row r="220">
          <cell r="A220">
            <v>105288</v>
          </cell>
          <cell r="B220" t="str">
            <v>ASSENTAMENTO E FORNECIMENTO DE LUVA SIMPLES, PVC PBA, JE, DN 75 / DE 85 MM, PARA REDE AGUA, JUNTA ELÁSTICA INTEGRADA, INSTALADO EM LOCAL COM NÍVEL ALTO DE INTERFERÊNCIAS (INCLUI FORNECIMENTO). AF_05/2024</v>
          </cell>
          <cell r="C220" t="str">
            <v>UN</v>
          </cell>
          <cell r="D220">
            <v>47.6</v>
          </cell>
        </row>
        <row r="221">
          <cell r="A221">
            <v>105289</v>
          </cell>
          <cell r="B221" t="str">
            <v>ASSENTAMENTO E FORNECIMENTO DE LUVA SIMPLES, PVC PBA, JE, DN 75 / DE 85 MM, PARA REDE AGUA, JUNTA ELÁSTICA INTEGRADA, INSTALADO EM LOCAL COM NÍVEL BAIXO DE INTERFERÊNCIAS (INCLUI FORNECIMENTO). AF_05/2024</v>
          </cell>
          <cell r="C221" t="str">
            <v>UN</v>
          </cell>
          <cell r="D221">
            <v>44.93</v>
          </cell>
        </row>
        <row r="222">
          <cell r="A222">
            <v>105290</v>
          </cell>
          <cell r="B222" t="str">
            <v>ASSENTAMENTO E FORNECIMENTO DE LUVA SIMPLES, PVC PBA, JE, DN 100 / DE 110 MM, PARA REDE AGUA, JUNTA ELÁSTICA INTEGRADA, INSTALADO EM LOCAL COM NÍVEL ALTO DE INTERFERÊNCIAS (INCLUI FORNECIMENTO). AF_05/2024</v>
          </cell>
          <cell r="C222" t="str">
            <v>UN</v>
          </cell>
          <cell r="D222">
            <v>63.64</v>
          </cell>
        </row>
        <row r="223">
          <cell r="A223">
            <v>105291</v>
          </cell>
          <cell r="B223" t="str">
            <v>ASSENTAMENTO E FORNECIMENTO DE LUVA SIMPLES, PVC PBA, JE, DN 100 / DE 110 MM, PARA REDE AGUA, JUNTA ELÁSTICA INTEGRADA, INSTALADO EM LOCAL COM NÍVEL BAIXO DE INTERFERÊNCIAS (INCLUI FORNECIMENTO). AF_05/2024</v>
          </cell>
          <cell r="C223" t="str">
            <v>UN</v>
          </cell>
          <cell r="D223">
            <v>60.55</v>
          </cell>
        </row>
        <row r="224">
          <cell r="A224">
            <v>105292</v>
          </cell>
          <cell r="B224" t="str">
            <v>ASSENTAMENTO E FORNECIMENTO DE CURVA PVC PBA, JE, PB, 45 GRAUS, DN 50 / DE 60 MM, PARA REDE AGUA, JUNTA ELÁSTICA INTEGRADA, INSTALADO EM LOCAL COM NÍVEL ALTO DE INTERFERÊNCIAS (INCLUI FORNECIMENTO). AF_05/2024</v>
          </cell>
          <cell r="C224" t="str">
            <v>UN</v>
          </cell>
          <cell r="D224">
            <v>48.66</v>
          </cell>
        </row>
        <row r="225">
          <cell r="A225">
            <v>105293</v>
          </cell>
          <cell r="B225" t="str">
            <v>ASSENTAMENTO E FORNECIMENTO DE CURVA PVC PBA, JE, PB, 45 GRAUS, DN 50 / DE 60 MM, PARA REDE AGUA, JUNTA ELÁSTICA INTEGRADA, INSTALADO EM LOCAL COM NÍVEL BAIXO DE INTERFERÊNCIAS (INCLUI FORNECIMENTO). AF_05/2024</v>
          </cell>
          <cell r="C225" t="str">
            <v>UN</v>
          </cell>
          <cell r="D225">
            <v>45.26</v>
          </cell>
        </row>
        <row r="226">
          <cell r="A226">
            <v>105294</v>
          </cell>
          <cell r="B226" t="str">
            <v>ASSENTAMENTO E FORNECIMENTO DE CURVA PVC PBA, JE, PB, 45 GRAUS, DN 75 / DE 85 MM, PARA REDE AGUA, JUNTA ELÁSTICA INTEGRADA, INSTALADO EM LOCAL COM NÍVEL ALTO DE INTERFERÊNCIAS (INCLUI FORNECIMENTO). AF_05/2024</v>
          </cell>
          <cell r="C226" t="str">
            <v>UN</v>
          </cell>
          <cell r="D226">
            <v>96.4</v>
          </cell>
        </row>
        <row r="227">
          <cell r="A227">
            <v>105295</v>
          </cell>
          <cell r="B227" t="str">
            <v>ASSENTAMENTO E FORNECIMENTO DE CURVA PVC PBA, JE, PB, 45 GRAUS, DN 75 / DE 85 MM, PARA REDE AGUA, JUNTA ELÁSTICA INTEGRADA, INSTALADO EM LOCAL COM NÍVEL BAIXO DE INTERFERÊNCIAS (INCLUI FORNECIMENTO). AF_05/2024</v>
          </cell>
          <cell r="C227" t="str">
            <v>UN</v>
          </cell>
          <cell r="D227">
            <v>92.4</v>
          </cell>
        </row>
        <row r="228">
          <cell r="A228">
            <v>105296</v>
          </cell>
          <cell r="B228" t="str">
            <v>ASSENTAMENTO E FORNECIMENTO DE CURVA PVC PBA, JE, PB, 45 GRAUS, DN 100 / DE 110 MM, PARA REDE AGUA, JUNTA ELÁSTICA INTEGRADA, INSTALADO EM LOCAL COM NÍVEL ALTO DE INTERFERÊNCIAS (INCLUI FORNECIMENTO). AF_05/2024</v>
          </cell>
          <cell r="C228" t="str">
            <v>UN</v>
          </cell>
          <cell r="D228">
            <v>163.31</v>
          </cell>
        </row>
        <row r="229">
          <cell r="A229">
            <v>105308</v>
          </cell>
          <cell r="B229" t="str">
            <v>ASSENTAMENTO DE TUBO DE PVC PBA PARA REDE DE ÁGUA, DN 125, JUNTA ELÁSTICA INTEGRADA, INSTALADO EM LOCAL COM NÍVEL ALTO DE INTERFERÊNCIAS (NÃO INCLUI FORNECIMENTO). AF_05/2024</v>
          </cell>
          <cell r="C229" t="str">
            <v>M</v>
          </cell>
          <cell r="D229">
            <v>4.96</v>
          </cell>
        </row>
        <row r="230">
          <cell r="A230">
            <v>105309</v>
          </cell>
          <cell r="B230" t="str">
            <v>ASSENTAMENTO DE TUBO DE PVC PBA PARA REDE DE ÁGUA, DN 140, JUNTA ELÁSTICA INTEGRADA, INSTALADO EM LOCAL COM NÍVEL ALTO DE INTERFERÊNCIAS (NÃO INCLUI FORNECIMENTO). AF_05/2024</v>
          </cell>
          <cell r="C230" t="str">
            <v>M</v>
          </cell>
          <cell r="D230">
            <v>5.34</v>
          </cell>
        </row>
        <row r="231">
          <cell r="A231">
            <v>105310</v>
          </cell>
          <cell r="B231" t="str">
            <v>ASSENTAMENTO DE TUBO DE PVC PBA PARA REDE DE ÁGUA, DN 180, JUNTA ELÁSTICA INTEGRADA, INSTALADO EM LOCAL COM NÍVEL ALTO DE INTERFERÊNCIAS (NÃO INCLUI FORNECIMENTO). AF_05/2024</v>
          </cell>
          <cell r="C231" t="str">
            <v>M</v>
          </cell>
          <cell r="D231">
            <v>6.29</v>
          </cell>
        </row>
        <row r="232">
          <cell r="A232">
            <v>105311</v>
          </cell>
          <cell r="B232" t="str">
            <v>ASSENTAMENTO DE TUBO DE PVC DEFOFO OU PRFV OU RPVC PARA REDE DE ÁGUA, DN 100, JUNTA ELÁSTICA INTEGRADA, INSTALADO EM LOCAL COM NÍVEL ALTO DE INTERFERÊNCIAS (NÃO INCLUI FORNECIMENTO). AF_05/2024</v>
          </cell>
          <cell r="C232" t="str">
            <v>M</v>
          </cell>
          <cell r="D232">
            <v>4</v>
          </cell>
        </row>
        <row r="233">
          <cell r="A233">
            <v>105312</v>
          </cell>
          <cell r="B233" t="str">
            <v>ASSENTAMENTO DE TUBO DE PVC PBA PARA REDE DE ÁGUA, DN 125, JUNTA ELÁSTICA INTEGRADA, INSTALADO EM LOCAL COM NÍVEL BAIXO DE INTERFERÊNCIAS (NÃO INCLUI FORNECIMENTO). AF_05/2024</v>
          </cell>
          <cell r="C233" t="str">
            <v>M</v>
          </cell>
          <cell r="D233">
            <v>4.0999999999999996</v>
          </cell>
        </row>
        <row r="234">
          <cell r="A234">
            <v>105313</v>
          </cell>
          <cell r="B234" t="str">
            <v>ASSENTAMENTO DE TUBO DE PVC PBA PARA REDE DE ÁGUA, DN 140, JUNTA ELÁSTICA INTEGRADA, INSTALADO EM LOCAL COM NÍVEL BAIXO DE INTERFERÊNCIAS (NÃO INCLUI FORNECIMENTO). AF_05/2024</v>
          </cell>
          <cell r="C234" t="str">
            <v>M</v>
          </cell>
          <cell r="D234">
            <v>4.42</v>
          </cell>
        </row>
        <row r="235">
          <cell r="A235">
            <v>105314</v>
          </cell>
          <cell r="B235" t="str">
            <v>ASSENTAMENTO DE TUBO DE PVC PBA PARA REDE DE ÁGUA, DN 180, JUNTA ELÁSTICA INTEGRADA, INSTALADO EM LOCAL COM NÍVEL BAIXO DE INTERFERÊNCIAS (NÃO INCLUI FORNECIMENTO). AF_05/2024</v>
          </cell>
          <cell r="C235" t="str">
            <v>M</v>
          </cell>
          <cell r="D235">
            <v>5.21</v>
          </cell>
        </row>
        <row r="236">
          <cell r="A236">
            <v>105315</v>
          </cell>
          <cell r="B236" t="str">
            <v>ASSENTAMENTO DE CONEXÃO 2 ACESSOS ALINHADOS DE PVC PBA PARA REDE DE ÁGUA, DN 50, JUNTA ELÁSTICA INTEGRADA, INSTALADO EM LOCAL COM NÍVEL BAIXO DE INTERFERÊNCIAS (NÃO INCLUI FORNECIMENTO). AF_05/2024</v>
          </cell>
          <cell r="C236" t="str">
            <v>UN</v>
          </cell>
          <cell r="D236">
            <v>10.44</v>
          </cell>
        </row>
        <row r="237">
          <cell r="A237">
            <v>105316</v>
          </cell>
          <cell r="B237" t="str">
            <v>ASSENTAMENTO DE CONEXÃO 2 ACESSOS ALINHADOS DE FERRO FUNDIDO PARA REDE DE ÁGUA, DN 250, JUNTA ELÁSTICA, INSTALADO EM LOCAL COM NÍVEL BAIXO DE INTERFERÊNCIAS (NÃO INCLUI FORNECIMENTO). AF_05/2024</v>
          </cell>
          <cell r="C237" t="str">
            <v>UN</v>
          </cell>
          <cell r="D237">
            <v>20.23</v>
          </cell>
        </row>
        <row r="238">
          <cell r="A238">
            <v>105327</v>
          </cell>
          <cell r="B238" t="str">
            <v>ASSENTAMENTO E FORNECIMENTO DE TUBO DE PVC PBA PARA REDE DE ÁGUA, DN 75, JUNTA ELÁSTICA INTEGRADA, INSTALADO EM LOCAL COM NÍVEL ALTO DE INTERFERÊNCIAS (INCLUI FORNECIMENTO). AF_05/2024</v>
          </cell>
          <cell r="C238" t="str">
            <v>UN</v>
          </cell>
          <cell r="D238">
            <v>45.47</v>
          </cell>
        </row>
        <row r="239">
          <cell r="A239">
            <v>105328</v>
          </cell>
          <cell r="B239" t="str">
            <v>ASSENTAMENTO E FORNECIMENTO DE TUBO DE PVC PBA PARA REDE DE ÁGUA, DN 75, JUNTA ELÁSTICA INTEGRADA, INSTALADO EM LOCAL COM NÍVEL BAIXO DE INTERFERÊNCIAS (INCLUI FORNECIMENTO). AF_05/2024</v>
          </cell>
          <cell r="C239" t="str">
            <v>UN</v>
          </cell>
          <cell r="D239">
            <v>44.81</v>
          </cell>
        </row>
        <row r="240">
          <cell r="A240">
            <v>105329</v>
          </cell>
          <cell r="B240" t="str">
            <v>ASSENTAMENTO E FORNECIMENTO DE TUBO DE PVC PBA PARA REDE DE ÁGUA, DN 100, JUNTA ELÁSTICA INTEGRADA, INSTALADO EM LOCAL COM NÍVEL ALTO DE INTERFERÊNCIAS (INCLUI FORNECIMENTO). AF_05/2024</v>
          </cell>
          <cell r="C240" t="str">
            <v>UN</v>
          </cell>
          <cell r="D240">
            <v>74.099999999999994</v>
          </cell>
        </row>
        <row r="241">
          <cell r="A241">
            <v>105330</v>
          </cell>
          <cell r="B241" t="str">
            <v>ASSENTAMENTO E FORNECIMENTO DE TUBO DE PVC PBA PARA REDE DE ÁGUA, DN 100, JUNTA ELÁSTICA INTEGRADA, INSTALADO EM LOCAL COM NÍVEL BAIXO DE INTERFERÊNCIAS (INCLUI FORNECIMENTO). AF_05/2024</v>
          </cell>
          <cell r="C241" t="str">
            <v>UN</v>
          </cell>
          <cell r="D241">
            <v>73.33</v>
          </cell>
        </row>
        <row r="242">
          <cell r="A242">
            <v>105331</v>
          </cell>
          <cell r="B242" t="str">
            <v>ASSENTAMENTO E FORNECIMENTO DE TUBO DE PVC DEFOFO OU PRFV OU RPVC PARA REDE DE ÁGUA, DN 100, JUNTA ELÁSTICA INTEGRADA, INSTALADO EM LOCAL COM NÍVEL ALTO DE INTERFERÊNCIAS (INCLUI FORNECIMENTO). AF_05/2024</v>
          </cell>
          <cell r="C242" t="str">
            <v>M</v>
          </cell>
          <cell r="D242">
            <v>52.55</v>
          </cell>
        </row>
        <row r="243">
          <cell r="A243">
            <v>105332</v>
          </cell>
          <cell r="B243" t="str">
            <v>ASSENTAMENTO E FORNECIMENTO DE TUBO DE PVC DEFOFO OU PRFV OU RPVC PARA REDE DE ÁGUA, DN 100, JUNTA ELÁSTICA INTEGRADA, INSTALADO EM LOCAL COM NÍVEL BAIXO DE INTERFERÊNCIAS (INCLUI FORNECIMENTO). AF_05/2024</v>
          </cell>
          <cell r="C243" t="str">
            <v>M</v>
          </cell>
          <cell r="D243">
            <v>51.84</v>
          </cell>
        </row>
        <row r="244">
          <cell r="A244">
            <v>105333</v>
          </cell>
          <cell r="B244" t="str">
            <v>ASSENTAMENTO E FORNECIMENTO DE TUBO DE PVC DEFOFO PARA REDE DE ÁGUA, DN 200, JUNTA ELÁSTICA INTEGRADA, INSTALADO EM LOCAL COM NÍVEL ALTO DE INTERFERÊNCIAS (INCLUI FORNECIMENTO). AF_05/2024</v>
          </cell>
          <cell r="C244" t="str">
            <v>M</v>
          </cell>
          <cell r="D244">
            <v>231.75</v>
          </cell>
        </row>
        <row r="245">
          <cell r="A245">
            <v>105334</v>
          </cell>
          <cell r="B245" t="str">
            <v>ASSENTAMENTO E FORNECIMENTO DE TUBO DE PVC DEFOFO PARA REDE DE ÁGUA, DN 200, JUNTA ELÁSTICA INTEGRADA, INSTALADO EM LOCAL COM NÍVEL BAIXO DE INTERFERÊNCIAS (INCLUI FORNECIMENTO). AF_05/2024</v>
          </cell>
          <cell r="C245" t="str">
            <v>M</v>
          </cell>
          <cell r="D245">
            <v>229.32</v>
          </cell>
        </row>
        <row r="246">
          <cell r="A246">
            <v>105335</v>
          </cell>
          <cell r="B246" t="str">
            <v>ASSENTAMENTO E FORNECIMENTO DE TUBO DE PVC DEFOFO PARA REDE DE ÁGUA, DN 250, JUNTA ELÁSTICA INTEGRADA, INSTALADO EM LOCAL COM NÍVEL ALTO DE INTERFERÊNCIAS (INCLUI FORNECIMENTO). AF_05/2024</v>
          </cell>
          <cell r="C246" t="str">
            <v>M</v>
          </cell>
          <cell r="D246">
            <v>349.35</v>
          </cell>
        </row>
        <row r="247">
          <cell r="A247">
            <v>105336</v>
          </cell>
          <cell r="B247" t="str">
            <v>ASSENTAMENTO E FORNECIMENTO DE TUBO DE PVC DEFOFO PARA REDE DE ÁGUA, DN 250, JUNTA ELÁSTICA INTEGRADA, INSTALADO EM LOCAL COM NÍVEL BAIXO DE INTERFERÊNCIAS (INCLUI FORNECIMENTO). AF_05/2024</v>
          </cell>
          <cell r="C247" t="str">
            <v>M</v>
          </cell>
          <cell r="D247">
            <v>346.47</v>
          </cell>
        </row>
        <row r="248">
          <cell r="A248">
            <v>105337</v>
          </cell>
          <cell r="B248" t="str">
            <v>ASSENTAMENTO E FORNECIMENTO DE TUBO DE PVC DEFOFO PARA REDE DE ÁGUA, DN 300, JUNTA ELÁSTICA INTEGRADA, INSTALADO EM LOCAL COM NÍVEL ALTO DE INTERFERÊNCIAS (INCLUI FORNECIMENTO). AF_05/2024</v>
          </cell>
          <cell r="C248" t="str">
            <v>M</v>
          </cell>
          <cell r="D248">
            <v>492.85</v>
          </cell>
        </row>
        <row r="249">
          <cell r="A249">
            <v>105338</v>
          </cell>
          <cell r="B249" t="str">
            <v>ASSENTAMENTO E FORNECIMENTO DE TUBO DE PVC DEFOFO PARA REDE DE ÁGUA, DN 300, JUNTA ELÁSTICA INTEGRADA, INSTALADO EM LOCAL COM NÍVEL BAIXO DE INTERFERÊNCIAS (INCLUI FORNECIMENTO). AF_05/2024</v>
          </cell>
          <cell r="C249" t="str">
            <v>M</v>
          </cell>
          <cell r="D249">
            <v>489.53</v>
          </cell>
        </row>
        <row r="250">
          <cell r="A250">
            <v>105339</v>
          </cell>
          <cell r="B250" t="str">
            <v>ASSENTAMENTO DE TUBO DE PVC DEFOFO OU PRFV OU RPVC PARA REDE DE ÁGUA, DN 100, JUNTA ELÁSTICA INTEGRADA, INSTALADO EM LOCAL COM NÍVEL BAIXO DE INTERFERÊNCIAS (NÃO INCLUI FORNECIMENTO). AF_05/2024</v>
          </cell>
          <cell r="C250" t="str">
            <v>M</v>
          </cell>
          <cell r="D250">
            <v>3.29</v>
          </cell>
        </row>
        <row r="251">
          <cell r="A251">
            <v>105359</v>
          </cell>
          <cell r="B251" t="str">
            <v>ASSENTAMENTO DE CONEXÃO 2 ACESSOS ALINHADOS DE PVC PBA PARA REDE DE ÁGUA, DN 50, JUNTA ELÁSTICA INTEGRADA, INSTALADO EM LOCAL COM NÍVEL ALTO DE INTERFERÊNCIAS (NÃO INCLUI FORNECIMENTO). AF_05/2024</v>
          </cell>
          <cell r="C251" t="str">
            <v>UN</v>
          </cell>
          <cell r="D251">
            <v>12.7</v>
          </cell>
        </row>
        <row r="252">
          <cell r="A252">
            <v>105360</v>
          </cell>
          <cell r="B252" t="str">
            <v>ASSENTAMENTO DE CONEXÃO 2 ACESSOS ALINHADOS DE PVC PBA PARA REDE DE ÁGUA, DN 75, JUNTA ELÁSTICA INTEGRADA, INSTALADO EM LOCAL COM NÍVEL ALTO DE INTERFERÊNCIAS (NÃO INCLUI FORNECIMENTO). AF_05/2024</v>
          </cell>
          <cell r="C252" t="str">
            <v>UN</v>
          </cell>
          <cell r="D252">
            <v>15.41</v>
          </cell>
        </row>
        <row r="253">
          <cell r="A253">
            <v>105361</v>
          </cell>
          <cell r="B253" t="str">
            <v>ASSENTAMENTO DE CONEXÃO 2 ACESSOS ALINHADOS DE PVC PBA PARA REDE DE ÁGUA, DN 100, JUNTA ELÁSTICA INTEGRADA, INSTALADO EM LOCAL COM NÍVEL ALTO DE INTERFERÊNCIAS (NÃO INCLUI FORNECIMENTO). AF_05/2024</v>
          </cell>
          <cell r="C253" t="str">
            <v>UN</v>
          </cell>
          <cell r="D253">
            <v>17.95</v>
          </cell>
        </row>
        <row r="254">
          <cell r="A254">
            <v>105362</v>
          </cell>
          <cell r="B254" t="str">
            <v>ASSENTAMENTO DE CONEXÃO 2 ACESSOS INCLINADOS DE PVC PBA PARA REDE DE ÁGUA, DN 50, JUNTA ELÁSTICA INTEGRADA, INSTALADO EM LOCAL COM NÍVEL ALTO DE INTERFERÊNCIAS (NÃO INCLUI FORNECIMENTO). AF_05/2024</v>
          </cell>
          <cell r="C254" t="str">
            <v>UN</v>
          </cell>
          <cell r="D254">
            <v>18.71</v>
          </cell>
        </row>
        <row r="255">
          <cell r="A255">
            <v>105363</v>
          </cell>
          <cell r="B255" t="str">
            <v>ASSENTAMENTO DE CONEXÃO 2 ACESSOS INCLINADOS DE PVC PBA PARA REDE DE ÁGUA, DN 75, JUNTA ELÁSTICA INTEGRADA, INSTALADO EM LOCAL COM NÍVEL ALTO DE INTERFERÊNCIAS (NÃO INCLUI FORNECIMENTO). AF_05/2024</v>
          </cell>
          <cell r="C255" t="str">
            <v>UN</v>
          </cell>
          <cell r="D255">
            <v>22.49</v>
          </cell>
        </row>
        <row r="256">
          <cell r="A256">
            <v>105364</v>
          </cell>
          <cell r="B256" t="str">
            <v>ASSENTAMENTO DE CONEXÃO 2 ACESSOS INCLINADOS DE PVC PBA PARA REDE DE ÁGUA, DN 100, JUNTA ELÁSTICA INTEGRADA, INSTALADO EM LOCAL COM NÍVEL ALTO DE INTERFERÊNCIAS (NÃO INCLUI FORNECIMENTO). AF_05/2024</v>
          </cell>
          <cell r="C256" t="str">
            <v>UN</v>
          </cell>
          <cell r="D256">
            <v>26.12</v>
          </cell>
        </row>
        <row r="257">
          <cell r="A257">
            <v>105365</v>
          </cell>
          <cell r="B257" t="str">
            <v>ASSENTAMENTO DE CONEXÃO 3 ACESSOS DE PVC PBA PARA REDE DE ÁGUA, DN 50, JUNTA ELÁSTICA INTEGRADA, INSTALADO EM LOCAL COM NÍVEL ALTO DE INTERFERÊNCIAS (NÃO INCLUI FORNECIMENTO). AF_05/2024</v>
          </cell>
          <cell r="C257" t="str">
            <v>UN</v>
          </cell>
          <cell r="D257">
            <v>25.41</v>
          </cell>
        </row>
        <row r="258">
          <cell r="A258">
            <v>105366</v>
          </cell>
          <cell r="B258" t="str">
            <v>ASSENTAMENTO DE CONEXÃO 3 ACESSOS DE PVC PBA PARA REDE DE ÁGUA, DN 75, JUNTA ELÁSTICA INTEGRADA, INSTALADO EM LOCAL COM NÍVEL ALTO DE INTERFERÊNCIAS (NÃO INCLUI FORNECIMENTO). AF_05/2024</v>
          </cell>
          <cell r="C258" t="str">
            <v>UN</v>
          </cell>
          <cell r="D258">
            <v>30.83</v>
          </cell>
        </row>
        <row r="259">
          <cell r="A259">
            <v>105367</v>
          </cell>
          <cell r="B259" t="str">
            <v>ASSENTAMENTO DE CONEXÃO 3 ACESSOS DE PVC PBA PARA REDE DE ÁGUA, DN 100, JUNTA ELÁSTICA INTEGRADA, INSTALADO EM LOCAL COM NÍVEL ALTO DE INTERFERÊNCIAS (NÃO INCLUI FORNECIMENTO). AF_05/2024</v>
          </cell>
          <cell r="C259" t="str">
            <v>UN</v>
          </cell>
          <cell r="D259">
            <v>35.89</v>
          </cell>
        </row>
        <row r="260">
          <cell r="A260">
            <v>105368</v>
          </cell>
          <cell r="B260" t="str">
            <v>FORNECIMENTO E ASSENTAMENTO DE CURVA 45 GRAUS RANHURADA EM FERRO FUNDIDO, DN 80 MM (3") PARA REDE DE ÁGUA, INSTALADO EM LOCAL COM NÍVEL BAIXO DE INTERFERÊNCIAS (INCLUI FORNECIMENTO). AF_05/2024</v>
          </cell>
          <cell r="C260" t="str">
            <v>UN</v>
          </cell>
          <cell r="D260">
            <v>44.38</v>
          </cell>
        </row>
        <row r="261">
          <cell r="A261">
            <v>105370</v>
          </cell>
          <cell r="B261" t="str">
            <v>FORNECIMENTO E ASSENTAMENTO DE TE RANHURADO EM FERRO FUNDIDO, DN 80 (3") PARA REDE DE ÁGUA, INSTALADO EM LOCAL COM NÍVEL BAIXO DE INTERFERÊNCIAS (INCLUI FORNECIMENTO). AF_05/2024</v>
          </cell>
          <cell r="C261" t="str">
            <v>UN</v>
          </cell>
          <cell r="D261">
            <v>70.72</v>
          </cell>
        </row>
        <row r="262">
          <cell r="A262">
            <v>105371</v>
          </cell>
          <cell r="B262" t="str">
            <v>ASSENTAMENTO DE CONEXÃO 3 ACESSOS DE PVC PBA PARA REDE DE ÁGUA, DN 100, JUNTA ELÁSTICA INTEGRADA, INSTALADO EM LOCAL COM NÍVEL BAIXO DE INTERFERÊNCIAS (NÃO INCLUI FORNECIMENTO). AF_05/2024</v>
          </cell>
          <cell r="C262" t="str">
            <v>UN</v>
          </cell>
          <cell r="D262">
            <v>29.72</v>
          </cell>
        </row>
        <row r="263">
          <cell r="A263">
            <v>105372</v>
          </cell>
          <cell r="B263" t="str">
            <v>ASSENTAMENTO DE CONEXÃO 2 ACESSOS ALINHADOS DE FERRO FUNDIDO PARA REDE DE ÁGUA, DN 80, JUNTA ELÁSTICA, INSTALADO EM LOCAL COM NÍVEL BAIXO DE INTERFERÊNCIAS (NÃO INCLUI FORNECIMENTO). AF_05/2024</v>
          </cell>
          <cell r="C263" t="str">
            <v>UN</v>
          </cell>
          <cell r="D263">
            <v>8.41</v>
          </cell>
        </row>
        <row r="264">
          <cell r="A264">
            <v>105373</v>
          </cell>
          <cell r="B264" t="str">
            <v>ASSENTAMENTO DE CONEXÃO 2 ACESSOS ALINHADOS DE FERRO FUNDIDO PARA REDE DE ÁGUA, DN 100, JUNTA ELÁSTICA, INSTALADO EM LOCAL COM NÍVEL BAIXO DE INTERFERÊNCIAS (NÃO INCLUI FORNECIMENTO). AF_05/2024</v>
          </cell>
          <cell r="C264" t="str">
            <v>UN</v>
          </cell>
          <cell r="D264">
            <v>9.81</v>
          </cell>
        </row>
        <row r="265">
          <cell r="A265">
            <v>105374</v>
          </cell>
          <cell r="B265" t="str">
            <v>ASSENTAMENTO E FORNECIMENTO DE CURVA PVC PBA, JE, PB, 45 GRAUS, DN 100 / DE 110 MM, PARA REDE AGUA, JUNTA ELÁSTICA INTEGRADA, INSTALADO EM LOCAL COM NÍVEL BAIXO DE INTERFERÊNCIAS (INCLUI FORNECIMENTO). AF_05/2024</v>
          </cell>
          <cell r="C265" t="str">
            <v>UN</v>
          </cell>
          <cell r="D265">
            <v>158.69</v>
          </cell>
        </row>
        <row r="266">
          <cell r="A266">
            <v>105375</v>
          </cell>
          <cell r="B266" t="str">
            <v>ASSENTAMENTO E FORNECIMENTO DE TE DE REDUCAO, PVC PBA, BBB, JE, DN 100 X 50 / DE 110 X 60 MM, PARA REDE AGUA, JUNTA ELÁSTICA INTEGRADA, INSTALADO EM LOCAL COM NÍVEL ALTO DE INTERFERÊNCIAS (INCLUI FORNECIMENTO). AF_05/2024</v>
          </cell>
          <cell r="C266" t="str">
            <v>UN</v>
          </cell>
          <cell r="D266">
            <v>128.78</v>
          </cell>
        </row>
        <row r="267">
          <cell r="A267">
            <v>105376</v>
          </cell>
          <cell r="B267" t="str">
            <v>ASSENTAMENTO E FORNECIMENTO DE TE DE REDUCAO, PVC PBA, BBB, JE, DN 100 X 50 / DE 110 X 60 MM, PARA REDE AGUA, JUNTA ELÁSTICA INTEGRADA, INSTALADO EM LOCAL COM NÍVEL BAIXO DE INTERFERÊNCIAS (INCLUI FORNECIMENTO). AF_05/2024</v>
          </cell>
          <cell r="C267" t="str">
            <v>UN</v>
          </cell>
          <cell r="D267">
            <v>122.61</v>
          </cell>
        </row>
        <row r="268">
          <cell r="A268">
            <v>105381</v>
          </cell>
          <cell r="B268" t="str">
            <v>ASSENTAMENTO DE CONEXÃO 2 ACESSOS ALINHADOS DE PVC PBA PARA REDE DE ÁGUA, DN 75, JUNTA ELÁSTICA INTEGRADA, INSTALADO EM LOCAL COM NÍVEL BAIXO DE INTERFERÊNCIAS (NÃO INCLUI FORNECIMENTO). AF_05/2024</v>
          </cell>
          <cell r="C268" t="str">
            <v>UN</v>
          </cell>
          <cell r="D268">
            <v>12.74</v>
          </cell>
        </row>
        <row r="269">
          <cell r="A269">
            <v>105382</v>
          </cell>
          <cell r="B269" t="str">
            <v>ASSENTAMENTO DE CONEXÃO 2 ACESSOS ALINHADOS DE PVC PBA PARA REDE DE ÁGUA, DN 100, JUNTA ELÁSTICA INTEGRADA, INSTALADO EM LOCAL COM NÍVEL BAIXO DE INTERFERÊNCIAS (NÃO INCLUI FORNECIMENTO). AF_05/2024</v>
          </cell>
          <cell r="C269" t="str">
            <v>UN</v>
          </cell>
          <cell r="D269">
            <v>14.86</v>
          </cell>
        </row>
        <row r="270">
          <cell r="A270">
            <v>105383</v>
          </cell>
          <cell r="B270" t="str">
            <v>ASSENTAMENTO DE CONEXÃO 2 ACESSOS INCLINADOS DE PVC PBA PARA REDE DE ÁGUA, DN 50, JUNTA ELÁSTICA INTEGRADA, INSTALADO EM LOCAL COM NÍVEL BAIXO DE INTERFERÊNCIAS (NÃO INCLUI FORNECIMENTO). AF_05/2024</v>
          </cell>
          <cell r="C270" t="str">
            <v>UN</v>
          </cell>
          <cell r="D270">
            <v>15.31</v>
          </cell>
        </row>
        <row r="271">
          <cell r="A271">
            <v>105384</v>
          </cell>
          <cell r="B271" t="str">
            <v>ASSENTAMENTO DE CONEXÃO 2 ACESSOS INCLINADOS DE PVC PBA PARA REDE DE ÁGUA, DN 75, JUNTA ELÁSTICA INTEGRADA, INSTALADO EM LOCAL COM NÍVEL BAIXO DE INTERFERÊNCIAS (NÃO INCLUI FORNECIMENTO). AF_05/2024</v>
          </cell>
          <cell r="C271" t="str">
            <v>UN</v>
          </cell>
          <cell r="D271">
            <v>18.489999999999998</v>
          </cell>
        </row>
        <row r="272">
          <cell r="A272">
            <v>105385</v>
          </cell>
          <cell r="B272" t="str">
            <v>ASSENTAMENTO DE CONEXÃO 2 ACESSOS INCLINADOS DE PVC PBA PARA REDE DE ÁGUA, DN 100, JUNTA ELÁSTICA INTEGRADA, INSTALADO EM LOCAL COM NÍVEL BAIXO DE INTERFERÊNCIAS (NÃO INCLUI FORNECIMENTO). AF_05/2024</v>
          </cell>
          <cell r="C272" t="str">
            <v>UN</v>
          </cell>
          <cell r="D272">
            <v>21.5</v>
          </cell>
        </row>
        <row r="273">
          <cell r="A273">
            <v>105386</v>
          </cell>
          <cell r="B273" t="str">
            <v>ASSENTAMENTO DE CONEXÃO 3 ACESSOS DE PVC PBA PARA REDE DE ÁGUA, DN 50, JUNTA ELÁSTICA INTEGRADA, INSTALADO EM LOCAL COM NÍVEL BAIXO DE INTERFERÊNCIAS (NÃO INCLUI FORNECIMENTO). AF_05/2024</v>
          </cell>
          <cell r="C273" t="str">
            <v>UN</v>
          </cell>
          <cell r="D273">
            <v>20.88</v>
          </cell>
        </row>
        <row r="274">
          <cell r="A274">
            <v>105387</v>
          </cell>
          <cell r="B274" t="str">
            <v>ASSENTAMENTO DE CONEXÃO 3 ACESSOS DE PVC PBA PARA REDE DE ÁGUA, DN 75, JUNTA ELÁSTICA INTEGRADA, INSTALADO EM LOCAL COM NÍVEL BAIXO DE INTERFERÊNCIAS (NÃO INCLUI FORNECIMENTO). AF_05/2024</v>
          </cell>
          <cell r="C274" t="str">
            <v>UN</v>
          </cell>
          <cell r="D274">
            <v>25.48</v>
          </cell>
        </row>
        <row r="275">
          <cell r="A275">
            <v>92833</v>
          </cell>
          <cell r="B275" t="str">
            <v>TUBO DE CONCRETO PARA REDES COLETORAS DE ESGOTO SANITÁRIO, DIÂMETRO DE 300 MM, JUNTA ELÁSTICA, INSTALADO EM LOCAL COM BAIXO NÍVEL DE INTERFERÊNCIAS - FORNECIMENTO E ASSENTAMENTO. AF_03/2024</v>
          </cell>
          <cell r="C275" t="str">
            <v>M</v>
          </cell>
          <cell r="D275">
            <v>219.12</v>
          </cell>
        </row>
        <row r="276">
          <cell r="A276">
            <v>92834</v>
          </cell>
          <cell r="B276" t="str">
            <v>ASSENTAMENTO DE TUBO DE CONCRETO PARA REDES COLETORAS DE ESGOTO SANITÁRIO, DIÂMETRO DE 300 MM, JUNTA ELÁSTICA, INSTALADO EM LOCAL COM BAIXO NÍVEL DE INTERFERÊNCIAS (NÃO INCLUI FORNECIMENTO). AF_03/2024</v>
          </cell>
          <cell r="C276" t="str">
            <v>M</v>
          </cell>
          <cell r="D276">
            <v>20.89</v>
          </cell>
        </row>
        <row r="277">
          <cell r="A277">
            <v>92835</v>
          </cell>
          <cell r="B277" t="str">
            <v>TUBO DE CONCRETO PARA REDES COLETORAS DE ESGOTO SANITÁRIO, DIÂMETRO DE 400 MM, JUNTA ELÁSTICA, INSTALADO EM LOCAL COM BAIXO NÍVEL DE INTERFERÊNCIAS - FORNECIMENTO E ASSENTAMENTO. AF_03/2024</v>
          </cell>
          <cell r="C277" t="str">
            <v>M</v>
          </cell>
          <cell r="D277">
            <v>230.87</v>
          </cell>
        </row>
        <row r="278">
          <cell r="A278">
            <v>92836</v>
          </cell>
          <cell r="B278" t="str">
            <v>ASSENTAMENTO DE TUBO DE CONCRETO PARA REDES COLETORAS DE ESGOTO SANITÁRIO, DIÂMETRO DE 400 MM, JUNTA ELÁSTICA, INSTALADO EM LOCAL COM BAIXO NÍVEL DE INTERFERÊNCIAS (NÃO INCLUI FORNECIMENTO). AF_03/2024</v>
          </cell>
          <cell r="C278" t="str">
            <v>M</v>
          </cell>
          <cell r="D278">
            <v>27.55</v>
          </cell>
        </row>
        <row r="279">
          <cell r="A279">
            <v>92837</v>
          </cell>
          <cell r="B279" t="str">
            <v>TUBO DE CONCRETO PARA REDES COLETORAS DE ESGOTO SANITÁRIO, DIÂMETRO DE 500 MM, JUNTA ELÁSTICA, INSTALADO EM LOCAL COM BAIXO NÍVEL DE INTERFERÊNCIAS - FORNECIMENTO E ASSENTAMENTO. AF_03/2024</v>
          </cell>
          <cell r="C279" t="str">
            <v>M</v>
          </cell>
          <cell r="D279">
            <v>410.72</v>
          </cell>
        </row>
        <row r="280">
          <cell r="A280">
            <v>92838</v>
          </cell>
          <cell r="B280" t="str">
            <v>ASSENTAMENTO DE TUBO DE CONCRETO PARA REDES COLETORAS DE ESGOTO SANITÁRIO, DIÂMETRO DE 500 MM, JUNTA ELÁSTICA, INSTALADO EM LOCAL COM BAIXO NÍVEL DE INTERFERÊNCIAS (NÃO INCLUI FORNECIMENTO). AF_03/2024</v>
          </cell>
          <cell r="C280" t="str">
            <v>M</v>
          </cell>
          <cell r="D280">
            <v>34.58</v>
          </cell>
        </row>
        <row r="281">
          <cell r="A281">
            <v>92839</v>
          </cell>
          <cell r="B281" t="str">
            <v>TUBO DE CONCRETO PARA REDES COLETORAS DE ESGOTO SANITÁRIO, DIÂMETRO DE 600 MM, JUNTA ELÁSTICA, INSTALADO EM LOCAL COM BAIXO NÍVEL DE INTERFERÊNCIAS - FORNECIMENTO E ASSENTAMENTO. AF_03/2024</v>
          </cell>
          <cell r="C281" t="str">
            <v>M</v>
          </cell>
          <cell r="D281">
            <v>503.47</v>
          </cell>
        </row>
        <row r="282">
          <cell r="A282">
            <v>92840</v>
          </cell>
          <cell r="B282" t="str">
            <v>ASSENTAMENTO DE TUBO DE CONCRETO PARA REDES COLETORAS DE ESGOTO SANITÁRIO, DIÂMETRO DE 600 MM, JUNTA ELÁSTICA, INSTALADO EM LOCAL COM BAIXO NÍVEL DE INTERFERÊNCIAS (NÃO INCLUI FORNECIMENTO). AF_03/2024</v>
          </cell>
          <cell r="C282" t="str">
            <v>M</v>
          </cell>
          <cell r="D282">
            <v>41.93</v>
          </cell>
        </row>
        <row r="283">
          <cell r="A283">
            <v>92841</v>
          </cell>
          <cell r="B283" t="str">
            <v>TUBO DE CONCRETO PARA REDES COLETORAS DE ESGOTO SANITÁRIO, DIÂMETRO DE 700 MM, JUNTA ELÁSTICA, INSTALADO EM LOCAL COM BAIXO NÍVEL DE INTERFERÊNCIAS - FORNECIMENTO E ASSENTAMENTO. AF_03/2024</v>
          </cell>
          <cell r="C283" t="str">
            <v>M</v>
          </cell>
          <cell r="D283">
            <v>655.5</v>
          </cell>
        </row>
        <row r="284">
          <cell r="A284">
            <v>92842</v>
          </cell>
          <cell r="B284" t="str">
            <v>ASSENTAMENTO DE TUBO DE CONCRETO PARA REDES COLETORAS DE ESGOTO SANITÁRIO, DIÂMETRO DE 700 MM, JUNTA ELÁSTICA, INSTALADO EM LOCAL COM BAIXO NÍVEL DE INTERFERÊNCIAS (NÃO INCLUI FORNECIMENTO). AF_03/2024</v>
          </cell>
          <cell r="C284" t="str">
            <v>M</v>
          </cell>
          <cell r="D284">
            <v>52.65</v>
          </cell>
        </row>
        <row r="285">
          <cell r="A285">
            <v>92843</v>
          </cell>
          <cell r="B285" t="str">
            <v>TUBO DE CONCRETO PARA REDES COLETORAS DE ESGOTO SANITÁRIO, DIÂMETRO DE 800 MM, JUNTA ELÁSTICA, INSTALADO EM LOCAL COM BAIXO NÍVEL DE INTERFERÊNCIAS - FORNECIMENTO E ASSENTAMENTO. AF_03/2024</v>
          </cell>
          <cell r="C285" t="str">
            <v>M</v>
          </cell>
          <cell r="D285">
            <v>678.78</v>
          </cell>
        </row>
        <row r="286">
          <cell r="A286">
            <v>92844</v>
          </cell>
          <cell r="B286" t="str">
            <v>ASSENTAMENTO DE TUBO DE CONCRETO PARA REDES COLETORAS DE ESGOTO SANITÁRIO, DIÂMETRO DE 800 MM, JUNTA ELÁSTICA, INSTALADO EM LOCAL COM BAIXO NÍVEL DE INTERFERÊNCIAS (NÃO INCLUI FORNECIMENTO). AF_03/2024</v>
          </cell>
          <cell r="C286" t="str">
            <v>M</v>
          </cell>
          <cell r="D286">
            <v>62.61</v>
          </cell>
        </row>
        <row r="287">
          <cell r="A287">
            <v>92845</v>
          </cell>
          <cell r="B287" t="str">
            <v>TUBO DE CONCRETO PARA REDES COLETORAS DE ESGOTO SANITÁRIO, DIÂMETRO DE 900 MM, JUNTA ELÁSTICA, INSTALADO EM LOCAL COM BAIXO NÍVEL DE INTERFERÊNCIAS - FORNECIMENTO E ASSENTAMENTO. AF_03/2024</v>
          </cell>
          <cell r="C287" t="str">
            <v>M</v>
          </cell>
          <cell r="D287">
            <v>1006.1</v>
          </cell>
        </row>
        <row r="288">
          <cell r="A288">
            <v>92846</v>
          </cell>
          <cell r="B288" t="str">
            <v>ASSENTAMENTO DE TUBO DE CONCRETO PARA REDES COLETORAS DE ESGOTO SANITÁRIO, DIÂMETRO DE 900 MM, JUNTA ELÁSTICA, INSTALADO EM LOCAL COM BAIXO NÍVEL DE INTERFERÊNCIAS (NÃO INCLUI FORNECIMENTO). AF_03/2024</v>
          </cell>
          <cell r="C288" t="str">
            <v>M</v>
          </cell>
          <cell r="D288">
            <v>71.83</v>
          </cell>
        </row>
        <row r="289">
          <cell r="A289">
            <v>92847</v>
          </cell>
          <cell r="B289" t="str">
            <v>TUBO DE CONCRETO PARA REDES COLETORAS DE ESGOTO SANITÁRIO, DIÂMETRO DE 1000 MM, JUNTA ELÁSTICA, INSTALADO EM LOCAL COM BAIXO NÍVEL DE INTERFERÊNCIAS - FORNECIMENTO E ASSENTAMENTO. AF_03/2024</v>
          </cell>
          <cell r="C289" t="str">
            <v>M</v>
          </cell>
          <cell r="D289">
            <v>1032.26</v>
          </cell>
        </row>
        <row r="290">
          <cell r="A290">
            <v>92848</v>
          </cell>
          <cell r="B290" t="str">
            <v>ASSENTAMENTO DE TUBO DE CONCRETO PARA REDES COLETORAS DE ESGOTO SANITÁRIO, DIÂMETRO DE 1000 MM, JUNTA ELÁSTICA, INSTALADO EM LOCAL COM BAIXO NÍVEL DE INTERFERÊNCIAS (NÃO INCLUI FORNECIMENTO). AF_03/2024</v>
          </cell>
          <cell r="C290" t="str">
            <v>M</v>
          </cell>
          <cell r="D290">
            <v>84.78</v>
          </cell>
        </row>
        <row r="291">
          <cell r="A291">
            <v>92849</v>
          </cell>
          <cell r="B291" t="str">
            <v>TUBO DE CONCRETO PARA REDES COLETORAS DE ESGOTO SANITÁRIO, DIÂMETRO DE 300 MM, JUNTA ELÁSTICA, INSTALADO EM LOCAL COM ALTO NÍVEL DE INTERFERÊNCIAS - FORNECIMENTO E ASSENTAMENTO. AF_03/2024</v>
          </cell>
          <cell r="C291" t="str">
            <v>M</v>
          </cell>
          <cell r="D291">
            <v>221.63</v>
          </cell>
        </row>
        <row r="292">
          <cell r="A292">
            <v>92850</v>
          </cell>
          <cell r="B292" t="str">
            <v>ASSENTAMENTO DE TUBO DE CONCRETO PARA REDES COLETORAS DE ESGOTO SANITÁRIO, DIÂMETRO DE 300 MM, JUNTA ELÁSTICA, INSTALADO EM LOCAL COM ALTO NÍVEL DE INTERFERÊNCIAS (NÃO INCLUI FORNECIMENTO). AF_03/2024</v>
          </cell>
          <cell r="C292" t="str">
            <v>M</v>
          </cell>
          <cell r="D292">
            <v>23.4</v>
          </cell>
        </row>
        <row r="293">
          <cell r="A293">
            <v>92851</v>
          </cell>
          <cell r="B293" t="str">
            <v>TUBO DE CONCRETO PARA REDES COLETORAS DE ESGOTO SANITÁRIO, DIÂMETRO DE 400 MM, JUNTA ELÁSTICA, INSTALADO EM LOCAL COM ALTO NÍVEL DE INTERFERÊNCIAS - FORNECIMENTO E ASSENTAMENTO. AF_03/2024</v>
          </cell>
          <cell r="C293" t="str">
            <v>M</v>
          </cell>
          <cell r="D293">
            <v>234.43</v>
          </cell>
        </row>
        <row r="294">
          <cell r="A294">
            <v>92852</v>
          </cell>
          <cell r="B294" t="str">
            <v>ASSENTAMENTO DE TUBO DE CONCRETO PARA REDES COLETORAS DE ESGOTO SANITÁRIO, DIÂMETRO DE 400 MM, JUNTA ELÁSTICA, INSTALADO EM LOCAL COM ALTO NÍVEL DE INTERFERÊNCIAS (NÃO INCLUI FORNECIMENTO). AF_03/2024</v>
          </cell>
          <cell r="C294" t="str">
            <v>M</v>
          </cell>
          <cell r="D294">
            <v>31.11</v>
          </cell>
        </row>
        <row r="295">
          <cell r="A295">
            <v>92853</v>
          </cell>
          <cell r="B295" t="str">
            <v>TUBO DE CONCRETO PARA REDES COLETORAS DE ESGOTO SANITÁRIO, DIÂMETRO DE 500 MM, JUNTA ELÁSTICA, INSTALADO EM LOCAL COM ALTO NÍVEL DE INTERFERÊNCIAS - FORNECIMENTO E ASSENTAMENTO. AF_03/2024</v>
          </cell>
          <cell r="C295" t="str">
            <v>M</v>
          </cell>
          <cell r="D295">
            <v>415.35</v>
          </cell>
        </row>
        <row r="296">
          <cell r="A296">
            <v>92854</v>
          </cell>
          <cell r="B296" t="str">
            <v>ASSENTAMENTO DE TUBO DE CONCRETO PARA REDES COLETORAS DE ESGOTO SANITÁRIO, DIÂMETRO DE 500 MM, JUNTA ELÁSTICA, INSTALADO EM LOCAL COM ALTO NÍVEL DE INTERFERÊNCIAS (NÃO INCLUI FORNECIMENTO). AF_03/2024</v>
          </cell>
          <cell r="C296" t="str">
            <v>M</v>
          </cell>
          <cell r="D296">
            <v>39.21</v>
          </cell>
        </row>
        <row r="297">
          <cell r="A297">
            <v>92855</v>
          </cell>
          <cell r="B297" t="str">
            <v>TUBO DE CONCRETO PARA REDES COLETORAS DE ESGOTO SANITÁRIO, DIÂMETRO DE 600 MM, JUNTA ELÁSTICA, INSTALADO EM LOCAL COM ALTO NÍVEL DE INTERFERÊNCIAS - FORNECIMENTO E ASSENTAMENTO. AF_03/2024</v>
          </cell>
          <cell r="C297" t="str">
            <v>M</v>
          </cell>
          <cell r="D297">
            <v>509.15</v>
          </cell>
        </row>
        <row r="298">
          <cell r="A298">
            <v>92856</v>
          </cell>
          <cell r="B298" t="str">
            <v>ASSENTAMENTO DE TUBO DE CONCRETO PARA REDES COLETORAS DE ESGOTO SANITÁRIO, DIÂMETRO DE 600 MM, JUNTA ELÁSTICA, INSTALADO EM LOCAL COM ALTO NÍVEL DE INTERFERÊNCIAS (NÃO INCLUI FORNECIMENTO). AF_03/2024</v>
          </cell>
          <cell r="C298" t="str">
            <v>M</v>
          </cell>
          <cell r="D298">
            <v>47.61</v>
          </cell>
        </row>
        <row r="299">
          <cell r="A299">
            <v>92857</v>
          </cell>
          <cell r="B299" t="str">
            <v>TUBO DE CONCRETO PARA REDES COLETORAS DE ESGOTO SANITÁRIO, DIÂMETRO DE 700 MM, JUNTA ELÁSTICA, INSTALADO EM LOCAL COM ALTO NÍVEL DE INTERFERÊNCIAS - FORNECIMENTO E ASSENTAMENTO. AF_03/2024</v>
          </cell>
          <cell r="C299" t="str">
            <v>M</v>
          </cell>
          <cell r="D299">
            <v>662.28</v>
          </cell>
        </row>
        <row r="300">
          <cell r="A300">
            <v>92858</v>
          </cell>
          <cell r="B300" t="str">
            <v>ASSENTAMENTO DE TUBO DE CONCRETO PARA REDES COLETORAS DE ESGOTO SANITÁRIO, DIÂMETRO DE 700 MM, JUNTA ELÁSTICA, INSTALADO EM LOCAL COM ALTO NÍVEL DE INTERFERÊNCIAS (NÃO INCLUI FORNECIMENTO). AF_03/2024</v>
          </cell>
          <cell r="C300" t="str">
            <v>M</v>
          </cell>
          <cell r="D300">
            <v>59.43</v>
          </cell>
        </row>
        <row r="301">
          <cell r="A301">
            <v>92859</v>
          </cell>
          <cell r="B301" t="str">
            <v>TUBO DE CONCRETO PARA REDES COLETORAS DE ESGOTO SANITÁRIO, DIÂMETRO DE 800 MM, JUNTA ELÁSTICA, INSTALADO EM LOCAL COM ALTO NÍVEL DE INTERFERÊNCIAS - FORNECIMENTO E ASSENTAMENTO. AF_03/2024</v>
          </cell>
          <cell r="C301" t="str">
            <v>M</v>
          </cell>
          <cell r="D301">
            <v>686.63</v>
          </cell>
        </row>
        <row r="302">
          <cell r="A302">
            <v>92860</v>
          </cell>
          <cell r="B302" t="str">
            <v>ASSENTAMENTO DE TUBO DE CONCRETO PARA REDES COLETORAS DE ESGOTO SANITÁRIO, DIÂMETRO DE 800 MM, JUNTA ELÁSTICA, INSTALADO EM LOCAL COM ALTO NÍVEL DE INTERFERÊNCIAS (NÃO INCLUI FORNECIMENTO). AF_03/2024</v>
          </cell>
          <cell r="C302" t="str">
            <v>M</v>
          </cell>
          <cell r="D302">
            <v>70.459999999999994</v>
          </cell>
        </row>
        <row r="303">
          <cell r="A303">
            <v>92861</v>
          </cell>
          <cell r="B303" t="str">
            <v>TUBO DE CONCRETO PARA REDES COLETORAS DE ESGOTO SANITÁRIO, DIÂMETRO DE 900 MM, JUNTA ELÁSTICA, INSTALADO EM LOCAL COM ALTO NÍVEL DE INTERFERÊNCIAS - FORNECIMENTO E ASSENTAMENTO. AF_03/2024</v>
          </cell>
          <cell r="C303" t="str">
            <v>M</v>
          </cell>
          <cell r="D303">
            <v>1015</v>
          </cell>
        </row>
        <row r="304">
          <cell r="A304">
            <v>92862</v>
          </cell>
          <cell r="B304" t="str">
            <v>ASSENTAMENTO DE TUBO DE CONCRETO PARA REDES COLETORAS DE ESGOTO SANITÁRIO, DIÂMETRO DE 900 MM, JUNTA ELÁSTICA, INSTALADO EM LOCAL COM ALTO NÍVEL DE INTERFERÊNCIAS (NÃO INCLUI FORNECIMENTO). AF_03/2024</v>
          </cell>
          <cell r="C304" t="str">
            <v>M</v>
          </cell>
          <cell r="D304">
            <v>80.73</v>
          </cell>
        </row>
        <row r="305">
          <cell r="A305">
            <v>92863</v>
          </cell>
          <cell r="B305" t="str">
            <v>TUBO DE CONCRETO PARA REDES COLETORAS DE ESGOTO SANITÁRIO, DIÂMETRO DE 1000 MM, JUNTA ELÁSTICA, INSTALADO EM LOCAL COM ALTO NÍVEL DE INTERFERÊNCIAS - FORNECIMENTO E ASSENTAMENTO. AF_03/2024</v>
          </cell>
          <cell r="C305" t="str">
            <v>M</v>
          </cell>
          <cell r="D305">
            <v>1042.24</v>
          </cell>
        </row>
        <row r="306">
          <cell r="A306">
            <v>92864</v>
          </cell>
          <cell r="B306" t="str">
            <v>ASSENTAMENTO DE TUBO DE CONCRETO PARA REDES COLETORAS DE ESGOTO SANITÁRIO, DIÂMETRO DE 1000 MM, JUNTA ELÁSTICA, INSTALADO EM LOCAL COM ALTO NÍVEL DE INTERFERÊNCIAS (NÃO INCLUI FORNECIMENTO). AF_03/2024</v>
          </cell>
          <cell r="C306" t="str">
            <v>M</v>
          </cell>
          <cell r="D306">
            <v>94.76</v>
          </cell>
        </row>
        <row r="307">
          <cell r="A307">
            <v>92210</v>
          </cell>
          <cell r="B307" t="str">
            <v>TUBO DE CONCRETO PARA REDES COLETORAS DE ÁGUAS PLUVIAIS, DIÂMETRO DE 400 MM, JUNTA RÍGIDA, INSTALADO EM LOCAL COM BAIXO NÍVEL DE INTERFERÊNCIAS - FORNECIMENTO E ASSENTAMENTO. AF_03/2024</v>
          </cell>
          <cell r="C307" t="str">
            <v>M</v>
          </cell>
          <cell r="D307">
            <v>159.66999999999999</v>
          </cell>
        </row>
        <row r="308">
          <cell r="A308">
            <v>92211</v>
          </cell>
          <cell r="B308" t="str">
            <v>TUBO DE CONCRETO PARA REDES COLETORAS DE ÁGUAS PLUVIAIS, DIÂMETRO DE 500 MM, JUNTA RÍGIDA, INSTALADO EM LOCAL COM BAIXO NÍVEL DE INTERFERÊNCIAS - FORNECIMENTO E ASSENTAMENTO. AF_03/2024</v>
          </cell>
          <cell r="C308" t="str">
            <v>M</v>
          </cell>
          <cell r="D308">
            <v>194.06</v>
          </cell>
        </row>
        <row r="309">
          <cell r="A309">
            <v>92212</v>
          </cell>
          <cell r="B309" t="str">
            <v>TUBO DE CONCRETO PARA REDES COLETORAS DE ÁGUAS PLUVIAIS, DIÂMETRO DE 600 MM, JUNTA RÍGIDA, INSTALADO EM LOCAL COM BAIXO NÍVEL DE INTERFERÊNCIAS - FORNECIMENTO E ASSENTAMENTO. AF_03/2024</v>
          </cell>
          <cell r="C309" t="str">
            <v>M</v>
          </cell>
          <cell r="D309">
            <v>296.75</v>
          </cell>
        </row>
        <row r="310">
          <cell r="A310">
            <v>92213</v>
          </cell>
          <cell r="B310" t="str">
            <v>TUBO DE CONCRETO PARA REDES COLETORAS DE ÁGUAS PLUVIAIS, DIÂMETRO DE 700 MM, JUNTA RÍGIDA, INSTALADO EM LOCAL COM BAIXO NÍVEL DE INTERFERÊNCIAS - FORNECIMENTO E ASSENTAMENTO. AF_03/2024</v>
          </cell>
          <cell r="C310" t="str">
            <v>M</v>
          </cell>
          <cell r="D310">
            <v>394.98</v>
          </cell>
        </row>
        <row r="311">
          <cell r="A311">
            <v>92214</v>
          </cell>
          <cell r="B311" t="str">
            <v>TUBO DE CONCRETO PARA REDES COLETORAS DE ÁGUAS PLUVIAIS, DIÂMETRO DE 800 MM, JUNTA RÍGIDA, INSTALADO EM LOCAL COM BAIXO NÍVEL DE INTERFERÊNCIAS - FORNECIMENTO E ASSENTAMENTO. AF_03/2024</v>
          </cell>
          <cell r="C311" t="str">
            <v>M</v>
          </cell>
          <cell r="D311">
            <v>478.44</v>
          </cell>
        </row>
        <row r="312">
          <cell r="A312">
            <v>92215</v>
          </cell>
          <cell r="B312" t="str">
            <v>TUBO DE CONCRETO PARA REDES COLETORAS DE ÁGUAS PLUVIAIS, DIÂMETRO DE 900 MM, JUNTA RÍGIDA, INSTALADO EM LOCAL COM BAIXO NÍVEL DE INTERFERÊNCIAS - FORNECIMENTO E ASSENTAMENTO. AF_03/2024</v>
          </cell>
          <cell r="C312" t="str">
            <v>M</v>
          </cell>
          <cell r="D312">
            <v>549.28</v>
          </cell>
        </row>
        <row r="313">
          <cell r="A313">
            <v>92216</v>
          </cell>
          <cell r="B313" t="str">
            <v>TUBO DE CONCRETO PARA REDES COLETORAS DE ÁGUAS PLUVIAIS, DIÂMETRO DE 1000 MM, JUNTA RÍGIDA, INSTALADO EM LOCAL COM BAIXO NÍVEL DE INTERFERÊNCIAS - FORNECIMENTO E ASSENTAMENTO. AF_03/2024</v>
          </cell>
          <cell r="C313" t="str">
            <v>M</v>
          </cell>
          <cell r="D313">
            <v>569.5</v>
          </cell>
        </row>
        <row r="314">
          <cell r="A314">
            <v>92219</v>
          </cell>
          <cell r="B314" t="str">
            <v>TUBO DE CONCRETO PARA REDES COLETORAS DE ÁGUAS PLUVIAIS, DIÂMETRO DE 400 MM, JUNTA RÍGIDA, INSTALADO EM LOCAL COM ALTO NÍVEL DE INTERFERÊNCIAS - FORNECIMENTO E ASSENTAMENTO. AF_03/2024</v>
          </cell>
          <cell r="C314" t="str">
            <v>M</v>
          </cell>
          <cell r="D314">
            <v>163.24</v>
          </cell>
        </row>
        <row r="315">
          <cell r="A315">
            <v>92220</v>
          </cell>
          <cell r="B315" t="str">
            <v>TUBO DE CONCRETO PARA REDES COLETORAS DE ÁGUAS PLUVIAIS, DIÂMETRO DE 500 MM, JUNTA RÍGIDA, INSTALADO EM LOCAL COM ALTO NÍVEL DE INTERFERÊNCIAS - FORNECIMENTO E ASSENTAMENTO. AF_03/2024</v>
          </cell>
          <cell r="C315" t="str">
            <v>M</v>
          </cell>
          <cell r="D315">
            <v>198.69</v>
          </cell>
        </row>
        <row r="316">
          <cell r="A316">
            <v>92221</v>
          </cell>
          <cell r="B316" t="str">
            <v>TUBO DE CONCRETO PARA REDES COLETORAS DE ÁGUAS PLUVIAIS, DIÂMETRO DE 600 MM, JUNTA RÍGIDA, INSTALADO EM LOCAL COM ALTO NÍVEL DE INTERFERÊNCIAS - FORNECIMENTO E ASSENTAMENTO. AF_03/2024</v>
          </cell>
          <cell r="C316" t="str">
            <v>M</v>
          </cell>
          <cell r="D316">
            <v>302.44</v>
          </cell>
        </row>
        <row r="317">
          <cell r="A317">
            <v>92222</v>
          </cell>
          <cell r="B317" t="str">
            <v>TUBO DE CONCRETO PARA REDES COLETORAS DE ÁGUAS PLUVIAIS, DIÂMETRO DE 700 MM, JUNTA RÍGIDA, INSTALADO EM LOCAL COM ALTO NÍVEL DE INTERFERÊNCIAS - FORNECIMENTO E ASSENTAMENTO. AF_03/2024</v>
          </cell>
          <cell r="C317" t="str">
            <v>M</v>
          </cell>
          <cell r="D317">
            <v>401.73</v>
          </cell>
        </row>
        <row r="318">
          <cell r="A318">
            <v>92223</v>
          </cell>
          <cell r="B318" t="str">
            <v>TUBO DE CONCRETO PARA REDES COLETORAS DE ÁGUAS PLUVIAIS, DIÂMETRO DE 800 MM, JUNTA RÍGIDA, INSTALADO EM LOCAL COM ALTO NÍVEL DE INTERFERÊNCIAS - FORNECIMENTO E ASSENTAMENTO. AF_03/2024</v>
          </cell>
          <cell r="C318" t="str">
            <v>M</v>
          </cell>
          <cell r="D318">
            <v>486.25</v>
          </cell>
        </row>
        <row r="319">
          <cell r="A319">
            <v>92224</v>
          </cell>
          <cell r="B319" t="str">
            <v>TUBO DE CONCRETO PARA REDES COLETORAS DE ÁGUAS PLUVIAIS, DIÂMETRO DE 900 MM, JUNTA RÍGIDA, INSTALADO EM LOCAL COM ALTO NÍVEL DE INTERFERÊNCIAS - FORNECIMENTO E ASSENTAMENTO. AF_03/2024</v>
          </cell>
          <cell r="C319" t="str">
            <v>M</v>
          </cell>
          <cell r="D319">
            <v>558.22</v>
          </cell>
        </row>
        <row r="320">
          <cell r="A320">
            <v>92226</v>
          </cell>
          <cell r="B320" t="str">
            <v>TUBO DE CONCRETO PARA REDES COLETORAS DE ÁGUAS PLUVIAIS, DIÂMETRO DE 1000 MM, JUNTA RÍGIDA, INSTALADO EM LOCAL COM ALTO NÍVEL DE INTERFERÊNCIAS - FORNECIMENTO E ASSENTAMENTO. AF_03/2024</v>
          </cell>
          <cell r="C320" t="str">
            <v>M</v>
          </cell>
          <cell r="D320">
            <v>579.47</v>
          </cell>
        </row>
        <row r="321">
          <cell r="A321">
            <v>92808</v>
          </cell>
          <cell r="B321" t="str">
            <v>ASSENTAMENTO DE TUBO DE CONCRETO PARA REDES COLETORAS DE ÁGUAS PLUVIAIS, DIÂMETRO DE 300 MM, JUNTA RÍGIDA, INSTALADO EM LOCAL COM BAIXO NÍVEL DE INTERFERÊNCIAS (NÃO INCLUI FORNECIMENTO). AF_03/2024</v>
          </cell>
          <cell r="C321" t="str">
            <v>M</v>
          </cell>
          <cell r="D321">
            <v>24.91</v>
          </cell>
        </row>
        <row r="322">
          <cell r="A322">
            <v>92809</v>
          </cell>
          <cell r="B322" t="str">
            <v>ASSENTAMENTO DE TUBO DE CONCRETO PARA REDES COLETORAS DE ÁGUAS PLUVIAIS, DIÂMETRO DE 400 MM, JUNTA RÍGIDA, INSTALADO EM LOCAL COM BAIXO NÍVEL DE INTERFERÊNCIAS (NÃO INCLUI FORNECIMENTO). AF_03/2024</v>
          </cell>
          <cell r="C322" t="str">
            <v>M</v>
          </cell>
          <cell r="D322">
            <v>34.630000000000003</v>
          </cell>
        </row>
        <row r="323">
          <cell r="A323">
            <v>92810</v>
          </cell>
          <cell r="B323" t="str">
            <v>ASSENTAMENTO DE TUBO DE CONCRETO PARA REDES COLETORAS DE ÁGUAS PLUVIAIS, DIÂMETRO DE 500 MM, JUNTA RÍGIDA, INSTALADO EM LOCAL COM BAIXO NÍVEL DE INTERFERÊNCIAS (NÃO INCLUI FORNECIMENTO). AF_03/2024</v>
          </cell>
          <cell r="C323" t="str">
            <v>M</v>
          </cell>
          <cell r="D323">
            <v>44.62</v>
          </cell>
        </row>
        <row r="324">
          <cell r="A324">
            <v>92811</v>
          </cell>
          <cell r="B324" t="str">
            <v>ASSENTAMENTO DE TUBO DE CONCRETO PARA REDES COLETORAS DE ÁGUAS PLUVIAIS, DIÂMETRO DE 600 MM, JUNTA RÍGIDA, INSTALADO EM LOCAL COM BAIXO NÍVEL DE INTERFERÊNCIAS (NÃO INCLUI FORNECIMENTO). AF_03/2024</v>
          </cell>
          <cell r="C324" t="str">
            <v>M</v>
          </cell>
          <cell r="D324">
            <v>54.8</v>
          </cell>
        </row>
        <row r="325">
          <cell r="A325">
            <v>92812</v>
          </cell>
          <cell r="B325" t="str">
            <v>ASSENTAMENTO DE TUBO DE CONCRETO PARA REDES COLETORAS DE ÁGUAS PLUVIAIS, DIÂMETRO DE 700 MM, JUNTA RÍGIDA, INSTALADO EM LOCAL COM BAIXO NÍVEL DE INTERFERÊNCIAS (NÃO INCLUI FORNECIMENTO). AF_03/2024</v>
          </cell>
          <cell r="C325" t="str">
            <v>M</v>
          </cell>
          <cell r="D325">
            <v>65.2</v>
          </cell>
        </row>
        <row r="326">
          <cell r="A326">
            <v>92813</v>
          </cell>
          <cell r="B326" t="str">
            <v>ASSENTAMENTO DE TUBO DE CONCRETO PARA REDES COLETORAS DE ÁGUAS PLUVIAIS, DIÂMETRO DE 800 MM, JUNTA RÍGIDA, INSTALADO EM LOCAL COM BAIXO NÍVEL DE INTERFERÊNCIAS (NÃO INCLUI FORNECIMENTO). AF_03/2024</v>
          </cell>
          <cell r="C326" t="str">
            <v>M</v>
          </cell>
          <cell r="D326">
            <v>75.87</v>
          </cell>
        </row>
        <row r="327">
          <cell r="A327">
            <v>92814</v>
          </cell>
          <cell r="B327" t="str">
            <v>ASSENTAMENTO DE TUBO DE CONCRETO PARA REDES COLETORAS DE ÁGUAS PLUVIAIS, DIÂMETRO DE 900 MM, JUNTA RÍGIDA, INSTALADO EM LOCAL COM BAIXO NÍVEL DE INTERFERÊNCIAS (NÃO INCLUI FORNECIMENTO). AF_03/2024</v>
          </cell>
          <cell r="C327" t="str">
            <v>M</v>
          </cell>
          <cell r="D327">
            <v>86.72</v>
          </cell>
        </row>
        <row r="328">
          <cell r="A328">
            <v>92815</v>
          </cell>
          <cell r="B328" t="str">
            <v>ASSENTAMENTO DE TUBO DE CONCRETO PARA REDES COLETORAS DE ÁGUAS PLUVIAIS, DIÂMETRO DE 1000 MM, JUNTA RÍGIDA, INSTALADO EM LOCAL COM BAIXO NÍVEL DE INTERFERÊNCIAS (NÃO INCLUI FORNECIMENTO). AF_03/2024</v>
          </cell>
          <cell r="C328" t="str">
            <v>M</v>
          </cell>
          <cell r="D328">
            <v>97.8</v>
          </cell>
        </row>
        <row r="329">
          <cell r="A329">
            <v>92816</v>
          </cell>
          <cell r="B329" t="str">
            <v>TUBO DE CONCRETO PARA REDES COLETORAS DE ÁGUAS PLUVIAIS, DIÂMETRO DE 1200 MM, JUNTA RÍGIDA, INSTALADO EM LOCAL COM BAIXO NÍVEL DE INTERFERÊNCIAS - FORNECIMENTO E ASSENTAMENTO. AF_03/2024</v>
          </cell>
          <cell r="C329" t="str">
            <v>M</v>
          </cell>
          <cell r="D329">
            <v>825.17</v>
          </cell>
        </row>
        <row r="330">
          <cell r="A330">
            <v>92817</v>
          </cell>
          <cell r="B330" t="str">
            <v>ASSENTAMENTO DE TUBO DE CONCRETO PARA REDES COLETORAS DE ÁGUAS PLUVIAIS, DIÂMETRO DE 1200 MM, JUNTA RÍGIDA, INSTALADO EM LOCAL COM BAIXO NÍVEL DE INTERFERÊNCIAS (NÃO INCLUI FORNECIMENTO). AF_03/2024</v>
          </cell>
          <cell r="C330" t="str">
            <v>M</v>
          </cell>
          <cell r="D330">
            <v>120.65</v>
          </cell>
        </row>
        <row r="331">
          <cell r="A331">
            <v>92818</v>
          </cell>
          <cell r="B331" t="str">
            <v>TUBO DE CONCRETO PARA REDES COLETORAS DE ÁGUAS PLUVIAIS, DIÂMETRO DE 1500 MM, JUNTA RÍGIDA, INSTALADO EM LOCAL COM BAIXO NÍVEL DE INTERFERÊNCIAS - FORNECIMENTO E ASSENTAMENTO. AF_03/2024</v>
          </cell>
          <cell r="C331" t="str">
            <v>M</v>
          </cell>
          <cell r="D331">
            <v>1177.23</v>
          </cell>
        </row>
        <row r="332">
          <cell r="A332">
            <v>92819</v>
          </cell>
          <cell r="B332" t="str">
            <v>ASSENTAMENTO DE TUBO DE CONCRETO PARA REDES COLETORAS DE ÁGUAS PLUVIAIS, DIÂMETRO DE 1500 MM, JUNTA RÍGIDA, INSTALADO EM LOCAL COM BAIXO NÍVEL DE INTERFERÊNCIAS (NÃO INCLUI FORNECIMENTO). AF_03/2024</v>
          </cell>
          <cell r="C332" t="str">
            <v>M</v>
          </cell>
          <cell r="D332">
            <v>156.55000000000001</v>
          </cell>
        </row>
        <row r="333">
          <cell r="A333">
            <v>92820</v>
          </cell>
          <cell r="B333" t="str">
            <v>ASSENTAMENTO DE TUBO DE CONCRETO PARA REDES COLETORAS DE ÁGUAS PLUVIAIS, DIÂMETRO DE 300 MM, JUNTA RÍGIDA, INSTALADO EM LOCAL COM ALTO NÍVEL DE INTERFERÊNCIAS (NÃO INCLUI FORNECIMENTO). AF_03/2024</v>
          </cell>
          <cell r="C333" t="str">
            <v>M</v>
          </cell>
          <cell r="D333">
            <v>27.43</v>
          </cell>
        </row>
        <row r="334">
          <cell r="A334">
            <v>92821</v>
          </cell>
          <cell r="B334" t="str">
            <v>ASSENTAMENTO DE TUBO DE CONCRETO PARA REDES COLETORAS DE ÁGUAS PLUVIAIS, DIÂMETRO DE 400 MM, JUNTA RÍGIDA, INSTALADO EM LOCAL COM ALTO NÍVEL DE INTERFERÊNCIAS (NÃO INCLUI FORNECIMENTO). AF_03/2024</v>
          </cell>
          <cell r="C334" t="str">
            <v>M</v>
          </cell>
          <cell r="D334">
            <v>38.200000000000003</v>
          </cell>
        </row>
        <row r="335">
          <cell r="A335">
            <v>92822</v>
          </cell>
          <cell r="B335" t="str">
            <v>ASSENTAMENTO DE TUBO DE CONCRETO PARA REDES COLETORAS DE ÁGUAS PLUVIAIS, DIÂMETRO DE 500 MM, JUNTA RÍGIDA, INSTALADO EM LOCAL COM ALTO NÍVEL DE INTERFERÊNCIAS (NÃO INCLUI FORNECIMENTO). AF_03/2024</v>
          </cell>
          <cell r="C335" t="str">
            <v>M</v>
          </cell>
          <cell r="D335">
            <v>49.25</v>
          </cell>
        </row>
        <row r="336">
          <cell r="A336">
            <v>92824</v>
          </cell>
          <cell r="B336" t="str">
            <v>ASSENTAMENTO DE TUBO DE CONCRETO PARA REDES COLETORAS DE ÁGUAS PLUVIAIS, DIÂMETRO DE 600 MM, JUNTA RÍGIDA, INSTALADO EM LOCAL COM ALTO NÍVEL DE INTERFERÊNCIAS (NÃO INCLUI FORNECIMENTO). AF_03/2024</v>
          </cell>
          <cell r="C336" t="str">
            <v>M</v>
          </cell>
          <cell r="D336">
            <v>60.49</v>
          </cell>
        </row>
        <row r="337">
          <cell r="A337">
            <v>92825</v>
          </cell>
          <cell r="B337" t="str">
            <v>ASSENTAMENTO DE TUBO DE CONCRETO PARA REDES COLETORAS DE ÁGUAS PLUVIAIS, DIÂMETRO DE 700 MM, JUNTA RÍGIDA, INSTALADO EM LOCAL COM ALTO NÍVEL DE INTERFERÊNCIAS (NÃO INCLUI FORNECIMENTO). AF_03/2024</v>
          </cell>
          <cell r="C337" t="str">
            <v>M</v>
          </cell>
          <cell r="D337">
            <v>71.95</v>
          </cell>
        </row>
        <row r="338">
          <cell r="A338">
            <v>92826</v>
          </cell>
          <cell r="B338" t="str">
            <v>ASSENTAMENTO DE TUBO DE CONCRETO PARA REDES COLETORAS DE ÁGUAS PLUVIAIS, DIÂMETRO DE 800 MM, JUNTA RÍGIDA, INSTALADO EM LOCAL COM ALTO NÍVEL DE INTERFERÊNCIAS (NÃO INCLUI FORNECIMENTO). AF_03/2024</v>
          </cell>
          <cell r="C338" t="str">
            <v>M</v>
          </cell>
          <cell r="D338">
            <v>83.68</v>
          </cell>
        </row>
        <row r="339">
          <cell r="A339">
            <v>92827</v>
          </cell>
          <cell r="B339" t="str">
            <v>ASSENTAMENTO DE TUBO DE CONCRETO PARA REDES COLETORAS DE ÁGUAS PLUVIAIS, DIÂMETRO DE 900 MM, JUNTA RÍGIDA, INSTALADO EM LOCAL COM ALTO NÍVEL DE INTERFERÊNCIAS (NÃO INCLUI FORNECIMENTO). AF_03/2024</v>
          </cell>
          <cell r="C339" t="str">
            <v>M</v>
          </cell>
          <cell r="D339">
            <v>95.66</v>
          </cell>
        </row>
        <row r="340">
          <cell r="A340">
            <v>92828</v>
          </cell>
          <cell r="B340" t="str">
            <v>ASSENTAMENTO DE TUBO DE CONCRETO PARA REDES COLETORAS DE ÁGUAS PLUVIAIS, DIÂMETRO DE 1000 MM, JUNTA RÍGIDA, INSTALADO EM LOCAL COM ALTO NÍVEL DE INTERFERÊNCIAS (NÃO INCLUI FORNECIMENTO). AF_03/2024</v>
          </cell>
          <cell r="C340" t="str">
            <v>M</v>
          </cell>
          <cell r="D340">
            <v>107.77</v>
          </cell>
        </row>
        <row r="341">
          <cell r="A341">
            <v>92829</v>
          </cell>
          <cell r="B341" t="str">
            <v>TUBO DE CONCRETO PARA REDES COLETORAS DE ÁGUAS PLUVIAIS, DIÂMETRO DE 1200 MM, JUNTA RÍGIDA, INSTALADO EM LOCAL COM ALTO NÍVEL DE INTERFERÊNCIAS - FORNECIMENTO E ASSENTAMENTO. AF_03/2024</v>
          </cell>
          <cell r="C341" t="str">
            <v>M</v>
          </cell>
          <cell r="D341">
            <v>837.27</v>
          </cell>
        </row>
        <row r="342">
          <cell r="A342">
            <v>92830</v>
          </cell>
          <cell r="B342" t="str">
            <v>ASSENTAMENTO DE TUBO DE CONCRETO PARA REDES COLETORAS DE ÁGUAS PLUVIAIS, DIÂMETRO DE 1200 MM, JUNTA RÍGIDA, INSTALADO EM LOCAL COM ALTO NÍVEL DE INTERFERÊNCIAS (NÃO INCLUI FORNECIMENTO). AF_03/2024</v>
          </cell>
          <cell r="C342" t="str">
            <v>M</v>
          </cell>
          <cell r="D342">
            <v>132.75</v>
          </cell>
        </row>
        <row r="343">
          <cell r="A343">
            <v>92831</v>
          </cell>
          <cell r="B343" t="str">
            <v>TUBO DE CONCRETO PARA REDES COLETORAS DE ÁGUAS PLUVIAIS, DIÂMETRO DE 1500 MM, JUNTA RÍGIDA, INSTALADO EM LOCAL COM ALTO NÍVEL DE INTERFERÊNCIAS - FORNECIMENTO E ASSENTAMENTO. AF_03/2024</v>
          </cell>
          <cell r="C343" t="str">
            <v>M</v>
          </cell>
          <cell r="D343">
            <v>1192.55</v>
          </cell>
        </row>
        <row r="344">
          <cell r="A344">
            <v>92832</v>
          </cell>
          <cell r="B344" t="str">
            <v>ASSENTAMENTO DE TUBO DE CONCRETO PARA REDES COLETORAS DE ÁGUAS PLUVIAIS, DIÂMETRO DE 1500 MM, JUNTA RÍGIDA, INSTALADO EM LOCAL COM ALTO NÍVEL DE INTERFERÊNCIAS (NÃO INCLUI FORNECIMENTO). AF_03/2024</v>
          </cell>
          <cell r="C344" t="str">
            <v>M</v>
          </cell>
          <cell r="D344">
            <v>171.87</v>
          </cell>
        </row>
        <row r="345">
          <cell r="A345">
            <v>95565</v>
          </cell>
          <cell r="B345" t="str">
            <v>TUBO DE CONCRETO PARA REDES COLETORAS DE ÁGUAS PLUVIAIS, DIÂMETRO DE 300MM, JUNTA RÍGIDA, INSTALADO EM LOCAL COM BAIXO NÍVEL DE INTERFERÊNCIAS - FORNECIMENTO E ASSENTAMENTO. AF_03/2024</v>
          </cell>
          <cell r="C345" t="str">
            <v>M</v>
          </cell>
          <cell r="D345">
            <v>135.71</v>
          </cell>
        </row>
        <row r="346">
          <cell r="A346">
            <v>95566</v>
          </cell>
          <cell r="B346" t="str">
            <v>TUBO DE CONCRETO PARA REDES COLETORAS DE ÁGUAS PLUVIAIS, DIÂMETRO DE 300MM, JUNTA RÍGIDA, INSTALADO EM LOCAL COM ALTO NÍVEL DE INTERFERÊNCIAS - FORNECIMENTO E ASSENTAMENTO. AF_03/2024</v>
          </cell>
          <cell r="C346" t="str">
            <v>M</v>
          </cell>
          <cell r="D346">
            <v>138.22999999999999</v>
          </cell>
        </row>
        <row r="347">
          <cell r="A347">
            <v>95567</v>
          </cell>
          <cell r="B347" t="str">
            <v>TUBO DE CONCRETO (SIMPLES) PARA REDES COLETORAS DE ÁGUAS PLUVIAIS, DIÂMETRO DE 300 MM, JUNTA RÍGIDA, INSTALADO EM LOCAL COM BAIXO NÍVEL DE INTERFERÊNCIAS - FORNECIMENTO E ASSENTAMENTO. AF_03/2024</v>
          </cell>
          <cell r="C347" t="str">
            <v>M</v>
          </cell>
          <cell r="D347">
            <v>107.31</v>
          </cell>
        </row>
        <row r="348">
          <cell r="A348">
            <v>95568</v>
          </cell>
          <cell r="B348" t="str">
            <v>TUBO DE CONCRETO (SIMPLES) PARA REDES COLETORAS DE ÁGUAS PLUVIAIS, DIÂMETRO DE 400 MM, JUNTA RÍGIDA, INSTALADO EM LOCAL COM BAIXO NÍVEL DE INTERFERÊNCIAS - FORNECIMENTO E ASSENTAMENTO. AF_03/2024</v>
          </cell>
          <cell r="C348" t="str">
            <v>M</v>
          </cell>
          <cell r="D348">
            <v>132</v>
          </cell>
        </row>
        <row r="349">
          <cell r="A349">
            <v>95569</v>
          </cell>
          <cell r="B349" t="str">
            <v>TUBO DE CONCRETO (SIMPLES) PARA REDES COLETORAS DE ÁGUAS PLUVIAIS, DIÂMETRO DE 500 MM, JUNTA RÍGIDA, INSTALADO EM LOCAL COM BAIXO NÍVEL DE INTERFERÊNCIAS - FORNECIMENTO E ASSENTAMENTO. AF_03/2024</v>
          </cell>
          <cell r="C349" t="str">
            <v>M</v>
          </cell>
          <cell r="D349">
            <v>189.54</v>
          </cell>
        </row>
        <row r="350">
          <cell r="A350">
            <v>95570</v>
          </cell>
          <cell r="B350" t="str">
            <v>TUBO DE CONCRETO (SIMPLES) PARA REDES COLETORAS DE ÁGUAS PLUVIAIS, DIÂMETRO DE 300 MM, JUNTA RÍGIDA, INSTALADO EM LOCAL COM ALTO NÍVEL DE INTERFERÊNCIAS - FORNECIMENTO E ASSENTAMENTO. AF_03/2024</v>
          </cell>
          <cell r="C350" t="str">
            <v>M</v>
          </cell>
          <cell r="D350">
            <v>109.83</v>
          </cell>
        </row>
        <row r="351">
          <cell r="A351">
            <v>95571</v>
          </cell>
          <cell r="B351" t="str">
            <v>TUBO DE CONCRETO (SIMPLES) PARA REDES COLETORAS DE ÁGUAS PLUVIAIS, DIÂMETRO DE 400 MM, JUNTA RÍGIDA, INSTALADO EM LOCAL COM ALTO NÍVEL DE INTERFERÊNCIAS - FORNECIMENTO E ASSENTAMENTO. AF_03/2024</v>
          </cell>
          <cell r="C351" t="str">
            <v>M</v>
          </cell>
          <cell r="D351">
            <v>135.57</v>
          </cell>
        </row>
        <row r="352">
          <cell r="A352">
            <v>95572</v>
          </cell>
          <cell r="B352" t="str">
            <v>TUBO DE CONCRETO (SIMPLES) PARA REDES COLETORAS DE ÁGUAS PLUVIAIS, DIÂMETRO DE 500 MM, JUNTA RÍGIDA, INSTALADO EM LOCAL COM ALTO NÍVEL DE INTERFERÊNCIAS - FORNECIMENTO E ASSENTAMENTO. AF_03/2024</v>
          </cell>
          <cell r="C352" t="str">
            <v>M</v>
          </cell>
          <cell r="D352">
            <v>194.17</v>
          </cell>
        </row>
        <row r="353">
          <cell r="A353">
            <v>97127</v>
          </cell>
          <cell r="B353" t="str">
            <v>ASSENTAMENTO DE TUBO DE PVC DEFOFO OU PRFV OU RPVC PARA REDE DE ÁGUA, DN 150 MM, JUNTA ELÁSTICA INTEGRADA, INSTALADO EM LOCAL COM NÍVEL ALTO DE INTERFERÊNCIAS (NÃO INCLUI FORNECIMENTO). AF_05/2024</v>
          </cell>
          <cell r="C353" t="str">
            <v>M</v>
          </cell>
          <cell r="D353">
            <v>5.22</v>
          </cell>
        </row>
        <row r="354">
          <cell r="A354">
            <v>97128</v>
          </cell>
          <cell r="B354" t="str">
            <v>ASSENTAMENTO DE TUBO DE PVC DEFOFO OU PRFV OU RPVC PARA REDE DE ÁGUA, DN 200 MM, JUNTA ELÁSTICA INTEGRADA, INSTALADO EM LOCAL COM NÍVEL ALTO DE INTERFERÊNCIAS (NÃO INCLUI FORNECIMENTO). AF_05/2024</v>
          </cell>
          <cell r="C354" t="str">
            <v>M</v>
          </cell>
          <cell r="D354">
            <v>10.3</v>
          </cell>
        </row>
        <row r="355">
          <cell r="A355">
            <v>97129</v>
          </cell>
          <cell r="B355" t="str">
            <v>ASSENTAMENTO DE TUBO DE PVC DEFOFO OU PRFV OU RPVC PARA REDE DE ÁGUA, DN 250 MM, JUNTA ELÁSTICA INTEGRADA, INSTALADO EM LOCAL COM NÍVEL ALTO DE INTERFERÊNCIAS (NÃO INCLUI FORNECIMENTO). AF_05/2024</v>
          </cell>
          <cell r="C355" t="str">
            <v>M</v>
          </cell>
          <cell r="D355">
            <v>12.22</v>
          </cell>
        </row>
        <row r="356">
          <cell r="A356">
            <v>97130</v>
          </cell>
          <cell r="B356" t="str">
            <v>ASSENTAMENTO DE TUBO DE PVC DEFOFO OU PRFV OU RPVC PARA REDE DE ÁGUA, DN 300 MM, JUNTA ELÁSTICA INTEGRADA, INSTALADO EM LOCAL COM NÍVEL ALTO DE INTERFERÊNCIAS (NÃO INCLUI FORNECIMENTO). AF_05/2024</v>
          </cell>
          <cell r="C356" t="str">
            <v>M</v>
          </cell>
          <cell r="D356">
            <v>14.13</v>
          </cell>
        </row>
        <row r="357">
          <cell r="A357">
            <v>97131</v>
          </cell>
          <cell r="B357" t="str">
            <v>ASSENTAMENTO DE TUBO DE PVC DEFOFO OU PRFV OU RPVC PARA REDE DE ÁGUA, DN 350 MM, JUNTA ELÁSTICA INTEGRADA, INSTALADO EM LOCAL COM NÍVEL ALTO DE INTERFERÊNCIAS (NÃO INCLUI FORNECIMENTO). AF_05/2024</v>
          </cell>
          <cell r="C357" t="str">
            <v>M</v>
          </cell>
          <cell r="D357">
            <v>16.03</v>
          </cell>
        </row>
        <row r="358">
          <cell r="A358">
            <v>97132</v>
          </cell>
          <cell r="B358" t="str">
            <v>ASSENTAMENTO DE TUBO DE PVC DEFOFO OU PRFV OU RPVC PARA REDE DE ÁGUA, DN 400 MM, JUNTA ELÁSTICA INTEGRADA, INSTALADO EM LOCAL COM NÍVEL ALTO DE INTERFERÊNCIAS (NÃO INCLUI FORNECIMENTO). AF_05/2024</v>
          </cell>
          <cell r="C358" t="str">
            <v>M</v>
          </cell>
          <cell r="D358">
            <v>17.95</v>
          </cell>
        </row>
        <row r="359">
          <cell r="A359">
            <v>97133</v>
          </cell>
          <cell r="B359" t="str">
            <v>ASSENTAMENTO DE TUBO DE PVC DEFOFO OU PRFV OU RPVC PARA REDE DE ÁGUA, DN 500 MM, JUNTA ELÁSTICA INTEGRADA, INSTALADO EM LOCAL COM NÍVEL ALTO DE INTERFERÊNCIAS (NÃO INCLUI FORNECIMENTO). AF_05/2024</v>
          </cell>
          <cell r="C359" t="str">
            <v>M</v>
          </cell>
          <cell r="D359">
            <v>21.77</v>
          </cell>
        </row>
        <row r="360">
          <cell r="A360">
            <v>97134</v>
          </cell>
          <cell r="B360" t="str">
            <v>ASSENTAMENTO DE TUBO DE PVC DEFOFO OU PRFV OU RPVC PARA REDE DE ÁGUA, DN 150 MM, JUNTA ELÁSTICA INTEGRADA, INSTALADO EM LOCAL COM NÍVEL BAIXO DE INTERFERÊNCIAS (NÃO INCLUI FORNECIMENTO). AF_05/2024</v>
          </cell>
          <cell r="C360" t="str">
            <v>M</v>
          </cell>
          <cell r="D360">
            <v>4.3099999999999996</v>
          </cell>
        </row>
        <row r="361">
          <cell r="A361">
            <v>97135</v>
          </cell>
          <cell r="B361" t="str">
            <v>ASSENTAMENTO DE TUBO DE PVC DEFOFO OU PRFV OU RPVC PARA REDE DE ÁGUA, DN 200 MM, JUNTA ELÁSTICA INTEGRADA, INSTALADO EM LOCAL COM NÍVEL BAIXO DE INTERFERÊNCIAS (NÃO INCLUI FORNECIMENTO). AF_05/2024</v>
          </cell>
          <cell r="C361" t="str">
            <v>M</v>
          </cell>
          <cell r="D361">
            <v>7.87</v>
          </cell>
        </row>
        <row r="362">
          <cell r="A362">
            <v>97136</v>
          </cell>
          <cell r="B362" t="str">
            <v>ASSENTAMENTO DE TUBO DE PVC DEFOFO OU PRFV OU RPVC PARA REDE DE ÁGUA, DN 250 MM, JUNTA ELÁSTICA INTEGRADA, INSTALADO EM LOCAL COM NÍVEL BAIXO DE INTERFERÊNCIAS (NÃO INCLUI FORNECIMENTO). AF_05/2024</v>
          </cell>
          <cell r="C362" t="str">
            <v>M</v>
          </cell>
          <cell r="D362">
            <v>9.34</v>
          </cell>
        </row>
        <row r="363">
          <cell r="A363">
            <v>97137</v>
          </cell>
          <cell r="B363" t="str">
            <v>ASSENTAMENTO DE TUBO DE PVC DEFOFO OU PRFV OU RPVC PARA REDE DE ÁGUA, DN 300 MM, JUNTA ELÁSTICA INTEGRADA, INSTALADO EM LOCAL COM NÍVEL BAIXO DE INTERFERÊNCIAS (NÃO INCLUI FORNECIMENTO). AF_05/2024</v>
          </cell>
          <cell r="C363" t="str">
            <v>M</v>
          </cell>
          <cell r="D363">
            <v>10.81</v>
          </cell>
        </row>
        <row r="364">
          <cell r="A364">
            <v>97138</v>
          </cell>
          <cell r="B364" t="str">
            <v>ASSENTAMENTO DE TUBO DE PVC DEFOFO OU PRFV OU RPVC PARA REDE DE ÁGUA, DN 350 MM, JUNTA ELÁSTICA INTEGRADA, INSTALADO EM LOCAL COM NÍVEL BAIXO DE INTERFERÊNCIAS (NÃO INCLUI FORNECIMENTO). AF_05/2024</v>
          </cell>
          <cell r="C364" t="str">
            <v>M</v>
          </cell>
          <cell r="D364">
            <v>12.27</v>
          </cell>
        </row>
        <row r="365">
          <cell r="A365">
            <v>97139</v>
          </cell>
          <cell r="B365" t="str">
            <v>ASSENTAMENTO DE TUBO DE PVC DEFOFO OU PRFV OU RPVC PARA REDE DE ÁGUA, DN 400 MM, JUNTA ELÁSTICA INTEGRADA, INSTALADO EM LOCAL COM NÍVEL BAIXO DE INTERFERÊNCIAS (NÃO INCLUI FORNECIMENTO). AF_05/2024</v>
          </cell>
          <cell r="C365" t="str">
            <v>M</v>
          </cell>
          <cell r="D365">
            <v>13.75</v>
          </cell>
        </row>
        <row r="366">
          <cell r="A366">
            <v>97140</v>
          </cell>
          <cell r="B366" t="str">
            <v>ASSENTAMENTO DE TUBO DE PVC DEFOFO OU PRFV OU RPVC PARA REDE DE ÁGUA, DN 500 MM, JUNTA ELÁSTICA INTEGRADA, INSTALADO EM LOCAL COM NÍVEL BAIXO DE INTERFERÊNCIAS (NÃO INCLUI FORNECIMENTO). AF_05/2024</v>
          </cell>
          <cell r="C366" t="str">
            <v>M</v>
          </cell>
          <cell r="D366">
            <v>16.66</v>
          </cell>
        </row>
        <row r="367">
          <cell r="A367">
            <v>103089</v>
          </cell>
          <cell r="B367" t="str">
            <v>ASSENTAMENTO DE TUBO DE FERRO FUNDIDO PARA REDE DE ÁGUA, DN 80 MM, JUNTA FLANGEADA (NÃO INCLUI O FORNECIMENTO). AF_09/2021</v>
          </cell>
          <cell r="C367" t="str">
            <v>M</v>
          </cell>
          <cell r="D367">
            <v>11.39</v>
          </cell>
        </row>
        <row r="368">
          <cell r="A368">
            <v>103090</v>
          </cell>
          <cell r="B368" t="str">
            <v>ASSENTAMENTO DE TUBO DE FERRO FUNDIDO PARA REDE DE ÁGUA, DN 100 MM, JUNTA FLANGEADA (NÃO INCLUI O FORNECIMENTO). AF_09/2021</v>
          </cell>
          <cell r="C368" t="str">
            <v>M</v>
          </cell>
          <cell r="D368">
            <v>13.61</v>
          </cell>
        </row>
        <row r="369">
          <cell r="A369">
            <v>103091</v>
          </cell>
          <cell r="B369" t="str">
            <v>ASSENTAMENTO DE TUBO DE FERRO FUNDIDO PARA REDE DE ÁGUA, DN 150 MM, JUNTA FLANGEADA (NÃO INCLUI O FORNECIMENTO). AF_09/2021</v>
          </cell>
          <cell r="C369" t="str">
            <v>M</v>
          </cell>
          <cell r="D369">
            <v>19.14</v>
          </cell>
        </row>
        <row r="370">
          <cell r="A370">
            <v>103092</v>
          </cell>
          <cell r="B370" t="str">
            <v>ASSENTAMENTO DE TUBO DE FERRO FUNDIDO PARA REDE DE ÁGUA, DN 200 MM, JUNTA FLANGEADA (NÃO INCLUI O FORNECIMENTO). AF_09/2021</v>
          </cell>
          <cell r="C370" t="str">
            <v>M</v>
          </cell>
          <cell r="D370">
            <v>24.67</v>
          </cell>
        </row>
        <row r="371">
          <cell r="A371">
            <v>103093</v>
          </cell>
          <cell r="B371" t="str">
            <v>ASSENTAMENTO DE TUBO DE FERRO FUNDIDO PARA REDE DE ÁGUA, DN 250 MM, JUNTA FLANGEADA (NÃO INCLUI O FORNECIMENTO). AF_09/2021</v>
          </cell>
          <cell r="C371" t="str">
            <v>M</v>
          </cell>
          <cell r="D371">
            <v>37.72</v>
          </cell>
        </row>
        <row r="372">
          <cell r="A372">
            <v>103094</v>
          </cell>
          <cell r="B372" t="str">
            <v>ASSENTAMENTO DE TUBO DE FERRO FUNDIDO PARA REDE DE ÁGUA, DN 300 MM, JUNTA FLANGEADA (NÃO INCLUI O FORNECIMENTO). AF_09/2021</v>
          </cell>
          <cell r="C372" t="str">
            <v>M</v>
          </cell>
          <cell r="D372">
            <v>43.28</v>
          </cell>
        </row>
        <row r="373">
          <cell r="A373">
            <v>103095</v>
          </cell>
          <cell r="B373" t="str">
            <v>ASSENTAMENTO DE TUBO DE FERRO FUNDIDO PARA REDE DE ÁGUA, DN 350 MM, JUNTA FLANGEADA (NÃO INCLUI O FORNECIMENTO). AF_09/2021</v>
          </cell>
          <cell r="C373" t="str">
            <v>M</v>
          </cell>
          <cell r="D373">
            <v>56.31</v>
          </cell>
        </row>
        <row r="374">
          <cell r="A374">
            <v>103096</v>
          </cell>
          <cell r="B374" t="str">
            <v>ASSENTAMENTO DE TUBO DE FERRO FUNDIDO PARA REDE DE ÁGUA, DN 400 MM, JUNTA FLANGEADA (NÃO INCLUI O FORNECIMENTO). AF_09/2021</v>
          </cell>
          <cell r="C374" t="str">
            <v>M</v>
          </cell>
          <cell r="D374">
            <v>61.87</v>
          </cell>
        </row>
        <row r="375">
          <cell r="A375">
            <v>103097</v>
          </cell>
          <cell r="B375" t="str">
            <v>ASSENTAMENTO DE TUBO DE FERRO FUNDIDO PARA REDE DE ÁGUA, DN 450 MM, JUNTA FLANGEADA (NÃO INCLUI O FORNECIMENTO). AF_09/2021</v>
          </cell>
          <cell r="C375" t="str">
            <v>M</v>
          </cell>
          <cell r="D375">
            <v>74.91</v>
          </cell>
        </row>
        <row r="376">
          <cell r="A376">
            <v>103098</v>
          </cell>
          <cell r="B376" t="str">
            <v>ASSENTAMENTO DE TUBO DE FERRO FUNDIDO PARA REDE DE ÁGUA, DN 500 MM, JUNTA FLANGEADA (NÃO INCLUI O FORNECIMENTO). AF_09/2021</v>
          </cell>
          <cell r="C376" t="str">
            <v>M</v>
          </cell>
          <cell r="D376">
            <v>80.459999999999994</v>
          </cell>
        </row>
        <row r="377">
          <cell r="A377">
            <v>103099</v>
          </cell>
          <cell r="B377" t="str">
            <v>ASSENTAMENTO DE TUBO DE FERRO FUNDIDO PARA REDE DE ÁGUA, DN 600 MM, JUNTA FLANGEADA (NÃO INCLUI O FORNECIMENTO). AF_09/2021</v>
          </cell>
          <cell r="C377" t="str">
            <v>M</v>
          </cell>
          <cell r="D377">
            <v>91.53</v>
          </cell>
        </row>
        <row r="378">
          <cell r="A378">
            <v>103100</v>
          </cell>
          <cell r="B378" t="str">
            <v>ASSENTAMENTO DE TUBO DE FERRO FUNDIDO PARA REDE DE ÁGUA, DN 700 MM, JUNTA FLANGEADA (NÃO INCLUI O FORNECIMENTO). AF_09/2021</v>
          </cell>
          <cell r="C378" t="str">
            <v>M</v>
          </cell>
          <cell r="D378">
            <v>97.68</v>
          </cell>
        </row>
        <row r="379">
          <cell r="A379">
            <v>103101</v>
          </cell>
          <cell r="B379" t="str">
            <v>ASSENTAMENTO DE TUBO DE FERRO FUNDIDO PARA REDE DE ÁGUA, DN 800 MM, JUNTA FLANGEADA (NÃO INCLUI O FORNECIMENTO). AF_09/2021</v>
          </cell>
          <cell r="C379" t="str">
            <v>M</v>
          </cell>
          <cell r="D379">
            <v>107.58</v>
          </cell>
        </row>
        <row r="380">
          <cell r="A380">
            <v>103102</v>
          </cell>
          <cell r="B380" t="str">
            <v>ASSENTAMENTO DE TUBO DE FERRO FUNDIDO PARA REDE DE ÁGUA, DN 900 MM, JUNTA FLANGEADA (NÃO INCLUI O FORNECIMENTO). AF_09/2021</v>
          </cell>
          <cell r="C380" t="str">
            <v>M</v>
          </cell>
          <cell r="D380">
            <v>123.89</v>
          </cell>
        </row>
        <row r="381">
          <cell r="A381">
            <v>103103</v>
          </cell>
          <cell r="B381" t="str">
            <v>ASSENTAMENTO DE TUBO DE FERRO FUNDIDO PARA REDE DE ÁGUA, DN 1000 MM, JUNTA FLANGEADA (NÃO INCLUI O FORNECIMENTO). AF_09/2021</v>
          </cell>
          <cell r="C381" t="str">
            <v>M</v>
          </cell>
          <cell r="D381">
            <v>133.79</v>
          </cell>
        </row>
        <row r="382">
          <cell r="A382">
            <v>103104</v>
          </cell>
          <cell r="B382" t="str">
            <v>ASSENTAMENTO DE TUBO DE FERRO FUNDIDO PARA REDE DE ÁGUA, DN 1200 MM, JUNTA FLANGEADA (NÃO INCLUI O FORNECIMENTO). AF_09/2021</v>
          </cell>
          <cell r="C382" t="str">
            <v>M</v>
          </cell>
          <cell r="D382">
            <v>160.01</v>
          </cell>
        </row>
        <row r="383">
          <cell r="A383">
            <v>103105</v>
          </cell>
          <cell r="B383" t="str">
            <v>ASSENTAMENTO DE CONEXÃO COM 2 ACESSOS, FERRO FUNDIDO PARA REDE DE ÁGUA, DN  80 MM, JUNTA FLANGEADA (NÃO INCLUI O FORNECIMENTO). AF_09/2021</v>
          </cell>
          <cell r="C383" t="str">
            <v>UN</v>
          </cell>
          <cell r="D383">
            <v>47.87</v>
          </cell>
        </row>
        <row r="384">
          <cell r="A384">
            <v>103106</v>
          </cell>
          <cell r="B384" t="str">
            <v>ASSENTAMENTO DE CONEXÃO COM 2 ACESSOS, FERRO FUNDIDO PARA REDE DE ÁGUA, DN  100 MM, JUNTA FLANGEADA (NÃO INCLUI O FORNECIMENTO). AF_09/2021</v>
          </cell>
          <cell r="C384" t="str">
            <v>UN</v>
          </cell>
          <cell r="D384">
            <v>57.14</v>
          </cell>
        </row>
        <row r="385">
          <cell r="A385">
            <v>103107</v>
          </cell>
          <cell r="B385" t="str">
            <v>ASSENTAMENTO DE CONEXÃO COM 2 ACESSOS, FERRO FUNDIDO PARA REDE DE ÁGUA, DN  150 MM, JUNTA FLANGEADA (NÃO INCLUI O FORNECIMENTO). AF_09/2021</v>
          </cell>
          <cell r="C385" t="str">
            <v>UN</v>
          </cell>
          <cell r="D385">
            <v>80.319999999999993</v>
          </cell>
        </row>
        <row r="386">
          <cell r="A386">
            <v>103108</v>
          </cell>
          <cell r="B386" t="str">
            <v>ASSENTAMENTO DE CONEXÃO COM 2 ACESSOS, FERRO FUNDIDO PARA REDE DE ÁGUA, DN  200 MM, JUNTA FLANGEADA (NÃO INCLUI O FORNECIMENTO). AF_09/2021</v>
          </cell>
          <cell r="C386" t="str">
            <v>UN</v>
          </cell>
          <cell r="D386">
            <v>103.49</v>
          </cell>
        </row>
        <row r="387">
          <cell r="A387">
            <v>103109</v>
          </cell>
          <cell r="B387" t="str">
            <v>ASSENTAMENTO DE CONEXÃO COM 2 ACESSOS, FERRO FUNDIDO PARA REDE DE ÁGUA, DN  250 MM, JUNTA FLANGEADA (NÃO INCLUI O FORNECIMENTO). AF_09/2021</v>
          </cell>
          <cell r="C387" t="str">
            <v>UN</v>
          </cell>
          <cell r="D387">
            <v>170.22</v>
          </cell>
        </row>
        <row r="388">
          <cell r="A388">
            <v>103110</v>
          </cell>
          <cell r="B388" t="str">
            <v>ASSENTAMENTO DE CONEXÃO COM 2 ACESSOS, FERRO FUNDIDO PARA REDE DE ÁGUA, DN  300 MM, JUNTA FLANGEADA (NÃO INCLUI O FORNECIMENTO). AF_09/2021</v>
          </cell>
          <cell r="C388" t="str">
            <v>UN</v>
          </cell>
          <cell r="D388">
            <v>193.39</v>
          </cell>
        </row>
        <row r="389">
          <cell r="A389">
            <v>103111</v>
          </cell>
          <cell r="B389" t="str">
            <v>ASSENTAMENTO DE CONEXÃO COM 2 ACESSOS, FERRO FUNDIDO PARA REDE DE ÁGUA, DN  350 MM, JUNTA FLANGEADA (NÃO INCLUI O FORNECIMENTO). AF_09/2021</v>
          </cell>
          <cell r="C389" t="str">
            <v>UN</v>
          </cell>
          <cell r="D389">
            <v>260.10000000000002</v>
          </cell>
        </row>
        <row r="390">
          <cell r="A390">
            <v>103112</v>
          </cell>
          <cell r="B390" t="str">
            <v>ASSENTAMENTO DE CONEXÃO COM 2 ACESSOS, FERRO FUNDIDO PARA REDE DE ÁGUA, DN  400 MM, JUNTA FLANGEADA (NÃO INCLUI O FORNECIMENTO). AF_09/2021</v>
          </cell>
          <cell r="C390" t="str">
            <v>UN</v>
          </cell>
          <cell r="D390">
            <v>283.27999999999997</v>
          </cell>
        </row>
        <row r="391">
          <cell r="A391">
            <v>103113</v>
          </cell>
          <cell r="B391" t="str">
            <v>ASSENTAMENTO DE CONEXÃO COM 2 ACESSOS, FERRO FUNDIDO PARA REDE DE ÁGUA, DN  450 MM, JUNTA FLANGEADA (NÃO INCLUI O FORNECIMENTO). AF_09/2021</v>
          </cell>
          <cell r="C391" t="str">
            <v>UN</v>
          </cell>
          <cell r="D391">
            <v>349.98</v>
          </cell>
        </row>
        <row r="392">
          <cell r="A392">
            <v>103114</v>
          </cell>
          <cell r="B392" t="str">
            <v>ASSENTAMENTO DE CONEXÃO COM 2 ACESSOS, FERRO FUNDIDO PARA REDE DE ÁGUA, DN  500 MM, JUNTA FLANGEADA (NÃO INCLUI O FORNECIMENTO). AF_09/2021</v>
          </cell>
          <cell r="C392" t="str">
            <v>UN</v>
          </cell>
          <cell r="D392">
            <v>373.16</v>
          </cell>
        </row>
        <row r="393">
          <cell r="A393">
            <v>103115</v>
          </cell>
          <cell r="B393" t="str">
            <v>ASSENTAMENTO DE CONEXÃO COM 2 ACESSOS, FERRO FUNDIDO PARA REDE DE ÁGUA, DN  600 MM, JUNTA FLANGEADA (NÃO INCLUI O FORNECIMENTO). AF_09/2021</v>
          </cell>
          <cell r="C393" t="str">
            <v>UN</v>
          </cell>
          <cell r="D393">
            <v>419.51</v>
          </cell>
        </row>
        <row r="394">
          <cell r="A394">
            <v>103116</v>
          </cell>
          <cell r="B394" t="str">
            <v>ASSENTAMENTO DE CONEXÃO COM 2 ACESSOS, FERRO FUNDIDO PARA REDE DE ÁGUA, DN  700 MM, JUNTA FLANGEADA (NÃO INCLUI O FORNECIMENTO). AF_09/2021</v>
          </cell>
          <cell r="C394" t="str">
            <v>UN</v>
          </cell>
          <cell r="D394">
            <v>509.39</v>
          </cell>
        </row>
        <row r="395">
          <cell r="A395">
            <v>103117</v>
          </cell>
          <cell r="B395" t="str">
            <v>ASSENTAMENTO DE CONEXÃO COM 2 ACESSOS, FERRO FUNDIDO PARA REDE DE ÁGUA, DN  800 MM, JUNTA FLANGEADA (NÃO INCLUI O FORNECIMENTO). AF_09/2021</v>
          </cell>
          <cell r="C395" t="str">
            <v>UN</v>
          </cell>
          <cell r="D395">
            <v>555.74</v>
          </cell>
        </row>
        <row r="396">
          <cell r="A396">
            <v>103118</v>
          </cell>
          <cell r="B396" t="str">
            <v>ASSENTAMENTO DE CONEXÃO COM 2 ACESSOS, FERRO FUNDIDO PARA REDE DE ÁGUA, DN  900 MM, JUNTA FLANGEADA (NÃO INCLUI O FORNECIMENTO). AF_09/2021</v>
          </cell>
          <cell r="C396" t="str">
            <v>UN</v>
          </cell>
          <cell r="D396">
            <v>645.63</v>
          </cell>
        </row>
        <row r="397">
          <cell r="A397">
            <v>103119</v>
          </cell>
          <cell r="B397" t="str">
            <v>ASSENTAMENTO DE CONEXÃO COM 2 ACESSOS, FERRO FUNDIDO PARA REDE DE ÁGUA, DN  1000 MM, JUNTA FLANGEADA (NÃO INCLUI O FORNECIMENTO). AF_09/2021</v>
          </cell>
          <cell r="C397" t="str">
            <v>UN</v>
          </cell>
          <cell r="D397">
            <v>691.99</v>
          </cell>
        </row>
        <row r="398">
          <cell r="A398">
            <v>103120</v>
          </cell>
          <cell r="B398" t="str">
            <v>ASSENTAMENTO DE CONEXÃO COM 2 ACESSOS, FERRO FUNDIDO PARA REDE DE ÁGUA, DN  1200 MM, JUNTA FLANGEADA (NÃO INCLUI O FORNECIMENTO). AF_09/2021</v>
          </cell>
          <cell r="C398" t="str">
            <v>UN</v>
          </cell>
          <cell r="D398">
            <v>828.21</v>
          </cell>
        </row>
        <row r="399">
          <cell r="A399">
            <v>103121</v>
          </cell>
          <cell r="B399" t="str">
            <v>ASSENTAMENTO DE CONEXÃO COM 3 ACESSOS, FERRO FUNDIDO PARA REDE DE ÁGUA, DN  80 MM, JUNTA FLANGEADA (NÃO INCLUI O FORNECIMENTO). AF_09/2021</v>
          </cell>
          <cell r="C399" t="str">
            <v>UN</v>
          </cell>
          <cell r="D399">
            <v>62.89</v>
          </cell>
        </row>
        <row r="400">
          <cell r="A400">
            <v>103122</v>
          </cell>
          <cell r="B400" t="str">
            <v>ASSENTAMENTO DE CONEXÃO COM 3 ACESSOS, FERRO FUNDIDO PARA REDE DE ÁGUA, DN  100 MM, JUNTA FLANGEADA (NÃO INCLUI O FORNECIMENTO). AF_09/2021</v>
          </cell>
          <cell r="C400" t="str">
            <v>UN</v>
          </cell>
          <cell r="D400">
            <v>76.78</v>
          </cell>
        </row>
        <row r="401">
          <cell r="A401">
            <v>103123</v>
          </cell>
          <cell r="B401" t="str">
            <v>ASSENTAMENTO DE CONEXÃO COM 3 ACESSOS, FERRO FUNDIDO PARA REDE DE ÁGUA, DN  150 MM, JUNTA FLANGEADA (NÃO INCLUI O FORNECIMENTO). AF_09/2021</v>
          </cell>
          <cell r="C401" t="str">
            <v>UN</v>
          </cell>
          <cell r="D401">
            <v>111.56</v>
          </cell>
        </row>
        <row r="402">
          <cell r="A402">
            <v>103124</v>
          </cell>
          <cell r="B402" t="str">
            <v>ASSENTAMENTO DE CONEXÃO COM 3 ACESSOS, FERRO FUNDIDO PARA REDE DE ÁGUA, DN  200 MM, JUNTA FLANGEADA (NÃO INCLUI O FORNECIMENTO). AF_09/2021</v>
          </cell>
          <cell r="C402" t="str">
            <v>UN</v>
          </cell>
          <cell r="D402">
            <v>146.29</v>
          </cell>
        </row>
        <row r="403">
          <cell r="A403">
            <v>103125</v>
          </cell>
          <cell r="B403" t="str">
            <v>ASSENTAMENTO DE CONEXÃO COM 3 ACESSOS, FERRO FUNDIDO PARA REDE DE ÁGUA, DN  250 MM, JUNTA FLANGEADA (NÃO INCLUI O FORNECIMENTO). AF_09/2021</v>
          </cell>
          <cell r="C403" t="str">
            <v>UN</v>
          </cell>
          <cell r="D403">
            <v>246.39</v>
          </cell>
        </row>
        <row r="404">
          <cell r="A404">
            <v>103126</v>
          </cell>
          <cell r="B404" t="str">
            <v>ASSENTAMENTO DE CONEXÃO COM 3 ACESSOS, FERRO FUNDIDO PARA REDE DE ÁGUA, DN  300 MM, JUNTA FLANGEADA (NÃO INCLUI O FORNECIMENTO). AF_09/2021</v>
          </cell>
          <cell r="C404" t="str">
            <v>UN</v>
          </cell>
          <cell r="D404">
            <v>281.13</v>
          </cell>
        </row>
        <row r="405">
          <cell r="A405">
            <v>103127</v>
          </cell>
          <cell r="B405" t="str">
            <v>ASSENTAMENTO DE CONEXÃO COM 3 ACESSOS, FERRO FUNDIDO PARA REDE DE ÁGUA, DN  350 MM, JUNTA FLANGEADA (NÃO INCLUI O FORNECIMENTO). AF_09/2021</v>
          </cell>
          <cell r="C405" t="str">
            <v>UN</v>
          </cell>
          <cell r="D405">
            <v>381.21</v>
          </cell>
        </row>
        <row r="406">
          <cell r="A406">
            <v>103128</v>
          </cell>
          <cell r="B406" t="str">
            <v>ASSENTAMENTO DE CONEXÃO COM 3 ACESSOS, FERRO FUNDIDO PARA REDE DE ÁGUA, DN  400 MM, JUNTA FLANGEADA (NÃO INCLUI O FORNECIMENTO). AF_09/2021</v>
          </cell>
          <cell r="C406" t="str">
            <v>UN</v>
          </cell>
          <cell r="D406">
            <v>415.97</v>
          </cell>
        </row>
        <row r="407">
          <cell r="A407">
            <v>103129</v>
          </cell>
          <cell r="B407" t="str">
            <v>ASSENTAMENTO DE CONEXÃO COM 3 ACESSOS, FERRO FUNDIDO PARA REDE DE ÁGUA, DN  450 MM, JUNTA FLANGEADA (NÃO INCLUI O FORNECIMENTO). AF_09/2021</v>
          </cell>
          <cell r="C407" t="str">
            <v>UN</v>
          </cell>
          <cell r="D407">
            <v>516.05999999999995</v>
          </cell>
        </row>
        <row r="408">
          <cell r="A408">
            <v>103130</v>
          </cell>
          <cell r="B408" t="str">
            <v>ASSENTAMENTO DE CONEXÃO COM 3 ACESSOS, FERRO FUNDIDO PARA REDE DE ÁGUA, DN  500 MM, JUNTA FLANGEADA (NÃO INCLUI O FORNECIMENTO). AF_09/2021</v>
          </cell>
          <cell r="C408" t="str">
            <v>UN</v>
          </cell>
          <cell r="D408">
            <v>550.79999999999995</v>
          </cell>
        </row>
        <row r="409">
          <cell r="A409">
            <v>103131</v>
          </cell>
          <cell r="B409" t="str">
            <v>ASSENTAMENTO DE CONEXÃO COM 3 ACESSOS, FERRO FUNDIDO PARA REDE DE ÁGUA, DN  600 MM, JUNTA FLANGEADA (NÃO INCLUI O FORNECIMENTO). AF_09/2021</v>
          </cell>
          <cell r="C409" t="str">
            <v>UN</v>
          </cell>
          <cell r="D409">
            <v>620.30999999999995</v>
          </cell>
        </row>
        <row r="410">
          <cell r="A410">
            <v>103132</v>
          </cell>
          <cell r="B410" t="str">
            <v>ASSENTAMENTO DE CONEXÃO COM 3 ACESSOS, FERRO FUNDIDO PARA REDE DE ÁGUA, DN  700 MM, JUNTA FLANGEADA (NÃO INCLUI O FORNECIMENTO). AF_09/2021</v>
          </cell>
          <cell r="C410" t="str">
            <v>UN</v>
          </cell>
          <cell r="D410">
            <v>755.14</v>
          </cell>
        </row>
        <row r="411">
          <cell r="A411">
            <v>103133</v>
          </cell>
          <cell r="B411" t="str">
            <v>ASSENTAMENTO DE CONEXÃO COM 3 ACESSOS, FERRO FUNDIDO PARA REDE DE ÁGUA, DN  800 MM, JUNTA FLANGEADA (NÃO INCLUI O FORNECIMENTO). AF_09/2021</v>
          </cell>
          <cell r="C411" t="str">
            <v>UN</v>
          </cell>
          <cell r="D411">
            <v>824.67</v>
          </cell>
        </row>
        <row r="412">
          <cell r="A412">
            <v>103134</v>
          </cell>
          <cell r="B412" t="str">
            <v>ASSENTAMENTO DE CONEXÃO COM 3 ACESSOS, FERRO FUNDIDO PARA REDE DE ÁGUA, DN  900 MM, JUNTA FLANGEADA (NÃO INCLUI O FORNECIMENTO). AF_09/2021</v>
          </cell>
          <cell r="C412" t="str">
            <v>UN</v>
          </cell>
          <cell r="D412">
            <v>959.51</v>
          </cell>
        </row>
        <row r="413">
          <cell r="A413">
            <v>103135</v>
          </cell>
          <cell r="B413" t="str">
            <v>ASSENTAMENTO DE CONEXÃO COM 3 ACESSOS, FERRO FUNDIDO PARA REDE DE ÁGUA, DN  1000 MM, JUNTA FLANGEADA (NÃO INCLUI O FORNECIMENTO). AF_09/2021</v>
          </cell>
          <cell r="C413" t="str">
            <v>UN</v>
          </cell>
          <cell r="D413">
            <v>1029.03</v>
          </cell>
        </row>
        <row r="414">
          <cell r="A414">
            <v>103136</v>
          </cell>
          <cell r="B414" t="str">
            <v>ASSENTAMENTO DE CONEXÃO COM 3 ACESSOS, FERRO FUNDIDO PARA REDE DE ÁGUA, DN  1200 MM, JUNTA FLANGEADA (NÃO INCLUI O FORNECIMENTO). AF_09/2021</v>
          </cell>
          <cell r="C414" t="str">
            <v>UN</v>
          </cell>
          <cell r="D414">
            <v>1233.3699999999999</v>
          </cell>
        </row>
        <row r="415">
          <cell r="A415">
            <v>103137</v>
          </cell>
          <cell r="B415" t="str">
            <v>ASSENTAMENTO DE CONEXÃO COM 1 ACESSO, FERRO FUNDIDO PARA REDE DE ÁGUA, DN  80 MM, JUNTA FLANGEADA (NÃO INCLUI O FORNECIMENTO). AF_09/2021</v>
          </cell>
          <cell r="C415" t="str">
            <v>UN</v>
          </cell>
          <cell r="D415">
            <v>32.89</v>
          </cell>
        </row>
        <row r="416">
          <cell r="A416">
            <v>103138</v>
          </cell>
          <cell r="B416" t="str">
            <v>ASSENTAMENTO DE CONEXÃO COM 1 ACESSO, FERRO FUNDIDO PARA REDE DE ÁGUA, DN  100 MM, JUNTA FLANGEADA (NÃO INCLUI O FORNECIMENTO). AF_09/2021</v>
          </cell>
          <cell r="C416" t="str">
            <v>UN</v>
          </cell>
          <cell r="D416">
            <v>37.520000000000003</v>
          </cell>
        </row>
        <row r="417">
          <cell r="A417">
            <v>103139</v>
          </cell>
          <cell r="B417" t="str">
            <v>ASSENTAMENTO DE CONEXÃO COM 1 ACESSO, FERRO FUNDIDO PARA REDE DE ÁGUA, DN  150 MM, JUNTA FLANGEADA (NÃO INCLUI O FORNECIMENTO). AF_09/2021</v>
          </cell>
          <cell r="C417" t="str">
            <v>UN</v>
          </cell>
          <cell r="D417">
            <v>49.11</v>
          </cell>
        </row>
        <row r="418">
          <cell r="A418">
            <v>103140</v>
          </cell>
          <cell r="B418" t="str">
            <v>ASSENTAMENTO DE CONEXÃO COM 1 ACESSO, FERRO FUNDIDO PARA REDE DE ÁGUA, DN  200 MM, JUNTA FLANGEADA (NÃO INCLUI O FORNECIMENTO). AF_09/2021</v>
          </cell>
          <cell r="C418" t="str">
            <v>UN</v>
          </cell>
          <cell r="D418">
            <v>60.69</v>
          </cell>
        </row>
        <row r="419">
          <cell r="A419">
            <v>103141</v>
          </cell>
          <cell r="B419" t="str">
            <v>ASSENTAMENTO DE CONEXÃO COM 1 ACESSO, FERRO FUNDIDO PARA REDE DE ÁGUA, DN  250 MM, JUNTA FLANGEADA (NÃO INCLUI O FORNECIMENTO). AF_09/2021</v>
          </cell>
          <cell r="C419" t="str">
            <v>UN</v>
          </cell>
          <cell r="D419">
            <v>94.06</v>
          </cell>
        </row>
        <row r="420">
          <cell r="A420">
            <v>103142</v>
          </cell>
          <cell r="B420" t="str">
            <v>ASSENTAMENTO DE CONEXÃO COM 1 ACESSO, FERRO FUNDIDO PARA REDE DE ÁGUA, DN  300 MM, JUNTA FLANGEADA (NÃO INCLUI O FORNECIMENTO). AF_09/2021</v>
          </cell>
          <cell r="C420" t="str">
            <v>UN</v>
          </cell>
          <cell r="D420">
            <v>105.63</v>
          </cell>
        </row>
        <row r="421">
          <cell r="A421">
            <v>103143</v>
          </cell>
          <cell r="B421" t="str">
            <v>ASSENTAMENTO DE CONEXÃO COM 1 ACESSO, FERRO FUNDIDO PARA REDE DE ÁGUA, DN  350 MM, JUNTA FLANGEADA (NÃO INCLUI O FORNECIMENTO). AF_09/2021</v>
          </cell>
          <cell r="C421" t="str">
            <v>UN</v>
          </cell>
          <cell r="D421">
            <v>139</v>
          </cell>
        </row>
        <row r="422">
          <cell r="A422">
            <v>103144</v>
          </cell>
          <cell r="B422" t="str">
            <v>ASSENTAMENTO DE CONEXÃO COM 1 ACESSO, FERRO FUNDIDO PARA REDE DE ÁGUA, DN  400 MM, JUNTA FLANGEADA (NÃO INCLUI O FORNECIMENTO). AF_09/2021</v>
          </cell>
          <cell r="C422" t="str">
            <v>UN</v>
          </cell>
          <cell r="D422">
            <v>150.59</v>
          </cell>
        </row>
        <row r="423">
          <cell r="A423">
            <v>103145</v>
          </cell>
          <cell r="B423" t="str">
            <v>ASSENTAMENTO DE CONEXÃO COM 1 ACESSO, FERRO FUNDIDO PARA REDE DE ÁGUA, DN  450 MM, JUNTA FLANGEADA (NÃO INCLUI O FORNECIMENTO). AF_09/2021</v>
          </cell>
          <cell r="C423" t="str">
            <v>UN</v>
          </cell>
          <cell r="D423">
            <v>183.95</v>
          </cell>
        </row>
        <row r="424">
          <cell r="A424">
            <v>103146</v>
          </cell>
          <cell r="B424" t="str">
            <v>ASSENTAMENTO DE CONEXÃO COM 1 ACESSO, FERRO FUNDIDO PARA REDE DE ÁGUA, DN  500 MM, JUNTA FLANGEADA (NÃO INCLUI O FORNECIMENTO). AF_09/2021</v>
          </cell>
          <cell r="C424" t="str">
            <v>UN</v>
          </cell>
          <cell r="D424">
            <v>195.51</v>
          </cell>
        </row>
        <row r="425">
          <cell r="A425">
            <v>103147</v>
          </cell>
          <cell r="B425" t="str">
            <v>ASSENTAMENTO DE CONEXÃO COM 1 ACESSO, FERRO FUNDIDO PARA REDE DE ÁGUA, DN  600 MM, JUNTA FLANGEADA (NÃO INCLUI O FORNECIMENTO). AF_09/2021</v>
          </cell>
          <cell r="C425" t="str">
            <v>UN</v>
          </cell>
          <cell r="D425">
            <v>218.7</v>
          </cell>
        </row>
        <row r="426">
          <cell r="A426">
            <v>103148</v>
          </cell>
          <cell r="B426" t="str">
            <v>ASSENTAMENTO DE CONEXÃO COM 1 ACESSO, FERRO FUNDIDO PARA REDE DE ÁGUA, DN  700 MM, JUNTA FLANGEADA (NÃO INCLUI O FORNECIMENTO). AF_09/2021</v>
          </cell>
          <cell r="C426" t="str">
            <v>UN</v>
          </cell>
          <cell r="D426">
            <v>263.63</v>
          </cell>
        </row>
        <row r="427">
          <cell r="A427">
            <v>103149</v>
          </cell>
          <cell r="B427" t="str">
            <v>ASSENTAMENTO DE CONEXÃO COM 1 ACESSO, FERRO FUNDIDO PARA REDE DE ÁGUA, DN  800 MM, JUNTA FLANGEADA (NÃO INCLUI O FORNECIMENTO). AF_09/2021</v>
          </cell>
          <cell r="C427" t="str">
            <v>UN</v>
          </cell>
          <cell r="D427">
            <v>286.82</v>
          </cell>
        </row>
        <row r="428">
          <cell r="A428">
            <v>103150</v>
          </cell>
          <cell r="B428" t="str">
            <v>ASSENTAMENTO DE CONEXÃO COM 1 ACESSO, FERRO FUNDIDO PARA REDE DE ÁGUA, DN  900 MM, JUNTA FLANGEADA (NÃO INCLUI O FORNECIMENTO). AF_09/2021</v>
          </cell>
          <cell r="C428" t="str">
            <v>UN</v>
          </cell>
          <cell r="D428">
            <v>331.7</v>
          </cell>
        </row>
        <row r="429">
          <cell r="A429">
            <v>103151</v>
          </cell>
          <cell r="B429" t="str">
            <v>ASSENTAMENTO DE CONEXÃO COM 1 ACESSO, FERRO FUNDIDO PARA REDE DE ÁGUA, DN  1000 MM, JUNTA FLANGEADA (NÃO INCLUI O FORNECIMENTO). AF_09/2021</v>
          </cell>
          <cell r="C429" t="str">
            <v>UN</v>
          </cell>
          <cell r="D429">
            <v>354.93</v>
          </cell>
        </row>
        <row r="430">
          <cell r="A430">
            <v>103152</v>
          </cell>
          <cell r="B430" t="str">
            <v>ASSENTAMENTO DE CONEXÃO COM 1 ACESSO, FERRO FUNDIDO PARA REDE DE ÁGUA, DN  1200 MM, JUNTA FLANGEADA (NÃO INCLUI O FORNECIMENTO). AF_09/2021</v>
          </cell>
          <cell r="C430" t="str">
            <v>UN</v>
          </cell>
          <cell r="D430">
            <v>423.04</v>
          </cell>
        </row>
        <row r="431">
          <cell r="A431">
            <v>103372</v>
          </cell>
          <cell r="B431" t="str">
            <v>TUBO PEAD LISO PARA REDE DE ÁGUA OU ESGOTO, DIÂMETRO DE 20 MM, JUNTA SOLDADA (NÃO INCLUI A EXECUÇÃO DE SOLDA) - FORNECIMENTO E ASSENTAMENTO. AF_12/2021</v>
          </cell>
          <cell r="C431" t="str">
            <v>M</v>
          </cell>
          <cell r="D431">
            <v>5.28</v>
          </cell>
        </row>
        <row r="432">
          <cell r="A432">
            <v>103373</v>
          </cell>
          <cell r="B432" t="str">
            <v>TUBO PEAD LISO PARA REDE DE ÁGUA OU ESGOTO, DIÂMETRO DE 32 MM, JUNTA SOLDADA (NÃO INCLUI A EXECUÇÃO DE SOLDA) - FORNECIMENTO E ASSENTAMENTO. AF_12/2021</v>
          </cell>
          <cell r="C432" t="str">
            <v>M</v>
          </cell>
          <cell r="D432">
            <v>10.35</v>
          </cell>
        </row>
        <row r="433">
          <cell r="A433">
            <v>103376</v>
          </cell>
          <cell r="B433" t="str">
            <v>TUBO PEAD LISO PARA REDE DE ÁGUA OU ESGOTO, DIÂMETRO DE 110 MM, JUNTA SOLDADA (NÃO INCLUI A EXECUÇÃO DE SOLDA) - FORNECIMENTO E ASSENTAMENTO. AF_12/2021</v>
          </cell>
          <cell r="C433" t="str">
            <v>M</v>
          </cell>
          <cell r="D433">
            <v>123.11</v>
          </cell>
        </row>
        <row r="434">
          <cell r="A434">
            <v>103377</v>
          </cell>
          <cell r="B434" t="str">
            <v>TUBO PEAD LISO PARA REDE DE ÁGUA OU ESGOTO, DIÂMETRO DE 160 MM, JUNTA SOLDADA (NÃO INCLUI A EXECUÇÃO DE SOLDA) - FORNECIMENTO E ASSENTAMENTO. AF_12/2021</v>
          </cell>
          <cell r="C434" t="str">
            <v>M</v>
          </cell>
          <cell r="D434">
            <v>263.41000000000003</v>
          </cell>
        </row>
        <row r="435">
          <cell r="A435">
            <v>103379</v>
          </cell>
          <cell r="B435" t="str">
            <v>TUBO PEAD LISO PARA REDE DE ÁGUA OU ESGOTO, DIÂMETRO DE 200 MM, JUNTA SOLDADA (NÃO INCLUI A EXECUÇÃO DE SOLDA) - FORNECIMENTO E ASSENTAMENTO. AF_12/2021</v>
          </cell>
          <cell r="C435" t="str">
            <v>M</v>
          </cell>
          <cell r="D435">
            <v>410.06</v>
          </cell>
        </row>
        <row r="436">
          <cell r="A436">
            <v>103383</v>
          </cell>
          <cell r="B436" t="str">
            <v>TUBO PEAD LISO PARA REDE DE ÁGUA OU ESGOTO, DIÂMETRO DE 315 MM, JUNTA SOLDADA (NÃO INCLUI A EXECUÇÃO DE SOLDA) - FORNECIMENTO E ASSENTAMENTO. AF_12/2021</v>
          </cell>
          <cell r="C436" t="str">
            <v>M</v>
          </cell>
          <cell r="D436">
            <v>1005.19</v>
          </cell>
        </row>
        <row r="437">
          <cell r="A437">
            <v>103385</v>
          </cell>
          <cell r="B437" t="str">
            <v>TUBO PEAD LISO PARA REDE DE ÁGUA OU ESGOTO, DIÂMETRO DE 400 MM, JUNTA SOLDADA (NÃO INCLUI A EXECUÇÃO DE SOLDA) - FORNECIMENTO E ASSENTAMENTO. AF_12/2021</v>
          </cell>
          <cell r="C437" t="str">
            <v>M</v>
          </cell>
          <cell r="D437">
            <v>1620.84</v>
          </cell>
        </row>
        <row r="438">
          <cell r="A438">
            <v>103387</v>
          </cell>
          <cell r="B438" t="str">
            <v>TUBO PEAD LISO PARA REDE DE ÁGUA OU ESGOTO, DIÂMETRO DE 500 MM, JUNTA SOLDADA (NÃO INCLUI A EXECUÇÃO DE SOLDA) - FORNECIMENTO E ASSENTAMENTO. AF_12/2021</v>
          </cell>
          <cell r="C438" t="str">
            <v>M</v>
          </cell>
          <cell r="D438">
            <v>2843.36</v>
          </cell>
        </row>
        <row r="439">
          <cell r="A439">
            <v>103389</v>
          </cell>
          <cell r="B439" t="str">
            <v>TUBO PEAD LISO PARA REDE DE ÁGUA OU ESGOTO, DIÂMETRO DE 630 MM, JUNTA SOLDADA (NÃO INCLUI A EXECUÇÃO DE SOLDA) - FORNECIMENTO E ASSENTAMENTO. AF_12/2021</v>
          </cell>
          <cell r="C439" t="str">
            <v>M</v>
          </cell>
          <cell r="D439">
            <v>4228.53</v>
          </cell>
        </row>
        <row r="440">
          <cell r="A440">
            <v>103391</v>
          </cell>
          <cell r="B440" t="str">
            <v>TUBO PEAD LISO PARA REDE DE ÁGUA OU ESGOTO, DIÂMETRO DE 800 MM, JUNTA SOLDADA (NÃO INCLUI A EXECUÇÃO DE SOLDA) - FORNECIMENTO E ASSENTAMENTO. AF_12/2021</v>
          </cell>
          <cell r="C440" t="str">
            <v>M</v>
          </cell>
          <cell r="D440">
            <v>2786.79</v>
          </cell>
        </row>
        <row r="441">
          <cell r="A441">
            <v>103392</v>
          </cell>
          <cell r="B441" t="str">
            <v>TUBO PEAD LISO PARA REDE DE ÁGUA OU ESGOTO, DIÂMETRO DE 900 MM, JUNTA SOLDADA (NÃO INCLUI A EXECUÇÃO DE SOLDA) - FORNECIMENTO E ASSENTAMENTO. AF_12/2021</v>
          </cell>
          <cell r="C441" t="str">
            <v>M</v>
          </cell>
          <cell r="D441">
            <v>4553.96</v>
          </cell>
        </row>
        <row r="442">
          <cell r="A442">
            <v>103393</v>
          </cell>
          <cell r="B442" t="str">
            <v>TUBO PEAD LISO PARA REDE DE ÁGUA OU ESGOTO, DIÂMETRO DE 1000 MM, JUNTA SOLDADA (NÃO INCLUI A EXECUÇÃO DE SOLDA) - FORNECIMENTO E ASSENTAMENTO. AF_12/2021</v>
          </cell>
          <cell r="C442" t="str">
            <v>M</v>
          </cell>
          <cell r="D442">
            <v>5022.91</v>
          </cell>
        </row>
        <row r="443">
          <cell r="A443">
            <v>103397</v>
          </cell>
          <cell r="B443" t="str">
            <v>ASSENTAMENTO DE CONEXÃO COM 2 ACESSOS, EM PEAD LISO PARA REDE DE ÁGUA OU ESGOTO, DIÂMETRO DE 20 MM, JUNTA SOLDADA (NÃO INCLUI O FORNECIMENTO E EXECUÇÃO DE SOLDA). AF_12/2021</v>
          </cell>
          <cell r="C443" t="str">
            <v>UN</v>
          </cell>
          <cell r="D443">
            <v>3.92</v>
          </cell>
        </row>
        <row r="444">
          <cell r="A444">
            <v>103398</v>
          </cell>
          <cell r="B444" t="str">
            <v>ASSENTAMENTO DE CONEXÃO COM 2 ACESSOS, EM PEAD LISO PARA REDE DE ÁGUA OU ESGOTO, DIÂMETRO DE 32 MM, JUNTA SOLDADA (NÃO INCLUI O FORNECIMENTO E EXECUÇÃO DE SOLDA). AF_12/2021</v>
          </cell>
          <cell r="C444" t="str">
            <v>UN</v>
          </cell>
          <cell r="D444">
            <v>6.29</v>
          </cell>
        </row>
        <row r="445">
          <cell r="A445">
            <v>103399</v>
          </cell>
          <cell r="B445" t="str">
            <v>ASSENTAMENTO DE CONEXÃO COM 2 ACESSOS, EM PEAD LISO PARA REDE DE ÁGUA OU ESGOTO, DIÂMETRO DE 63 MM, JUNTA SOLDADA (NÃO INCLUI O FORNECIMENTO E EXECUÇÃO DE SOLDA). AF_12/2021</v>
          </cell>
          <cell r="C445" t="str">
            <v>UN</v>
          </cell>
          <cell r="D445">
            <v>12.38</v>
          </cell>
        </row>
        <row r="446">
          <cell r="A446">
            <v>103400</v>
          </cell>
          <cell r="B446" t="str">
            <v>ASSENTAMENTO DE CONEXÃO COM 2 ACESSOS, EM PEAD LISO PARA REDE DE ÁGUA OU ESGOTO, DIÂMETRO DE 90 MM, JUNTA SOLDADA (NÃO INCLUI O FORNECIMENTO E EXECUÇÃO DE SOLDA). AF_12/2021</v>
          </cell>
          <cell r="C446" t="str">
            <v>UN</v>
          </cell>
          <cell r="D446">
            <v>17.690000000000001</v>
          </cell>
        </row>
        <row r="447">
          <cell r="A447">
            <v>103401</v>
          </cell>
          <cell r="B447" t="str">
            <v>ASSENTAMENTO DE CONEXÃO COM 2 ACESSOS, EM PEAD LISO PARA REDE DE ÁGUA OU ESGOTO, DIÂMETRO DE 110 MM, JUNTA SOLDADA (NÃO INCLUI O FORNECIMENTO E EXECUÇÃO DE SOLDA). AF_12/2021</v>
          </cell>
          <cell r="C447" t="str">
            <v>UN</v>
          </cell>
          <cell r="D447">
            <v>21.63</v>
          </cell>
        </row>
        <row r="448">
          <cell r="A448">
            <v>103402</v>
          </cell>
          <cell r="B448" t="str">
            <v>ASSENTAMENTO DE CONEXÃO COM 2 ACESSOS, EM PEAD LISO PARA REDE DE ÁGUA OU ESGOTO, DIÂMETRO DE 160 MM, JUNTA SOLDADA (NÃO INCLUI O FORNECIMENTO E EXECUÇÃO DE SOLDA). AF_12/2021</v>
          </cell>
          <cell r="C448" t="str">
            <v>UN</v>
          </cell>
          <cell r="D448">
            <v>31.47</v>
          </cell>
        </row>
        <row r="449">
          <cell r="A449">
            <v>103403</v>
          </cell>
          <cell r="B449" t="str">
            <v>ASSENTAMENTO DE CONEXÃO COM 2 ACESSOS, EM PEAD LISO PARA REDE DE ÁGUA OU ESGOTO, DIÂMETRO DE 180 MM, JUNTA SOLDADA (NÃO INCLUI O FORNECIMENTO E EXECUÇÃO DE SOLDA). AF_12/2021</v>
          </cell>
          <cell r="C449" t="str">
            <v>UN</v>
          </cell>
          <cell r="D449">
            <v>35.4</v>
          </cell>
        </row>
        <row r="450">
          <cell r="A450">
            <v>103404</v>
          </cell>
          <cell r="B450" t="str">
            <v>ASSENTAMENTO DE CONEXÃO COM 2 ACESSOS, EM PEAD LISO PARA REDE DE ÁGUA OU ESGOTO, DIÂMETRO DE 200 MM, JUNTA SOLDADA (NÃO INCLUI O FORNECIMENTO E EXECUÇÃO DE SOLDA). AF_12/2021</v>
          </cell>
          <cell r="C450" t="str">
            <v>UN</v>
          </cell>
          <cell r="D450">
            <v>39.340000000000003</v>
          </cell>
        </row>
        <row r="451">
          <cell r="A451">
            <v>103405</v>
          </cell>
          <cell r="B451" t="str">
            <v>ASSENTAMENTO DE CONEXÃO COM 2 ACESSOS, EM PEAD LISO PARA REDE DE ÁGUA OU ESGOTO, DIÂMETRO DE 225 MM, JUNTA SOLDADA (NÃO INCLUI O FORNECIMENTO E EXECUÇÃO DE SOLDA). AF_12/2021</v>
          </cell>
          <cell r="C451" t="str">
            <v>UN</v>
          </cell>
          <cell r="D451">
            <v>44.25</v>
          </cell>
        </row>
        <row r="452">
          <cell r="A452">
            <v>103406</v>
          </cell>
          <cell r="B452" t="str">
            <v>ASSENTAMENTO DE CONEXÃO COM 2 ACESSOS, EM PEAD LISO PARA REDE DE ÁGUA OU ESGOTO, DIÂMETRO DE 250 MM, JUNTA SOLDADA (NÃO INCLUI O FORNECIMENTO E EXECUÇÃO DE SOLDA). AF_12/2021</v>
          </cell>
          <cell r="C452" t="str">
            <v>UN</v>
          </cell>
          <cell r="D452">
            <v>49.18</v>
          </cell>
        </row>
        <row r="453">
          <cell r="A453">
            <v>103407</v>
          </cell>
          <cell r="B453" t="str">
            <v>ASSENTAMENTO DE CONEXÃO COM 2 ACESSOS, EM PEAD LISO PARA REDE DE ÁGUA OU ESGOTO, DIÂMETRO DE 280 MM, JUNTA SOLDADA (NÃO INCLUI O FORNECIMENTO E EXECUÇÃO DE SOLDA). AF_12/2021</v>
          </cell>
          <cell r="C453" t="str">
            <v>UN</v>
          </cell>
          <cell r="D453">
            <v>55.08</v>
          </cell>
        </row>
        <row r="454">
          <cell r="A454">
            <v>103408</v>
          </cell>
          <cell r="B454" t="str">
            <v>ASSENTAMENTO DE CONEXÃO COM 2 ACESSOS, EM PEAD LISO PARA REDE DE ÁGUA OU ESGOTO, DIÂMETRO DE 315 MM, JUNTA SOLDADA (NÃO INCLUI O FORNECIMENTO E EXECUÇÃO DE SOLDA). AF_12/2021</v>
          </cell>
          <cell r="C454" t="str">
            <v>UN</v>
          </cell>
          <cell r="D454">
            <v>61.97</v>
          </cell>
        </row>
        <row r="455">
          <cell r="A455">
            <v>103409</v>
          </cell>
          <cell r="B455" t="str">
            <v>ASSENTAMENTO DE CONEXÃO COM 2 ACESSOS, EM PEAD LISO PARA REDE DE ÁGUA OU ESGOTO, DIÂMETRO DE 355 MM, JUNTA SOLDADA (NÃO INCLUI O FORNECIMENTO E EXECUÇÃO DE SOLDA). AF_12/2021</v>
          </cell>
          <cell r="C455" t="str">
            <v>UN</v>
          </cell>
          <cell r="D455">
            <v>69.83</v>
          </cell>
        </row>
        <row r="456">
          <cell r="A456">
            <v>103410</v>
          </cell>
          <cell r="B456" t="str">
            <v>ASSENTAMENTO DE CONEXÃO COM 2 ACESSOS, EM PEAD LISO PARA REDE DE ÁGUA OU ESGOTO, DIÂMETRO DE 400 MM, JUNTA SOLDADA (NÃO INCLUI O FORNECIMENTO E EXECUÇÃO DE SOLDA). AF_12/2021</v>
          </cell>
          <cell r="C456" t="str">
            <v>UN</v>
          </cell>
          <cell r="D456">
            <v>78.69</v>
          </cell>
        </row>
        <row r="457">
          <cell r="A457">
            <v>103411</v>
          </cell>
          <cell r="B457" t="str">
            <v>ASSENTAMENTO DE CONEXÃO COM 3 ACESSOS, EM PEAD LISO PARA REDE DE ÁGUA OU ESGOTO, DIÂMETRO DE 20 MM, JUNTA SOLDADA (NÃO INCLUI O FORNECIMENTO E EXECUÇÃO DE SOLDA). AF_12/2021</v>
          </cell>
          <cell r="C457" t="str">
            <v>UN</v>
          </cell>
          <cell r="D457">
            <v>7.86</v>
          </cell>
        </row>
        <row r="458">
          <cell r="A458">
            <v>103412</v>
          </cell>
          <cell r="B458" t="str">
            <v>ASSENTAMENTO DE CONEXÃO COM 3 ACESSOS, EM PEAD LISO PARA REDE DE ÁGUA OU ESGOTO, DIÂMETRO DE 32 MM, JUNTA SOLDADA (NÃO INCLUI O FORNECIMENTO E EXECUÇÃO DE SOLDA). AF_12/2021</v>
          </cell>
          <cell r="C458" t="str">
            <v>UN</v>
          </cell>
          <cell r="D458">
            <v>12.58</v>
          </cell>
        </row>
        <row r="459">
          <cell r="A459">
            <v>103413</v>
          </cell>
          <cell r="B459" t="str">
            <v>ASSENTAMENTO DE CONEXÃO COM 3 ACESSOS, EM PEAD LISO PARA REDE DE ÁGUA OU ESGOTO, DIÂMETRO DE 63 MM, JUNTA SOLDADA (NÃO INCLUI O FORNECIMENTO E EXECUÇÃO DE SOLDA). AF_12/2021</v>
          </cell>
          <cell r="C459" t="str">
            <v>UN</v>
          </cell>
          <cell r="D459">
            <v>24.78</v>
          </cell>
        </row>
        <row r="460">
          <cell r="A460">
            <v>103414</v>
          </cell>
          <cell r="B460" t="str">
            <v>ASSENTAMENTO DE CONEXÃO COM 3 ACESSOS, EM PEAD LISO PARA REDE DE ÁGUA OU ESGOTO, DIÂMETRO DE 90 MM, JUNTA SOLDADA (NÃO INCLUI O FORNECIMENTO E EXECUÇÃO DE SOLDA). AF_12/2021</v>
          </cell>
          <cell r="C460" t="str">
            <v>UN</v>
          </cell>
          <cell r="D460">
            <v>35.4</v>
          </cell>
        </row>
        <row r="461">
          <cell r="A461">
            <v>103415</v>
          </cell>
          <cell r="B461" t="str">
            <v>ASSENTAMENTO DE CONEXÃO COM 3 ACESSOS, EM PEAD LISO PARA REDE DE ÁGUA OU ESGOTO, DIÂMETRO DE 110 MM, JUNTA SOLDADA (NÃO INCLUI O FORNECIMENTO E EXECUÇÃO DE SOLDA). AF_12/2021</v>
          </cell>
          <cell r="C461" t="str">
            <v>UN</v>
          </cell>
          <cell r="D461">
            <v>43.27</v>
          </cell>
        </row>
        <row r="462">
          <cell r="A462">
            <v>103416</v>
          </cell>
          <cell r="B462" t="str">
            <v>ASSENTAMENTO DE CONEXÃO COM 3 ACESSOS, EM PEAD LISO PARA REDE DE ÁGUA OU ESGOTO, DIÂMETRO DE 160 MM, JUNTA SOLDADA (NÃO INCLUI O FORNECIMENTO E EXECUÇÃO DE SOLDA). AF_12/2021</v>
          </cell>
          <cell r="C462" t="str">
            <v>UN</v>
          </cell>
          <cell r="D462">
            <v>62.94</v>
          </cell>
        </row>
        <row r="463">
          <cell r="A463">
            <v>103417</v>
          </cell>
          <cell r="B463" t="str">
            <v>ASSENTAMENTO DE CONEXÃO COM 3 ACESSOS, EM PEAD LISO PARA REDE DE ÁGUA OU ESGOTO, DIÂMETRO DE 180 MM, JUNTA SOLDADA (NÃO INCLUI O FORNECIMENTO E EXECUÇÃO DE SOLDA). AF_12/2021</v>
          </cell>
          <cell r="C463" t="str">
            <v>UN</v>
          </cell>
          <cell r="D463">
            <v>70.819999999999993</v>
          </cell>
        </row>
        <row r="464">
          <cell r="A464">
            <v>103418</v>
          </cell>
          <cell r="B464" t="str">
            <v>ASSENTAMENTO DE CONEXÃO COM 3 ACESSOS, EM PEAD LISO PARA REDE DE ÁGUA OU ESGOTO, DIÂMETRO DE 200 MM, JUNTA SOLDADA (NÃO INCLUI O FORNECIMENTO E EXECUÇÃO DE SOLDA). AF_12/2021</v>
          </cell>
          <cell r="C464" t="str">
            <v>UN</v>
          </cell>
          <cell r="D464">
            <v>78.69</v>
          </cell>
        </row>
        <row r="465">
          <cell r="A465">
            <v>103419</v>
          </cell>
          <cell r="B465" t="str">
            <v>ASSENTAMENTO DE CONEXÃO COM 3 ACESSOS, EM PEAD LISO PARA REDE DE ÁGUA OU ESGOTO, DIÂMETRO DE 225 MM, JUNTA SOLDADA (NÃO INCLUI O FORNECIMENTO E EXECUÇÃO DE SOLDA). AF_12/2021</v>
          </cell>
          <cell r="C465" t="str">
            <v>UN</v>
          </cell>
          <cell r="D465">
            <v>88.53</v>
          </cell>
        </row>
        <row r="466">
          <cell r="A466">
            <v>103420</v>
          </cell>
          <cell r="B466" t="str">
            <v>ASSENTAMENTO DE CONEXÃO COM 3 ACESSOS, EM PEAD LISO PARA REDE DE ÁGUA OU ESGOTO, DIÂMETRO DE 250 MM, JUNTA SOLDADA (NÃO INCLUI O FORNECIMENTO E EXECUÇÃO DE SOLDA). AF_12/2021</v>
          </cell>
          <cell r="C466" t="str">
            <v>UN</v>
          </cell>
          <cell r="D466">
            <v>98.36</v>
          </cell>
        </row>
        <row r="467">
          <cell r="A467">
            <v>103421</v>
          </cell>
          <cell r="B467" t="str">
            <v>ASSENTAMENTO DE CONEXÃO COM 3 ACESSOS, EM PEAD LISO PARA REDE DE ÁGUA OU ESGOTO, DIÂMETRO DE 280 MM, JUNTA SOLDADA (NÃO INCLUI O FORNECIMENTO E EXECUÇÃO DE SOLDA). AF_12/2021</v>
          </cell>
          <cell r="C467" t="str">
            <v>UN</v>
          </cell>
          <cell r="D467">
            <v>110.16</v>
          </cell>
        </row>
        <row r="468">
          <cell r="A468">
            <v>103422</v>
          </cell>
          <cell r="B468" t="str">
            <v>ASSENTAMENTO DE CONEXÃO COM 3 ACESSOS, EM PEAD LISO PARA REDE DE ÁGUA OU ESGOTO, DIÂMETRO DE 315 MM, JUNTA SOLDADA (NÃO INCLUI O FORNECIMENTO E EXECUÇÃO DE SOLDA). AF_12/2021</v>
          </cell>
          <cell r="C468" t="str">
            <v>UN</v>
          </cell>
          <cell r="D468">
            <v>123.94</v>
          </cell>
        </row>
        <row r="469">
          <cell r="A469">
            <v>103423</v>
          </cell>
          <cell r="B469" t="str">
            <v>ASSENTAMENTO DE CONEXÃO COM 3 ACESSOS, EM PEAD LISO PARA REDE DE ÁGUA OU ESGOTO, DIÂMETRO DE 355 MM, JUNTA SOLDADA (NÃO INCLUI O FORNECIMENTO E EXECUÇÃO DE SOLDA). AF_12/2021</v>
          </cell>
          <cell r="C469" t="str">
            <v>UN</v>
          </cell>
          <cell r="D469">
            <v>139.66999999999999</v>
          </cell>
        </row>
        <row r="470">
          <cell r="A470">
            <v>103424</v>
          </cell>
          <cell r="B470" t="str">
            <v>ASSENTAMENTO DE CONEXÃO COM 3 ACESSOS, EM PEAD LISO PARA REDE DE ÁGUA OU ESGOTO, DIÂMETRO DE 400 MM, JUNTA SOLDADA (NÃO INCLUI O FORNECIMENTO E EXECUÇÃO DE SOLDA). AF_12/2021</v>
          </cell>
          <cell r="C470" t="str">
            <v>UN</v>
          </cell>
          <cell r="D470">
            <v>157.38</v>
          </cell>
        </row>
        <row r="471">
          <cell r="A471">
            <v>103425</v>
          </cell>
          <cell r="B471" t="str">
            <v>LUVA, EM PEAD LISO PARA REDE DE ÁGUA OU ESGOTO, DIÂMETRO DE 20 MM, JUNTA SOLDADA POR ELETROFUSÃO (NÃO INCLUI A EXECUÇÃO DE SOLDA). AF_12/2021</v>
          </cell>
          <cell r="C471" t="str">
            <v>UN</v>
          </cell>
          <cell r="D471">
            <v>15.39</v>
          </cell>
        </row>
        <row r="472">
          <cell r="A472">
            <v>103426</v>
          </cell>
          <cell r="B472" t="str">
            <v>LUVA, EM PEAD LISO PARA REDE DE ÁGUA OU ESGOTO, DIÂMETRO DE 32 MM, JUNTA SOLDADA POR ELETROFUSÃO (NÃO INCLUI A EXECUÇÃO DE SOLDA). AF_12/2021</v>
          </cell>
          <cell r="C472" t="str">
            <v>UN</v>
          </cell>
          <cell r="D472">
            <v>18.649999999999999</v>
          </cell>
        </row>
        <row r="473">
          <cell r="A473">
            <v>103427</v>
          </cell>
          <cell r="B473" t="str">
            <v>LUVA, EM PEAD LISO PARA REDE DE ÁGUA OU ESGOTO, DIÂMETRO DE 63 MM, JUNTA SOLDADA POR ELETROFUSÃO (NÃO INCLUI A EXECUÇÃO DE SOLDA). AF_12/2021</v>
          </cell>
          <cell r="C473" t="str">
            <v>UN</v>
          </cell>
          <cell r="D473">
            <v>37.33</v>
          </cell>
        </row>
        <row r="474">
          <cell r="A474">
            <v>103428</v>
          </cell>
          <cell r="B474" t="str">
            <v>LUVA, EM PEAD LISO PARA REDE DE ÁGUA OU ESGOTO, DIÂMETRO DE 200 MM, JUNTA SOLDADA POR ELETROFUSÃO (NÃO INCLUI A EXECUÇÃO DE SOLDA). AF_12/2021</v>
          </cell>
          <cell r="C474" t="str">
            <v>UN</v>
          </cell>
          <cell r="D474">
            <v>244.48</v>
          </cell>
        </row>
        <row r="475">
          <cell r="A475">
            <v>103429</v>
          </cell>
          <cell r="B475" t="str">
            <v>LUVA, EM PEAD LISO PARA REDE DE ÁGUA OU ESGOTO, DIÂMETRO DE 400 MM, JUNTA SOLDADA POR ELETROFUSÃO (NÃO INCLUI A EXECUÇÃO DE SOLDA). AF_12/2021</v>
          </cell>
          <cell r="C475" t="str">
            <v>UN</v>
          </cell>
          <cell r="D475">
            <v>2672.87</v>
          </cell>
        </row>
        <row r="476">
          <cell r="A476">
            <v>103430</v>
          </cell>
          <cell r="B476" t="str">
            <v>COTOVELO 45 GRAUS, EM PEAD LISO PARA REDE DE ÁGUA OU ESGOTO, DIÂMETRO DE 32 MM, JUNTA SOLDADA POR ELETROFUSÃO (NÃO INCLUI A EXECUÇÃO DE SOLDA). AF_12/2021</v>
          </cell>
          <cell r="C476" t="str">
            <v>UN</v>
          </cell>
          <cell r="D476">
            <v>32.840000000000003</v>
          </cell>
        </row>
        <row r="477">
          <cell r="A477">
            <v>103431</v>
          </cell>
          <cell r="B477" t="str">
            <v>COTOVELO 45 GRAUS, EM PEAD LISO PARA REDE DE ÁGUA OU ESGOTO, DIÂMETRO DE 63 MM, JUNTA SOLDADA POR ELETROFUSÃO (NÃO INCLUI A EXECUÇÃO DE SOLDA). AF_12/2021</v>
          </cell>
          <cell r="C477" t="str">
            <v>UN</v>
          </cell>
          <cell r="D477">
            <v>57.71</v>
          </cell>
        </row>
        <row r="478">
          <cell r="A478">
            <v>103432</v>
          </cell>
          <cell r="B478" t="str">
            <v>COTOVELO 45 GRAUS, EM PEAD LISO PARA REDE DE ÁGUA OU ESGOTO, DIÂMETRO DE 200 MM, JUNTA SOLDADA POR ELETROFUSÃO (NÃO INCLUI A EXECUÇÃO DE SOLDA). AF_12/2021</v>
          </cell>
          <cell r="C478" t="str">
            <v>UN</v>
          </cell>
          <cell r="D478">
            <v>1516.79</v>
          </cell>
        </row>
        <row r="479">
          <cell r="A479">
            <v>103433</v>
          </cell>
          <cell r="B479" t="str">
            <v>COTOVELO 90 GRAUS, EM PEAD LISO PARA REDE DE ÁGUA OU ESGOTO, DIÂMETRO DE 20 MM, JUNTA SOLDADA POR ELETROFUSÃO (NÃO INCLUI A EXECUÇÃO DE SOLDA). AF_12/2021</v>
          </cell>
          <cell r="C479" t="str">
            <v>UN</v>
          </cell>
          <cell r="D479">
            <v>32.24</v>
          </cell>
        </row>
        <row r="480">
          <cell r="A480">
            <v>103434</v>
          </cell>
          <cell r="B480" t="str">
            <v>COTOVELO 90 GRAUS, EM PEAD LISO PARA REDE DE ÁGUA OU ESGOTO, DIÂMETRO DE 32 MM, JUNTA SOLDADA POR ELETROFUSÃO (NÃO INCLUI A EXECUÇÃO DE SOLDA). AF_12/2021</v>
          </cell>
          <cell r="C480" t="str">
            <v>UN</v>
          </cell>
          <cell r="D480">
            <v>44.7</v>
          </cell>
        </row>
        <row r="481">
          <cell r="A481">
            <v>103435</v>
          </cell>
          <cell r="B481" t="str">
            <v>COTOVELO 90 GRAUS, EM PEAD LISO PARA REDE DE ÁGUA OU ESGOTO, DIÂMETRO DE 63 MM, JUNTA SOLDADA POR ELETROFUSÃO (NÃO INCLUI A EXECUÇÃO DE SOLDA). AF_12/2021</v>
          </cell>
          <cell r="C481" t="str">
            <v>UN</v>
          </cell>
          <cell r="D481">
            <v>83.24</v>
          </cell>
        </row>
        <row r="482">
          <cell r="A482">
            <v>103436</v>
          </cell>
          <cell r="B482" t="str">
            <v>COTOVELO 90 GRAUS, POLIETILENO DE ALTA DENSIDADE (PEAD) PARA REDE DE ÁGUA OU ESGOTO, DIÂMETRO DE 200 MM, JUNTA SOLDADA POR ELETROFUSÃO (NÃO INCLUI A EXECUÇÃO DE SOLDA). AF_12/2021</v>
          </cell>
          <cell r="C482" t="str">
            <v>UN</v>
          </cell>
          <cell r="D482">
            <v>2146.38</v>
          </cell>
        </row>
        <row r="483">
          <cell r="A483">
            <v>103437</v>
          </cell>
          <cell r="B483" t="str">
            <v>TÊ DE SERVIÇO, EM PEAD LISO PARA REDE DE ÁGUA OU ESGOTO, DIÂMETRO DE 63 X 20 MM, JUNTA SOLDADA POR ELETROFUSÃO (NÃO INCLUI A EXECUÇÃO DE SOLDA). AF_12/2021</v>
          </cell>
          <cell r="C483" t="str">
            <v>UN</v>
          </cell>
          <cell r="D483">
            <v>172.61</v>
          </cell>
        </row>
        <row r="484">
          <cell r="A484">
            <v>103438</v>
          </cell>
          <cell r="B484" t="str">
            <v>TÊ DE SERVIÇO, EM PEAD LISO PARA REDE DE ÁGUA OU ESGOTO, DIÂMETRO DE 63 X 32 MM, JUNTA SOLDADA POR ELETROFUSÃO (NÃO INCLUI A EXECUÇÃO DE SOLDA). AF_12/2021</v>
          </cell>
          <cell r="C484" t="str">
            <v>UN</v>
          </cell>
          <cell r="D484">
            <v>172.61</v>
          </cell>
        </row>
        <row r="485">
          <cell r="A485">
            <v>103439</v>
          </cell>
          <cell r="B485" t="str">
            <v>TÊ DE SERVIÇO, EM PEAD LISO PARA REDE DE ÁGUA OU ESGOTO, DIÂMETRO DE 63 X 63 MM, JUNTA SOLDADA POR ELETROFUSÃO (NÃO INCLUI A EXECUÇÃO DE SOLDA). AF_12/2021</v>
          </cell>
          <cell r="C485" t="str">
            <v>UN</v>
          </cell>
          <cell r="D485">
            <v>202.84</v>
          </cell>
        </row>
        <row r="486">
          <cell r="A486">
            <v>103440</v>
          </cell>
          <cell r="B486" t="str">
            <v>TÊ DE SERVIÇO, EM PEAD LISO PARA REDE DE ÁGUA OU ESGOTO, DIÂMETRO DE 200 X 20 MM, JUNTA SOLDADA POR ELETROFUSÃO (NÃO INCLUI A EXECUÇÃO DE SOLDA). AF_12/2021</v>
          </cell>
          <cell r="C486" t="str">
            <v>UN</v>
          </cell>
          <cell r="D486">
            <v>391.67</v>
          </cell>
        </row>
        <row r="487">
          <cell r="A487">
            <v>103441</v>
          </cell>
          <cell r="B487" t="str">
            <v>TÊ DE SERVIÇO, EM PEAD LISO PARA REDE DE ÁGUA OU ESGOTO, DIÂMETRO DE 200 X 32 MM, JUNTA SOLDADA POR ELETROFUSÃO (NÃO INCLUI A EXECUÇÃO DE SOLDA). AF_12/2021</v>
          </cell>
          <cell r="C487" t="str">
            <v>UN</v>
          </cell>
          <cell r="D487">
            <v>396.57</v>
          </cell>
        </row>
        <row r="488">
          <cell r="A488">
            <v>103442</v>
          </cell>
          <cell r="B488" t="str">
            <v>TÊ DE SERVIÇO, EM PEAD LISO PARA REDE DE ÁGUA OU ESGOTO, DIÂMETRO DE 200 X 63 MM, JUNTA SOLDADA POR ELETROFUSÃO (NÃO INCLUI A EXECUÇÃO DE SOLDA). AF_12/2021</v>
          </cell>
          <cell r="C488" t="str">
            <v>UN</v>
          </cell>
          <cell r="D488">
            <v>514.72</v>
          </cell>
        </row>
        <row r="489">
          <cell r="A489">
            <v>98441</v>
          </cell>
          <cell r="B489" t="str">
            <v>PAREDE DE MADEIRA COMPENSADA PARA CONSTRUÇÃO TEMPORÁRIA EM CHAPA SIMPLES, EXTERNA, SEM VÃO. AF_03/2024</v>
          </cell>
          <cell r="C489" t="str">
            <v>M2</v>
          </cell>
          <cell r="D489">
            <v>101.25</v>
          </cell>
        </row>
        <row r="490">
          <cell r="A490">
            <v>98443</v>
          </cell>
          <cell r="B490" t="str">
            <v>PAREDE DE MADEIRA COMPENSADA PARA CONSTRUÇÃO TEMPORÁRIA EM CHAPA SIMPLES, INTERNA, SEM VÃO. AF_03/2024</v>
          </cell>
          <cell r="C490" t="str">
            <v>M2</v>
          </cell>
          <cell r="D490">
            <v>80.27</v>
          </cell>
        </row>
        <row r="491">
          <cell r="A491">
            <v>98445</v>
          </cell>
          <cell r="B491" t="str">
            <v>PAREDE DE MADEIRA COMPENSADA PARA CONSTRUÇÃO TEMPORÁRIA EM CHAPA SIMPLES, EXTERNA, COM ÁREA LÍQUIDA MAIOR OU IGUAL A 6 M², COM VÃO. AF_03/2024</v>
          </cell>
          <cell r="C491" t="str">
            <v>M2</v>
          </cell>
          <cell r="D491">
            <v>117.73</v>
          </cell>
        </row>
        <row r="492">
          <cell r="A492">
            <v>98446</v>
          </cell>
          <cell r="B492" t="str">
            <v>PAREDE DE MADEIRA COMPENSADA PARA CONSTRUÇÃO TEMPORÁRIA EM CHAPA SIMPLES, EXTERNA, COM ÁREA LÍQUIDA MENOR QUE 6 M², COM VÃO. AF_03/2024</v>
          </cell>
          <cell r="C492" t="str">
            <v>M2</v>
          </cell>
          <cell r="D492">
            <v>148.4</v>
          </cell>
        </row>
        <row r="493">
          <cell r="A493">
            <v>98447</v>
          </cell>
          <cell r="B493" t="str">
            <v>PAREDE DE MADEIRA COMPENSADA PARA CONSTRUÇÃO TEMPORÁRIA EM CHAPA SIMPLES, INTERNA, COM ÁREA LÍQUIDA MAIOR OU IGUAL A 6 M², COM VÃO. AF_03/2024</v>
          </cell>
          <cell r="C493" t="str">
            <v>M2</v>
          </cell>
          <cell r="D493">
            <v>93.34</v>
          </cell>
        </row>
        <row r="494">
          <cell r="A494">
            <v>98448</v>
          </cell>
          <cell r="B494" t="str">
            <v>PAREDE DE MADEIRA COMPENSADA PARA CONSTRUÇÃO TEMPORÁRIA EM CHAPA SIMPLES, INTERNA, COM ÁREA LÍQUIDA MENOR QUE 6 M², COM VÃO. AF_03/2024</v>
          </cell>
          <cell r="C494" t="str">
            <v>M2</v>
          </cell>
          <cell r="D494">
            <v>117.84</v>
          </cell>
        </row>
        <row r="495">
          <cell r="A495">
            <v>98449</v>
          </cell>
          <cell r="B495" t="str">
            <v>PAREDE DE MADEIRA COMPENSADA PARA CONSTRUÇÃO TEMPORÁRIA EM CHAPA DUPLA, EXTERNA, SEM VÃO. AF_03/2024</v>
          </cell>
          <cell r="C495" t="str">
            <v>M2</v>
          </cell>
          <cell r="D495">
            <v>146.33000000000001</v>
          </cell>
        </row>
        <row r="496">
          <cell r="A496">
            <v>98451</v>
          </cell>
          <cell r="B496" t="str">
            <v>PAREDE DE MADEIRA COMPENSADA PARA CONSTRUÇÃO TEMPORÁRIA EM CHAPA DUPLA, INTERNA, SEM VÃO. AF_03/2024</v>
          </cell>
          <cell r="C496" t="str">
            <v>M2</v>
          </cell>
          <cell r="D496">
            <v>122.49</v>
          </cell>
        </row>
        <row r="497">
          <cell r="A497">
            <v>98453</v>
          </cell>
          <cell r="B497" t="str">
            <v>PAREDE DE MADEIRA COMPENSADA PARA CONSTRUÇÃO TEMPORÁRIA EM CHAPA DUPLA, EXTERNA, COM ÁREA LÍQUIDA MAIOR OU IGUAL A QUE 6 M², COM VÃO. AF_03/2024</v>
          </cell>
          <cell r="C497" t="str">
            <v>M2</v>
          </cell>
          <cell r="D497">
            <v>166.96</v>
          </cell>
        </row>
        <row r="498">
          <cell r="A498">
            <v>98454</v>
          </cell>
          <cell r="B498" t="str">
            <v>PAREDE DE MADEIRA COMPENSADA PARA CONSTRUÇÃO TEMPORÁRIA EM CHAPA DUPLA, EXTERNA, COM ÁREA LÍQUIDA MENOR QUE 6 M², COM VÃO. AF_03/2024</v>
          </cell>
          <cell r="C498" t="str">
            <v>M2</v>
          </cell>
          <cell r="D498">
            <v>205.56</v>
          </cell>
        </row>
        <row r="499">
          <cell r="A499">
            <v>98455</v>
          </cell>
          <cell r="B499" t="str">
            <v>PAREDE DE MADEIRA COMPENSADA PARA CONSTRUÇÃO TEMPORÁRIA EM CHAPA DUPLA, INTERNA, COM ÁREA LÍQUIDA MAIOR OU IGUAL A 6 M², COM VÃO. AF_03/2024</v>
          </cell>
          <cell r="C499" t="str">
            <v>M2</v>
          </cell>
          <cell r="D499">
            <v>138.88</v>
          </cell>
        </row>
        <row r="500">
          <cell r="A500">
            <v>98456</v>
          </cell>
          <cell r="B500" t="str">
            <v>PAREDE DE MADEIRA COMPENSADA PARA CONSTRUÇÃO TEMPORÁRIA EM CHAPA DUPLA, INTERNA, COM ÁREA LÍQUIDA MENOR QUE 6 M², COM VÃO. AF_03/2024</v>
          </cell>
          <cell r="C500" t="str">
            <v>M2</v>
          </cell>
          <cell r="D500">
            <v>171.74</v>
          </cell>
        </row>
        <row r="501">
          <cell r="A501">
            <v>98458</v>
          </cell>
          <cell r="B501" t="str">
            <v>TAPUME COM COMPENSADO DE MADEIRA. AF_03/2024</v>
          </cell>
          <cell r="C501" t="str">
            <v>M2</v>
          </cell>
          <cell r="D501">
            <v>101.21</v>
          </cell>
        </row>
        <row r="502">
          <cell r="A502">
            <v>98459</v>
          </cell>
          <cell r="B502" t="str">
            <v>TAPUME COM TELHA METÁLICA. AF_03/2024</v>
          </cell>
          <cell r="C502" t="str">
            <v>M2</v>
          </cell>
          <cell r="D502">
            <v>88.79</v>
          </cell>
        </row>
        <row r="503">
          <cell r="A503">
            <v>98460</v>
          </cell>
          <cell r="B503" t="str">
            <v>PISO PARA CONSTRUÇÃO TEMPORÁRIA EM MADEIRA, SEM REAPROVEITAMENTO. AF_03/2024</v>
          </cell>
          <cell r="C503" t="str">
            <v>M2</v>
          </cell>
          <cell r="D503">
            <v>67.72</v>
          </cell>
        </row>
        <row r="504">
          <cell r="A504">
            <v>98461</v>
          </cell>
          <cell r="B504" t="str">
            <v>ESTRUTURA DE MADEIRA PROVISÓRIA PARA SUPORTE DE CAIXA DÁGUA ELEVADA DE 1000 LITROS. AF_03/2024</v>
          </cell>
          <cell r="C504" t="str">
            <v>UN</v>
          </cell>
          <cell r="D504">
            <v>5721</v>
          </cell>
        </row>
        <row r="505">
          <cell r="A505">
            <v>98462</v>
          </cell>
          <cell r="B505" t="str">
            <v>ESTRUTURA DE MADEIRA PROVISÓRIA PARA SUPORTE DE CAIXA DÁGUA ELEVADA DE 3000 LITROS. AF_03/2024</v>
          </cell>
          <cell r="C505" t="str">
            <v>UN</v>
          </cell>
          <cell r="D505">
            <v>9766.85</v>
          </cell>
        </row>
        <row r="506">
          <cell r="A506">
            <v>105113</v>
          </cell>
          <cell r="B506" t="str">
            <v>ESTRUTURA DE MADEIRA PROVISÓRIA PARA SUPORTE DE CAIXA D'ÁGUA ELEVADA DE 2000 LITROS. AF_03/2024</v>
          </cell>
          <cell r="C506" t="str">
            <v>UN</v>
          </cell>
          <cell r="D506">
            <v>7567.82</v>
          </cell>
        </row>
        <row r="507">
          <cell r="A507">
            <v>105114</v>
          </cell>
          <cell r="B507" t="str">
            <v>EXECUÇÃO DOS APOIOS PARA CONTÊINER OU MÓDULO HABITÁVEL. AF_03/2024</v>
          </cell>
          <cell r="C507" t="str">
            <v>M3</v>
          </cell>
          <cell r="D507">
            <v>1729.01</v>
          </cell>
        </row>
        <row r="508">
          <cell r="A508">
            <v>105115</v>
          </cell>
          <cell r="B508" t="str">
            <v>INSTALAÇÃO E DESINSTALAÇÃO MECANIZADA DE CONTÊINER OU MÓDULO HABITÁVEL DE USOS DIVERSOS. AF_03/2024</v>
          </cell>
          <cell r="C508" t="str">
            <v>UN</v>
          </cell>
          <cell r="D508">
            <v>126.69</v>
          </cell>
        </row>
        <row r="509">
          <cell r="A509">
            <v>105116</v>
          </cell>
          <cell r="B509" t="str">
            <v>INSTALAÇÃO E DESINSTALAÇÃO MANUAL DE CONTÊINER OU MÓDULO HABITÁVEL PEQUENO. AF_03/2024</v>
          </cell>
          <cell r="C509" t="str">
            <v>UN</v>
          </cell>
          <cell r="D509">
            <v>12.09</v>
          </cell>
        </row>
        <row r="510">
          <cell r="A510">
            <v>105126</v>
          </cell>
          <cell r="B510" t="str">
            <v>INSTALAÇÃO DE CONCERTINA SIMPLES, ESPIRAL DE 300 MM. AF_03/2024</v>
          </cell>
          <cell r="C510" t="str">
            <v>M</v>
          </cell>
          <cell r="D510">
            <v>38.65</v>
          </cell>
        </row>
        <row r="511">
          <cell r="A511">
            <v>105127</v>
          </cell>
          <cell r="B511" t="str">
            <v>INSTALAÇÃO DE CONCERTINA DUPLA CLIPADA, ESPIRAL DE 300 MM. AF_03/2024</v>
          </cell>
          <cell r="C511" t="str">
            <v>M</v>
          </cell>
          <cell r="D511">
            <v>34.799999999999997</v>
          </cell>
        </row>
        <row r="512">
          <cell r="A512">
            <v>105128</v>
          </cell>
          <cell r="B512" t="str">
            <v>INSTALAÇÃO DE CONCERTINA FLAT, ESPIRAL DE 300 MM. AF_03/2024</v>
          </cell>
          <cell r="C512" t="str">
            <v>M</v>
          </cell>
          <cell r="D512">
            <v>111.61</v>
          </cell>
        </row>
        <row r="513">
          <cell r="A513">
            <v>105130</v>
          </cell>
          <cell r="B513" t="str">
            <v>EXECUÇÃO DE PILARETES PARA TAPUMES E CONSTRUÇÕES TEMPORÁRIAS. AF_03/2024</v>
          </cell>
          <cell r="C513" t="str">
            <v>M</v>
          </cell>
          <cell r="D513">
            <v>28.44</v>
          </cell>
        </row>
        <row r="514">
          <cell r="A514">
            <v>5631</v>
          </cell>
          <cell r="B514" t="str">
            <v>ESCAVADEIRA HIDRÁULICA SOBRE ESTEIRAS, CAÇAMBA 0,80 M3, PESO OPERACIONAL 17 T, POTENCIA BRUTA 111 HP - CHP DIURNO. AF_06/2014</v>
          </cell>
          <cell r="C514" t="str">
            <v>CHP</v>
          </cell>
          <cell r="D514">
            <v>215.65</v>
          </cell>
        </row>
        <row r="515">
          <cell r="A515">
            <v>5678</v>
          </cell>
          <cell r="B515" t="str">
            <v>RETROESCAVADEIRA SOBRE RODAS COM CARREGADEIRA, TRAÇÃO 4X4, POTÊNCIA LÍQ. 88 HP, CAÇAMBA CARREG. CAP. MÍN. 1 M3, CAÇAMBA RETRO CAP. 0,26 M3, PESO OPERACIONAL MÍN. 6.674 KG, PROFUNDIDADE ESCAVAÇÃO MÁX. 4,37 M - CHP DIURNO. AF_06/2014</v>
          </cell>
          <cell r="C515" t="str">
            <v>CHP</v>
          </cell>
          <cell r="D515">
            <v>154.30000000000001</v>
          </cell>
        </row>
        <row r="516">
          <cell r="A516">
            <v>5680</v>
          </cell>
          <cell r="B516" t="str">
            <v>RETROESCAVADEIRA SOBRE RODAS COM CARREGADEIRA, TRAÇÃO 4X2, POTÊNCIA LÍQ. 79 HP, CAÇAMBA CARREG. CAP. MÍN. 1 M3, CAÇAMBA RETRO CAP. 0,20 M3, PESO OPERACIONAL MÍN. 6.570 KG, PROFUNDIDADE ESCAVAÇÃO MÁX. 4,37 M - CHP DIURNO. AF_06/2014</v>
          </cell>
          <cell r="C516" t="str">
            <v>CHP</v>
          </cell>
          <cell r="D516">
            <v>141.37</v>
          </cell>
        </row>
        <row r="517">
          <cell r="A517">
            <v>5684</v>
          </cell>
          <cell r="B517" t="str">
            <v>ROLO COMPACTADOR VIBRATÓRIO DE UM CILINDRO AÇO LISO, POTÊNCIA 80 HP, PESO OPERACIONAL MÁXIMO 8,1 T, IMPACTO DINÂMICO 16,15 / 9,5 T, LARGURA DE TRABALHO 1,68 M - CHP DIURNO. AF_06/2014</v>
          </cell>
          <cell r="C517" t="str">
            <v>CHP</v>
          </cell>
          <cell r="D517">
            <v>164.42</v>
          </cell>
        </row>
        <row r="518">
          <cell r="A518">
            <v>5689</v>
          </cell>
          <cell r="B518" t="str">
            <v>GRADE DE DISCO CONTROLE REMOTO REBOCÁVEL, COM 24 DISCOS 24 X 6 MM COM PNEUS PARA TRANSPORTE - CHP DIURNO. AF_06/2014</v>
          </cell>
          <cell r="C518" t="str">
            <v>CHP</v>
          </cell>
          <cell r="D518">
            <v>6.32</v>
          </cell>
        </row>
        <row r="519">
          <cell r="A519">
            <v>5795</v>
          </cell>
          <cell r="B519" t="str">
            <v>MARTELETE OU ROMPEDOR PNEUMÁTICO MANUAL, 28 KG, COM SILENCIADOR - CHP DIURNO. AF_07/2016</v>
          </cell>
          <cell r="C519" t="str">
            <v>CHP</v>
          </cell>
          <cell r="D519">
            <v>29.4</v>
          </cell>
        </row>
        <row r="520">
          <cell r="A520">
            <v>5811</v>
          </cell>
          <cell r="B520" t="str">
            <v>CAMINHÃO BASCULANTE 6 M3, PESO BRUTO TOTAL 16.000 KG, CARGA ÚTIL MÁXIMA 13.071 KG, DISTÂNCIA ENTRE EIXOS 4,80 M, POTÊNCIA 230 CV INCLUSIVE CAÇAMBA METÁLICA - CHP DIURNO. AF_06/2014</v>
          </cell>
          <cell r="C520" t="str">
            <v>CHP</v>
          </cell>
          <cell r="D520">
            <v>202.6</v>
          </cell>
        </row>
        <row r="521">
          <cell r="A521">
            <v>5823</v>
          </cell>
          <cell r="B521" t="str">
            <v>USINA DE CONCRETO FIXA, CAPACIDADE NOMINAL DE 90 A 120 M3/H, SEM SILO - CHP DIURNO. AF_07/2016</v>
          </cell>
          <cell r="C521" t="str">
            <v>CHP</v>
          </cell>
          <cell r="D521">
            <v>224.61</v>
          </cell>
        </row>
        <row r="522">
          <cell r="A522">
            <v>5824</v>
          </cell>
          <cell r="B522" t="str">
            <v>CAMINHÃO TOCO, PBT 16.000 KG, CARGA ÚTIL MÁX. 10.685 KG, DIST. ENTRE EIXOS 4,8 M, POTÊNCIA 189 CV, INCLUSIVE CARROCERIA FIXA ABERTA DE MADEIRA P/ TRANSPORTE GERAL DE CARGA SECA, DIMEN. APROX. 2,5 X 7,00 X 0,50 M - CHP DIURNO. AF_06/2014</v>
          </cell>
          <cell r="C522" t="str">
            <v>CHP</v>
          </cell>
          <cell r="D522">
            <v>214.11</v>
          </cell>
        </row>
        <row r="523">
          <cell r="A523">
            <v>5835</v>
          </cell>
          <cell r="B523" t="str">
            <v>VIBROACABADORA DE ASFALTO SOBRE ESTEIRAS, LARGURA DE PAVIMENTAÇÃO 1,90 M A 5,30 M, POTÊNCIA 105 HP CAPACIDADE 450 T/H - CHP DIURNO. AF_11/2014</v>
          </cell>
          <cell r="C523" t="str">
            <v>CHP</v>
          </cell>
          <cell r="D523">
            <v>374.62</v>
          </cell>
        </row>
        <row r="524">
          <cell r="A524">
            <v>5839</v>
          </cell>
          <cell r="B524" t="str">
            <v>VASSOURA MECÂNICA REBOCÁVEL COM ESCOVA CILÍNDRICA, LARGURA ÚTIL DE VARRIMENTO DE 2,44 M - CHP DIURNO. AF_06/2014</v>
          </cell>
          <cell r="C524" t="str">
            <v>CHP</v>
          </cell>
          <cell r="D524">
            <v>9.33</v>
          </cell>
        </row>
        <row r="525">
          <cell r="A525">
            <v>5843</v>
          </cell>
          <cell r="B525" t="str">
            <v>TRATOR DE PNEUS, POTÊNCIA 122 CV, TRAÇÃO 4X4, PESO COM LASTRO DE 4.510 KG - CHP DIURNO. AF_06/2014</v>
          </cell>
          <cell r="C525" t="str">
            <v>CHP</v>
          </cell>
          <cell r="D525">
            <v>178.03</v>
          </cell>
        </row>
        <row r="526">
          <cell r="A526">
            <v>5847</v>
          </cell>
          <cell r="B526" t="str">
            <v>TRATOR DE ESTEIRAS, POTÊNCIA 170 HP, PESO OPERACIONAL 19 T, CAÇAMBA 5,2 M3 - CHP DIURNO. AF_06/2014</v>
          </cell>
          <cell r="C526" t="str">
            <v>CHP</v>
          </cell>
          <cell r="D526">
            <v>280.07</v>
          </cell>
        </row>
        <row r="527">
          <cell r="A527">
            <v>5851</v>
          </cell>
          <cell r="B527" t="str">
            <v>TRATOR DE ESTEIRAS, POTÊNCIA 150 HP, PESO OPERACIONAL 16,7 T, COM RODA MOTRIZ ELEVADA E LÂMINA 3,18 M3 - CHP DIURNO. AF_06/2014</v>
          </cell>
          <cell r="C527" t="str">
            <v>CHP</v>
          </cell>
          <cell r="D527">
            <v>268.49</v>
          </cell>
        </row>
        <row r="528">
          <cell r="A528">
            <v>5855</v>
          </cell>
          <cell r="B528" t="str">
            <v>TRATOR DE ESTEIRAS, POTÊNCIA 347 HP, PESO OPERACIONAL 38,5 T, COM LÂMINA 8,70 M3 - CHP DIURNO. AF_06/2014</v>
          </cell>
          <cell r="C528" t="str">
            <v>CHP</v>
          </cell>
          <cell r="D528">
            <v>710.92</v>
          </cell>
        </row>
        <row r="529">
          <cell r="A529">
            <v>5863</v>
          </cell>
          <cell r="B529" t="str">
            <v>ROLO COMPACTADOR VIBRATÓRIO REBOCÁVEL, CILINDRO DE AÇO LISO, POTÊNCIA DE TRAÇÃO DE 65 CV, PESO 4,7 T, IMPACTO DINÂMICO 18,3 T, LARGURA DE TRABALHO 1,67 M - CHP DIURNO. AF_02/2016</v>
          </cell>
          <cell r="C529" t="str">
            <v>CHP</v>
          </cell>
          <cell r="D529">
            <v>24.36</v>
          </cell>
        </row>
        <row r="530">
          <cell r="A530">
            <v>5867</v>
          </cell>
          <cell r="B530" t="str">
            <v>ROLO COMPACTADOR VIBRATÓRIO TANDEM AÇO LISO, POTÊNCIA 58 HP, PESO SEM/COM LASTRO 6,5 / 9,4 T, LARGURA DE TRABALHO 1,2 M - CHP DIURNO. AF_06/2014</v>
          </cell>
          <cell r="C530" t="str">
            <v>CHP</v>
          </cell>
          <cell r="D530">
            <v>166.63</v>
          </cell>
        </row>
        <row r="531">
          <cell r="A531">
            <v>5875</v>
          </cell>
          <cell r="B531" t="str">
            <v>RETROESCAVADEIRA SOBRE RODAS COM CARREGADEIRA, TRAÇÃO 4X4, POTÊNCIA LÍQ. 72 HP, CAÇAMBA CARREG. CAP. MÍN. 0,79 M3, CAÇAMBA RETRO CAP. 0,18 M3, PESO OPERACIONAL MÍN. 7.140 KG, PROFUNDIDADE ESCAVAÇÃO MÁX. 4,50 M - CHP DIURNO. AF_06/2014</v>
          </cell>
          <cell r="C531" t="str">
            <v>CHP</v>
          </cell>
          <cell r="D531">
            <v>142.61000000000001</v>
          </cell>
        </row>
        <row r="532">
          <cell r="A532">
            <v>5879</v>
          </cell>
          <cell r="B532" t="str">
            <v>ROLO COMPACTADOR VIBRATÓRIO PÉ DE CARNEIRO, OPERADO POR CONTROLE REMOTO, POTÊNCIA 12,5 KW, PESO OPERACIONAL 1,675 T, LARGURA DE TRABALHO 0,85 M - CHP DIURNO. AF_02/2016</v>
          </cell>
          <cell r="C532" t="str">
            <v>CHP</v>
          </cell>
          <cell r="D532">
            <v>149.03</v>
          </cell>
        </row>
        <row r="533">
          <cell r="A533">
            <v>5882</v>
          </cell>
          <cell r="B533" t="str">
            <v>USINA DE LAMA ASFÁLTICA, PROD 30 A 50 T/H, SILO DE AGREGADO 7 M3, RESERVATÓRIOS PARA EMULSÃO E ÁGUA DE 2,3 M3 CADA, MISTURADOR TIPO PUG MILL A SER MONTADO SOBRE CAMINHÃO - CHP DIURNO. AF_10/2014</v>
          </cell>
          <cell r="C533" t="str">
            <v>CHP</v>
          </cell>
          <cell r="D533">
            <v>124.17</v>
          </cell>
        </row>
        <row r="534">
          <cell r="A534">
            <v>5890</v>
          </cell>
          <cell r="B534" t="str">
            <v>CAMINHÃO TOCO, PESO BRUTO TOTAL 14.300 KG, CARGA ÚTIL MÁXIMA 9590 KG, DISTÂNCIA ENTRE EIXOS 4,76 M, POTÊNCIA 185 CV (NÃO INCLUI CARROCERIA) - CHP DIURNO. AF_06/2014</v>
          </cell>
          <cell r="C534" t="str">
            <v>CHP</v>
          </cell>
          <cell r="D534">
            <v>200.97</v>
          </cell>
        </row>
        <row r="535">
          <cell r="A535">
            <v>5894</v>
          </cell>
          <cell r="B535" t="str">
            <v>CAMINHÃO TOCO, PESO BRUTO TOTAL 16.000 KG, CARGA ÚTIL MÁXIMA DE 10.685 KG, DISTÂNCIA ENTRE EIXOS 4,80 M, POTÊNCIA 189 CV EXCLUSIVE CARROCERIA - CHP DIURNO. AF_06/2014</v>
          </cell>
          <cell r="C535" t="str">
            <v>CHP</v>
          </cell>
          <cell r="D535">
            <v>209.39</v>
          </cell>
        </row>
        <row r="536">
          <cell r="A536">
            <v>5901</v>
          </cell>
          <cell r="B536" t="str">
            <v>CAMINHÃO PIPA 10.000 L TRUCADO, PESO BRUTO TOTAL 23.000 KG, CARGA ÚTIL MÁXIMA 15.935 KG, DISTÂNCIA ENTRE EIXOS 4,8 M, POTÊNCIA 230 CV, INCLUSIVE TANQUE DE AÇO PARA TRANSPORTE DE ÁGUA - CHP DIURNO. AF_06/2014</v>
          </cell>
          <cell r="C536" t="str">
            <v>CHP</v>
          </cell>
          <cell r="D536">
            <v>314.77999999999997</v>
          </cell>
        </row>
        <row r="537">
          <cell r="A537">
            <v>5909</v>
          </cell>
          <cell r="B537" t="str">
            <v>ESPARGIDOR DE ASFALTO PRESSURIZADO COM TANQUE DE 2500 L, REBOCÁVEL COM MOTOR A GASOLINA POTÊNCIA 3,4 HP - CHP DIURNO. AF_07/2014</v>
          </cell>
          <cell r="C537" t="str">
            <v>CHP</v>
          </cell>
          <cell r="D537">
            <v>34.32</v>
          </cell>
        </row>
        <row r="538">
          <cell r="A538">
            <v>5921</v>
          </cell>
          <cell r="B538" t="str">
            <v>GRADE DE DISCO REBOCÁVEL COM 20 DISCOS 24" X 6 MM COM PNEUS PARA TRANSPORTE - CHP DIURNO. AF_06/2014</v>
          </cell>
          <cell r="C538" t="str">
            <v>CHP</v>
          </cell>
          <cell r="D538">
            <v>4.96</v>
          </cell>
        </row>
        <row r="539">
          <cell r="A539">
            <v>5928</v>
          </cell>
          <cell r="B539" t="str">
            <v>GUINDAUTO HIDRÁULICO, CAPACIDADE MÁXIMA DE CARGA 6200 KG, MOMENTO MÁXIMO DE CARGA 11,7 TM, ALCANCE MÁXIMO HORIZONTAL 9,70 M, INCLUSIVE CAMINHÃO TOCO PBT 16.000 KG, POTÊNCIA DE 189 CV - CHP DIURNO. AF_06/2014</v>
          </cell>
          <cell r="C539" t="str">
            <v>CHP</v>
          </cell>
          <cell r="D539">
            <v>273.64</v>
          </cell>
        </row>
        <row r="540">
          <cell r="A540">
            <v>5932</v>
          </cell>
          <cell r="B540" t="str">
            <v>MOTONIVELADORA POTÊNCIA BÁSICA LÍQUIDA (PRIMEIRA MARCHA) 125 HP, PESO BRUTO 13032 KG, LARGURA DA LÂMINA DE 3,7 M - CHP DIURNO. AF_06/2014</v>
          </cell>
          <cell r="C540" t="str">
            <v>CHP</v>
          </cell>
          <cell r="D540">
            <v>276.36</v>
          </cell>
        </row>
        <row r="541">
          <cell r="A541">
            <v>5940</v>
          </cell>
          <cell r="B541" t="str">
            <v>PÁ CARREGADEIRA SOBRE RODAS, POTÊNCIA LÍQUIDA 128 HP, CAPACIDADE DA CAÇAMBA 1,7 A 2,8 M3, PESO OPERACIONAL 11632 KG - CHP DIURNO. AF_06/2014</v>
          </cell>
          <cell r="C541" t="str">
            <v>CHP</v>
          </cell>
          <cell r="D541">
            <v>171.63</v>
          </cell>
        </row>
        <row r="542">
          <cell r="A542">
            <v>5944</v>
          </cell>
          <cell r="B542" t="str">
            <v>PÁ CARREGADEIRA SOBRE RODAS, POTÊNCIA 197 HP, CAPACIDADE DA CAÇAMBA 2,5 A 3,5 M3, PESO OPERACIONAL 18338 KG - CHP DIURNO. AF_06/2014</v>
          </cell>
          <cell r="C542" t="str">
            <v>CHP</v>
          </cell>
          <cell r="D542">
            <v>232.91</v>
          </cell>
        </row>
        <row r="543">
          <cell r="A543">
            <v>5953</v>
          </cell>
          <cell r="B543" t="str">
            <v>COMPRESSOR DE AR REBOCÁVEL, VAZÃO 189 PCM, PRESSÃO EFETIVA DE TRABALHO 102 PSI, MOTOR DIESEL, POTÊNCIA 63 CV - CHP DIURNO. AF_06/2015</v>
          </cell>
          <cell r="C543" t="str">
            <v>CHP</v>
          </cell>
          <cell r="D543">
            <v>60.35</v>
          </cell>
        </row>
        <row r="544">
          <cell r="A544">
            <v>6259</v>
          </cell>
          <cell r="B544" t="str">
            <v>CAMINHÃO PIPA 6.000 L, PESO BRUTO TOTAL 13.000 KG, DISTÂNCIA ENTRE EIXOS 4,80 M, POTÊNCIA 189 CV INCLUSIVE TANQUE DE AÇO PARA TRANSPORTE DE ÁGUA, CAPACIDADE 6 M3 - CHP DIURNO. AF_06/2014</v>
          </cell>
          <cell r="C544" t="str">
            <v>CHP</v>
          </cell>
          <cell r="D544">
            <v>253.25</v>
          </cell>
        </row>
        <row r="545">
          <cell r="A545">
            <v>6879</v>
          </cell>
          <cell r="B545" t="str">
            <v>ROLO COMPACTADOR DE PNEUS ESTÁTICO, PRESSÃO VARIÁVEL, POTÊNCIA 111 HP, PESO SEM/COM LASTRO 9,5 / 26 T, LARGURA DE TRABALHO 1,90 M - CHP DIURNO. AF_07/2014</v>
          </cell>
          <cell r="C545" t="str">
            <v>CHP</v>
          </cell>
          <cell r="D545">
            <v>217.16</v>
          </cell>
        </row>
        <row r="546">
          <cell r="A546">
            <v>7030</v>
          </cell>
          <cell r="B546" t="str">
            <v>TANQUE DE ASFALTO ESTACIONÁRIO COM SERPENTINA, CAPACIDADE 30.000 L - CHP DIURNO. AF_05/2023</v>
          </cell>
          <cell r="C546" t="str">
            <v>CHP</v>
          </cell>
          <cell r="D546">
            <v>267.66000000000003</v>
          </cell>
        </row>
        <row r="547">
          <cell r="A547">
            <v>7042</v>
          </cell>
          <cell r="B547" t="str">
            <v>MOTOBOMBA TRASH (PARA ÁGUA SUJA) AUTO ESCORVANTE, MOTOR GASOLINA DE 6,41 HP, DIÂMETROS DE SUCÇÃO X RECALQUE: 3" X 3", HM/Q = 10 MCA / 60 M3/H A 23 MCA / 0 M3/H - CHP DIURNO. AF_10/2014</v>
          </cell>
          <cell r="C547" t="str">
            <v>CHP</v>
          </cell>
          <cell r="D547">
            <v>25.78</v>
          </cell>
        </row>
        <row r="548">
          <cell r="A548">
            <v>7049</v>
          </cell>
          <cell r="B548" t="str">
            <v>ROLO COMPACTADOR PE DE CARNEIRO VIBRATORIO, POTENCIA 125 HP, PESO OPERACIONAL SEM/COM LASTRO 11,95 / 13,30 T, IMPACTO DINAMICO 38,5 / 22,5 T, LARGURA DE TRABALHO 2,15 M - CHP DIURNO. AF_06/2014</v>
          </cell>
          <cell r="C548" t="str">
            <v>CHP</v>
          </cell>
          <cell r="D548">
            <v>227.71</v>
          </cell>
        </row>
        <row r="549">
          <cell r="A549">
            <v>67826</v>
          </cell>
          <cell r="B549" t="str">
            <v>CAMINHÃO BASCULANTE 6 M3 TOCO, PESO BRUTO TOTAL 16.000 KG, CARGA ÚTIL MÁXIMA 11.130 KG, DISTÂNCIA ENTRE EIXOS 5,36 M, POTÊNCIA 185 CV, INCLUSIVE CAÇAMBA METÁLICA - CHP DIURNO. AF_06/2014</v>
          </cell>
          <cell r="C549" t="str">
            <v>CHP</v>
          </cell>
          <cell r="D549">
            <v>185.46</v>
          </cell>
        </row>
        <row r="550">
          <cell r="A550">
            <v>73417</v>
          </cell>
          <cell r="B550" t="str">
            <v>GRUPO GERADOR ESTACIONÁRIO, MOTOR DIESEL POTÊNCIA 170 KVA - CHP DIURNO. AF_02/2016</v>
          </cell>
          <cell r="C550" t="str">
            <v>CHP</v>
          </cell>
          <cell r="D550">
            <v>190.95</v>
          </cell>
        </row>
        <row r="551">
          <cell r="A551">
            <v>73436</v>
          </cell>
          <cell r="B551" t="str">
            <v>ROLO COMPACTADOR VIBRATÓRIO PÉ DE CARNEIRO PARA SOLOS, POTÊNCIA 80 HP, PESO OPERACIONAL SEM/COM LASTRO 7,4 / 8,8 T, LARGURA DE TRABALHO 1,68 M - CHP DIURNO. AF_02/2016</v>
          </cell>
          <cell r="C551" t="str">
            <v>CHP</v>
          </cell>
          <cell r="D551">
            <v>167.7</v>
          </cell>
        </row>
        <row r="552">
          <cell r="A552">
            <v>73467</v>
          </cell>
          <cell r="B552" t="str">
            <v>CAMINHÃO TOCO, PBT 14.300 KG, CARGA ÚTIL MÁX. 9.710 KG, DIST. ENTRE EIXOS 3,56 M, POTÊNCIA 185 CV, INCLUSIVE CARROCERIA FIXA ABERTA DE MADEIRA P/ TRANSPORTE GERAL DE CARGA SECA, DIMEN. APROX. 2,50 X 6,50 X 0,50 M - CHP DIURNO. AF_06/2014</v>
          </cell>
          <cell r="C552" t="str">
            <v>CHP</v>
          </cell>
          <cell r="D552">
            <v>245.96</v>
          </cell>
        </row>
        <row r="553">
          <cell r="A553">
            <v>73536</v>
          </cell>
          <cell r="B553" t="str">
            <v>MOTOBOMBA CENTRÍFUGA, MOTOR A GASOLINA, POTÊNCIA 5,42 HP, BOCAIS 1 1/2" X 1", DIÂMETRO ROTOR 143 MM HM/Q = 6 MCA / 16,8 M3/H A 38 MCA / 6,6 M3/H - CHP DIURNO. AF_06/2014</v>
          </cell>
          <cell r="C553" t="str">
            <v>CHP</v>
          </cell>
          <cell r="D553">
            <v>21.82</v>
          </cell>
        </row>
        <row r="554">
          <cell r="A554">
            <v>83362</v>
          </cell>
          <cell r="B554" t="str">
            <v>ESPARGIDOR DE ASFALTO PRESSURIZADO, TANQUE 6 M3 COM ISOLAÇÃO TÉRMICA, AQUECIDO COM 2 MAÇARICOS, COM BARRA ESPARGIDORA 3,60 M, MONTADO SOBRE CAMINHÃO  TOCO, PBT 14.300 KG, POTÊNCIA 185 CV - CHP DIURNO. AF_05/2023</v>
          </cell>
          <cell r="C554" t="str">
            <v>CHP</v>
          </cell>
          <cell r="D554">
            <v>263.05</v>
          </cell>
        </row>
        <row r="555">
          <cell r="A555">
            <v>83765</v>
          </cell>
          <cell r="B555" t="str">
            <v>GRUPO DE SOLDAGEM COM GERADOR A DIESEL 60 CV PARA SOLDA ELÉTRICA, SOBRE 04 RODAS, COM MOTOR 4 CILINDROS 600 A - CHP DIURNO. AF_02/2016</v>
          </cell>
          <cell r="C555" t="str">
            <v>CHP</v>
          </cell>
          <cell r="D555">
            <v>102.32</v>
          </cell>
        </row>
        <row r="556">
          <cell r="A556">
            <v>87445</v>
          </cell>
          <cell r="B556" t="str">
            <v>BETONEIRA CAPACIDADE NOMINAL 400 L, CAPACIDADE DE MISTURA 310 L, MOTOR A DIESEL POTÊNCIA 5,0 HP, SEM CARREGADOR - CHP DIURNO. AF_05/2023</v>
          </cell>
          <cell r="C556" t="str">
            <v>CHP</v>
          </cell>
          <cell r="D556">
            <v>5.16</v>
          </cell>
        </row>
        <row r="557">
          <cell r="A557">
            <v>88386</v>
          </cell>
          <cell r="B557" t="str">
            <v>MISTURADOR DE ARGAMASSA, EIXO HORIZONTAL, CAPACIDADE DE MISTURA 300 KG, MOTOR ELÉTRICO POTÊNCIA 5 CV - CHP DIURNO. AF_05/2023</v>
          </cell>
          <cell r="C557" t="str">
            <v>CHP</v>
          </cell>
          <cell r="D557">
            <v>4.49</v>
          </cell>
        </row>
        <row r="558">
          <cell r="A558">
            <v>88393</v>
          </cell>
          <cell r="B558" t="str">
            <v>MISTURADOR DE ARGAMASSA, EIXO HORIZONTAL, CAPACIDADE DE MISTURA 600 KG, MOTOR ELÉTRICO POTÊNCIA 7,5 CV - CHP DIURNO. AF_05/2023</v>
          </cell>
          <cell r="C558" t="str">
            <v>CHP</v>
          </cell>
          <cell r="D558">
            <v>6.17</v>
          </cell>
        </row>
        <row r="559">
          <cell r="A559">
            <v>88399</v>
          </cell>
          <cell r="B559" t="str">
            <v>MISTURADOR DE ARGAMASSA, EIXO HORIZONTAL, CAPACIDADE DE MISTURA 160 KG, MOTOR ELÉTRICO POTÊNCIA 3 CV - CHP DIURNO. AF_05/2023</v>
          </cell>
          <cell r="C559" t="str">
            <v>CHP</v>
          </cell>
          <cell r="D559">
            <v>3.31</v>
          </cell>
        </row>
        <row r="560">
          <cell r="A560">
            <v>88418</v>
          </cell>
          <cell r="B560" t="str">
            <v>PROJETOR DE ARGAMASSA, CAPACIDADE DE PROJEÇÃO 1,5 M3/H, ALCANCE DE 30 ATÉ 60 M, MOTOR ELÉTRICO POTÊNCIA 7,5 HP - CHP DIURNO. AF_06/2014</v>
          </cell>
          <cell r="C560" t="str">
            <v>CHP</v>
          </cell>
          <cell r="D560">
            <v>12.77</v>
          </cell>
        </row>
        <row r="561">
          <cell r="A561">
            <v>88433</v>
          </cell>
          <cell r="B561" t="str">
            <v>PROJETOR DE ARGAMASSA, CAPACIDADE DE PROJEÇÃO 2 M3/H, ALCANCE ATÉ 50 M, MOTOR ELÉTRICO POTÊNCIA 7,5 HP - CHP DIURNO. AF_06/2014</v>
          </cell>
          <cell r="C561" t="str">
            <v>CHP</v>
          </cell>
          <cell r="D561">
            <v>16.64</v>
          </cell>
        </row>
        <row r="562">
          <cell r="A562">
            <v>88830</v>
          </cell>
          <cell r="B562" t="str">
            <v>BETONEIRA CAPACIDADE NOMINAL DE 400 L, CAPACIDADE DE MISTURA 280 L, MOTOR ELÉTRICO TRIFÁSICO POTÊNCIA DE 2 CV, SEM CARREGADOR - CHP DIURNO. AF_05/2023</v>
          </cell>
          <cell r="C562" t="str">
            <v>CHP</v>
          </cell>
          <cell r="D562">
            <v>1.74</v>
          </cell>
        </row>
        <row r="563">
          <cell r="A563">
            <v>88843</v>
          </cell>
          <cell r="B563" t="str">
            <v>TRATOR DE ESTEIRAS, POTÊNCIA 125 HP, PESO OPERACIONAL 12,9 T, COM LÂMINA 2,7 M3 - CHP DIURNO. AF_10/2014</v>
          </cell>
          <cell r="C563" t="str">
            <v>CHP</v>
          </cell>
          <cell r="D563">
            <v>225.84</v>
          </cell>
        </row>
        <row r="564">
          <cell r="A564">
            <v>88907</v>
          </cell>
          <cell r="B564" t="str">
            <v>ESCAVADEIRA HIDRÁULICA SOBRE ESTEIRAS, CAÇAMBA 1,20 M3, PESO OPERACIONAL 21 T, POTÊNCIA BRUTA 155 HP - CHP DIURNO. AF_06/2014</v>
          </cell>
          <cell r="C564" t="str">
            <v>CHP</v>
          </cell>
          <cell r="D564">
            <v>256.57</v>
          </cell>
        </row>
        <row r="565">
          <cell r="A565">
            <v>89021</v>
          </cell>
          <cell r="B565" t="str">
            <v>BOMBA SUBMERSÍVEL ELÉTRICA TRIFÁSICA, POTÊNCIA 2,96 HP, Ø ROTOR 144 MM SEMI-ABERTO, BOCAL DE SAÍDA Ø 2", HM/Q = 2 MCA / 38,8 M3/H A 28 MCA / 5 M3/H - CHP DIURNO. AF_06/2014</v>
          </cell>
          <cell r="C565" t="str">
            <v>CHP</v>
          </cell>
          <cell r="D565">
            <v>2.4</v>
          </cell>
        </row>
        <row r="566">
          <cell r="A566">
            <v>89028</v>
          </cell>
          <cell r="B566" t="str">
            <v>TANQUE DE ASFALTO ESTACIONÁRIO COM MAÇARICO, CAPACIDADE 20.000 L - CHP DIURNO. AF_05/2023</v>
          </cell>
          <cell r="C566" t="str">
            <v>CHP</v>
          </cell>
          <cell r="D566">
            <v>180.22</v>
          </cell>
        </row>
        <row r="567">
          <cell r="A567">
            <v>89032</v>
          </cell>
          <cell r="B567" t="str">
            <v>TRATOR DE ESTEIRAS, POTÊNCIA 100 HP, PESO OPERACIONAL 9,4 T, COM LÂMINA 2,19 M3 - CHP DIURNO. AF_06/2014</v>
          </cell>
          <cell r="C567" t="str">
            <v>CHP</v>
          </cell>
          <cell r="D567">
            <v>205.17</v>
          </cell>
        </row>
        <row r="568">
          <cell r="A568">
            <v>89035</v>
          </cell>
          <cell r="B568" t="str">
            <v>TRATOR DE PNEUS, POTÊNCIA 85 CV, TRAÇÃO 4X4, PESO COM LASTRO DE 4.675 KG - CHP DIURNO. AF_06/2014</v>
          </cell>
          <cell r="C568" t="str">
            <v>CHP</v>
          </cell>
          <cell r="D568">
            <v>136.19</v>
          </cell>
        </row>
        <row r="569">
          <cell r="A569">
            <v>89225</v>
          </cell>
          <cell r="B569" t="str">
            <v>BETONEIRA CAPACIDADE NOMINAL DE 600 L, CAPACIDADE DE MISTURA 360 L, MOTOR ELÉTRICO TRIFÁSICO POTÊNCIA DE 4 CV, SEM CARREGADOR - CHP DIURNO. AF_05/2023</v>
          </cell>
          <cell r="C569" t="str">
            <v>CHP</v>
          </cell>
          <cell r="D569">
            <v>4.91</v>
          </cell>
        </row>
        <row r="570">
          <cell r="A570">
            <v>89234</v>
          </cell>
          <cell r="B570" t="str">
            <v>FRESADORA DE ASFALTO A FRIO SOBRE RODAS, LARGURA FRESAGEM DE 1,0 M, POTÊNCIA 208 HP - CHP DIURNO. AF_11/2014</v>
          </cell>
          <cell r="C570" t="str">
            <v>CHP</v>
          </cell>
          <cell r="D570">
            <v>568.66</v>
          </cell>
        </row>
        <row r="571">
          <cell r="A571">
            <v>89242</v>
          </cell>
          <cell r="B571" t="str">
            <v>FRESADORA DE ASFALTO A FRIO SOBRE RODAS, LARGURA FRESAGEM DE 2,0 M, POTÊNCIA 550 HP - CHP DIURNO. AF_11/2014</v>
          </cell>
          <cell r="C571" t="str">
            <v>CHP</v>
          </cell>
          <cell r="D571">
            <v>1338.23</v>
          </cell>
        </row>
        <row r="572">
          <cell r="A572">
            <v>89250</v>
          </cell>
          <cell r="B572" t="str">
            <v>RECICLADORA DE ASFALTO A FRIO SOBRE RODAS, LARGURA FRESAGEM DE 2,0 M, POTÊNCIA 422 HP - CHP DIURNO. AF_11/2014</v>
          </cell>
          <cell r="C572" t="str">
            <v>CHP</v>
          </cell>
          <cell r="D572">
            <v>1159.6500000000001</v>
          </cell>
        </row>
        <row r="573">
          <cell r="A573">
            <v>89257</v>
          </cell>
          <cell r="B573" t="str">
            <v>VIBROACABADORA DE ASFALTO SOBRE ESTEIRAS, LARGURA DE PAVIMENTAÇÃO 2,13 M A 4,55 M, POTÊNCIA 100 HP CAPACIDADE 400 T/H - CHP DIURNO. AF_11/2014</v>
          </cell>
          <cell r="C573" t="str">
            <v>CHP</v>
          </cell>
          <cell r="D573">
            <v>324.37</v>
          </cell>
        </row>
        <row r="574">
          <cell r="A574">
            <v>89272</v>
          </cell>
          <cell r="B574" t="str">
            <v>GUINDASTE HIDRÁULICO AUTOPROPELIDO, COM LANÇA TELESCÓPICA 28,80 M, CAPACIDADE MÁXIMA 30 T, POTÊNCIA 97 KW, TRAÇÃO 4 X 4 - CHP DIURNO. AF_11/2014</v>
          </cell>
          <cell r="C574" t="str">
            <v>CHP</v>
          </cell>
          <cell r="D574">
            <v>233.23</v>
          </cell>
        </row>
        <row r="575">
          <cell r="A575">
            <v>89278</v>
          </cell>
          <cell r="B575" t="str">
            <v>BETONEIRA CAPACIDADE NOMINAL DE 600 L, CAPACIDADE DE MISTURA 440 L, MOTOR A DIESEL POTÊNCIA 10 HP, COM CARREGADOR - CHP DIURNO. AF_05/2023</v>
          </cell>
          <cell r="C575" t="str">
            <v>CHP</v>
          </cell>
          <cell r="D575">
            <v>11.93</v>
          </cell>
        </row>
        <row r="576">
          <cell r="A576">
            <v>89843</v>
          </cell>
          <cell r="B576" t="str">
            <v>BATE-ESTACAS POR GRAVIDADE, POTÊNCIA DE 160 HP, PESO DO MARTELO ATÉ 3 TONELADAS - CHP DIURNO. AF_11/2014</v>
          </cell>
          <cell r="C576" t="str">
            <v>CHP</v>
          </cell>
          <cell r="D576">
            <v>225.38</v>
          </cell>
        </row>
        <row r="577">
          <cell r="A577">
            <v>89876</v>
          </cell>
          <cell r="B577" t="str">
            <v>CAMINHÃO BASCULANTE 14 M3, COM CAVALO MECÂNICO DE CAPACIDADE MÁXIMA DE TRAÇÃO COMBINADO DE 36000 KG, POTÊNCIA 286 CV, INCLUSIVE SEMIREBOQUE COM CAÇAMBA METÁLICA - CHP DIURNO. AF_12/2014</v>
          </cell>
          <cell r="C577" t="str">
            <v>CHP</v>
          </cell>
          <cell r="D577">
            <v>332.87</v>
          </cell>
        </row>
        <row r="578">
          <cell r="A578">
            <v>89883</v>
          </cell>
          <cell r="B578" t="str">
            <v>CAMINHÃO BASCULANTE 18 M3, COM CAVALO MECÂNICO DE CAPACIDADE MÁXIMA DE TRAÇÃO COMBINADO DE 45000 KG, POTÊNCIA 330 CV, INCLUSIVE SEMIREBOQUE COM CAÇAMBA METÁLICA - CHP DIURNO. AF_12/2014</v>
          </cell>
          <cell r="C578" t="str">
            <v>CHP</v>
          </cell>
          <cell r="D578">
            <v>368.01</v>
          </cell>
        </row>
        <row r="579">
          <cell r="A579">
            <v>90586</v>
          </cell>
          <cell r="B579" t="str">
            <v>VIBRADOR DE IMERSÃO, DIÂMETRO DE PONTEIRA 45MM, MOTOR ELÉTRICO TRIFÁSICO POTÊNCIA DE 2 CV - CHP DIURNO. AF_06/2015</v>
          </cell>
          <cell r="C579" t="str">
            <v>CHP</v>
          </cell>
          <cell r="D579">
            <v>1.3</v>
          </cell>
        </row>
        <row r="580">
          <cell r="A580">
            <v>90625</v>
          </cell>
          <cell r="B580" t="str">
            <v>PERFURATRIZ MANUAL, TORQUE MÁXIMO 83 N.M, POTÊNCIA 5 CV, COM DIÂMETRO MÁXIMO 4" - CHP DIURNO. AF_06/2015</v>
          </cell>
          <cell r="C580" t="str">
            <v>CHP</v>
          </cell>
          <cell r="D580">
            <v>8.49</v>
          </cell>
        </row>
        <row r="581">
          <cell r="A581">
            <v>90631</v>
          </cell>
          <cell r="B581" t="str">
            <v>PERFURATRIZ SOBRE ESTEIRA, TORQUE MÁXIMO 600 KGF, PESO MÉDIO 1000 KG, POTÊNCIA 20 HP, DIÂMETRO MÁXIMO 10" - CHP DIURNO. AF_06/2015</v>
          </cell>
          <cell r="C581" t="str">
            <v>CHP</v>
          </cell>
          <cell r="D581">
            <v>170.72</v>
          </cell>
        </row>
        <row r="582">
          <cell r="A582">
            <v>90637</v>
          </cell>
          <cell r="B582" t="str">
            <v>MISTURADOR DUPLO HORIZONTAL DE ALTA TURBULÊNCIA, CAPACIDADE / VOLUME 2 X 500 LITROS, MOTORES ELÉTRICOS MÍNIMO 5 CV CADA, PARA NATA CIMENTO, ARGAMASSA E OUTROS - CHP DIURNO. AF_06/2015</v>
          </cell>
          <cell r="C582" t="str">
            <v>CHP</v>
          </cell>
          <cell r="D582">
            <v>13.94</v>
          </cell>
        </row>
        <row r="583">
          <cell r="A583">
            <v>90643</v>
          </cell>
          <cell r="B583" t="str">
            <v>BOMBA TRIPLEX, PARA INJEÇÃO DE NATA DE CIMENTO, VAZÃO MÁXIMA DE 100 LITROS/MINUTO, PRESSÃO MÁXIMA DE 70 BAR - CHP DIURNO. AF_06/2015</v>
          </cell>
          <cell r="C583" t="str">
            <v>CHP</v>
          </cell>
          <cell r="D583">
            <v>25.29</v>
          </cell>
        </row>
        <row r="584">
          <cell r="A584">
            <v>90650</v>
          </cell>
          <cell r="B584" t="str">
            <v>BOMBA CENTRÍFUGA MONOESTÁGIO COM MOTOR ELÉTRICO MONOFÁSICO, POTÊNCIA 15 HP, DIÂMETRO DO ROTOR 173 MM, HM/Q = 30 MCA / 90 M3/H A 45 MCA / 55 M3/H - CHP DIURNO. AF_06/2015</v>
          </cell>
          <cell r="C584" t="str">
            <v>CHP</v>
          </cell>
          <cell r="D584">
            <v>10.23</v>
          </cell>
        </row>
        <row r="585">
          <cell r="A585">
            <v>90656</v>
          </cell>
          <cell r="B585" t="str">
            <v>BOMBA DE PROJEÇÃO DE CONCRETO SECO, POTÊNCIA 10 CV, VAZÃO 3 M3/H - CHP DIURNO. AF_06/2015</v>
          </cell>
          <cell r="C585" t="str">
            <v>CHP</v>
          </cell>
          <cell r="D585">
            <v>13.81</v>
          </cell>
        </row>
        <row r="586">
          <cell r="A586">
            <v>90662</v>
          </cell>
          <cell r="B586" t="str">
            <v>BOMBA DE PROJEÇÃO DE CONCRETO SECO, POTÊNCIA 10 CV, VAZÃO 6 M3/H - CHP DIURNO. AF_06/2015</v>
          </cell>
          <cell r="C586" t="str">
            <v>CHP</v>
          </cell>
          <cell r="D586">
            <v>14.4</v>
          </cell>
        </row>
        <row r="587">
          <cell r="A587">
            <v>90668</v>
          </cell>
          <cell r="B587" t="str">
            <v>PROJETOR PNEUMÁTICO DE ARGAMASSA PARA CHAPISCO E REBOCO COM RECIPIENTE ACOPLADO, TIPO CANEQUINHA, COM COMPRESSOR DE AR REBOCÁVEL VAZÃO 89 PCM E MOTOR DIESEL DE 20 CV - CHP DIURNO. AF_05/2023</v>
          </cell>
          <cell r="C587" t="str">
            <v>CHP</v>
          </cell>
          <cell r="D587">
            <v>32.869999999999997</v>
          </cell>
        </row>
        <row r="588">
          <cell r="A588">
            <v>90674</v>
          </cell>
          <cell r="B588" t="str">
            <v>PERFURATRIZ COM TORRE METÁLICA PARA EXECUÇÃO DE ESTACA HÉLICE CONTÍNUA, PROFUNDIDADE MÁXIMA DE 30 M, DIÂMETRO MÁXIMO DE 800 MM, POTÊNCIA INSTALADA DE 268 HP, MESA ROTATIVA COM TORQUE MÁXIMO DE 170 KNM - CHP DIURNO. AF_06/2015</v>
          </cell>
          <cell r="C588" t="str">
            <v>CHP</v>
          </cell>
          <cell r="D588">
            <v>762.33</v>
          </cell>
        </row>
        <row r="589">
          <cell r="A589">
            <v>90680</v>
          </cell>
          <cell r="B589" t="str">
            <v>PERFURATRIZ HIDRÁULICA SOBRE CAMINHÃO COM TRADO CURTO ACOPLADO, PROFUNDIDADE MÁXIMA DE 20 M, DIÂMETRO MÁXIMO DE 1500 MM, POTÊNCIA INSTALADA DE 137 HP, MESA ROTATIVA COM TORQUE MÁXIMO DE 30 KNM - CHP DIURNO. AF_06/2015</v>
          </cell>
          <cell r="C589" t="str">
            <v>CHP</v>
          </cell>
          <cell r="D589">
            <v>403.79</v>
          </cell>
        </row>
        <row r="590">
          <cell r="A590">
            <v>90686</v>
          </cell>
          <cell r="B590" t="str">
            <v>MANIPULADOR TELESCÓPICO, POTÊNCIA DE 85 HP, CAPACIDADE DE CARGA DE 3.500 KG, ALTURA MÁXIMA DE ELEVAÇÃO DE 12,3 M - CHP DIURNO. AF_05/2023</v>
          </cell>
          <cell r="C590" t="str">
            <v>CHP</v>
          </cell>
          <cell r="D590">
            <v>179.47</v>
          </cell>
        </row>
        <row r="591">
          <cell r="A591">
            <v>90692</v>
          </cell>
          <cell r="B591" t="str">
            <v>MINICARREGADEIRA SOBRE RODAS, POTÊNCIA LÍQUIDA DE 47 HP, CAPACIDADE NOMINAL DE OPERAÇÃO DE 646 KG - CHP DIURNO. AF_06/2015</v>
          </cell>
          <cell r="C591" t="str">
            <v>CHP</v>
          </cell>
          <cell r="D591">
            <v>135.36000000000001</v>
          </cell>
        </row>
        <row r="592">
          <cell r="A592">
            <v>90964</v>
          </cell>
          <cell r="B592" t="str">
            <v>COMPRESSOR DE AR REBOCÁVEL, VAZÃO 89 PCM, PRESSÃO EFETIVA DE TRABALHO 102 PSI, MOTOR DIESEL, POTÊNCIA 20 CV - CHP DIURNO. AF_06/2015</v>
          </cell>
          <cell r="C592" t="str">
            <v>CHP</v>
          </cell>
          <cell r="D592">
            <v>32.79</v>
          </cell>
        </row>
        <row r="593">
          <cell r="A593">
            <v>90972</v>
          </cell>
          <cell r="B593" t="str">
            <v>COMPRESSOR DE AR REBOCAVEL, VAZÃO 250 PCM, PRESSAO DE TRABALHO 102 PSI, MOTOR A DIESEL POTÊNCIA 81 CV - CHP DIURNO. AF_06/2015</v>
          </cell>
          <cell r="C593" t="str">
            <v>CHP</v>
          </cell>
          <cell r="D593">
            <v>78.31</v>
          </cell>
        </row>
        <row r="594">
          <cell r="A594">
            <v>90979</v>
          </cell>
          <cell r="B594" t="str">
            <v>COMPRESSOR DE AR REBOCÁVEL, VAZÃO 748 PCM, PRESSÃO EFETIVA DE TRABALHO 102 PSI, MOTOR DIESEL, POTÊNCIA 210 CV - CHP DIURNO. AF_06/2015</v>
          </cell>
          <cell r="C594" t="str">
            <v>CHP</v>
          </cell>
          <cell r="D594">
            <v>202.19</v>
          </cell>
        </row>
        <row r="595">
          <cell r="A595">
            <v>90999</v>
          </cell>
          <cell r="B595" t="str">
            <v>COMPRESSOR DE AR REBOCAVEL, VAZÃO 400 PCM, PRESSAO DE TRABALHO 102 PSI, MOTOR A DIESEL POTÊNCIA 110 CV - CHP DIURNO. AF_06/2015</v>
          </cell>
          <cell r="C595" t="str">
            <v>CHP</v>
          </cell>
          <cell r="D595">
            <v>103.28</v>
          </cell>
        </row>
        <row r="596">
          <cell r="A596">
            <v>91031</v>
          </cell>
          <cell r="B596" t="str">
            <v>CAMINHÃO TRUCADO (C/ TERCEIRO EIXO) ELETRÔNICO - POTÊNCIA 231CV - PBT = 22000KG - DIST. ENTRE EIXOS 5170 MM - INCLUI CARROCERIA FIXA ABERTA DE MADEIRA - CHP DIURNO. AF_06/2015</v>
          </cell>
          <cell r="C596" t="str">
            <v>CHP</v>
          </cell>
          <cell r="D596">
            <v>256.92</v>
          </cell>
        </row>
        <row r="597">
          <cell r="A597">
            <v>91277</v>
          </cell>
          <cell r="B597" t="str">
            <v>PLACA VIBRATÓRIA REVERSÍVEL COM MOTOR 4 TEMPOS A GASOLINA, FORÇA CENTRÍFUGA DE 25 KN (2500 KGF), POTÊNCIA 5,5 CV - CHP DIURNO. AF_08/2015</v>
          </cell>
          <cell r="C597" t="str">
            <v>CHP</v>
          </cell>
          <cell r="D597">
            <v>10.42</v>
          </cell>
        </row>
        <row r="598">
          <cell r="A598">
            <v>91283</v>
          </cell>
          <cell r="B598" t="str">
            <v>CORTADORA DE PISO COM MOTOR 4 TEMPOS A GASOLINA, POTÊNCIA DE 13 HP, COM DISCO DE CORTE DIAMANTADO SEGMENTADO PARA CONCRETO, DIÂMETRO DE 350 MM, FURO DE 1" (14 X 1") - CHP DIURNO. AF_08/2015</v>
          </cell>
          <cell r="C598" t="str">
            <v>CHP</v>
          </cell>
          <cell r="D598">
            <v>10.86</v>
          </cell>
        </row>
        <row r="599">
          <cell r="A599">
            <v>91386</v>
          </cell>
          <cell r="B599" t="str">
            <v>CAMINHÃO BASCULANTE 10 M3, TRUCADO CABINE SIMPLES, PESO BRUTO TOTAL 23.000 KG, CARGA ÚTIL MÁXIMA 15.935 KG, DISTÂNCIA ENTRE EIXOS 4,80 M, POTÊNCIA 230 CV INCLUSIVE CAÇAMBA METÁLICA - CHP DIURNO. AF_06/2014</v>
          </cell>
          <cell r="C599" t="str">
            <v>CHP</v>
          </cell>
          <cell r="D599">
            <v>266.36</v>
          </cell>
        </row>
        <row r="600">
          <cell r="A600">
            <v>91533</v>
          </cell>
          <cell r="B600" t="str">
            <v>COMPACTADOR DE SOLOS DE PERCUSSÃO (SOQUETE) COM MOTOR A GASOLINA 4 TEMPOS, POTÊNCIA 4 CV - CHP DIURNO. AF_08/2015</v>
          </cell>
          <cell r="C600" t="str">
            <v>CHP</v>
          </cell>
          <cell r="D600">
            <v>43.13</v>
          </cell>
        </row>
        <row r="601">
          <cell r="A601">
            <v>91634</v>
          </cell>
          <cell r="B601" t="str">
            <v>GUINDAUTO HIDRÁULICO, CAPACIDADE MÁXIMA DE CARGA 6500 KG, MOMENTO MÁXIMO DE CARGA 5,8 TM, ALCANCE MÁXIMO HORIZONTAL 7,60 M, INCLUSIVE CAMINHÃO TOCO PBT 9.700 KG, POTÊNCIA DE 160 CV - CHP DIURNO. AF_08/2015</v>
          </cell>
          <cell r="C601" t="str">
            <v>CHP</v>
          </cell>
          <cell r="D601">
            <v>231.73</v>
          </cell>
        </row>
        <row r="602">
          <cell r="A602">
            <v>91645</v>
          </cell>
          <cell r="B602" t="str">
            <v>CAMINHÃO DE TRANSPORTE DE MATERIAL ASFÁLTICO 30.000 L, COM CAVALO MECÂNICO DE CAPACIDADE MÁXIMA DE TRAÇÃO COMBINADO DE 66.000 KG, POTÊNCIA 360 CV, INCLUSIVE TANQUE DE ASFALTO COM SERPENTINA - CHP DIURNO. AF_08/2015</v>
          </cell>
          <cell r="C602" t="str">
            <v>CHP</v>
          </cell>
          <cell r="D602">
            <v>471.08</v>
          </cell>
        </row>
        <row r="603">
          <cell r="A603">
            <v>91692</v>
          </cell>
          <cell r="B603" t="str">
            <v>SERRA CIRCULAR DE BANCADA COM MOTOR ELÉTRICO POTÊNCIA DE 5HP, COM COIFA PARA DISCO 10" - CHP DIURNO. AF_08/2015</v>
          </cell>
          <cell r="C603" t="str">
            <v>CHP</v>
          </cell>
          <cell r="D603">
            <v>35.86</v>
          </cell>
        </row>
        <row r="604">
          <cell r="A604">
            <v>92043</v>
          </cell>
          <cell r="B604" t="str">
            <v>DISTRIBUIDOR DE AGREGADOS REBOCAVEL, CAPACIDADE 1,9 M³, LARGURA DE TRABALHO 3,66 M - CHP DIURNO. AF_11/2015</v>
          </cell>
          <cell r="C604" t="str">
            <v>CHP</v>
          </cell>
          <cell r="D604">
            <v>13.19</v>
          </cell>
        </row>
        <row r="605">
          <cell r="A605">
            <v>92106</v>
          </cell>
          <cell r="B605" t="str">
            <v>CAMINHÃO PARA EQUIPAMENTO DE LIMPEZA A SUCÇÃO, COM CAMINHÃO TRUCADO DE PESO BRUTO TOTAL 23000 KG, CARGA ÚTIL MÁXIMA 15935 KG, DISTÂNCIA ENTRE EIXOS 4,80 M, POTÊNCIA 230 CV, INCLUSIVE LIMPADORA A SUCÇÃO, TANQUE 12000 L - CHP DIURNO. AF_05/2023</v>
          </cell>
          <cell r="C605" t="str">
            <v>CHP</v>
          </cell>
          <cell r="D605">
            <v>353.56</v>
          </cell>
        </row>
        <row r="606">
          <cell r="A606">
            <v>92112</v>
          </cell>
          <cell r="B606" t="str">
            <v>PENEIRA ROTATIVA COM MOTOR ELÉTRICO TRIFÁSICO DE 2 CV, CILINDRO DE 1 M X 0,60 M, COM FUROS DE 3,17 MM - CHP DIURNO. AF_05/2023</v>
          </cell>
          <cell r="C606" t="str">
            <v>CHP</v>
          </cell>
          <cell r="D606">
            <v>3.19</v>
          </cell>
        </row>
        <row r="607">
          <cell r="A607">
            <v>92118</v>
          </cell>
          <cell r="B607" t="str">
            <v>DOSADOR DE AREIA, CAPACIDADE DE 26 LITROS - CHP DIURNO. AF_05/2023</v>
          </cell>
          <cell r="C607" t="str">
            <v>CHP</v>
          </cell>
          <cell r="D607">
            <v>0.4</v>
          </cell>
        </row>
        <row r="608">
          <cell r="A608">
            <v>92138</v>
          </cell>
          <cell r="B608" t="str">
            <v>CAMINHONETE COM MOTOR A DIESEL, POTÊNCIA 180 CV, CABINE DUPLA, 4X4 - CHP DIURNO. AF_11/2015</v>
          </cell>
          <cell r="C608" t="str">
            <v>CHP</v>
          </cell>
          <cell r="D608">
            <v>92.66</v>
          </cell>
        </row>
        <row r="609">
          <cell r="A609">
            <v>92145</v>
          </cell>
          <cell r="B609" t="str">
            <v>CAMINHONETE CABINE SIMPLES COM MOTOR 1.6 FLEX, CÂMBIO MANUAL, POTÊNCIA 101/104 CV, 2 PORTAS - CHP DIURNO. AF_11/2015</v>
          </cell>
          <cell r="C609" t="str">
            <v>CHP</v>
          </cell>
          <cell r="D609">
            <v>77.3</v>
          </cell>
        </row>
        <row r="610">
          <cell r="A610">
            <v>92242</v>
          </cell>
          <cell r="B610" t="str">
            <v>CAMINHÃO DE TRANSPORTE DE MATERIAL ASFÁLTICO 20.000 L, COM CAVALO MECÂNICO DE CAPACIDADE MÁXIMA DE TRAÇÃO COMBINADO DE 45.000 KG, POTÊNCIA 330 CV, INCLUSIVE TANQUE DE ASFALTO COM MAÇARICO - CHP DIURNO. AF_12/2015</v>
          </cell>
          <cell r="C610" t="str">
            <v>CHP</v>
          </cell>
          <cell r="D610">
            <v>407.81</v>
          </cell>
        </row>
        <row r="611">
          <cell r="A611">
            <v>92716</v>
          </cell>
          <cell r="B611" t="str">
            <v>APARELHO PARA CORTE E SOLDA OXI-ACETILENO SOBRE RODAS, INCLUSIVE CILINDROS E MAÇARICOS - CHP DIURNO. AF_05/2023</v>
          </cell>
          <cell r="C611" t="str">
            <v>CHP</v>
          </cell>
          <cell r="D611">
            <v>89.03</v>
          </cell>
        </row>
        <row r="612">
          <cell r="A612">
            <v>92960</v>
          </cell>
          <cell r="B612" t="str">
            <v>MÁQUINA EXTRUSORA DE CONCRETO PARA GUIAS E SARJETAS, MOTOR A DIESEL, POTÊNCIA 14 CV - CHP DIURNO. AF_12/2015</v>
          </cell>
          <cell r="C612" t="str">
            <v>CHP</v>
          </cell>
          <cell r="D612">
            <v>19.22</v>
          </cell>
        </row>
        <row r="613">
          <cell r="A613">
            <v>92966</v>
          </cell>
          <cell r="B613" t="str">
            <v>MARTELO PERFURADOR PNEUMÁTICO MANUAL, HASTE 25 X 75 MM, 21 KG - CHP DIURNO. AF_12/2015</v>
          </cell>
          <cell r="C613" t="str">
            <v>CHP</v>
          </cell>
          <cell r="D613">
            <v>29.53</v>
          </cell>
        </row>
        <row r="614">
          <cell r="A614">
            <v>93224</v>
          </cell>
          <cell r="B614" t="str">
            <v>PERFURATRIZ COM TORRE METÁLICA PARA EXECUÇÃO DE ESTACA HÉLICE CONTÍNUA, PROFUNDIDADE MÁXIMA DE 32 M, DIÂMETRO MÁXIMO DE 1000 MM, POTÊNCIA INSTALADA DE 350 HP, MESA ROTATIVA COM TORQUE MÁXIMO DE 263 KNM - CHP DIURNO. AF_01/2016</v>
          </cell>
          <cell r="C614" t="str">
            <v>CHP</v>
          </cell>
          <cell r="D614">
            <v>1123.42</v>
          </cell>
        </row>
        <row r="615">
          <cell r="A615">
            <v>93233</v>
          </cell>
          <cell r="B615" t="str">
            <v>BETONEIRA CAPACIDADE NOMINAL 400 L, CAPACIDADE DE MISTURA 310 L, MOTOR A GASOLINA POTÊNCIA 5,5 HP, SEM CARREGADOR - CHP DIURNO. AF_02/2016</v>
          </cell>
          <cell r="C615" t="str">
            <v>CHP</v>
          </cell>
          <cell r="D615">
            <v>5.65</v>
          </cell>
        </row>
        <row r="616">
          <cell r="A616">
            <v>93272</v>
          </cell>
          <cell r="B616" t="str">
            <v>GRUA ASCENSIONAL, LANCA DE 30 M, CAPACIDADE DE 1,0 T A 30 M, ALTURA ATE 39 M - CHP DIURNO. AF_05/2023</v>
          </cell>
          <cell r="C616" t="str">
            <v>CHP</v>
          </cell>
          <cell r="D616">
            <v>113.44</v>
          </cell>
        </row>
        <row r="617">
          <cell r="A617">
            <v>93281</v>
          </cell>
          <cell r="B617" t="str">
            <v>GUINCHO ELÉTRICO DE COLUNA, CAPACIDADE 400 KG, COM MOTO FREIO, MOTOR TRIFÁSICO DE 1,25 CV - CHP DIURNO. AF_03/2016</v>
          </cell>
          <cell r="C617" t="str">
            <v>CHP</v>
          </cell>
          <cell r="D617">
            <v>28.45</v>
          </cell>
        </row>
        <row r="618">
          <cell r="A618">
            <v>93287</v>
          </cell>
          <cell r="B618" t="str">
            <v>GUINDASTE HIDRÁULICO AUTOPROPELIDO, COM LANÇA TELESCÓPICA 40 M, CAPACIDADE MÁXIMA 60 T, POTÊNCIA 260 KW - CHP DIURNO. AF_03/2016</v>
          </cell>
          <cell r="C618" t="str">
            <v>CHP</v>
          </cell>
          <cell r="D618">
            <v>365.05</v>
          </cell>
        </row>
        <row r="619">
          <cell r="A619">
            <v>93402</v>
          </cell>
          <cell r="B619" t="str">
            <v>GUINDAUTO HIDRÁULICO, CAPACIDADE MÁXIMA DE CARGA 3300 KG, MOMENTO MÁXIMO DE CARGA 5,8 TM, ALCANCE MÁXIMO HORIZONTAL 7,60 M, INCLUSIVE CAMINHÃO TOCO PBT 16.000 KG, POTÊNCIA DE 189 CV - CHP DIURNO. AF_03/2016</v>
          </cell>
          <cell r="C619" t="str">
            <v>CHP</v>
          </cell>
          <cell r="D619">
            <v>267.58999999999997</v>
          </cell>
        </row>
        <row r="620">
          <cell r="A620">
            <v>93408</v>
          </cell>
          <cell r="B620" t="str">
            <v>MÁQUINA JATO DE PRESSAO PORTÁTIL, CAMARA DE 1 SAIDA, CAPACIDADE 280 L, DIAMETRO 670 MM, BICO DE JATO CURTO VENTURI DE 5/16" , MANGUEIRA DE 1" COM COMPRESSOR DE AR REBOCÁVEL 189 PCM E MOTOR DIESEL 63 CV - CHP DIURNO. AF_05/2023</v>
          </cell>
          <cell r="C620" t="str">
            <v>CHP</v>
          </cell>
          <cell r="D620">
            <v>89.03</v>
          </cell>
        </row>
        <row r="621">
          <cell r="A621">
            <v>93415</v>
          </cell>
          <cell r="B621" t="str">
            <v>GERADOR PORTÁTIL MONOFÁSICO, POTÊNCIA 5500 VA, MOTOR A GASOLINA, POTÊNCIA DO MOTOR 13 CV - CHP DIURNO. AF_03/2016</v>
          </cell>
          <cell r="C621" t="str">
            <v>CHP</v>
          </cell>
          <cell r="D621">
            <v>12.02</v>
          </cell>
        </row>
        <row r="622">
          <cell r="A622">
            <v>93421</v>
          </cell>
          <cell r="B622" t="str">
            <v>GRUPO GERADOR REBOCÁVEL, POTÊNCIA 66 KVA, MOTOR A DIESEL - CHP DIURNO. AF_03/2016</v>
          </cell>
          <cell r="C622" t="str">
            <v>CHP</v>
          </cell>
          <cell r="D622">
            <v>76.89</v>
          </cell>
        </row>
        <row r="623">
          <cell r="A623">
            <v>93427</v>
          </cell>
          <cell r="B623" t="str">
            <v>GRUPO GERADOR ESTACIONÁRIO, POTÊNCIA 150 KVA, MOTOR A DIESEL- CHP DIURNO. AF_03/2016</v>
          </cell>
          <cell r="C623" t="str">
            <v>CHP</v>
          </cell>
          <cell r="D623">
            <v>173.94</v>
          </cell>
        </row>
        <row r="624">
          <cell r="A624">
            <v>93433</v>
          </cell>
          <cell r="B624" t="str">
            <v>USINA DE MISTURA ASFÁLTICA À QUENTE, TIPO CONTRA FLUXO, PROD 40 A 80 TON/HORA - CHP DIURNO. AF_05/2023</v>
          </cell>
          <cell r="C624" t="str">
            <v>CHP</v>
          </cell>
          <cell r="D624">
            <v>2674.02</v>
          </cell>
        </row>
        <row r="625">
          <cell r="A625">
            <v>93439</v>
          </cell>
          <cell r="B625" t="str">
            <v>USINA DE ASFALTO À FRIO, CAPACIDADE DE 40 A 60 TON/HORA, ELÉTRICA POTÊNCIA 30 CV - CHP DIURNO. AF_05/2023</v>
          </cell>
          <cell r="C625" t="str">
            <v>CHP</v>
          </cell>
          <cell r="D625">
            <v>259.01</v>
          </cell>
        </row>
        <row r="626">
          <cell r="A626">
            <v>95121</v>
          </cell>
          <cell r="B626" t="str">
            <v>USINA MISTURADORA DE SOLOS, CAPACIDADE DE 200 A 500 TON/H, POTENCIA 75KW - CHP DIURNO. AF_07/2016</v>
          </cell>
          <cell r="C626" t="str">
            <v>CHP</v>
          </cell>
          <cell r="D626">
            <v>354.11</v>
          </cell>
        </row>
        <row r="627">
          <cell r="A627">
            <v>95127</v>
          </cell>
          <cell r="B627" t="str">
            <v>DISTRIBUIDOR DE AGREGADOS AUTOPROPELIDO, CAP 3 M3, A DIESEL, POTÊNCIA 176CV - CHP DIURNO. AF_07/2016</v>
          </cell>
          <cell r="C627" t="str">
            <v>CHP</v>
          </cell>
          <cell r="D627">
            <v>224.15</v>
          </cell>
        </row>
        <row r="628">
          <cell r="A628">
            <v>95133</v>
          </cell>
          <cell r="B628" t="str">
            <v>MÁQUINA DEMARCADORA DE FAIXA DE TRÁFEGO À FRIO, AUTOPROPELIDA, POTÊNCIA 38 HP - CHP DIURNO. AF_07/2016</v>
          </cell>
          <cell r="C628" t="str">
            <v>CHP</v>
          </cell>
          <cell r="D628">
            <v>184.82</v>
          </cell>
        </row>
        <row r="629">
          <cell r="A629">
            <v>95139</v>
          </cell>
          <cell r="B629" t="str">
            <v>TALHA MANUAL DE CORRENTE, CAPACIDADE DE 2 TON. COM ELEVAÇÃO DE 3 M - CHP DIURNO. AF_07/2016</v>
          </cell>
          <cell r="C629" t="str">
            <v>CHP</v>
          </cell>
          <cell r="D629">
            <v>0.05</v>
          </cell>
        </row>
        <row r="630">
          <cell r="A630">
            <v>95212</v>
          </cell>
          <cell r="B630" t="str">
            <v>GRUA ASCENCIONAL, LANCA DE 42 M, CAPACIDADE DE 1,5 T A 30 M, ALTURA ATE 39 M - CHP DIURNO. AF_05/2023</v>
          </cell>
          <cell r="C630" t="str">
            <v>CHP</v>
          </cell>
          <cell r="D630">
            <v>176.22</v>
          </cell>
        </row>
        <row r="631">
          <cell r="A631">
            <v>95258</v>
          </cell>
          <cell r="B631" t="str">
            <v>MARTELO DEMOLIDOR PNEUMÁTICO MANUAL, 32 KG - CHP DIURNO. AF_09/2016</v>
          </cell>
          <cell r="C631" t="str">
            <v>CHP</v>
          </cell>
          <cell r="D631">
            <v>28.93</v>
          </cell>
        </row>
        <row r="632">
          <cell r="A632">
            <v>95264</v>
          </cell>
          <cell r="B632" t="str">
            <v>COMPACTADOR DE SOLOS DE PERCUSÃO (SOQUETE) COM MOTOR A GASOLINA, POTÊNCIA 3 CV - CHP DIURNO. AF_09/2016</v>
          </cell>
          <cell r="C632" t="str">
            <v>CHP</v>
          </cell>
          <cell r="D632">
            <v>6.61</v>
          </cell>
        </row>
        <row r="633">
          <cell r="A633">
            <v>95270</v>
          </cell>
          <cell r="B633" t="str">
            <v>RÉGUA VIBRATÓRIA DUPLA PARA CONCRETO, PESO DE 60KG, COMPRIMENTO 4 M, COM MOTOR A GASOLINA, POTÊNCIA 5,5 HP - CHP DIURNO. AF_09/2016</v>
          </cell>
          <cell r="C633" t="str">
            <v>CHP</v>
          </cell>
          <cell r="D633">
            <v>9.99</v>
          </cell>
        </row>
        <row r="634">
          <cell r="A634">
            <v>95276</v>
          </cell>
          <cell r="B634" t="str">
            <v>POLIDORA DE PISO (POLITRIZ), PESO DE 100KG, DIÂMETRO 450 MM, MOTOR ELÉTRICO, POTÊNCIA 4 HP - CHP DIURNO. AF_05/2023</v>
          </cell>
          <cell r="C634" t="str">
            <v>CHP</v>
          </cell>
          <cell r="D634">
            <v>3.16</v>
          </cell>
        </row>
        <row r="635">
          <cell r="A635">
            <v>95282</v>
          </cell>
          <cell r="B635" t="str">
            <v>DESEMPENADEIRA DE CONCRETO, PESO DE 78 KG, 4 PÁS, MOTOR A GASOLINA, POTÊNCIA 5,5 HP - CHP DIURNO. AF_05/2023</v>
          </cell>
          <cell r="C635" t="str">
            <v>CHP</v>
          </cell>
          <cell r="D635">
            <v>10.210000000000001</v>
          </cell>
        </row>
        <row r="636">
          <cell r="A636">
            <v>95620</v>
          </cell>
          <cell r="B636" t="str">
            <v>PERFURATRIZ PNEUMATICA MANUAL DE PESO MEDIO, MARTELETE, 18KG, COMPRIMENTO MÁXIMO DE CURSO DE 6 M, DIAMETRO DO PISTAO DE 5,5 CM - CHP DIURNO. AF_11/2016</v>
          </cell>
          <cell r="C636" t="str">
            <v>CHP</v>
          </cell>
          <cell r="D636">
            <v>28.23</v>
          </cell>
        </row>
        <row r="637">
          <cell r="A637">
            <v>95631</v>
          </cell>
          <cell r="B637" t="str">
            <v>ROLO COMPACTADOR VIBRATORIO TANDEM, ACO LISO, POTENCIA 125 HP, PESO SEM/COM LASTRO 10,20/11,65 T, LARGURA DE TRABALHO 1,73 M - CHP DIURNO. AF_11/2016</v>
          </cell>
          <cell r="C637" t="str">
            <v>CHP</v>
          </cell>
          <cell r="D637">
            <v>236.49</v>
          </cell>
        </row>
        <row r="638">
          <cell r="A638">
            <v>95702</v>
          </cell>
          <cell r="B638" t="str">
            <v>PERFURATRIZ MANUAL, TORQUE MAXIMO 55 KGF.M, POTENCIA 5 CV, COM DIAMETRO MAXIMO 8 1/2" - CHP DIURNO. AF_11/2016</v>
          </cell>
          <cell r="C638" t="str">
            <v>CHP</v>
          </cell>
          <cell r="D638">
            <v>50.11</v>
          </cell>
        </row>
        <row r="639">
          <cell r="A639">
            <v>95708</v>
          </cell>
          <cell r="B639" t="str">
            <v>PERFURATRIZ SOBRE ESTEIRA, TORQUE MÁXIMO 600 KGF, POTÊNCIA ENTRE 50 E 60 HP, DIÂMETRO MÁXIMO 10" - CHP DIURNO. AF_11/2016</v>
          </cell>
          <cell r="C639" t="str">
            <v>CHP</v>
          </cell>
          <cell r="D639">
            <v>174.29</v>
          </cell>
        </row>
        <row r="640">
          <cell r="A640">
            <v>95720</v>
          </cell>
          <cell r="B640" t="str">
            <v>ESCAVADEIRA HIDRAULICA SOBRE ESTEIRA, EQUIPADA COM CLAMSHELL, COM CAPACIDADE DA CAÇAMBA ENTRE 1,20 E 1,50 M3, PESO OPERACIONAL ENTRE 20,00 E 22,00 TON, POTENCIA LIQUIDA ENTRE 150 E 160 HP - CHP DIURNO. AF_11/2016</v>
          </cell>
          <cell r="C640" t="str">
            <v>CHP</v>
          </cell>
          <cell r="D640">
            <v>286.45999999999998</v>
          </cell>
        </row>
        <row r="641">
          <cell r="A641">
            <v>95872</v>
          </cell>
          <cell r="B641" t="str">
            <v>GRUPO GERADOR COM CARENAGEM, MOTOR DIESEL POTÊNCIA STANDART ENTRE 250 E 260 KVA - CHP DIURNO. AF_12/2016</v>
          </cell>
          <cell r="C641" t="str">
            <v>CHP</v>
          </cell>
          <cell r="D641">
            <v>294.83999999999997</v>
          </cell>
        </row>
        <row r="642">
          <cell r="A642">
            <v>96013</v>
          </cell>
          <cell r="B642" t="str">
            <v>TRATOR DE PNEUS COM POTÊNCIA DE 122 CV, TRAÇÃO 4X4, COM VASSOURA MECÂNICA ACOPLADA - CHP DIURNO. AF_02/2017</v>
          </cell>
          <cell r="C642" t="str">
            <v>CHP</v>
          </cell>
          <cell r="D642">
            <v>186.33</v>
          </cell>
        </row>
        <row r="643">
          <cell r="A643">
            <v>96020</v>
          </cell>
          <cell r="B643" t="str">
            <v>TRATOR DE PNEUS COM POTÊNCIA DE 122 CV, TRAÇÃO 4X4, COM GRADE DE DISCOS ACOPLADA - CHP DIURNO. AF_02/2017</v>
          </cell>
          <cell r="C643" t="str">
            <v>CHP</v>
          </cell>
          <cell r="D643">
            <v>185.86</v>
          </cell>
        </row>
        <row r="644">
          <cell r="A644">
            <v>96028</v>
          </cell>
          <cell r="B644" t="str">
            <v>TRATOR DE PNEUS COM POTÊNCIA DE 85 CV, TRAÇÃO 4X4, COM GRADE DE DISCOS ACOPLADA - CHP DIURNO. AF_02/2017</v>
          </cell>
          <cell r="C644" t="str">
            <v>CHP</v>
          </cell>
          <cell r="D644">
            <v>144.06</v>
          </cell>
        </row>
        <row r="645">
          <cell r="A645">
            <v>96035</v>
          </cell>
          <cell r="B645" t="str">
            <v>CAMINHÃO BASCULANTE 10 M3, TRUCADO, POTÊNCIA 230 CV, INCLUSIVE CAÇAMBA METÁLICA, COM DISTRIBUIDOR DE AGREGADOS ACOPLADO - CHP DIURNO. AF_02/2017</v>
          </cell>
          <cell r="C645" t="str">
            <v>CHP</v>
          </cell>
          <cell r="D645">
            <v>280.06</v>
          </cell>
        </row>
        <row r="646">
          <cell r="A646">
            <v>96157</v>
          </cell>
          <cell r="B646" t="str">
            <v>TRATOR DE PNEUS COM POTÊNCIA DE 85 CV, TRAÇÃO 4X4, COM VASSOURA MECÂNICA ACOPLADA - CHP DIURNO. AF_03/2017</v>
          </cell>
          <cell r="C646" t="str">
            <v>CHP</v>
          </cell>
          <cell r="D646">
            <v>144.53</v>
          </cell>
        </row>
        <row r="647">
          <cell r="A647">
            <v>96158</v>
          </cell>
          <cell r="B647" t="str">
            <v>MINICARREGADEIRA SOBRE RODAS POTENCIA 47HP CAPACIDADE OPERACAO 646 KG, COM VASSOURA MECÂNICA ACOPLADA - CHP DIURNO. AF_03/2017</v>
          </cell>
          <cell r="C647" t="str">
            <v>CHP</v>
          </cell>
          <cell r="D647">
            <v>144.69</v>
          </cell>
        </row>
        <row r="648">
          <cell r="A648">
            <v>96245</v>
          </cell>
          <cell r="B648" t="str">
            <v>MINIESCAVADEIRA SOBRE ESTEIRAS, POTÊNCIA LÍQUIDA DE *30* HP, PESO OPERACIONAL DE *3.500* KG - CHP DIURNO. AF_04/2017</v>
          </cell>
          <cell r="C648" t="str">
            <v>CHP</v>
          </cell>
          <cell r="D648">
            <v>121.29</v>
          </cell>
        </row>
        <row r="649">
          <cell r="A649">
            <v>96463</v>
          </cell>
          <cell r="B649" t="str">
            <v>ROLO COMPACTADOR DE PNEUS, ESTÁTICO, PRESSÃO VARIÁVEL, POTÊNCIA 110 HP, PESO SEM/COM LASTRO 10,8/27 T, LARGURA DE ROLAGEM 2,30 M - CHP DIURNO. AF_06/2017</v>
          </cell>
          <cell r="C649" t="str">
            <v>CHP</v>
          </cell>
          <cell r="D649">
            <v>224.33</v>
          </cell>
        </row>
        <row r="650">
          <cell r="A650">
            <v>98764</v>
          </cell>
          <cell r="B650" t="str">
            <v>INVERSOR DE SOLDA MONOFÁSICO DE 160 A, POTÊNCIA DE 5400 W, TENSÃO DE 220 V, PARA SOLDA COM ELETRODOS DE 2,0 A 4,0 MM E PROCESSO TIG - CHP DIURNO. AF_06/2018</v>
          </cell>
          <cell r="C650" t="str">
            <v>CHP</v>
          </cell>
          <cell r="D650">
            <v>4.07</v>
          </cell>
        </row>
        <row r="651">
          <cell r="A651">
            <v>99833</v>
          </cell>
          <cell r="B651" t="str">
            <v>LAVADORA DE ALTA PRESSAO (LAVA-JATO) PARA AGUA FRIA, PRESSAO DE OPERACAO ENTRE 1400 E 1900 LIB/POL2, VAZAO MAXIMA ENTRE 400 E 700 L/H - CHP DIURNO. AF_05/2023</v>
          </cell>
          <cell r="C651" t="str">
            <v>CHP</v>
          </cell>
          <cell r="D651">
            <v>4.12</v>
          </cell>
        </row>
        <row r="652">
          <cell r="A652">
            <v>100641</v>
          </cell>
          <cell r="B652" t="str">
            <v>USINA DE MISTURA ASFÁLTICA À QUENTE, TIPO CONTRA FLUXO, PROD 100 A 140 TON/HORA - CHP DIURNO. AF_12/2019</v>
          </cell>
          <cell r="C652" t="str">
            <v>CHP</v>
          </cell>
          <cell r="D652">
            <v>4824.6400000000003</v>
          </cell>
        </row>
        <row r="653">
          <cell r="A653">
            <v>100647</v>
          </cell>
          <cell r="B653" t="str">
            <v>USINA DE ASFALTO, TIPO GRAVIMÉTRICA, PROD 150 TON/HORA - CHP DIURNO. AF_12/2019</v>
          </cell>
          <cell r="C653" t="str">
            <v>CHP</v>
          </cell>
          <cell r="D653">
            <v>6575.1</v>
          </cell>
        </row>
        <row r="654">
          <cell r="A654">
            <v>102275</v>
          </cell>
          <cell r="B654" t="str">
            <v>MARTELO DEMOLIDOR ELÉTRICO, COM POTÊNCIA DE 2.000 W, 1.000 IMPACTOS POR MINUTO, PESO DE 30 KG - CHP DIURNO. AF_01/2021</v>
          </cell>
          <cell r="C654" t="str">
            <v>CHP</v>
          </cell>
          <cell r="D654">
            <v>28.42</v>
          </cell>
        </row>
        <row r="655">
          <cell r="A655">
            <v>102874</v>
          </cell>
          <cell r="B655" t="str">
            <v>PERFURATRIZ HIDRÁULICA SOBRE ESTEIRA, TORQUE MÁXIMO 161 KNM, PROFUNDIDADE MÁXIMA 54 M, DIÂMETRO MÁXIMO 1500 MM, POTÊNCIA MOTOR 268 HP - CHP DIURNO. AF_04/2019</v>
          </cell>
          <cell r="C655" t="str">
            <v>CHP</v>
          </cell>
          <cell r="D655">
            <v>1041.99</v>
          </cell>
        </row>
        <row r="656">
          <cell r="A656">
            <v>102880</v>
          </cell>
          <cell r="B656" t="str">
            <v>PERFURATRIZ PARA EXECUÇÃO DE ESTACAS SECANTES, TIPO HÉLICE CONTÍNUA COM CABEÇOTE DUPLO E TUBO METÁLICO - CHP DIURNO. AF_04/2019</v>
          </cell>
          <cell r="C656" t="str">
            <v>CHP</v>
          </cell>
          <cell r="D656">
            <v>1447.81</v>
          </cell>
        </row>
        <row r="657">
          <cell r="A657">
            <v>102964</v>
          </cell>
          <cell r="B657" t="str">
            <v>PERFURATRIZ HIDRÁULICA SOBRE ESTEIRA, TORQUE MÁXIMO 98 KNM, PROFUNDIDADE MÁXIMA 25 M, DIÂMETRO MÁXIMO 115 MM, POTÊNCIA MOTOR 190 HP - CHP DIURNO. AF_02/2021</v>
          </cell>
          <cell r="C657" t="str">
            <v>CHP</v>
          </cell>
          <cell r="D657">
            <v>496.53</v>
          </cell>
        </row>
        <row r="658">
          <cell r="A658">
            <v>102976</v>
          </cell>
          <cell r="B658" t="str">
            <v>PERFURATRIZ ROTATIVA SOBRE ESTEIRA, TORQUE MAXIMO 2500 KGM, POTENCIA 110 HP, MOTOR DIESEL- CHP DIURNO. AF_05/2017</v>
          </cell>
          <cell r="C658" t="str">
            <v>CHP</v>
          </cell>
          <cell r="D658">
            <v>285.64999999999998</v>
          </cell>
        </row>
        <row r="659">
          <cell r="A659">
            <v>103224</v>
          </cell>
          <cell r="B659" t="str">
            <v>PERFURATRIZ PARA FURO DIRECIONAL HORIZONTAL (HDD) COM CAPACIDADE ATÉ 89 KN, POTÊNCIA 24,8 HP A 80 HP (INCLUSO FERRAMENTAS E LOCALIZADOR) - CHP DIURNO. AF_05/2023</v>
          </cell>
          <cell r="C659" t="str">
            <v>CHP</v>
          </cell>
          <cell r="D659">
            <v>446.99</v>
          </cell>
        </row>
        <row r="660">
          <cell r="A660">
            <v>103230</v>
          </cell>
          <cell r="B660" t="str">
            <v>PERFURATRIZ PARA FURO DIRECIONAL HORIZONTAL (HDD) COM CAPACIDADE DE 90 KN A 200 KN, POTÊNCIA 100 HP A 160 HP (INCLUSO FERRAMENTAS E LOCALIZADOR) - CHP DIURNO. AF_05/2023</v>
          </cell>
          <cell r="C660" t="str">
            <v>CHP</v>
          </cell>
          <cell r="D660">
            <v>987.37</v>
          </cell>
        </row>
        <row r="661">
          <cell r="A661">
            <v>103236</v>
          </cell>
          <cell r="B661" t="str">
            <v>PERFURATRIZ PARA FURO DIRECIONAL HORIZONTAL (HDD) COM CAPACIDADE DE 201 KN A 560 KN, POTÊNCIA 200 HP A 260 HP (INCLUSO FERRAMENTAS E LOCALIZADOR) - CHP DIURNO. AF_05/2023</v>
          </cell>
          <cell r="C661" t="str">
            <v>CHP</v>
          </cell>
          <cell r="D661">
            <v>1350.32</v>
          </cell>
        </row>
        <row r="662">
          <cell r="A662">
            <v>104091</v>
          </cell>
          <cell r="B662" t="str">
            <v>TERMOFUSORA PARA TUBOS E CONEXÕES EM PPR COM DIÂMETROS DE 20 A 63 MM, POTÊNCIA DE 800 W, TENSAO 220 V - CHP DIURNO. AF_05/2022</v>
          </cell>
          <cell r="C662" t="str">
            <v>CHP</v>
          </cell>
          <cell r="D662">
            <v>0.72</v>
          </cell>
        </row>
        <row r="663">
          <cell r="A663">
            <v>104097</v>
          </cell>
          <cell r="B663" t="str">
            <v>TERMOFUSORA PARA TUBOS E CONEXÕES EM PPR COM DIÂMETROS DE 75 A 110 MM, POTÊNCIA DE *1100* W, TENSÃO 220 V - CHP DIURNO. AF_05/2022</v>
          </cell>
          <cell r="C663" t="str">
            <v>CHP</v>
          </cell>
          <cell r="D663">
            <v>0.99</v>
          </cell>
        </row>
        <row r="664">
          <cell r="A664">
            <v>104695</v>
          </cell>
          <cell r="B664" t="str">
            <v>PERFURATRIZ DE COROA DIAMANTADA PARA CONCRETO, DIÂMETRO ATÉ 250 MM, MOTOR ELÉTRICO 220 V, POTÊNCIA 2.500 W - CHP DIURNO. AF_05/2023</v>
          </cell>
          <cell r="C664" t="str">
            <v>CHP</v>
          </cell>
          <cell r="D664">
            <v>38.75</v>
          </cell>
        </row>
        <row r="665">
          <cell r="A665">
            <v>104716</v>
          </cell>
          <cell r="B665" t="str">
            <v>ESCAVADEIRA HIDRÁULICA DE BRAÇO LONGO (LONGO ALCANCE) SOBRE ESTEIRAS, CAÇAMBA 0,52 M3, PESO OPERACIONAL 24 T, POTÊNCIA LÍQUIDA 155 HP  - CHP DIURNO. AF_06/2023</v>
          </cell>
          <cell r="C665" t="str">
            <v>CHP</v>
          </cell>
          <cell r="D665">
            <v>276.63</v>
          </cell>
        </row>
        <row r="666">
          <cell r="A666">
            <v>5632</v>
          </cell>
          <cell r="B666" t="str">
            <v>ESCAVADEIRA HIDRÁULICA SOBRE ESTEIRAS, CAÇAMBA 0,80 M3, PESO OPERACIONAL 17 T, POTENCIA BRUTA 111 HP - CHI DIURNO. AF_06/2014</v>
          </cell>
          <cell r="C666" t="str">
            <v>CHI</v>
          </cell>
          <cell r="D666">
            <v>92.78</v>
          </cell>
        </row>
        <row r="667">
          <cell r="A667">
            <v>5679</v>
          </cell>
          <cell r="B667" t="str">
            <v>RETROESCAVADEIRA SOBRE RODAS COM CARREGADEIRA, TRAÇÃO 4X4, POTÊNCIA LÍQ. 88 HP, CAÇAMBA CARREG. CAP. MÍN. 1 M3, CAÇAMBA RETRO CAP. 0,26 M3, PESO OPERACIONAL MÍN. 6.674 KG, PROFUNDIDADE ESCAVAÇÃO MÁX. 4,37 M - CHI DIURNO. AF_06/2014</v>
          </cell>
          <cell r="C667" t="str">
            <v>CHI</v>
          </cell>
          <cell r="D667">
            <v>68.650000000000006</v>
          </cell>
        </row>
        <row r="668">
          <cell r="A668">
            <v>5681</v>
          </cell>
          <cell r="B668" t="str">
            <v>RETROESCAVADEIRA SOBRE RODAS COM CARREGADEIRA, TRAÇÃO 4X2, POTÊNCIA LÍQ. 79 HP, CAÇAMBA CARREG. CAP. MÍN. 1 M3, CAÇAMBA RETRO CAP. 0,20 M3, PESO OPERACIONAL MÍN. 6.570 KG, PROFUNDIDADE ESCAVAÇÃO MÁX. 4,37 M - CHI DIURNO. AF_06/2014</v>
          </cell>
          <cell r="C668" t="str">
            <v>CHI</v>
          </cell>
          <cell r="D668">
            <v>64.75</v>
          </cell>
        </row>
        <row r="669">
          <cell r="A669">
            <v>5685</v>
          </cell>
          <cell r="B669" t="str">
            <v>ROLO COMPACTADOR VIBRATÓRIO DE UM CILINDRO AÇO LISO, POTÊNCIA 80 HP, PESO OPERACIONAL MÁXIMO 8,1 T, IMPACTO DINÂMICO 16,15 / 9,5 T, LARGURA DE TRABALHO 1,68 M - CHI DIURNO. AF_06/2014</v>
          </cell>
          <cell r="C669" t="str">
            <v>CHI</v>
          </cell>
          <cell r="D669">
            <v>67.400000000000006</v>
          </cell>
        </row>
        <row r="670">
          <cell r="A670">
            <v>5690</v>
          </cell>
          <cell r="B670" t="str">
            <v>GRADE DE DISCO CONTROLE REMOTO REBOCÁVEL, COM 24 DISCOS 24" X 6 MM COM PNEUS PARA TRANSPORTE - CHI DIURNO. AF_06/2014</v>
          </cell>
          <cell r="C670" t="str">
            <v>CHI</v>
          </cell>
          <cell r="D670">
            <v>4.09</v>
          </cell>
        </row>
        <row r="671">
          <cell r="A671">
            <v>5806</v>
          </cell>
          <cell r="B671" t="str">
            <v>MOTOBOMBA CENTRÍFUGA, MOTOR A GASOLINA, POTÊNCIA 5,42 HP, BOCAIS 1 1/2" X 1", DIÂMETRO ROTOR 143 MM HM/Q = 6 MCA / 16,8 M3/H A 38 MCA / 6,6 M3/H - CHI DIURNO. AF_06/2014</v>
          </cell>
          <cell r="C671" t="str">
            <v>CHI</v>
          </cell>
          <cell r="D671">
            <v>0.28000000000000003</v>
          </cell>
        </row>
        <row r="672">
          <cell r="A672">
            <v>5826</v>
          </cell>
          <cell r="B672" t="str">
            <v>CAMINHÃO TOCO, PBT 16.000 KG, CARGA ÚTIL MÁX. 10.685 KG, DIST. ENTRE EIXOS 4,8 M, POTÊNCIA 189 CV, INCLUSIVE CARROCERIA FIXA ABERTA DE MADEIRA P/ TRANSPORTE GERAL DE CARGA SECA, DIMEN. APROX. 2,5 X 7,00 X 0,50 M - CHI DIURNO. AF_06/2014</v>
          </cell>
          <cell r="C672" t="str">
            <v>CHI</v>
          </cell>
          <cell r="D672">
            <v>59.55</v>
          </cell>
        </row>
        <row r="673">
          <cell r="A673">
            <v>5829</v>
          </cell>
          <cell r="B673" t="str">
            <v>USINA DE CONCRETO FIXA, CAPACIDADE NOMINAL DE 90 A 120 M3/H, SEM SILO - CHI DIURNO. AF_07/2016</v>
          </cell>
          <cell r="C673" t="str">
            <v>CHI</v>
          </cell>
          <cell r="D673">
            <v>168.53</v>
          </cell>
        </row>
        <row r="674">
          <cell r="A674">
            <v>5837</v>
          </cell>
          <cell r="B674" t="str">
            <v>VIBROACABADORA DE ASFALTO SOBRE ESTEIRAS, LARGURA DE PAVIMENTAÇÃO 1,90 M A 5,30 M, POTÊNCIA 105 HP CAPACIDADE 450 T/H - CHI DIURNO. AF_11/2014</v>
          </cell>
          <cell r="C674" t="str">
            <v>CHI</v>
          </cell>
          <cell r="D674">
            <v>147.52000000000001</v>
          </cell>
        </row>
        <row r="675">
          <cell r="A675">
            <v>5841</v>
          </cell>
          <cell r="B675" t="str">
            <v>VASSOURA MECÂNICA REBOCÁVEL COM ESCOVA CILÍNDRICA, LARGURA ÚTIL DE VARRIMENTO DE 2,44 M - CHI DIURNO. AF_06/2014</v>
          </cell>
          <cell r="C675" t="str">
            <v>CHI</v>
          </cell>
          <cell r="D675">
            <v>4.6900000000000004</v>
          </cell>
        </row>
        <row r="676">
          <cell r="A676">
            <v>5845</v>
          </cell>
          <cell r="B676" t="str">
            <v>TRATOR DE PNEUS, POTÊNCIA 122 CV, TRAÇÃO 4X4, PESO COM LASTRO DE 4.510 KG - CHI DIURNO. AF_06/2014</v>
          </cell>
          <cell r="C676" t="str">
            <v>CHI</v>
          </cell>
          <cell r="D676">
            <v>59.89</v>
          </cell>
        </row>
        <row r="677">
          <cell r="A677">
            <v>5849</v>
          </cell>
          <cell r="B677" t="str">
            <v>TRATOR DE ESTEIRAS, POTÊNCIA 170 HP, PESO OPERACIONAL 19 T, CAÇAMBA 5,2 M3 - CHI DIURNO. AF_06/2014</v>
          </cell>
          <cell r="C677" t="str">
            <v>CHI</v>
          </cell>
          <cell r="D677">
            <v>96.87</v>
          </cell>
        </row>
        <row r="678">
          <cell r="A678">
            <v>5853</v>
          </cell>
          <cell r="B678" t="str">
            <v>TRATOR DE ESTEIRAS, POTÊNCIA 150 HP, PESO OPERACIONAL 16,7 T, COM RODA MOTRIZ ELEVADA E LÂMINA 3,18 M3 - CHI DIURNO. AF_06/2014</v>
          </cell>
          <cell r="C678" t="str">
            <v>CHI</v>
          </cell>
          <cell r="D678">
            <v>97.26</v>
          </cell>
        </row>
        <row r="679">
          <cell r="A679">
            <v>5857</v>
          </cell>
          <cell r="B679" t="str">
            <v>TRATOR DE ESTEIRAS, POTÊNCIA 347 HP, PESO OPERACIONAL 38,5 T, COM LÂMINA 8,70 M3 - CHI DIURNO. AF_06/2014</v>
          </cell>
          <cell r="C679" t="str">
            <v>CHI</v>
          </cell>
          <cell r="D679">
            <v>239.97</v>
          </cell>
        </row>
        <row r="680">
          <cell r="A680">
            <v>5865</v>
          </cell>
          <cell r="B680" t="str">
            <v>ROLO COMPACTADOR VIBRATÓRIO REBOCÁVEL, CILINDRO DE AÇO LISO, POTÊNCIA DE TRAÇÃO DE 65 CV, PESO 4,7 T, IMPACTO DINÂMICO 18,3 T, LARGURA DE TRABALHO 1,67 M - CHI DIURNO. AF_02/2016</v>
          </cell>
          <cell r="C680" t="str">
            <v>CHI</v>
          </cell>
          <cell r="D680">
            <v>12.26</v>
          </cell>
        </row>
        <row r="681">
          <cell r="A681">
            <v>5869</v>
          </cell>
          <cell r="B681" t="str">
            <v>ROLO COMPACTADOR VIBRATÓRIO TANDEM AÇO LISO, POTÊNCIA 58 HP, PESO SEM/COM LASTRO 6,5 / 9,4 T, LARGURA DE TRABALHO 1,2 M - CHI DIURNO. AF_06/2014</v>
          </cell>
          <cell r="C681" t="str">
            <v>CHI</v>
          </cell>
          <cell r="D681">
            <v>76.67</v>
          </cell>
        </row>
        <row r="682">
          <cell r="A682">
            <v>5877</v>
          </cell>
          <cell r="B682" t="str">
            <v>RETROESCAVADEIRA SOBRE RODAS COM CARREGADEIRA, TRAÇÃO 4X4, POTÊNCIA LÍQ. 72 HP, CAÇAMBA CARREG. CAP. MÍN. 0,79 M3, CAÇAMBA RETRO CAP. 0,18 M3, PESO OPERACIONAL MÍN. 7.140 KG, PROFUNDIDADE ESCAVAÇÃO MÁX. 4,50 M - CHI DIURNO. AF_06/2014</v>
          </cell>
          <cell r="C682" t="str">
            <v>CHI</v>
          </cell>
          <cell r="D682">
            <v>67.41</v>
          </cell>
        </row>
        <row r="683">
          <cell r="A683">
            <v>5881</v>
          </cell>
          <cell r="B683" t="str">
            <v>ROLO COMPACTADOR VIBRATÓRIO PÉ DE CARNEIRO, OPERADO POR CONTROLE REMOTO, POTÊNCIA 12,5 KW, PESO OPERACIONAL 1,675 T, LARGURA DE TRABALHO 0,85 M - CHI DIURNO. AF_02/2016</v>
          </cell>
          <cell r="C683" t="str">
            <v>CHI</v>
          </cell>
          <cell r="D683">
            <v>82.3</v>
          </cell>
        </row>
        <row r="684">
          <cell r="A684">
            <v>5884</v>
          </cell>
          <cell r="B684" t="str">
            <v>USINA DE LAMA ASFÁLTICA, PROD 30 A 50 T/H, SILO DE AGREGADO 7 M3, RESERVATÓRIOS PARA EMULSÃO E ÁGUA DE 2,3 M3 CADA, MISTURADOR TIPO PUG MILL A SER MONTADO SOBRE CAMINHÃO - CHI DIURNO. AF_10/2014</v>
          </cell>
          <cell r="C684" t="str">
            <v>CHI</v>
          </cell>
          <cell r="D684">
            <v>53.92</v>
          </cell>
        </row>
        <row r="685">
          <cell r="A685">
            <v>5892</v>
          </cell>
          <cell r="B685" t="str">
            <v>CAMINHÃO TOCO, PESO BRUTO TOTAL 14.300 KG, CARGA ÚTIL MÁXIMA 9590 KG, DISTÂNCIA ENTRE EIXOS 4,76 M, POTÊNCIA 185 CV (NÃO INCLUI CARROCERIA) - CHI DIURNO. AF_06/2014</v>
          </cell>
          <cell r="C685" t="str">
            <v>CHI</v>
          </cell>
          <cell r="D685">
            <v>54.36</v>
          </cell>
        </row>
        <row r="686">
          <cell r="A686">
            <v>5896</v>
          </cell>
          <cell r="B686" t="str">
            <v>CAMINHÃO TOCO, PESO BRUTO TOTAL 16.000 KG, CARGA ÚTIL MÁXIMA DE 10.685 KG, DISTÂNCIA ENTRE EIXOS 4,80 M, POTÊNCIA 189 CV EXCLUSIVE CARROCERIA - CHI DIURNO. AF_06/2014</v>
          </cell>
          <cell r="C686" t="str">
            <v>CHI</v>
          </cell>
          <cell r="D686">
            <v>57.09</v>
          </cell>
        </row>
        <row r="687">
          <cell r="A687">
            <v>5903</v>
          </cell>
          <cell r="B687" t="str">
            <v>CAMINHÃO PIPA 10.000 L TRUCADO, PESO BRUTO TOTAL 23.000 KG, CARGA ÚTIL MÁXIMA 15.935 KG, DISTÂNCIA ENTRE EIXOS 4,8 M, POTÊNCIA 230 CV, INCLUSIVE TANQUE DE AÇO PARA TRANSPORTE DE ÁGUA - CHI DIURNO. AF_06/2014</v>
          </cell>
          <cell r="C687" t="str">
            <v>CHI</v>
          </cell>
          <cell r="D687">
            <v>71.489999999999995</v>
          </cell>
        </row>
        <row r="688">
          <cell r="A688">
            <v>5911</v>
          </cell>
          <cell r="B688" t="str">
            <v>ESPARGIDOR DE ASFALTO PRESSURIZADO COM TANQUE DE 2500 L, REBOCÁVEL COM MOTOR A GASOLINA POTÊNCIA 3,4 HP - CHI DIURNO. AF_07/2014</v>
          </cell>
          <cell r="C688" t="str">
            <v>CHI</v>
          </cell>
          <cell r="D688">
            <v>26.71</v>
          </cell>
        </row>
        <row r="689">
          <cell r="A689">
            <v>5923</v>
          </cell>
          <cell r="B689" t="str">
            <v>GRADE DE DISCO REBOCÁVEL COM 20 DISCOS 24" X 6 MM COM PNEUS PARA TRANSPORTE - CHI DIURNO. AF_06/2014</v>
          </cell>
          <cell r="C689" t="str">
            <v>CHI</v>
          </cell>
          <cell r="D689">
            <v>3.21</v>
          </cell>
        </row>
        <row r="690">
          <cell r="A690">
            <v>5930</v>
          </cell>
          <cell r="B690" t="str">
            <v>GUINDAUTO HIDRÁULICO, CAPACIDADE MÁXIMA DE CARGA 6200 KG, MOMENTO MÁXIMO DE CARGA 11,7 TM, ALCANCE MÁXIMO HORIZONTAL 9,70 M, INCLUSIVE CAMINHÃO TOCO PBT 16.000 KG, POTÊNCIA DE 189 CV - CHI DIURNO. AF_06/2014</v>
          </cell>
          <cell r="C690" t="str">
            <v>CHI</v>
          </cell>
          <cell r="D690">
            <v>69.88</v>
          </cell>
        </row>
        <row r="691">
          <cell r="A691">
            <v>5934</v>
          </cell>
          <cell r="B691" t="str">
            <v>MOTONIVELADORA POTÊNCIA BÁSICA LÍQUIDA (PRIMEIRA MARCHA) 125 HP, PESO BRUTO 13032 KG, LARGURA DA LÂMINA DE 3,7 M - CHI DIURNO. AF_06/2014</v>
          </cell>
          <cell r="C691" t="str">
            <v>CHI</v>
          </cell>
          <cell r="D691">
            <v>109.39</v>
          </cell>
        </row>
        <row r="692">
          <cell r="A692">
            <v>5942</v>
          </cell>
          <cell r="B692" t="str">
            <v>PÁ CARREGADEIRA SOBRE RODAS, POTÊNCIA LÍQUIDA 128 HP, CAPACIDADE DA CAÇAMBA 1,7 A 2,8 M3, PESO OPERACIONAL 11632 KG - CHI DIURNO. AF_06/2014</v>
          </cell>
          <cell r="C692" t="str">
            <v>CHI</v>
          </cell>
          <cell r="D692">
            <v>78.849999999999994</v>
          </cell>
        </row>
        <row r="693">
          <cell r="A693">
            <v>5946</v>
          </cell>
          <cell r="B693" t="str">
            <v>PÁ CARREGADEIRA SOBRE RODAS, POTÊNCIA 197 HP, CAPACIDADE DA CAÇAMBA 2,5 A 3,5 M3, PESO OPERACIONAL 18338 KG - CHI DIURNO. AF_06/2014</v>
          </cell>
          <cell r="C693" t="str">
            <v>CHI</v>
          </cell>
          <cell r="D693">
            <v>97.32</v>
          </cell>
        </row>
        <row r="694">
          <cell r="A694">
            <v>5952</v>
          </cell>
          <cell r="B694" t="str">
            <v>MARTELETE OU ROMPEDOR PNEUMÁTICO MANUAL, 28 KG, COM SILENCIADOR - CHI DIURNO. AF_07/2016</v>
          </cell>
          <cell r="C694" t="str">
            <v>CHI</v>
          </cell>
          <cell r="D694">
            <v>27.21</v>
          </cell>
        </row>
        <row r="695">
          <cell r="A695">
            <v>5954</v>
          </cell>
          <cell r="B695" t="str">
            <v>COMPRESSOR DE AR REBOCÁVEL, VAZÃO 189 PCM, PRESSÃO EFETIVA DE TRABALHO 102 PSI, MOTOR DIESEL, POTÊNCIA 63 CV - CHI DIURNO. AF_06/2015</v>
          </cell>
          <cell r="C695" t="str">
            <v>CHI</v>
          </cell>
          <cell r="D695">
            <v>6.74</v>
          </cell>
        </row>
        <row r="696">
          <cell r="A696">
            <v>5961</v>
          </cell>
          <cell r="B696" t="str">
            <v>CAMINHÃO BASCULANTE 6 M3, PESO BRUTO TOTAL 16.000 KG, CARGA ÚTIL MÁXIMA 13.071 KG, DISTÂNCIA ENTRE EIXOS 4,80 M, POTÊNCIA 230 CV INCLUSIVE CAÇAMBA METÁLICA - CHI DIURNO. AF_06/2014</v>
          </cell>
          <cell r="C696" t="str">
            <v>CHI</v>
          </cell>
          <cell r="D696">
            <v>61.59</v>
          </cell>
        </row>
        <row r="697">
          <cell r="A697">
            <v>6260</v>
          </cell>
          <cell r="B697" t="str">
            <v>CAMINHÃO PIPA 6.000 L, PESO BRUTO TOTAL 13.000 KG, DISTÂNCIA ENTRE EIXOS 4,80 M, POTÊNCIA 189 CV INCLUSIVE TANQUE DE AÇO PARA TRANSPORTE DE ÁGUA, CAPACIDADE 6 M3 - CHI DIURNO. AF_06/2014</v>
          </cell>
          <cell r="C697" t="str">
            <v>CHI</v>
          </cell>
          <cell r="D697">
            <v>58.85</v>
          </cell>
        </row>
        <row r="698">
          <cell r="A698">
            <v>6880</v>
          </cell>
          <cell r="B698" t="str">
            <v>ROLO COMPACTADOR DE PNEUS ESTÁTICO, PRESSÃO VARIÁVEL, POTÊNCIA 111 HP, PESO SEM/COM LASTRO 9,5 / 26 T, LARGURA DE TRABALHO 1,90 M - CHI DIURNO. AF_07/2014</v>
          </cell>
          <cell r="C698" t="str">
            <v>CHI</v>
          </cell>
          <cell r="D698">
            <v>90.29</v>
          </cell>
        </row>
        <row r="699">
          <cell r="A699">
            <v>7031</v>
          </cell>
          <cell r="B699" t="str">
            <v>TANQUE DE ASFALTO ESTACIONÁRIO COM SERPENTINA, CAPACIDADE 30.000 L - CHI DIURNO. AF_05/2023</v>
          </cell>
          <cell r="C699" t="str">
            <v>CHI</v>
          </cell>
          <cell r="D699">
            <v>6.33</v>
          </cell>
        </row>
        <row r="700">
          <cell r="A700">
            <v>7043</v>
          </cell>
          <cell r="B700" t="str">
            <v>MOTOBOMBA TRASH (PARA ÁGUA SUJA) AUTO ESCORVANTE, MOTOR GASOLINA DE 6,41 HP, DIÂMETROS DE SUCÇÃO X RECALQUE: 3" X 3", HM/Q = 10 MCA / 60 M3/H A 23 MCA / 0 M3/H - CHI DIURNO. AF_10/2014</v>
          </cell>
          <cell r="C700" t="str">
            <v>CHI</v>
          </cell>
          <cell r="D700">
            <v>0.34</v>
          </cell>
        </row>
        <row r="701">
          <cell r="A701">
            <v>7050</v>
          </cell>
          <cell r="B701" t="str">
            <v>ROLO COMPACTADOR PE DE CARNEIRO VIBRATORIO, POTENCIA 125 HP, PESO OPERACIONAL SEM/COM LASTRO 11,95 / 13,30 T, IMPACTO DINAMICO 38,5 / 22,5 T, LARGURA DE TRABALHO 2,15 M - CHI DIURNO. AF_06/2014</v>
          </cell>
          <cell r="C701" t="str">
            <v>CHI</v>
          </cell>
          <cell r="D701">
            <v>83.18</v>
          </cell>
        </row>
        <row r="702">
          <cell r="A702">
            <v>67827</v>
          </cell>
          <cell r="B702" t="str">
            <v>CAMINHÃO BASCULANTE 6 M3 TOCO, PESO BRUTO TOTAL 16.000 KG, CARGA ÚTIL MÁXIMA 11.130 KG, DISTÂNCIA ENTRE EIXOS 5,36 M, POTÊNCIA 185 CV, INCLUSIVE CAÇAMBA METÁLICA - CHI DIURNO. AF_06/2014</v>
          </cell>
          <cell r="C702" t="str">
            <v>CHI</v>
          </cell>
          <cell r="D702">
            <v>62.8</v>
          </cell>
        </row>
        <row r="703">
          <cell r="A703">
            <v>73395</v>
          </cell>
          <cell r="B703" t="str">
            <v>GRUPO GERADOR ESTACIONÁRIO, MOTOR DIESEL POTÊNCIA 170 KVA - CHI DIURNO. AF_02/2016</v>
          </cell>
          <cell r="C703" t="str">
            <v>CHI</v>
          </cell>
          <cell r="D703">
            <v>9.67</v>
          </cell>
        </row>
        <row r="704">
          <cell r="A704">
            <v>83766</v>
          </cell>
          <cell r="B704" t="str">
            <v>GRUPO DE SOLDAGEM COM GERADOR A DIESEL 60 CV PARA SOLDA ELÉTRICA, SOBRE 04 RODAS, COM MOTOR 4 CILINDROS 600 A - CHI DIURNO. AF_02/2016</v>
          </cell>
          <cell r="C704" t="str">
            <v>CHI</v>
          </cell>
          <cell r="D704">
            <v>43.82</v>
          </cell>
        </row>
        <row r="705">
          <cell r="A705">
            <v>87446</v>
          </cell>
          <cell r="B705" t="str">
            <v>BETONEIRA CAPACIDADE NOMINAL 400 L, CAPACIDADE DE MISTURA 310 L, MOTOR A DIESEL POTÊNCIA 5,0 HP, SEM CARREGADOR - CHI DIURNO. AF_05/2023</v>
          </cell>
          <cell r="C705" t="str">
            <v>CHI</v>
          </cell>
          <cell r="D705">
            <v>0.49</v>
          </cell>
        </row>
        <row r="706">
          <cell r="A706">
            <v>88392</v>
          </cell>
          <cell r="B706" t="str">
            <v>MISTURADOR DE ARGAMASSA, EIXO HORIZONTAL, CAPACIDADE DE MISTURA 300 KG, MOTOR ELÉTRICO POTÊNCIA 5 CV - CHI DIURNO. AF_05/2023</v>
          </cell>
          <cell r="C706" t="str">
            <v>CHI</v>
          </cell>
          <cell r="D706">
            <v>0.95</v>
          </cell>
        </row>
        <row r="707">
          <cell r="A707">
            <v>88398</v>
          </cell>
          <cell r="B707" t="str">
            <v>MISTURADOR DE ARGAMASSA, EIXO HORIZONTAL, CAPACIDADE DE MISTURA 600 KG, MOTOR ELÉTRICO POTÊNCIA 7,5 CV - CHI DIURNO. AF_05/2023</v>
          </cell>
          <cell r="C707" t="str">
            <v>CHI</v>
          </cell>
          <cell r="D707">
            <v>1.1299999999999999</v>
          </cell>
        </row>
        <row r="708">
          <cell r="A708">
            <v>88404</v>
          </cell>
          <cell r="B708" t="str">
            <v>MISTURADOR DE ARGAMASSA, EIXO HORIZONTAL, CAPACIDADE DE MISTURA 160 KG, MOTOR ELÉTRICO POTÊNCIA 3 CV - CHI DIURNO. AF_05/2023</v>
          </cell>
          <cell r="C708" t="str">
            <v>CHI</v>
          </cell>
          <cell r="D708">
            <v>0.9</v>
          </cell>
        </row>
        <row r="709">
          <cell r="A709">
            <v>88430</v>
          </cell>
          <cell r="B709" t="str">
            <v>PROJETOR DE ARGAMASSA, CAPACIDADE DE PROJEÇÃO 1,5 M3/H, ALCANCE DE 30 ATÉ 60 M, MOTOR ELÉTRICO POTÊNCIA 7,5 HP - CHI DIURNO. AF_06/2014</v>
          </cell>
          <cell r="C709" t="str">
            <v>CHI</v>
          </cell>
          <cell r="D709">
            <v>5.88</v>
          </cell>
        </row>
        <row r="710">
          <cell r="A710">
            <v>88438</v>
          </cell>
          <cell r="B710" t="str">
            <v>PROJETOR DE ARGAMASSA, CAPACIDADE DE PROJEÇÃO 2 M3/H, ALCANCE ATÉ 50 M, MOTOR ELÉTRICO POTÊNCIA 7,5 HP - CHI DIURNO. AF_06/2014</v>
          </cell>
          <cell r="C710" t="str">
            <v>CHI</v>
          </cell>
          <cell r="D710">
            <v>7.8</v>
          </cell>
        </row>
        <row r="711">
          <cell r="A711">
            <v>88831</v>
          </cell>
          <cell r="B711" t="str">
            <v>BETONEIRA CAPACIDADE NOMINAL DE 400 L, CAPACIDADE DE MISTURA 280 L, MOTOR ELÉTRICO TRIFÁSICO POTÊNCIA DE 2 CV, SEM CARREGADOR - CHI DIURNO. AF_05/2023</v>
          </cell>
          <cell r="C711" t="str">
            <v>CHI</v>
          </cell>
          <cell r="D711">
            <v>0.35</v>
          </cell>
        </row>
        <row r="712">
          <cell r="A712">
            <v>88844</v>
          </cell>
          <cell r="B712" t="str">
            <v>TRATOR DE ESTEIRAS, POTÊNCIA 125 HP, PESO OPERACIONAL 12,9 T, COM LÂMINA 2,7 M3 - CHI DIURNO. AF_10/2014</v>
          </cell>
          <cell r="C712" t="str">
            <v>CHI</v>
          </cell>
          <cell r="D712">
            <v>85.17</v>
          </cell>
        </row>
        <row r="713">
          <cell r="A713">
            <v>88908</v>
          </cell>
          <cell r="B713" t="str">
            <v>ESCAVADEIRA HIDRÁULICA SOBRE ESTEIRAS, CAÇAMBA 1,20 M3, PESO OPERACIONAL 21 T, POTÊNCIA BRUTA 155 HP - CHI DIURNO. AF_06/2014</v>
          </cell>
          <cell r="C713" t="str">
            <v>CHI</v>
          </cell>
          <cell r="D713">
            <v>100.59</v>
          </cell>
        </row>
        <row r="714">
          <cell r="A714">
            <v>89022</v>
          </cell>
          <cell r="B714" t="str">
            <v>BOMBA SUBMERSÍVEL ELÉTRICA TRIFÁSICA, POTÊNCIA 2,96 HP, Ø ROTOR 144 MM SEMI-ABERTO, BOCAL DE SAÍDA Ø 2", HM/Q = 2 MCA / 38,8 M3/H A 28 MCA / 5 M3/H - CHI DIURNO. AF_06/2014</v>
          </cell>
          <cell r="C714" t="str">
            <v>CHI</v>
          </cell>
          <cell r="D714">
            <v>0.39</v>
          </cell>
        </row>
        <row r="715">
          <cell r="A715">
            <v>89027</v>
          </cell>
          <cell r="B715" t="str">
            <v>TANQUE DE ASFALTO ESTACIONÁRIO COM MAÇARICO, CAPACIDADE 20.000 L - CHI DIURNO. AF_05/2023</v>
          </cell>
          <cell r="C715" t="str">
            <v>CHI</v>
          </cell>
          <cell r="D715">
            <v>5.14</v>
          </cell>
        </row>
        <row r="716">
          <cell r="A716">
            <v>89031</v>
          </cell>
          <cell r="B716" t="str">
            <v>TRATOR DE ESTEIRAS, POTÊNCIA 100 HP, PESO OPERACIONAL 9,4 T, COM LÂMINA 2,19 M3 - CHI DIURNO. AF_06/2014</v>
          </cell>
          <cell r="C716" t="str">
            <v>CHI</v>
          </cell>
          <cell r="D716">
            <v>82.91</v>
          </cell>
        </row>
        <row r="717">
          <cell r="A717">
            <v>89036</v>
          </cell>
          <cell r="B717" t="str">
            <v>TRATOR DE PNEUS, POTÊNCIA 85 CV, TRAÇÃO 4X4, PESO COM LASTRO DE 4.675 KG - CHI DIURNO. AF_06/2014</v>
          </cell>
          <cell r="C717" t="str">
            <v>CHI</v>
          </cell>
          <cell r="D717">
            <v>53.09</v>
          </cell>
        </row>
        <row r="718">
          <cell r="A718">
            <v>89218</v>
          </cell>
          <cell r="B718" t="str">
            <v>BATE-ESTACAS POR GRAVIDADE, POTÊNCIA DE 160 HP, PESO DO MARTELO ATÉ 3 TONELADAS - CHI DIURNO. AF_11/2014</v>
          </cell>
          <cell r="C718" t="str">
            <v>CHI</v>
          </cell>
          <cell r="D718">
            <v>104.73</v>
          </cell>
        </row>
        <row r="719">
          <cell r="A719">
            <v>89226</v>
          </cell>
          <cell r="B719" t="str">
            <v>BETONEIRA CAPACIDADE NOMINAL DE 600 L, CAPACIDADE DE MISTURA 360 L, MOTOR ELÉTRICO TRIFÁSICO POTÊNCIA DE 4 CV, SEM CARREGADOR - CHI DIURNO. AF_05/2023</v>
          </cell>
          <cell r="C719" t="str">
            <v>CHI</v>
          </cell>
          <cell r="D719">
            <v>1.46</v>
          </cell>
        </row>
        <row r="720">
          <cell r="A720">
            <v>89235</v>
          </cell>
          <cell r="B720" t="str">
            <v>FRESADORA DE ASFALTO A FRIO SOBRE RODAS, LARGURA FRESAGEM DE 1,0 M, POTÊNCIA 208 HP - CHI DIURNO. AF_11/2014</v>
          </cell>
          <cell r="C720" t="str">
            <v>CHI</v>
          </cell>
          <cell r="D720">
            <v>187.95</v>
          </cell>
        </row>
        <row r="721">
          <cell r="A721">
            <v>89243</v>
          </cell>
          <cell r="B721" t="str">
            <v>FRESADORA DE ASFALTO A FRIO SOBRE RODAS, LARGURA FRESAGEM DE 2,0 M, POTÊNCIA 550 HP - CHI DIURNO. AF_11/2014</v>
          </cell>
          <cell r="C721" t="str">
            <v>CHI</v>
          </cell>
          <cell r="D721">
            <v>397.55</v>
          </cell>
        </row>
        <row r="722">
          <cell r="A722">
            <v>89251</v>
          </cell>
          <cell r="B722" t="str">
            <v>RECICLADORA DE ASFALTO A FRIO SOBRE RODAS, LARGURA FRESAGEM DE 2,0 M, POTÊNCIA 422 HP - CHI DIURNO. AF_11/2014</v>
          </cell>
          <cell r="C722" t="str">
            <v>CHI</v>
          </cell>
          <cell r="D722">
            <v>349.52</v>
          </cell>
        </row>
        <row r="723">
          <cell r="A723">
            <v>89258</v>
          </cell>
          <cell r="B723" t="str">
            <v>VIBROACABADORA DE ASFALTO SOBRE ESTEIRAS, LARGURA DE PAVIMENTAÇÃO 2,13 M A 4,55 M, POTÊNCIA 100 HP, CAPACIDADE 400 T/H - CHI DIURNO. AF_11/2014</v>
          </cell>
          <cell r="C723" t="str">
            <v>CHI</v>
          </cell>
          <cell r="D723">
            <v>126.49</v>
          </cell>
        </row>
        <row r="724">
          <cell r="A724">
            <v>89273</v>
          </cell>
          <cell r="B724" t="str">
            <v>GUINDASTE HIDRÁULICO AUTOPROPELIDO, COM LANÇA TELESCÓPICA 28,80 M, CAPACIDADE MÁXIMA 30 T, POTÊNCIA 97 KW, TRAÇÃO 4 X 4 - CHI DIURNO. AF_11/2014</v>
          </cell>
          <cell r="C724" t="str">
            <v>CHI</v>
          </cell>
          <cell r="D724">
            <v>120.39</v>
          </cell>
        </row>
        <row r="725">
          <cell r="A725">
            <v>89279</v>
          </cell>
          <cell r="B725" t="str">
            <v>BETONEIRA CAPACIDADE NOMINAL DE 600 L, CAPACIDADE DE MISTURA 440 L, MOTOR A DIESEL POTÊNCIA 10 HP, COM CARREGADOR - CHI DIURNO. AF_05/2023</v>
          </cell>
          <cell r="C725" t="str">
            <v>CHI</v>
          </cell>
          <cell r="D725">
            <v>1.78</v>
          </cell>
        </row>
        <row r="726">
          <cell r="A726">
            <v>89877</v>
          </cell>
          <cell r="B726" t="str">
            <v>CAMINHÃO BASCULANTE 14 M3, COM CAVALO MECÂNICO DE CAPACIDADE MÁXIMA DE TRAÇÃO COMBINADO DE 36000 KG, POTÊNCIA 286 CV, INCLUSIVE SEMIREBOQUE COM CAÇAMBA METÁLICA - CHI DIURNO. AF_12/2014</v>
          </cell>
          <cell r="C726" t="str">
            <v>CHI</v>
          </cell>
          <cell r="D726">
            <v>87.9</v>
          </cell>
        </row>
        <row r="727">
          <cell r="A727">
            <v>89884</v>
          </cell>
          <cell r="B727" t="str">
            <v>CAMINHÃO BASCULANTE 18 M3, COM CAVALO MECÂNICO DE CAPACIDADE MÁXIMA DE TRAÇÃO COMBINADO DE 45000 KG, POTÊNCIA 330 CV, INCLUSIVE SEMIREBOQUE COM CAÇAMBA METÁLICA - CHI DIURNO. AF_12/2014</v>
          </cell>
          <cell r="C727" t="str">
            <v>CHI</v>
          </cell>
          <cell r="D727">
            <v>91.84</v>
          </cell>
        </row>
        <row r="728">
          <cell r="A728">
            <v>90587</v>
          </cell>
          <cell r="B728" t="str">
            <v>VIBRADOR DE IMERSÃO, DIÂMETRO DE PONTEIRA 45MM, MOTOR ELÉTRICO TRIFÁSICO POTÊNCIA DE 2 CV - CHI DIURNO. AF_06/2015</v>
          </cell>
          <cell r="C728" t="str">
            <v>CHI</v>
          </cell>
          <cell r="D728">
            <v>0.53</v>
          </cell>
        </row>
        <row r="729">
          <cell r="A729">
            <v>90626</v>
          </cell>
          <cell r="B729" t="str">
            <v>PERFURATRIZ MANUAL, TORQUE MÁXIMO 83 N.M, POTÊNCIA 5 CV, COM DIÂMETRO MÁXIMO 4" - CHI DIURNO. AF_06/2015</v>
          </cell>
          <cell r="C729" t="str">
            <v>CHI</v>
          </cell>
          <cell r="D729">
            <v>2.88</v>
          </cell>
        </row>
        <row r="730">
          <cell r="A730">
            <v>90632</v>
          </cell>
          <cell r="B730" t="str">
            <v>PERFURATRIZ SOBRE ESTEIRA, TORQUE MÁXIMO 600 KGF, PESO MÉDIO 1000 KG, POTÊNCIA 20 HP, DIÂMETRO MÁXIMO 10" - CHI DIURNO. AF_06/2015</v>
          </cell>
          <cell r="C730" t="str">
            <v>CHI</v>
          </cell>
          <cell r="D730">
            <v>102.44</v>
          </cell>
        </row>
        <row r="731">
          <cell r="A731">
            <v>90638</v>
          </cell>
          <cell r="B731" t="str">
            <v>MISTURADOR DUPLO HORIZONTAL DE ALTA TURBULÊNCIA, CAPACIDADE / VOLUME 2 X 500 LITROS, MOTORES ELÉTRICOS MÍNIMO 5 CV CADA, PARA NATA CIMENTO, ARGAMASSA E OUTROS - CHI DIURNO. AF_06/2015</v>
          </cell>
          <cell r="C731" t="str">
            <v>CHI</v>
          </cell>
          <cell r="D731">
            <v>4.53</v>
          </cell>
        </row>
        <row r="732">
          <cell r="A732">
            <v>90644</v>
          </cell>
          <cell r="B732" t="str">
            <v>BOMBA TRIPLEX, PARA INJEÇÃO DE NATA DE CIMENTO, VAZÃO MÁXIMA DE 100 LITROS/MINUTO, PRESSÃO MÁXIMA DE 70 BAR - CHI DIURNO. AF_06/2015</v>
          </cell>
          <cell r="C732" t="str">
            <v>CHI</v>
          </cell>
          <cell r="D732">
            <v>6.77</v>
          </cell>
        </row>
        <row r="733">
          <cell r="A733">
            <v>90651</v>
          </cell>
          <cell r="B733" t="str">
            <v>BOMBA CENTRÍFUGA MONOESTÁGIO COM MOTOR ELÉTRICO MONOFÁSICO, POTÊNCIA 15 HP, DIÂMETRO DO ROTOR 173 MM, HM/Q = 30 MCA / 90 M3/H A 45 MCA / 55 M3/H - CHI DIURNO. AF_06/2015</v>
          </cell>
          <cell r="C733" t="str">
            <v>CHI</v>
          </cell>
          <cell r="D733">
            <v>0.99</v>
          </cell>
        </row>
        <row r="734">
          <cell r="A734">
            <v>90657</v>
          </cell>
          <cell r="B734" t="str">
            <v>BOMBA DE PROJEÇÃO DE CONCRETO SECO, POTÊNCIA 10 CV, VAZÃO 3 M3/H - CHI DIURNO. AF_06/2015</v>
          </cell>
          <cell r="C734" t="str">
            <v>CHI</v>
          </cell>
          <cell r="D734">
            <v>4.4000000000000004</v>
          </cell>
        </row>
        <row r="735">
          <cell r="A735">
            <v>90663</v>
          </cell>
          <cell r="B735" t="str">
            <v>BOMBA DE PROJEÇÃO DE CONCRETO SECO, POTÊNCIA 10 CV, VAZÃO 6 M3/H - CHI DIURNO. AF_06/2015</v>
          </cell>
          <cell r="C735" t="str">
            <v>CHI</v>
          </cell>
          <cell r="D735">
            <v>4.71</v>
          </cell>
        </row>
        <row r="736">
          <cell r="A736">
            <v>90669</v>
          </cell>
          <cell r="B736" t="str">
            <v>PROJETOR PNEUMÁTICO DE ARGAMASSA PARA CHAPISCO E REBOCO COM RECIPIENTE ACOPLADO, TIPO CANEQUINHA, COM COMPRESSOR DE AR REBOCÁVEL VAZÃO 89 PCM E MOTOR DIESEL DE 20 CV - CHI DIURNO. AF_05/2023</v>
          </cell>
          <cell r="C736" t="str">
            <v>CHI</v>
          </cell>
          <cell r="D736">
            <v>9.0399999999999991</v>
          </cell>
        </row>
        <row r="737">
          <cell r="A737">
            <v>90675</v>
          </cell>
          <cell r="B737" t="str">
            <v>PERFURATRIZ COM TORRE METÁLICA PARA EXECUÇÃO DE ESTACA HÉLICE CONTÍNUA, PROFUNDIDADE MÁXIMA DE 30 M, DIÂMETRO MÁXIMO DE 800 MM, POTÊNCIA INSTALADA DE 268 HP, MESA ROTATIVA COM TORQUE MÁXIMO DE 170 KNM - CHI DIURNO. AF_06/2015</v>
          </cell>
          <cell r="C737" t="str">
            <v>CHI</v>
          </cell>
          <cell r="D737">
            <v>340.9</v>
          </cell>
        </row>
        <row r="738">
          <cell r="A738">
            <v>90681</v>
          </cell>
          <cell r="B738" t="str">
            <v>PERFURATRIZ HIDRÁULICA SOBRE CAMINHÃO COM TRADO CURTO ACOPLADO, PROFUNDIDADE MÁXIMA DE 20 M, DIÂMETRO MÁXIMO DE 1500 MM, POTÊNCIA INSTALADA DE 137 HP, MESA ROTATIVA COM TORQUE MÁXIMO DE 30 KNM - CHI DIURNO. AF_06/2015</v>
          </cell>
          <cell r="C738" t="str">
            <v>CHI</v>
          </cell>
          <cell r="D738">
            <v>174.78</v>
          </cell>
        </row>
        <row r="739">
          <cell r="A739">
            <v>90687</v>
          </cell>
          <cell r="B739" t="str">
            <v>MANIPULADOR TELESCÓPICO, POTÊNCIA DE 85 HP, CAPACIDADE DE CARGA DE 3.500 KG, ALTURA MÁXIMA DE ELEVAÇÃO DE 12,3 M - CHI DIURNO. AF_05/2023</v>
          </cell>
          <cell r="C739" t="str">
            <v>CHI</v>
          </cell>
          <cell r="D739">
            <v>79.64</v>
          </cell>
        </row>
        <row r="740">
          <cell r="A740">
            <v>90693</v>
          </cell>
          <cell r="B740" t="str">
            <v>MINICARREGADEIRA SOBRE RODAS, POTÊNCIA LÍQUIDA DE 47 HP, CAPACIDADE NOMINAL DE OPERAÇÃO DE 646 KG - CHI DIURNO. AF_06/2015</v>
          </cell>
          <cell r="C740" t="str">
            <v>CHI</v>
          </cell>
          <cell r="D740">
            <v>62.67</v>
          </cell>
        </row>
        <row r="741">
          <cell r="A741">
            <v>90965</v>
          </cell>
          <cell r="B741" t="str">
            <v>COMPRESSOR DE AR REBOCÁVEL, VAZÃO 89 PCM, PRESSÃO EFETIVA DE TRABALHO 102 PSI, MOTOR DIESEL, POTÊNCIA 20 CV - CHI DIURNO. AF_06/2015</v>
          </cell>
          <cell r="C741" t="str">
            <v>CHI</v>
          </cell>
          <cell r="D741">
            <v>9</v>
          </cell>
        </row>
        <row r="742">
          <cell r="A742">
            <v>90973</v>
          </cell>
          <cell r="B742" t="str">
            <v>COMPRESSOR DE AR REBOCAVEL, VAZÃO 250 PCM, PRESSAO DE TRABALHO 102 PSI, MOTOR A DIESEL POTÊNCIA 81 CV - CHI DIURNO. AF_06/2015</v>
          </cell>
          <cell r="C742" t="str">
            <v>CHI</v>
          </cell>
          <cell r="D742">
            <v>9.0299999999999994</v>
          </cell>
        </row>
        <row r="743">
          <cell r="A743">
            <v>90982</v>
          </cell>
          <cell r="B743" t="str">
            <v>COMPRESSOR DE AR REBOCÁVEL, VAZÃO 748 PCM, PRESSÃO EFETIVA DE TRABALHO 102 PSI, MOTOR DIESEL, POTÊNCIA 210 CV - CHI DIURNO. AF_06/2015</v>
          </cell>
          <cell r="C743" t="str">
            <v>CHI</v>
          </cell>
          <cell r="D743">
            <v>22.94</v>
          </cell>
        </row>
        <row r="744">
          <cell r="A744">
            <v>91001</v>
          </cell>
          <cell r="B744" t="str">
            <v>COMPRESSOR DE AR REBOCAVEL, VAZÃO 400 PCM, PRESSAO DE TRABALHO 102 PSI, MOTOR A DIESEL POTÊNCIA 110 CV - CHI DIURNO. AF_06/2015</v>
          </cell>
          <cell r="C744" t="str">
            <v>CHI</v>
          </cell>
          <cell r="D744">
            <v>10.71</v>
          </cell>
        </row>
        <row r="745">
          <cell r="A745">
            <v>91032</v>
          </cell>
          <cell r="B745" t="str">
            <v>CAMINHÃO TRUCADO (C/ TERCEIRO EIXO) ELETRÔNICO - POTÊNCIA 231CV - PBT = 22000KG - DIST. ENTRE EIXOS 5170 MM - INCLUI CARROCERIA FIXA ABERTA DE MADEIRA - CHI DIURNO. AF_06/2015</v>
          </cell>
          <cell r="C745" t="str">
            <v>CHI</v>
          </cell>
          <cell r="D745">
            <v>65.34</v>
          </cell>
        </row>
        <row r="746">
          <cell r="A746">
            <v>91278</v>
          </cell>
          <cell r="B746" t="str">
            <v>PLACA VIBRATÓRIA REVERSÍVEL COM MOTOR 4 TEMPOS A GASOLINA, FORÇA CENTRÍFUGA DE 25 KN (2500 KGF), POTÊNCIA 5,5 CV - CHI DIURNO. AF_08/2015</v>
          </cell>
          <cell r="C746" t="str">
            <v>CHI</v>
          </cell>
          <cell r="D746">
            <v>0.76</v>
          </cell>
        </row>
        <row r="747">
          <cell r="A747">
            <v>91285</v>
          </cell>
          <cell r="B747" t="str">
            <v>CORTADORA DE PISO COM MOTOR 4 TEMPOS A GASOLINA, POTÊNCIA DE 13 HP, COM DISCO DE CORTE DIAMANTADO SEGMENTADO PARA CONCRETO, DIÂMETRO DE 350 MM, FURO DE 1" (14 X 1") - CHI DIURNO. AF_08/2015</v>
          </cell>
          <cell r="C747" t="str">
            <v>CHI</v>
          </cell>
          <cell r="D747">
            <v>0.94</v>
          </cell>
        </row>
        <row r="748">
          <cell r="A748">
            <v>91387</v>
          </cell>
          <cell r="B748" t="str">
            <v>CAMINHÃO BASCULANTE 10 M3, TRUCADO CABINE SIMPLES, PESO BRUTO TOTAL 23.000 KG, CARGA ÚTIL MÁXIMA 15.935 KG, DISTÂNCIA ENTRE EIXOS 4,80 M, POTÊNCIA 230 CV INCLUSIVE CAÇAMBA METÁLICA - CHI DIURNO. AF_06/2014</v>
          </cell>
          <cell r="C748" t="str">
            <v>CHI</v>
          </cell>
          <cell r="D748">
            <v>72.42</v>
          </cell>
        </row>
        <row r="749">
          <cell r="A749">
            <v>91395</v>
          </cell>
          <cell r="B749" t="str">
            <v>CAMINHÃO TOCO, PBT 14.300 KG, CARGA ÚTIL MÁX. 9.710 KG, DIST. ENTRE EIXOS 3,56 M, POTÊNCIA 185 CV, INCLUSIVE CARROCERIA FIXA ABERTA DE MADEIRA P/ TRANSPORTE GERAL DE CARGA SECA, DIMEN. APROX. 2,50 X 6,50 X 0,50 M - CHI DIURNO. AF_06/2014</v>
          </cell>
          <cell r="C749" t="str">
            <v>CHI</v>
          </cell>
          <cell r="D749">
            <v>56.65</v>
          </cell>
        </row>
        <row r="750">
          <cell r="A750">
            <v>91486</v>
          </cell>
          <cell r="B750" t="str">
            <v>ESPARGIDOR DE ASFALTO PRESSURIZADO, TANQUE 6 M3 COM ISOLAÇÃO TÉRMICA, AQUECIDO COM 2 MAÇARICOS, COM BARRA ESPARGIDORA 3,60 M, MONTADO SOBRE CAMINHÃO  TOCO, PBT 14.300 KG, POTÊNCIA 185 CV - CHI DIURNO. AF_05/2023</v>
          </cell>
          <cell r="C750" t="str">
            <v>CHI</v>
          </cell>
          <cell r="D750">
            <v>66.06</v>
          </cell>
        </row>
        <row r="751">
          <cell r="A751">
            <v>91534</v>
          </cell>
          <cell r="B751" t="str">
            <v>COMPACTADOR DE SOLOS DE PERCUSSÃO (SOQUETE) COM MOTOR A GASOLINA 4 TEMPOS, POTÊNCIA 4 CV - CHI DIURNO. AF_08/2015</v>
          </cell>
          <cell r="C751" t="str">
            <v>CHI</v>
          </cell>
          <cell r="D751">
            <v>35.65</v>
          </cell>
        </row>
        <row r="752">
          <cell r="A752">
            <v>91635</v>
          </cell>
          <cell r="B752" t="str">
            <v>GUINDAUTO HIDRÁULICO, CAPACIDADE MÁXIMA DE CARGA 6500 KG, MOMENTO MÁXIMO DE CARGA 5,8 TM, ALCANCE MÁXIMO HORIZONTAL 7,60 M, INCLUSIVE CAMINHÃO TOCO PBT 9.700 KG, POTÊNCIA DE 160 CV - CHI DIURNO. AF_08/2015</v>
          </cell>
          <cell r="C752" t="str">
            <v>CHI</v>
          </cell>
          <cell r="D752">
            <v>61.39</v>
          </cell>
        </row>
        <row r="753">
          <cell r="A753">
            <v>91646</v>
          </cell>
          <cell r="B753" t="str">
            <v>CAMINHÃO DE TRANSPORTE DE MATERIAL ASFÁLTICO 30.000 L, COM CAVALO MECÂNICO DE CAPACIDADE MÁXIMA DE TRAÇÃO COMBINADO DE 66.000 KG, POTÊNCIA 360 CV, INCLUSIVE TANQUE DE ASFALTO COM SERPENTINA - CHI DIURNO. AF_08/2015</v>
          </cell>
          <cell r="C753" t="str">
            <v>CHI</v>
          </cell>
          <cell r="D753">
            <v>96.25</v>
          </cell>
        </row>
        <row r="754">
          <cell r="A754">
            <v>91693</v>
          </cell>
          <cell r="B754" t="str">
            <v>SERRA CIRCULAR DE BANCADA COM MOTOR ELÉTRICO POTÊNCIA DE 5HP, COM COIFA PARA DISCO 10" - CHI DIURNO. AF_08/2015</v>
          </cell>
          <cell r="C754" t="str">
            <v>CHI</v>
          </cell>
          <cell r="D754">
            <v>34.64</v>
          </cell>
        </row>
        <row r="755">
          <cell r="A755">
            <v>92044</v>
          </cell>
          <cell r="B755" t="str">
            <v>DISTRIBUIDOR DE AGREGADOS REBOCAVEL, CAPACIDADE 1,9 M³, LARGURA DE TRABALHO 3,66 M - CHI DIURNO. AF_11/2015</v>
          </cell>
          <cell r="C755" t="str">
            <v>CHI</v>
          </cell>
          <cell r="D755">
            <v>7.8</v>
          </cell>
        </row>
        <row r="756">
          <cell r="A756">
            <v>92107</v>
          </cell>
          <cell r="B756" t="str">
            <v>CAMINHÃO PARA EQUIPAMENTO DE LIMPEZA A SUCÇÃO COM CAMINHÃO TRUCADO DE PESO BRUTO TOTAL 23000 KG, CARGA ÚTIL MÁXIMA 15935 KG, DISTÂNCIA ENTRE EIXOS 4,80 M, POTÊNCIA 230 CV, INCLUSIVE LIMPADORA A SUCÇÃO, TANQUE 12000 L - CHI DIURNO. AF_05/2023</v>
          </cell>
          <cell r="C756" t="str">
            <v>CHI</v>
          </cell>
          <cell r="D756">
            <v>91.14</v>
          </cell>
        </row>
        <row r="757">
          <cell r="A757">
            <v>92113</v>
          </cell>
          <cell r="B757" t="str">
            <v>PENEIRA ROTATIVA COM MOTOR ELÉTRICO TRIFÁSICO DE 2 CV, CILINDRO DE 1 M X 0,60 M, COM FUROS DE 3,17 MM - CHI DIURNO. AF_05/2023</v>
          </cell>
          <cell r="C757" t="str">
            <v>CHI</v>
          </cell>
          <cell r="D757">
            <v>1.05</v>
          </cell>
        </row>
        <row r="758">
          <cell r="A758">
            <v>92119</v>
          </cell>
          <cell r="B758" t="str">
            <v>DOSADOR DE AREIA, CAPACIDADE DE 26 LITROS - CHI DIURNO. AF_05/2023</v>
          </cell>
          <cell r="C758" t="str">
            <v>CHI</v>
          </cell>
          <cell r="D758">
            <v>0.25</v>
          </cell>
        </row>
        <row r="759">
          <cell r="A759">
            <v>92139</v>
          </cell>
          <cell r="B759" t="str">
            <v>CAMINHONETE COM MOTOR A DIESEL, POTÊNCIA 180 CV, CABINE DUPLA, 4X4 - CHI DIURNO. AF_11/2015</v>
          </cell>
          <cell r="C759" t="str">
            <v>CHI</v>
          </cell>
          <cell r="D759">
            <v>41.63</v>
          </cell>
        </row>
        <row r="760">
          <cell r="A760">
            <v>92146</v>
          </cell>
          <cell r="B760" t="str">
            <v>CAMINHONETE CABINE SIMPLES COM MOTOR 1.6 FLEX, CÂMBIO MANUAL, POTÊNCIA 101/104 CV, 2 PORTAS - CHI DIURNO. AF_11/2015</v>
          </cell>
          <cell r="C760" t="str">
            <v>CHI</v>
          </cell>
          <cell r="D760">
            <v>30.06</v>
          </cell>
        </row>
        <row r="761">
          <cell r="A761">
            <v>92243</v>
          </cell>
          <cell r="B761" t="str">
            <v>CAMINHÃO DE TRANSPORTE DE MATERIAL ASFÁLTICO 20.000 L, COM CAVALO MECÂNICO DE CAPACIDADE MÁXIMA DE TRAÇÃO COMBINADO DE 45.000 KG, POTÊNCIA 330 CV, INCLUSIVE TANQUE DE ASFALTO COM MAÇARICO - CHI DIURNO. AF_12/2015</v>
          </cell>
          <cell r="C761" t="str">
            <v>CHI</v>
          </cell>
          <cell r="D761">
            <v>78.53</v>
          </cell>
        </row>
        <row r="762">
          <cell r="A762">
            <v>92717</v>
          </cell>
          <cell r="B762" t="str">
            <v>APARELHO PARA CORTE E SOLDA OXI-ACETILENO SOBRE RODAS, INCLUSIVE CILINDROS E MAÇARICOS - CHI DIURNO. AF_05/2023</v>
          </cell>
          <cell r="C762" t="str">
            <v>CHI</v>
          </cell>
          <cell r="D762">
            <v>0.18</v>
          </cell>
        </row>
        <row r="763">
          <cell r="A763">
            <v>92961</v>
          </cell>
          <cell r="B763" t="str">
            <v>MÁQUINA EXTRUSORA DE CONCRETO PARA GUIAS E SARJETAS, MOTOR A DIESEL, POTÊNCIA 14 CV - CHI DIURNO. AF_12/2015</v>
          </cell>
          <cell r="C763" t="str">
            <v>CHI</v>
          </cell>
          <cell r="D763">
            <v>5.29</v>
          </cell>
        </row>
        <row r="764">
          <cell r="A764">
            <v>92967</v>
          </cell>
          <cell r="B764" t="str">
            <v>MARTELO PERFURADOR PNEUMÁTICO MANUAL, HASTE 25 X 75 MM, 21 KG - CHI DIURNO. AF_12/2015</v>
          </cell>
          <cell r="C764" t="str">
            <v>CHI</v>
          </cell>
          <cell r="D764">
            <v>27.27</v>
          </cell>
        </row>
        <row r="765">
          <cell r="A765">
            <v>93225</v>
          </cell>
          <cell r="B765" t="str">
            <v>PERFURATRIZ COM TORRE METÁLICA PARA EXECUÇÃO DE ESTACA HÉLICE CONTÍNUA, PROFUNDIDADE MÁXIMA DE 32 M, DIÂMETRO MÁXIMO DE 1000 MM, POTÊNCIA INSTALADA DE 350 HP, MESA ROTATIVA COM TORQUE MÁXIMO DE 263 KNM - CHI DIURNO. AF_01/2016</v>
          </cell>
          <cell r="C765" t="str">
            <v>CHI</v>
          </cell>
          <cell r="D765">
            <v>504.3</v>
          </cell>
        </row>
        <row r="766">
          <cell r="A766">
            <v>93234</v>
          </cell>
          <cell r="B766" t="str">
            <v>BETONEIRA CAPACIDADE NOMINAL 400 L, CAPACIDADE DE MISTURA 310 L, MOTOR A GASOLINA POTÊNCIA 5,5 HP, SEM CARREGADOR - CHI DIURNO. AF_02/2016</v>
          </cell>
          <cell r="C766" t="str">
            <v>CHI</v>
          </cell>
          <cell r="D766">
            <v>0.44</v>
          </cell>
        </row>
        <row r="767">
          <cell r="A767">
            <v>93244</v>
          </cell>
          <cell r="B767" t="str">
            <v>ROLO COMPACTADOR VIBRATÓRIO PÉ DE CARNEIRO PARA SOLOS, POTÊNCIA 80 HP, PESO OPERACIONAL SEM/COM LASTRO 7,4 / 8,8 T, LARGURA DE TRABALHO 1,68 M - CHI DIURNO. AF_02/2016</v>
          </cell>
          <cell r="C767" t="str">
            <v>CHI</v>
          </cell>
          <cell r="D767">
            <v>69.08</v>
          </cell>
        </row>
        <row r="768">
          <cell r="A768">
            <v>93274</v>
          </cell>
          <cell r="B768" t="str">
            <v>GRUA ASCENSIONAL, LANÇA DE 30 M, CAPACIDADE DE 1,0 T A 30 M, ALTURA ATÉ 39 M - CHI DIURNO. AF_05/2023</v>
          </cell>
          <cell r="C768" t="str">
            <v>CHI</v>
          </cell>
          <cell r="D768">
            <v>79.28</v>
          </cell>
        </row>
        <row r="769">
          <cell r="A769">
            <v>93282</v>
          </cell>
          <cell r="B769" t="str">
            <v>GUINCHO ELÉTRICO DE COLUNA, CAPACIDADE 400 KG, COM MOTO FREIO, MOTOR TRIFÁSICO DE 1,25 CV - CHI DIURNO. AF_03/2016</v>
          </cell>
          <cell r="C769" t="str">
            <v>CHI</v>
          </cell>
          <cell r="D769">
            <v>27.55</v>
          </cell>
        </row>
        <row r="770">
          <cell r="A770">
            <v>93288</v>
          </cell>
          <cell r="B770" t="str">
            <v>GUINDASTE HIDRÁULICO AUTOPROPELIDO, COM LANÇA TELESCÓPICA 40 M, CAPACIDADE MÁXIMA 60 T, POTÊNCIA 260 KW - CHI DIURNO. AF_03/2016</v>
          </cell>
          <cell r="C770" t="str">
            <v>CHI</v>
          </cell>
          <cell r="D770">
            <v>192.45</v>
          </cell>
        </row>
        <row r="771">
          <cell r="A771">
            <v>93403</v>
          </cell>
          <cell r="B771" t="str">
            <v>GUINDAUTO HIDRÁULICO, CAPACIDADE MÁXIMA DE CARGA 3300 KG, MOMENTO MÁXIMO DE CARGA 5,8 TM, ALCANCE MÁXIMO HORIZONTAL 7,60 M, INCLUSIVE CAMINHÃO TOCO PBT 16.000 KG, POTÊNCIA DE 189 CV - CHI DIURNO. AF_03/2016</v>
          </cell>
          <cell r="C771" t="str">
            <v>CHI</v>
          </cell>
          <cell r="D771">
            <v>66.72</v>
          </cell>
        </row>
        <row r="772">
          <cell r="A772">
            <v>93409</v>
          </cell>
          <cell r="B772" t="str">
            <v>MÁQUINA JATO DE PRESSAO PORTÁTIL, CAMARA DE 1 SAIDA, CAPACIDADE 280 L, DIAMETRO 670 MM, BICO DE JATO CURTO VENTURI DE 5/16" , MANGUEIRA DE 1" COM COMPRESSOR DE AR REBOCÁVEL 189 PCM E MOTOR DIESEL 63 CV - CHI DIURNO. AF_05/2023</v>
          </cell>
          <cell r="C772" t="str">
            <v>CHI</v>
          </cell>
          <cell r="D772">
            <v>32.659999999999997</v>
          </cell>
        </row>
        <row r="773">
          <cell r="A773">
            <v>93416</v>
          </cell>
          <cell r="B773" t="str">
            <v>GERADOR PORTÁTIL MONOFÁSICO, POTÊNCIA 5500 VA, MOTOR A GASOLINA, POTÊNCIA DO MOTOR 13 CV - CHI DIURNO. AF_03/2016</v>
          </cell>
          <cell r="C773" t="str">
            <v>CHI</v>
          </cell>
          <cell r="D773">
            <v>0.46</v>
          </cell>
        </row>
        <row r="774">
          <cell r="A774">
            <v>93422</v>
          </cell>
          <cell r="B774" t="str">
            <v>GRUPO GERADOR REBOCÁVEL, POTÊNCIA 66 KVA, MOTOR A DIESEL - CHI DIURNO. AF_03/2016</v>
          </cell>
          <cell r="C774" t="str">
            <v>CHI</v>
          </cell>
          <cell r="D774">
            <v>6.07</v>
          </cell>
        </row>
        <row r="775">
          <cell r="A775">
            <v>93428</v>
          </cell>
          <cell r="B775" t="str">
            <v>GRUPO GERADOR ESTACIONÁRIO, POTÊNCIA 150 KVA, MOTOR A DIESEL- CHI DIURNO. AF_03/2016</v>
          </cell>
          <cell r="C775" t="str">
            <v>CHI</v>
          </cell>
          <cell r="D775">
            <v>8.6</v>
          </cell>
        </row>
        <row r="776">
          <cell r="A776">
            <v>93434</v>
          </cell>
          <cell r="B776" t="str">
            <v>USINA DE MISTURA ASFÁLTICA À QUENTE, TIPO CONTRA FLUXO, PROD 40 A 80 TON/HORA - CHI DIURNO. AF_05/2023</v>
          </cell>
          <cell r="C776" t="str">
            <v>CHI</v>
          </cell>
          <cell r="D776">
            <v>331.62</v>
          </cell>
        </row>
        <row r="777">
          <cell r="A777">
            <v>93440</v>
          </cell>
          <cell r="B777" t="str">
            <v>USINA DE ASFALTO À FRIO, CAPACIDADE DE 40 A 60 TON/HORA, ELÉTRICA POTÊNCIA 30 CV - CHI DIURNO. AF_05/2023</v>
          </cell>
          <cell r="C777" t="str">
            <v>CHI</v>
          </cell>
          <cell r="D777">
            <v>137.49</v>
          </cell>
        </row>
        <row r="778">
          <cell r="A778">
            <v>95122</v>
          </cell>
          <cell r="B778" t="str">
            <v>USINA MISTURADORA DE SOLOS, CAPACIDADE DE 200 A 500 TON/H, POTENCIA 75KW - CHI DIURNO. AF_07/2016</v>
          </cell>
          <cell r="C778" t="str">
            <v>CHI</v>
          </cell>
          <cell r="D778">
            <v>220.35</v>
          </cell>
        </row>
        <row r="779">
          <cell r="A779">
            <v>95128</v>
          </cell>
          <cell r="B779" t="str">
            <v>DISTRIBUIDOR DE AGREGADOS AUTOPROPELIDO, CAP 3 M3, A DIESEL, POTÊNCIA 176CV - CHI DIURNO. AF_07/2016</v>
          </cell>
          <cell r="C779" t="str">
            <v>CHI</v>
          </cell>
          <cell r="D779">
            <v>57.92</v>
          </cell>
        </row>
        <row r="780">
          <cell r="A780">
            <v>95140</v>
          </cell>
          <cell r="B780" t="str">
            <v>TALHA MANUAL DE CORRENTE, CAPACIDADE DE 2 TON. COM ELEVAÇÃO DE 3 M - CHI DIURNO. AF_07/2016</v>
          </cell>
          <cell r="C780" t="str">
            <v>CHI</v>
          </cell>
          <cell r="D780">
            <v>0.03</v>
          </cell>
        </row>
        <row r="781">
          <cell r="A781">
            <v>95213</v>
          </cell>
          <cell r="B781" t="str">
            <v>GRUA ASCENCIONAL, LANÇA DE 42 M, CAPACIDADE DE 1,5 T A 30 M, ALTURA ATÉ 39 M - CHI DIURNO. AF_05/2023</v>
          </cell>
          <cell r="C781" t="str">
            <v>CHI</v>
          </cell>
          <cell r="D781">
            <v>108.98</v>
          </cell>
        </row>
        <row r="782">
          <cell r="A782">
            <v>95259</v>
          </cell>
          <cell r="B782" t="str">
            <v>MARTELO DEMOLIDOR PNEUMÁTICO MANUAL, 32 KG - CHI DIURNO. AF_09/2016</v>
          </cell>
          <cell r="C782" t="str">
            <v>CHI</v>
          </cell>
          <cell r="D782">
            <v>26.98</v>
          </cell>
        </row>
        <row r="783">
          <cell r="A783">
            <v>95265</v>
          </cell>
          <cell r="B783" t="str">
            <v>COMPACTADOR DE SOLOS DE PERCUSÃO (SOQUETE) COM MOTOR A GASOLINA, POTÊNCIA 3 CV - CHI DIURNO. AF_09/2016</v>
          </cell>
          <cell r="C783" t="str">
            <v>CHI</v>
          </cell>
          <cell r="D783">
            <v>0.9</v>
          </cell>
        </row>
        <row r="784">
          <cell r="A784">
            <v>95271</v>
          </cell>
          <cell r="B784" t="str">
            <v>RÉGUA VIBRATÓRIA DUPLA PARA CONCRETO, PESO DE 60KG, COMPRIMENTO 4 M, COM MOTOR A GASOLINA, POTÊNCIA 5,5 HP - CHI DIURNO. AF_09/2016</v>
          </cell>
          <cell r="C784" t="str">
            <v>CHI</v>
          </cell>
          <cell r="D784">
            <v>0.6</v>
          </cell>
        </row>
        <row r="785">
          <cell r="A785">
            <v>95277</v>
          </cell>
          <cell r="B785" t="str">
            <v>POLIDORA DE PISO (POLITRIZ), PESO DE 100KG, DIÂMETRO 450 MM, MOTOR ELÉTRICO, POTÊNCIA 4 HP - CHI DIURNO. AF_05/2023</v>
          </cell>
          <cell r="C785" t="str">
            <v>CHI</v>
          </cell>
          <cell r="D785">
            <v>0.6</v>
          </cell>
        </row>
        <row r="786">
          <cell r="A786">
            <v>95283</v>
          </cell>
          <cell r="B786" t="str">
            <v>DESEMPENADEIRA DE CONCRETO, PESO DE 78 KG, 4 PÁS, MOTOR A GASOLINA, POTÊNCIA 5,5 HP - CHI DIURNO. AF_05/2023</v>
          </cell>
          <cell r="C786" t="str">
            <v>CHI</v>
          </cell>
          <cell r="D786">
            <v>0.72</v>
          </cell>
        </row>
        <row r="787">
          <cell r="A787">
            <v>95621</v>
          </cell>
          <cell r="B787" t="str">
            <v>PERFURATRIZ PNEUMATICA MANUAL DE PESO MEDIO, MARTELETE, 18KG, COMPRIMENTO MÁXIMO DE CURSO DE 6 M, DIAMETRO DO PISTAO DE 5,5 CM - CHI DIURNO. AF_11/2016</v>
          </cell>
          <cell r="C787" t="str">
            <v>CHI</v>
          </cell>
          <cell r="D787">
            <v>26.63</v>
          </cell>
        </row>
        <row r="788">
          <cell r="A788">
            <v>95632</v>
          </cell>
          <cell r="B788" t="str">
            <v>ROLO COMPACTADOR VIBRATORIO TANDEM, ACO LISO, POTENCIA 125 HP, PESO SEM/COM LASTRO 10,20/11,65 T, LARGURA DE TRABALHO 1,73 M - CHI DIURNO. AF_11/2016</v>
          </cell>
          <cell r="C788" t="str">
            <v>CHI</v>
          </cell>
          <cell r="D788">
            <v>87.56</v>
          </cell>
        </row>
        <row r="789">
          <cell r="A789">
            <v>95703</v>
          </cell>
          <cell r="B789" t="str">
            <v>PERFURATRIZ MANUAL, TORQUE MAXIMO 55 KGF.M, POTENCIA 5 CV, COM DIAMETRO MAXIMO 8 1/2" - CHI DIURNO. AF_11/2016</v>
          </cell>
          <cell r="C789" t="str">
            <v>CHI</v>
          </cell>
          <cell r="D789">
            <v>40.93</v>
          </cell>
        </row>
        <row r="790">
          <cell r="A790">
            <v>95709</v>
          </cell>
          <cell r="B790" t="str">
            <v>PERFURATRIZ SOBRE ESTEIRA, TORQUE MÁXIMO 600 KGF, POTÊNCIA ENTRE 50 E 60 HP, DIÂMETRO MÁXIMO 10" - CHI DIURNO. AF_11/2016</v>
          </cell>
          <cell r="C790" t="str">
            <v>CHI</v>
          </cell>
          <cell r="D790">
            <v>103.11</v>
          </cell>
        </row>
        <row r="791">
          <cell r="A791">
            <v>95721</v>
          </cell>
          <cell r="B791" t="str">
            <v>ESCAVADEIRA HIDRAULICA SOBRE ESTEIRA, EQUIPADA COM CLAMSHELL, COM CAPACIDADE DA CAÇAMBA ENTRE 1,20 E 1,50 M3, PESO OPERACIONAL ENTRE 20,00 E 22,00 TON, POTENCIA LIQUIDA ENTRE 150 E 160 HP - CHI DIURNO. AF_11/2016</v>
          </cell>
          <cell r="C791" t="str">
            <v>CHI</v>
          </cell>
          <cell r="D791">
            <v>115.62</v>
          </cell>
        </row>
        <row r="792">
          <cell r="A792">
            <v>95873</v>
          </cell>
          <cell r="B792" t="str">
            <v>GRUPO GERADOR COM CARENAGEM, MOTOR DIESEL POTÊNCIA STANDART ENTRE 250 E 260 KVA - CHI DIURNO. AF_12/2016</v>
          </cell>
          <cell r="C792" t="str">
            <v>CHI</v>
          </cell>
          <cell r="D792">
            <v>13.75</v>
          </cell>
        </row>
        <row r="793">
          <cell r="A793">
            <v>96014</v>
          </cell>
          <cell r="B793" t="str">
            <v>TRATOR DE PNEUS COM POTÊNCIA DE 122 CV, TRAÇÃO 4X4, COM VASSOURA MECÂNICA ACOPLADA - CHI DIURNO. AF_02/2017</v>
          </cell>
          <cell r="C793" t="str">
            <v>CHI</v>
          </cell>
          <cell r="D793">
            <v>64.319999999999993</v>
          </cell>
        </row>
        <row r="794">
          <cell r="A794">
            <v>96021</v>
          </cell>
          <cell r="B794" t="str">
            <v>TRATOR DE PNEUS COM POTÊNCIA DE 122 CV, TRAÇÃO 4X4, COM GRADE DE DISCOS ACOPLADA - CHI DIURNO. AF_02/2017</v>
          </cell>
          <cell r="C794" t="str">
            <v>CHI</v>
          </cell>
          <cell r="D794">
            <v>64.069999999999993</v>
          </cell>
        </row>
        <row r="795">
          <cell r="A795">
            <v>96029</v>
          </cell>
          <cell r="B795" t="str">
            <v>TRATOR DE PNEUS COM POTÊNCIA DE 85 CV, TRAÇÃO 4X4, COM GRADE DE DISCOS ACOPLADA - CHI DIURNO. AF_02/2017</v>
          </cell>
          <cell r="C795" t="str">
            <v>CHI</v>
          </cell>
          <cell r="D795">
            <v>57.31</v>
          </cell>
        </row>
        <row r="796">
          <cell r="A796">
            <v>96036</v>
          </cell>
          <cell r="B796" t="str">
            <v>CAMINHÃO BASCULANTE 10 M3, TRUCADO, POTÊNCIA 230 CV, INCLUSIVE CAÇAMBA METÁLICA, COM DISTRIBUIDOR DE AGREGADOS ACOPLADO - CHI DIURNO. AF_02/2017</v>
          </cell>
          <cell r="C796" t="str">
            <v>CHI</v>
          </cell>
          <cell r="D796">
            <v>80.73</v>
          </cell>
        </row>
        <row r="797">
          <cell r="A797">
            <v>96155</v>
          </cell>
          <cell r="B797" t="str">
            <v>TRATOR DE PNEUS COM POTÊNCIA DE 85 CV, TRAÇÃO 4X4, COM VASSOURA MECÂNICA ACOPLADA - CHI DIURNO. AF_02/2017</v>
          </cell>
          <cell r="C797" t="str">
            <v>CHI</v>
          </cell>
          <cell r="D797">
            <v>57.56</v>
          </cell>
        </row>
        <row r="798">
          <cell r="A798">
            <v>96156</v>
          </cell>
          <cell r="B798" t="str">
            <v>MINICARREGADEIRA SOBRE RODAS POTENCIA 47HP CAPACIDADE OPERACAO 646 KG, COM VASSOURA MECÂNICA ACOPLADA - CHI DIURNO. AF_03/2017</v>
          </cell>
          <cell r="C798" t="str">
            <v>CHI</v>
          </cell>
          <cell r="D798">
            <v>67.36</v>
          </cell>
        </row>
        <row r="799">
          <cell r="A799">
            <v>96159</v>
          </cell>
          <cell r="B799" t="str">
            <v>MÁQUINA DEMARCADORA DE FAIXA DE TRÁFEGO À FRIO, AUTOPROPELIDA, POTÊNCIA 38 HP - CHI DIURNO. AF_07/2016</v>
          </cell>
          <cell r="C799" t="str">
            <v>CHI</v>
          </cell>
          <cell r="D799">
            <v>96.32</v>
          </cell>
        </row>
        <row r="800">
          <cell r="A800">
            <v>96246</v>
          </cell>
          <cell r="B800" t="str">
            <v>MINIESCAVADEIRA SOBRE ESTEIRAS, POTÊNCIA LÍQUIDA DE *30* HP, PESO OPERACIONAL DE *3.500* KG - CHI DIURNO. AF_04/2017</v>
          </cell>
          <cell r="C800" t="str">
            <v>CHI</v>
          </cell>
          <cell r="D800">
            <v>68.89</v>
          </cell>
        </row>
        <row r="801">
          <cell r="A801">
            <v>96464</v>
          </cell>
          <cell r="B801" t="str">
            <v>ROLO COMPACTADOR DE PNEUS, ESTÁTICO, PRESSÃO VARIÁVEL, POTÊNCIA 110 HP, PESO SEM/COM LASTRO 10,8/27 T, LARGURA DE ROLAGEM 2,30 M - CHI DIURNO. AF_06/2017</v>
          </cell>
          <cell r="C801" t="str">
            <v>CHI</v>
          </cell>
          <cell r="D801">
            <v>94.19</v>
          </cell>
        </row>
        <row r="802">
          <cell r="A802">
            <v>98765</v>
          </cell>
          <cell r="B802" t="str">
            <v>INVERSOR DE SOLDA MONOFÁSICO DE 160 A, POTÊNCIA DE 5400 W, TENSÃO DE 220 V, PARA SOLDA COM ELETRODOS DE 2,0 A 4,0 MM E PROCESSO TIG - CHI DIURNO. AF_06/2018</v>
          </cell>
          <cell r="C802" t="str">
            <v>CHI</v>
          </cell>
          <cell r="D802">
            <v>0.06</v>
          </cell>
        </row>
        <row r="803">
          <cell r="A803">
            <v>99834</v>
          </cell>
          <cell r="B803" t="str">
            <v>LAVADORA DE ALTA PRESSAO (LAVA-JATO) PARA AGUA FRIA, PRESSAO DE OPERACAO ENTRE 1400 E 1900 LIB/POL2, VAZAO MAXIMA ENTRE 400 E 700 L/H - CHI DIURNO. AF_05/2023</v>
          </cell>
          <cell r="C803" t="str">
            <v>CHI</v>
          </cell>
          <cell r="D803">
            <v>0.2</v>
          </cell>
        </row>
        <row r="804">
          <cell r="A804">
            <v>100642</v>
          </cell>
          <cell r="B804" t="str">
            <v>USINA DE MISTURA ASFÁLTICA À QUENTE, TIPO CONTRA FLUXO, PROD 100 A 140 TON/HORA - CHI DIURNO. AF_12/2019</v>
          </cell>
          <cell r="C804" t="str">
            <v>CHI</v>
          </cell>
          <cell r="D804">
            <v>291.7</v>
          </cell>
        </row>
        <row r="805">
          <cell r="A805">
            <v>100648</v>
          </cell>
          <cell r="B805" t="str">
            <v>USINA DE ASFALTO, TIPO GRAVIMÉTRICA, PROD 150 TON/HORA - CHI DIURNO. AF_12/2019</v>
          </cell>
          <cell r="C805" t="str">
            <v>CHI</v>
          </cell>
          <cell r="D805">
            <v>574.59</v>
          </cell>
        </row>
        <row r="806">
          <cell r="A806">
            <v>102274</v>
          </cell>
          <cell r="B806" t="str">
            <v>MARTELO DEMOLIDOR ELÉTRICO, COM POTÊNCIA DE 2.000 W, 1.000 IMPACTOS POR MINUTO, PESO DE 30 KG -  CHI DIURNO. AF_01/2021</v>
          </cell>
          <cell r="C806" t="str">
            <v>CHI</v>
          </cell>
          <cell r="D806">
            <v>26</v>
          </cell>
        </row>
        <row r="807">
          <cell r="A807">
            <v>102875</v>
          </cell>
          <cell r="B807" t="str">
            <v>PERFURATRIZ HIDRÁULICA SOBRE ESTEIRA, TORQUE MÁXIMO 161 KNM, PROFUNDIDADE MÁXIMA 54 M, DIÂMETRO MÁXIMO 1500 MM, POTÊNCIA MOTOR 268 HP - CHI DIURNO. AF_04/2019</v>
          </cell>
          <cell r="C807" t="str">
            <v>CHI</v>
          </cell>
          <cell r="D807">
            <v>482</v>
          </cell>
        </row>
        <row r="808">
          <cell r="A808">
            <v>102881</v>
          </cell>
          <cell r="B808" t="str">
            <v>PERFURATRIZ PARA EXECUÇÃO DE ESTACAS SECANTES, TIPO HÉLICE CONTÍNUA COM CABEÇOTE DUPLO E TUBO METÁLICO - CHI DIURNO. AF_04/2019</v>
          </cell>
          <cell r="C808" t="str">
            <v>CHI</v>
          </cell>
          <cell r="D808">
            <v>656.36</v>
          </cell>
        </row>
        <row r="809">
          <cell r="A809">
            <v>102965</v>
          </cell>
          <cell r="B809" t="str">
            <v>PERFURATRIZ HIDRÁULICA SOBRE ESTEIRA, TORQUE MÁXIMO 98 KNM, PROFUNDIDADE MÁXIMA 25 M, DIÂMETRO MÁXIMO 115 MM, POTÊNCIA MOTOR 190 HP - CHI DIURNO. AF_02/2021</v>
          </cell>
          <cell r="C809" t="str">
            <v>CHI</v>
          </cell>
          <cell r="D809">
            <v>251.7</v>
          </cell>
        </row>
        <row r="810">
          <cell r="A810">
            <v>102975</v>
          </cell>
          <cell r="B810" t="str">
            <v>PERFURATRIZ ROTATIVA SOBRE ESTEIRA, TORQUE MAXIMO 2500 KGM, POTENCIA 110 HP, MOTOR DIESEL - CHI DIURNO. AF_05/2017</v>
          </cell>
          <cell r="C810" t="str">
            <v>CHI</v>
          </cell>
          <cell r="D810">
            <v>151.12</v>
          </cell>
        </row>
        <row r="811">
          <cell r="A811">
            <v>103225</v>
          </cell>
          <cell r="B811" t="str">
            <v>PERFURATRIZ PARA FURO DIRECIONAL HORIZONTAL (HDD) COM CAPACIDADE ATÉ 89 KN, POTÊNCIA 24,8 HP A 80 HP (INCLUSO FERRAMENTAS E LOCALIZADOR) - CHI DIURNO. AF_05/2023</v>
          </cell>
          <cell r="C811" t="str">
            <v>CHI</v>
          </cell>
          <cell r="D811">
            <v>224.71</v>
          </cell>
        </row>
        <row r="812">
          <cell r="A812">
            <v>103231</v>
          </cell>
          <cell r="B812" t="str">
            <v>PERFURATRIZ PARA FURO DIRECIONAL HORIZONTAL (HDD) COM CAPACIDADE DE 90 KN A 200 KN, POTÊNCIA 100 HP A 160 HP (INCLUSO FERRAMENTAS E LOCALIZADOR) - CHI DIURNO. AF_05/2023</v>
          </cell>
          <cell r="C812" t="str">
            <v>CHI</v>
          </cell>
          <cell r="D812">
            <v>470.82</v>
          </cell>
        </row>
        <row r="813">
          <cell r="A813">
            <v>103237</v>
          </cell>
          <cell r="B813" t="str">
            <v>PERFURATRIZ PARA FURO DIRECIONAL HORIZONTAL (HDD) COM CAPACIDADE DE 201 KN A 560 KN, POTÊNCIA 200 HP A 260 HP (INCLUSO FERRAMENTAS E LOCALIZADOR) - CHI DIURNO. AF_05/2023</v>
          </cell>
          <cell r="C813" t="str">
            <v>CHI</v>
          </cell>
          <cell r="D813">
            <v>631.16</v>
          </cell>
        </row>
        <row r="814">
          <cell r="A814">
            <v>104092</v>
          </cell>
          <cell r="B814" t="str">
            <v>TERMOFUSORA PARA TUBOS E CONEXÕES EM PPR COM DIÂMETROS DE 20 A 63 MM, POTÊNCIA DE 800 W, TENSAO 220 V - CHI DIURNO. AF_05/2022</v>
          </cell>
          <cell r="C814" t="str">
            <v>CHI</v>
          </cell>
          <cell r="D814">
            <v>7.0000000000000007E-2</v>
          </cell>
        </row>
        <row r="815">
          <cell r="A815">
            <v>104098</v>
          </cell>
          <cell r="B815" t="str">
            <v>TERMOFUSORA PARA TUBOS E CONEXÕES EM PPR COM DIÂMETROS DE 75 A 110 MM, POTÊNCIA DE *1100* W, TENSÃO 220 V - CHI DIURNO. AF_05/2022</v>
          </cell>
          <cell r="C815" t="str">
            <v>CHI</v>
          </cell>
          <cell r="D815">
            <v>0.09</v>
          </cell>
        </row>
        <row r="816">
          <cell r="A816">
            <v>104696</v>
          </cell>
          <cell r="B816" t="str">
            <v>PERFURATRIZ DE COROA DIAMANTADA PARA CONCRETO, DIÂMETRO ATÉ 250 MM, MOTOR ELÉTRICO 220 V, POTÊNCIA 2.500 W - CHI DIURNO. AF_05/2023</v>
          </cell>
          <cell r="C816" t="str">
            <v>CHI</v>
          </cell>
          <cell r="D816">
            <v>35.72</v>
          </cell>
        </row>
        <row r="817">
          <cell r="A817">
            <v>104717</v>
          </cell>
          <cell r="B817" t="str">
            <v>ESCAVADEIRA HIDRÁULICA DE BRAÇO LONGO (LONGO ALCANCE) SOBRE ESTEIRAS, CAÇAMBA 0,52 M3, PESO OPERACIONAL 24 T, POTÊNCIA LÍQUIDA 155 HP - CHI DIURNO. AF_06/2023</v>
          </cell>
          <cell r="C817" t="str">
            <v>CHI</v>
          </cell>
          <cell r="D817">
            <v>110.68</v>
          </cell>
        </row>
        <row r="818">
          <cell r="A818">
            <v>5089</v>
          </cell>
          <cell r="B818" t="str">
            <v>ROLO COMPACTADOR VIBRATÓRIO PÉ DE CARNEIRO PARA SOLOS, POTÊNCIA 80 HP, PESO OPERACIONAL SEM/COM LASTRO 7,4 / 8,8 T, LARGURA DE TRABALHO 1,68 M - MANUTENÇÃO. AF_02/2016</v>
          </cell>
          <cell r="C818" t="str">
            <v>H</v>
          </cell>
          <cell r="D818">
            <v>41.71</v>
          </cell>
        </row>
        <row r="819">
          <cell r="A819">
            <v>5627</v>
          </cell>
          <cell r="B819" t="str">
            <v>ESCAVADEIRA HIDRÁULICA SOBRE ESTEIRAS, CAÇAMBA 0,80 M3, PESO OPERACIONAL 17 T, POTENCIA BRUTA 111 HP - DEPRECIAÇÃO. AF_06/2014</v>
          </cell>
          <cell r="C819" t="str">
            <v>H</v>
          </cell>
          <cell r="D819">
            <v>46.95</v>
          </cell>
        </row>
        <row r="820">
          <cell r="A820">
            <v>5628</v>
          </cell>
          <cell r="B820" t="str">
            <v>ESCAVADEIRA HIDRÁULICA SOBRE ESTEIRAS, CAÇAMBA 0,80 M3, PESO OPERACIONAL 17 T, POTENCIA BRUTA 111 HP - JUROS. AF_06/2014</v>
          </cell>
          <cell r="C820" t="str">
            <v>H</v>
          </cell>
          <cell r="D820">
            <v>12.4</v>
          </cell>
        </row>
        <row r="821">
          <cell r="A821">
            <v>5629</v>
          </cell>
          <cell r="B821" t="str">
            <v>ESCAVADEIRA HIDRÁULICA SOBRE ESTEIRAS, CAÇAMBA 0,80 M3, PESO OPERACIONAL 17 T, POTENCIA BRUTA 111 HP - MANUTENÇÃO. AF_06/2014</v>
          </cell>
          <cell r="C821" t="str">
            <v>H</v>
          </cell>
          <cell r="D821">
            <v>58.69</v>
          </cell>
        </row>
        <row r="822">
          <cell r="A822">
            <v>5630</v>
          </cell>
          <cell r="B822" t="str">
            <v>ESCAVADEIRA HIDRÁULICA SOBRE ESTEIRAS, CAÇAMBA 0,80 M3, PESO OPERACIONAL 17 T, POTENCIA BRUTA 111 HP - MATERIAIS NA OPERAÇÃO. AF_06/2014</v>
          </cell>
          <cell r="C822" t="str">
            <v>H</v>
          </cell>
          <cell r="D822">
            <v>64.180000000000007</v>
          </cell>
        </row>
        <row r="823">
          <cell r="A823">
            <v>5658</v>
          </cell>
          <cell r="B823" t="str">
            <v>GRADE DE DISCO CONTROLE REMOTO REBOCÁVEL, COM 24 DISCOS 24" X 6 MM COM PNEUS PARA TRANSPORTE - MANUTENÇÃO. AF_06/2014</v>
          </cell>
          <cell r="C823" t="str">
            <v>H</v>
          </cell>
          <cell r="D823">
            <v>2.23</v>
          </cell>
        </row>
        <row r="824">
          <cell r="A824">
            <v>5664</v>
          </cell>
          <cell r="B824" t="str">
            <v>RETROESCAVADEIRA SOBRE RODAS COM CARREGADEIRA, TRAÇÃO 4X4, POTÊNCIA LÍQ. 88 HP, CAÇAMBA CARREG. CAP. MÍN. 1 M3, CAÇAMBA RETRO CAP. 0,26 M3, PESO OPERACIONAL MÍN. 6.674 KG, PROFUNDIDADE ESCAVAÇÃO MÁX. 4,37 M - MANUTENÇÃO. AF_06/2014</v>
          </cell>
          <cell r="C824" t="str">
            <v>H</v>
          </cell>
          <cell r="D824">
            <v>34.82</v>
          </cell>
        </row>
        <row r="825">
          <cell r="A825">
            <v>5667</v>
          </cell>
          <cell r="B825" t="str">
            <v>RETROESCAVADEIRA SOBRE RODAS COM CARREGADEIRA, TRAÇÃO 4X2, POTÊNCIA LÍQ. 79 HP, CAÇAMBA CARREG. CAP. MÍN. 1 M3, CAÇAMBA RETRO CAP. 0,20 M3, PESO OPERACIONAL MÍN. 6.570 KG, PROFUNDIDADE ESCAVAÇÃO MÁX. 4,37 M - MANUTENÇÃO. AF_06/2014</v>
          </cell>
          <cell r="C825" t="str">
            <v>H</v>
          </cell>
          <cell r="D825">
            <v>30.97</v>
          </cell>
        </row>
        <row r="826">
          <cell r="A826">
            <v>5668</v>
          </cell>
          <cell r="B826" t="str">
            <v>RETROESCAVADEIRA SOBRE RODAS COM CARREGADEIRA, TRAÇÃO 4X2, POTÊNCIA LÍQ. 79 HP, CAÇAMBA CARREG. CAP. MÍN. 1 M3, CAÇAMBA RETRO CAP. 0,20 M3, PESO OPERACIONAL MÍN. 6.570 KG, PROFUNDIDADE ESCAVAÇÃO MÁX. 4,37 M - MATERIAIS NA OPERAÇÃO. AF_06/2014</v>
          </cell>
          <cell r="C826" t="str">
            <v>H</v>
          </cell>
          <cell r="D826">
            <v>45.65</v>
          </cell>
        </row>
        <row r="827">
          <cell r="A827">
            <v>5674</v>
          </cell>
          <cell r="B827" t="str">
            <v>ROLO COMPACTADOR VIBRATÓRIO DE UM CILINDRO AÇO LISO, POTÊNCIA 80 HP, PESO OPERACIONAL MÁXIMO 8,1 T, IMPACTO DINÂMICO 16,15 / 9,5 T, LARGURA DE TRABALHO 1,68 M - MANUTENÇÃO. AF_06/2014</v>
          </cell>
          <cell r="C827" t="str">
            <v>H</v>
          </cell>
          <cell r="D827">
            <v>40.11</v>
          </cell>
        </row>
        <row r="828">
          <cell r="A828">
            <v>5692</v>
          </cell>
          <cell r="B828" t="str">
            <v>MOTOBOMBA CENTRÍFUGA, MOTOR A GASOLINA, POTÊNCIA 5,42 HP, BOCAIS 1 1/2" X 1", DIÂMETRO ROTOR 143 MM HM/Q = 6 MCA / 16,8 M3/H A 38 MCA / 6,6 M3/H - MANUTENÇÃO. AF_06/2014</v>
          </cell>
          <cell r="C828" t="str">
            <v>H</v>
          </cell>
          <cell r="D828">
            <v>0.25</v>
          </cell>
        </row>
        <row r="829">
          <cell r="A829">
            <v>5693</v>
          </cell>
          <cell r="B829" t="str">
            <v>MOTOBOMBA CENTRÍFUGA, MOTOR A GASOLINA, POTÊNCIA 5,42 HP, BOCAIS 1 1/2" X 1", DIÂMETRO ROTOR 143 MM HM/Q = 6 MCA / 16,8 M3/H A 38 MCA / 6,6 M3/H - MATERIAIS NA OPERAÇÃO. AF_06/2014</v>
          </cell>
          <cell r="C829" t="str">
            <v>H</v>
          </cell>
          <cell r="D829">
            <v>21.29</v>
          </cell>
        </row>
        <row r="830">
          <cell r="A830">
            <v>5695</v>
          </cell>
          <cell r="B830" t="str">
            <v>CAMINHÃO BASCULANTE 6 M3, PESO BRUTO TOTAL 16.000 KG, CARGA ÚTIL MÁXIMA 13.071 KG, DISTÂNCIA ENTRE EIXOS 4,80 M, POTÊNCIA 230 CV INCLUSIVE CAÇAMBA METÁLICA - MANUTENÇÃO. AF_06/2014</v>
          </cell>
          <cell r="C830" t="str">
            <v>H</v>
          </cell>
          <cell r="D830">
            <v>40.11</v>
          </cell>
        </row>
        <row r="831">
          <cell r="A831">
            <v>5703</v>
          </cell>
          <cell r="B831" t="str">
            <v>USINA DE CONCRETO FIXA, CAPACIDADE NOMINAL DE 90 A 120 M3/H, SEM SILO - MATERIAIS NA OPERAÇÃO. AF_07/2016</v>
          </cell>
          <cell r="C831" t="str">
            <v>H</v>
          </cell>
          <cell r="D831">
            <v>20.46</v>
          </cell>
        </row>
        <row r="832">
          <cell r="A832">
            <v>5705</v>
          </cell>
          <cell r="B832" t="str">
            <v>CAMINHÃO TOCO, PBT 16.000 KG, CARGA ÚTIL MÁX. 10.685 KG, DIST. ENTRE EIXOS 4,8 M, POTÊNCIA 189 CV, INCLUSIVE CARROCERIA FIXA ABERTA DE MADEIRA P/ TRANSPORTE GERAL DE CARGA SECA, DIMEN. APROX. 2,5 X 7,00 X 0,50 M - MANUTENÇÃO. AF_06/2014</v>
          </cell>
          <cell r="C832" t="str">
            <v>H</v>
          </cell>
          <cell r="D832">
            <v>38.520000000000003</v>
          </cell>
        </row>
        <row r="833">
          <cell r="A833">
            <v>5707</v>
          </cell>
          <cell r="B833" t="str">
            <v>USINA MISTURADORA DE SOLOS, CAPACIDADE DE 200 A 500 TON/H, POTENCIA 75KW - MANUTENÇÃO. AF_07/2016</v>
          </cell>
          <cell r="C833" t="str">
            <v>H</v>
          </cell>
          <cell r="D833">
            <v>78.94</v>
          </cell>
        </row>
        <row r="834">
          <cell r="A834">
            <v>5710</v>
          </cell>
          <cell r="B834" t="str">
            <v>VIBROACABADORA DE ASFALTO SOBRE ESTEIRAS, LARGURA DE PAVIMENTAÇÃO 1,90 M A 5,30 M, POTÊNCIA 105 HP CAPACIDADE 450 T/H - MANUTENÇÃO. AF_11/2014</v>
          </cell>
          <cell r="C834" t="str">
            <v>H</v>
          </cell>
          <cell r="D834">
            <v>138.41999999999999</v>
          </cell>
        </row>
        <row r="835">
          <cell r="A835">
            <v>5711</v>
          </cell>
          <cell r="B835" t="str">
            <v>VIBROACABADORA DE ASFALTO SOBRE ESTEIRAS, LARGURA DE PAVIMENTAÇÃO 1,90 M A 5,30 M, POTÊNCIA 105 HP CAPACIDADE 450 T/H - MATERIAIS NA OPERAÇÃO. AF_11/2014</v>
          </cell>
          <cell r="C835" t="str">
            <v>H</v>
          </cell>
          <cell r="D835">
            <v>88.68</v>
          </cell>
        </row>
        <row r="836">
          <cell r="A836">
            <v>5714</v>
          </cell>
          <cell r="B836" t="str">
            <v>TRATOR DE PNEUS, POTÊNCIA 85 CV, TRAÇÃO 4X4, PESO COM LASTRO DE 4.675 KG - MANUTENÇÃO. AF_06/2014</v>
          </cell>
          <cell r="C836" t="str">
            <v>H</v>
          </cell>
          <cell r="D836">
            <v>16</v>
          </cell>
        </row>
        <row r="837">
          <cell r="A837">
            <v>5715</v>
          </cell>
          <cell r="B837" t="str">
            <v>TRATOR DE PNEUS, POTÊNCIA 85 CV, TRAÇÃO 4X4, PESO COM LASTRO DE 4.675 KG - MATERIAIS NA OPERAÇÃO. AF_06/2014</v>
          </cell>
          <cell r="C837" t="str">
            <v>H</v>
          </cell>
          <cell r="D837">
            <v>67.099999999999994</v>
          </cell>
        </row>
        <row r="838">
          <cell r="A838">
            <v>5718</v>
          </cell>
          <cell r="B838" t="str">
            <v>TRATOR DE ESTEIRAS, POTÊNCIA 170 HP, PESO OPERACIONAL 19 T, CAÇAMBA 5,2 M3 - MATERIAIS NA OPERAÇÃO. AF_06/2014</v>
          </cell>
          <cell r="C838" t="str">
            <v>H</v>
          </cell>
          <cell r="D838">
            <v>105.84</v>
          </cell>
        </row>
        <row r="839">
          <cell r="A839">
            <v>5721</v>
          </cell>
          <cell r="B839" t="str">
            <v>TRATOR DE ESTEIRAS, POTÊNCIA 150 HP, PESO OPERACIONAL 16,7 T, COM RODA MOTRIZ ELEVADA E LÂMINA 3,18 M3 - MATERIAIS NA OPERAÇÃO. AF_06/2014</v>
          </cell>
          <cell r="C839" t="str">
            <v>H</v>
          </cell>
          <cell r="D839">
            <v>93.39</v>
          </cell>
        </row>
        <row r="840">
          <cell r="A840">
            <v>5722</v>
          </cell>
          <cell r="B840" t="str">
            <v>TRATOR DE ESTEIRAS, POTÊNCIA 347 HP, PESO OPERACIONAL 38,5 T, COM LÂMINA 8,70 M3 - MATERIAIS NA OPERAÇÃO. AF_06/2014</v>
          </cell>
          <cell r="C840" t="str">
            <v>H</v>
          </cell>
          <cell r="D840">
            <v>215.99</v>
          </cell>
        </row>
        <row r="841">
          <cell r="A841">
            <v>5724</v>
          </cell>
          <cell r="B841" t="str">
            <v>TRATOR DE ESTEIRAS, POTÊNCIA 100 HP, PESO OPERACIONAL 9,4 T, COM LÂMINA 2,19 M3 - MANUTENÇÃO. AF_06/2014</v>
          </cell>
          <cell r="C841" t="str">
            <v>H</v>
          </cell>
          <cell r="D841">
            <v>60.04</v>
          </cell>
        </row>
        <row r="842">
          <cell r="A842">
            <v>5727</v>
          </cell>
          <cell r="B842" t="str">
            <v>ROLO COMPACTADOR VIBRATÓRIO REBOCÁVEL, CILINDRO DE AÇO LISO, POTÊNCIA DE TRAÇÃO DE 65 CV, PESO 4,7 T, IMPACTO DINÂMICO 18,3 T, LARGURA DE TRABALHO 1,67 M - MANUTENÇÃO. AF_02/2016</v>
          </cell>
          <cell r="C842" t="str">
            <v>H</v>
          </cell>
          <cell r="D842">
            <v>12.1</v>
          </cell>
        </row>
        <row r="843">
          <cell r="A843">
            <v>5729</v>
          </cell>
          <cell r="B843" t="str">
            <v>ROLO COMPACTADOR VIBRATÓRIO TANDEM AÇO LISO, POTÊNCIA 58 HP, PESO SEM/COM LASTRO 6,5 / 9,4 T, LARGURA DE TRABALHO 1,2 M - MANUTENÇÃO. AF_06/2014</v>
          </cell>
          <cell r="C843" t="str">
            <v>H</v>
          </cell>
          <cell r="D843">
            <v>49.26</v>
          </cell>
        </row>
        <row r="844">
          <cell r="A844">
            <v>5730</v>
          </cell>
          <cell r="B844" t="str">
            <v>ROLO COMPACTADOR VIBRATÓRIO TANDEM AÇO LISO, POTÊNCIA 58 HP, PESO SEM/COM LASTRO 6,5 / 9,4 T, LARGURA DE TRABALHO 1,2 M - MATERIAIS NA OPERAÇÃO. AF_06/2014</v>
          </cell>
          <cell r="C844" t="str">
            <v>H</v>
          </cell>
          <cell r="D844">
            <v>40.700000000000003</v>
          </cell>
        </row>
        <row r="845">
          <cell r="A845">
            <v>5735</v>
          </cell>
          <cell r="B845" t="str">
            <v>RETROESCAVADEIRA SOBRE RODAS COM CARREGADEIRA, TRAÇÃO 4X4, POTÊNCIA LÍQ. 72 HP, CAÇAMBA CARREG. CAP. MÍN. 0,79 M3, CAÇAMBA RETRO CAP. 0,18 M3, PESO OPERACIONAL MÍN. 7.140 KG, PROFUNDIDADE ESCAVAÇÃO MÁX. 4,50 M - MANUTENÇÃO. AF_06/2014</v>
          </cell>
          <cell r="C845" t="str">
            <v>H</v>
          </cell>
          <cell r="D845">
            <v>33.6</v>
          </cell>
        </row>
        <row r="846">
          <cell r="A846">
            <v>5736</v>
          </cell>
          <cell r="B846" t="str">
            <v>RETROESCAVADEIRA SOBRE RODAS COM CARREGADEIRA, TRAÇÃO 4X4, POTÊNCIA LÍQ. 72 HP, CAÇAMBA CARREG. CAP. MÍN. 0,79 M3, CAÇAMBA RETRO CAP. 0,18 M3, PESO OPERACIONAL MÍN. 7.140 KG, PROFUNDIDADE ESCAVAÇÃO MÁX. 4,50 M - MATERIAIS NA OPERAÇÃO. AF_06/2014</v>
          </cell>
          <cell r="C846" t="str">
            <v>H</v>
          </cell>
          <cell r="D846">
            <v>41.6</v>
          </cell>
        </row>
        <row r="847">
          <cell r="A847">
            <v>5738</v>
          </cell>
          <cell r="B847" t="str">
            <v>ROLO COMPACTADOR VIBRATÓRIO PÉ DE CARNEIRO, OPERADO POR CONTROLE REMOTO, POTÊNCIA 12,5 KW, PESO OPERACIONAL 1,675 T, LARGURA DE TRABALHO 0,85 M - DEPRECIAÇÃO. AF_02/2016</v>
          </cell>
          <cell r="C847" t="str">
            <v>H</v>
          </cell>
          <cell r="D847">
            <v>43.8</v>
          </cell>
        </row>
        <row r="848">
          <cell r="A848">
            <v>5739</v>
          </cell>
          <cell r="B848" t="str">
            <v>ROLO COMPACTADOR VIBRATÓRIO PÉ DE CARNEIRO, OPERADO POR CONTROLE REMOTO, POTÊNCIA 12,5 KW, PESO OPERACIONAL 1,675 T, LARGURA DE TRABALHO 0,85 M - MANUTENÇÃO. AF_02/2016</v>
          </cell>
          <cell r="C848" t="str">
            <v>H</v>
          </cell>
          <cell r="D848">
            <v>54.81</v>
          </cell>
        </row>
        <row r="849">
          <cell r="A849">
            <v>5741</v>
          </cell>
          <cell r="B849" t="str">
            <v>USINA DE LAMA ASFÁLTICA, PROD 30 A 50 T/H, SILO DE AGREGADO 7 M3, RESERVATÓRIOS PARA EMULSÃO E ÁGUA DE 2,3 M3 CADA, MISTURADOR TIPO PUG MILL A SER MONTADO SOBRE CAMINHÃO - MANUTENÇÃO. AF_10/2014</v>
          </cell>
          <cell r="C849" t="str">
            <v>H</v>
          </cell>
          <cell r="D849">
            <v>42.78</v>
          </cell>
        </row>
        <row r="850">
          <cell r="A850">
            <v>5742</v>
          </cell>
          <cell r="B850" t="str">
            <v>USINA DE LAMA ASFÁLTICA, PROD 30 A 50 T/H, SILO DE AGREGADO 7 M3, RESERVATÓRIOS PARA EMULSÃO E ÁGUA DE 2,3 M3 CADA, MISTURADOR TIPO PUG MILL A SER MONTADO SOBRE CAMINHÃO - MATERIAIS NA OPERAÇÃO. AF_10/2014</v>
          </cell>
          <cell r="C850" t="str">
            <v>H</v>
          </cell>
          <cell r="D850">
            <v>27.47</v>
          </cell>
        </row>
        <row r="851">
          <cell r="A851">
            <v>5747</v>
          </cell>
          <cell r="B851" t="str">
            <v>CAMINHÃO PIPA 6.000 L, PESO BRUTO TOTAL 13.000 KG, DISTÂNCIA ENTRE EIXOS 4,80 M, POTÊNCIA 189 CV INCLUSIVE TANQUE DE AÇO PARA TRANSPORTE DE ÁGUA, CAPACIDADE 6 M3 - MATERIAIS NA OPERAÇÃO. AF_06/2014</v>
          </cell>
          <cell r="C851" t="str">
            <v>H</v>
          </cell>
          <cell r="D851">
            <v>157.52000000000001</v>
          </cell>
        </row>
        <row r="852">
          <cell r="A852">
            <v>5751</v>
          </cell>
          <cell r="B852" t="str">
            <v>CAMINHÃO TOCO, PESO BRUTO TOTAL 14.300 KG, CARGA ÚTIL MÁXIMA 9590 KG, DISTÂNCIA ENTRE EIXOS 4,76 M, POTÊNCIA 185 CV (NÃO INCLUI CARROCERIA) - MANUTENÇÃO. AF_06/2014</v>
          </cell>
          <cell r="C852" t="str">
            <v>H</v>
          </cell>
          <cell r="D852">
            <v>33.020000000000003</v>
          </cell>
        </row>
        <row r="853">
          <cell r="A853">
            <v>5754</v>
          </cell>
          <cell r="B853" t="str">
            <v>CAMINHÃO TOCO, PESO BRUTO TOTAL 16.000 KG, CARGA ÚTIL MÁXIMA DE 10.685 KG, DISTÂNCIA ENTRE EIXOS 4,80 M, POTÊNCIA 189 CV EXCLUSIVE CARROCERIA - MANUTENÇÃO. AF_06/2014</v>
          </cell>
          <cell r="C853" t="str">
            <v>H</v>
          </cell>
          <cell r="D853">
            <v>36.26</v>
          </cell>
        </row>
        <row r="854">
          <cell r="A854">
            <v>5763</v>
          </cell>
          <cell r="B854" t="str">
            <v>CAMINHÃO PIPA 10.000 L TRUCADO, PESO BRUTO TOTAL 23.000 KG, CARGA ÚTIL MÁXIMA 15.935 KG, DISTÂNCIA ENTRE EIXOS 4,8 M, POTÊNCIA 230 CV, INCLUSIVE TANQUE DE AÇO PARA TRANSPORTE DE ÁGUA - MANUTENÇÃO. AF_06/2014</v>
          </cell>
          <cell r="C854" t="str">
            <v>H</v>
          </cell>
          <cell r="D854">
            <v>51.62</v>
          </cell>
        </row>
        <row r="855">
          <cell r="A855">
            <v>5765</v>
          </cell>
          <cell r="B855" t="str">
            <v>ESPARGIDOR DE ASFALTO PRESSURIZADO COM TANQUE DE 2500 L, REBOCÁVEL COM MOTOR A GASOLINA POTÊNCIA 3,4 HP - MANUTENÇÃO. AF_07/2014</v>
          </cell>
          <cell r="C855" t="str">
            <v>H</v>
          </cell>
          <cell r="D855">
            <v>4.6399999999999997</v>
          </cell>
        </row>
        <row r="856">
          <cell r="A856">
            <v>5766</v>
          </cell>
          <cell r="B856" t="str">
            <v>ESPARGIDOR DE ASFALTO PRESSURIZADO COM TANQUE DE 2500 L, REBOCÁVEL COM MOTOR A GASOLINA POTÊNCIA 3,4 HP - MATERIAIS NA OPERAÇÃO. AF_07/2014</v>
          </cell>
          <cell r="C856" t="str">
            <v>H</v>
          </cell>
          <cell r="D856">
            <v>2.97</v>
          </cell>
        </row>
        <row r="857">
          <cell r="A857">
            <v>5779</v>
          </cell>
          <cell r="B857" t="str">
            <v>MOTONIVELADORA POTÊNCIA BÁSICA LÍQUIDA (PRIMEIRA MARCHA) 125 HP, PESO BRUTO 13032 KG, LARGURA DA LÂMINA DE 3,7 M - MANUTENÇÃO. AF_06/2014</v>
          </cell>
          <cell r="C857" t="str">
            <v>H</v>
          </cell>
          <cell r="D857">
            <v>83.59</v>
          </cell>
        </row>
        <row r="858">
          <cell r="A858">
            <v>5787</v>
          </cell>
          <cell r="B858" t="str">
            <v>PÁ CARREGADEIRA SOBRE RODAS, POTÊNCIA 197 HP, CAPACIDADE DA CAÇAMBA 2,5 A 3,5 M3, PESO OPERACIONAL 18338 KG - MATERIAIS NA OPERAÇÃO. AF_06/2014</v>
          </cell>
          <cell r="C858" t="str">
            <v>H</v>
          </cell>
          <cell r="D858">
            <v>70.08</v>
          </cell>
        </row>
        <row r="859">
          <cell r="A859">
            <v>5797</v>
          </cell>
          <cell r="B859" t="str">
            <v>COMPRESSOR DE AR REBOCÁVEL, VAZÃO 189 PCM, PRESSÃO EFETIVA DE TRABALHO 102 PSI, MOTOR DIESEL, POTÊNCIA 63 CV - MANUTENÇÃO. AF_06/2015</v>
          </cell>
          <cell r="C859" t="str">
            <v>H</v>
          </cell>
          <cell r="D859">
            <v>6.65</v>
          </cell>
        </row>
        <row r="860">
          <cell r="A860">
            <v>5800</v>
          </cell>
          <cell r="B860" t="str">
            <v>BOMBA SUBMERSÍVEL ELÉTRICA TRIFÁSICA, POTÊNCIA 2,96 HP, Ø ROTOR 144 MM SEMI-ABERTO, BOCAL DE SAÍDA Ø 2", HM/Q = 2 MCA / 38,8 M3/H A 28 MCA / 5 M3/H - MANUTENÇÃO. AF_06/2014</v>
          </cell>
          <cell r="C860" t="str">
            <v>H</v>
          </cell>
          <cell r="D860">
            <v>0.36</v>
          </cell>
        </row>
        <row r="861">
          <cell r="A861">
            <v>7032</v>
          </cell>
          <cell r="B861" t="str">
            <v>TANQUE DE ASFALTO ESTACIONÁRIO COM SERPENTINA, CAPACIDADE 30.000 L - DEPRECIAÇÃO. AF_05/2023</v>
          </cell>
          <cell r="C861" t="str">
            <v>H</v>
          </cell>
          <cell r="D861">
            <v>4.7</v>
          </cell>
        </row>
        <row r="862">
          <cell r="A862">
            <v>7033</v>
          </cell>
          <cell r="B862" t="str">
            <v>TANQUE DE ASFALTO ESTACIONÁRIO COM SERPENTINA, CAPACIDADE 30.000 L - JUROS. AF_05/2023</v>
          </cell>
          <cell r="C862" t="str">
            <v>H</v>
          </cell>
          <cell r="D862">
            <v>1.63</v>
          </cell>
        </row>
        <row r="863">
          <cell r="A863">
            <v>7034</v>
          </cell>
          <cell r="B863" t="str">
            <v>TANQUE DE ASFALTO ESTACIONÁRIO COM SERPENTINA, CAPACIDADE 30.000 L - MANUTENÇÃO. AF_05/2023</v>
          </cell>
          <cell r="C863" t="str">
            <v>H</v>
          </cell>
          <cell r="D863">
            <v>5.88</v>
          </cell>
        </row>
        <row r="864">
          <cell r="A864">
            <v>7035</v>
          </cell>
          <cell r="B864" t="str">
            <v>TANQUE DE ASFALTO ESTACIONÁRIO COM SERPENTINA, CAPACIDADE 30.000 L - MATERIAIS NA OPERAÇÃO. AF_05/2023</v>
          </cell>
          <cell r="C864" t="str">
            <v>H</v>
          </cell>
          <cell r="D864">
            <v>255.45</v>
          </cell>
        </row>
        <row r="865">
          <cell r="A865">
            <v>7038</v>
          </cell>
          <cell r="B865" t="str">
            <v>ROLO COMPACTADOR DE PNEUS ESTÁTICO, PRESSÃO VARIÁVEL, POTÊNCIA 111 HP, PESO SEM/COM LASTRO 9,5 / 26 T, LARGURA DE TRABALHO 1,90 M - DEPRECIAÇÃO. AF_07/2014</v>
          </cell>
          <cell r="C865" t="str">
            <v>H</v>
          </cell>
          <cell r="D865">
            <v>50.1</v>
          </cell>
        </row>
        <row r="866">
          <cell r="A866">
            <v>7039</v>
          </cell>
          <cell r="B866" t="str">
            <v>ROLO COMPACTADOR DE PNEUS ESTÁTICO, PRESSÃO VARIÁVEL, POTÊNCIA 111 HP, PESO SEM/COM LASTRO 9,5 / 26 T, LARGURA DE TRABALHO 1,90 M - JUROS. AF_07/2014</v>
          </cell>
          <cell r="C866" t="str">
            <v>H</v>
          </cell>
          <cell r="D866">
            <v>13.44</v>
          </cell>
        </row>
        <row r="867">
          <cell r="A867">
            <v>7040</v>
          </cell>
          <cell r="B867" t="str">
            <v>ROLO COMPACTADOR DE PNEUS ESTÁTICO, PRESSÃO VARIÁVEL, POTÊNCIA 111 HP, PESO SEM/COM LASTRO 9,5 / 26 T, LARGURA DE TRABALHO 1,90 M - MANUTENÇÃO. AF_07/2014</v>
          </cell>
          <cell r="C867" t="str">
            <v>H</v>
          </cell>
          <cell r="D867">
            <v>62.69</v>
          </cell>
        </row>
        <row r="868">
          <cell r="A868">
            <v>7044</v>
          </cell>
          <cell r="B868" t="str">
            <v>MOTOBOMBA TRASH (PARA ÁGUA SUJA) AUTO ESCORVANTE, MOTOR GASOLINA DE 6,41 HP, DIÂMETROS DE SUCÇÃO X RECALQUE: 3" X 3", HM/Q = 10 MCA / 60 M3/H A 23 MCA / 0 M3/H - DEPRECIAÇÃO. AF_10/2014</v>
          </cell>
          <cell r="C868" t="str">
            <v>H</v>
          </cell>
          <cell r="D868">
            <v>0.28000000000000003</v>
          </cell>
        </row>
        <row r="869">
          <cell r="A869">
            <v>7045</v>
          </cell>
          <cell r="B869" t="str">
            <v>MOTOBOMBA TRASH (PARA ÁGUA SUJA) AUTO ESCORVANTE, MOTOR GASOLINA DE 6,41 HP, DIÂMETROS DE SUCÇÃO X RECALQUE: 3" X 3", HM/Q = 10 MCA / 60 M3/H A 23 MCA / 0 M3/H - JUROS. AF_10/2014</v>
          </cell>
          <cell r="C869" t="str">
            <v>H</v>
          </cell>
          <cell r="D869">
            <v>0.06</v>
          </cell>
        </row>
        <row r="870">
          <cell r="A870">
            <v>7046</v>
          </cell>
          <cell r="B870" t="str">
            <v>MOTOBOMBA TRASH (PARA ÁGUA SUJA) AUTO ESCORVANTE, MOTOR GASOLINA DE 6,41 HP, DIÂMETROS DE SUCÇÃO X RECALQUE: 3" X 3", HM/Q = 10 MCA / 60 M3/H A 23 MCA / 0 M3/H - MANUTENÇÃO. AF_10/2014</v>
          </cell>
          <cell r="C870" t="str">
            <v>H</v>
          </cell>
          <cell r="D870">
            <v>0.31</v>
          </cell>
        </row>
        <row r="871">
          <cell r="A871">
            <v>7047</v>
          </cell>
          <cell r="B871" t="str">
            <v>MOTOBOMBA TRASH (PARA ÁGUA SUJA) AUTO ESCORVANTE, MOTOR GASOLINA DE 6,41 HP, DIÂMETROS DE SUCÇÃO X RECALQUE: 3" X 3", HM/Q = 10 MCA / 60 M3/H A 23 MCA / 0 M3/H - MATERIAIS NA OPERAÇÃO. AF_10/2014</v>
          </cell>
          <cell r="C871" t="str">
            <v>H</v>
          </cell>
          <cell r="D871">
            <v>25.13</v>
          </cell>
        </row>
        <row r="872">
          <cell r="A872">
            <v>7051</v>
          </cell>
          <cell r="B872" t="str">
            <v>ROLO COMPACTADOR PE DE CARNEIRO VIBRATORIO, POTENCIA 125 HP, PESO OPERACIONAL SEM/COM LASTRO 11,95 / 13,30 T, IMPACTO DINAMICO 38,5 / 22,5 T, LARGURA DE TRABALHO 2,15 M - DEPRECIAÇÃO. AF_06/2014</v>
          </cell>
          <cell r="C872" t="str">
            <v>H</v>
          </cell>
          <cell r="D872">
            <v>44.43</v>
          </cell>
        </row>
        <row r="873">
          <cell r="A873">
            <v>7052</v>
          </cell>
          <cell r="B873" t="str">
            <v>ROLO COMPACTADOR PE DE CARNEIRO VIBRATORIO, POTENCIA 125 HP, PESO OPERACIONAL SEM/COM LASTRO 11,95 / 13,30 T, IMPACTO DINAMICO 38,5 / 22,5 T, LARGURA DE TRABALHO 2,15 M - JUROS. AF_06/2014</v>
          </cell>
          <cell r="C873" t="str">
            <v>H</v>
          </cell>
          <cell r="D873">
            <v>12</v>
          </cell>
        </row>
        <row r="874">
          <cell r="A874">
            <v>7053</v>
          </cell>
          <cell r="B874" t="str">
            <v>ROLO COMPACTADOR PE DE CARNEIRO VIBRATORIO, POTENCIA 125 HP, PESO OPERACIONAL SEM/COM LASTRO 11,95 / 13,30 T, IMPACTO DINAMICO 38,5 / 22,5 T, LARGURA DE TRABALHO 2,15 M - MANUTENÇÃO. AF_06/2014</v>
          </cell>
          <cell r="C874" t="str">
            <v>H</v>
          </cell>
          <cell r="D874">
            <v>55.61</v>
          </cell>
        </row>
        <row r="875">
          <cell r="A875">
            <v>7054</v>
          </cell>
          <cell r="B875" t="str">
            <v>ROLO COMPACTADOR PE DE CARNEIRO VIBRATORIO, POTENCIA 125 HP, PESO OPERACIONAL SEM/COM LASTRO 11,95 / 13,30 T, IMPACTO DINAMICO 38,5 / 22,5 T, LARGURA DE TRABALHO 2,15 M - MATERIAIS NA OPERAÇÃO. AF_06/2014</v>
          </cell>
          <cell r="C875" t="str">
            <v>H</v>
          </cell>
          <cell r="D875">
            <v>88.92</v>
          </cell>
        </row>
        <row r="876">
          <cell r="A876">
            <v>7058</v>
          </cell>
          <cell r="B876" t="str">
            <v>CAMINHÃO BASCULANTE 6 M3 TOCO, PESO BRUTO TOTAL 16.000 KG, CARGA ÚTIL MÁXIMA 11.130 KG, DISTÂNCIA ENTRE EIXOS 5,36 M, POTÊNCIA 185 CV, INCLUSIVE CAÇAMBA METÁLICA - DEPRECIAÇÃO. AF_06/2014</v>
          </cell>
          <cell r="C876" t="str">
            <v>H</v>
          </cell>
          <cell r="D876">
            <v>23.03</v>
          </cell>
        </row>
        <row r="877">
          <cell r="A877">
            <v>7059</v>
          </cell>
          <cell r="B877" t="str">
            <v>CAMINHÃO BASCULANTE 6 M3 TOCO, PESO BRUTO TOTAL 16.000 KG, CARGA ÚTIL MÁXIMA 11.130 KG, DISTÂNCIA ENTRE EIXOS 5,36 M, POTÊNCIA 185 CV, INCLUSIVE CAÇAMBA METÁLICA - JUROS. AF_06/2014</v>
          </cell>
          <cell r="C877" t="str">
            <v>H</v>
          </cell>
          <cell r="D877">
            <v>8.86</v>
          </cell>
        </row>
        <row r="878">
          <cell r="A878">
            <v>7060</v>
          </cell>
          <cell r="B878" t="str">
            <v>CAMINHÃO BASCULANTE 6 M3 TOCO, PESO BRUTO TOTAL 16.000 KG, CARGA ÚTIL MÁXIMA 11.130 KG, DISTÂNCIA ENTRE EIXOS 5,36 M, POTÊNCIA 185 CV, INCLUSIVE CAÇAMBA METÁLICA - MANUTENÇÃO. AF_06/2014</v>
          </cell>
          <cell r="C878" t="str">
            <v>H</v>
          </cell>
          <cell r="D878">
            <v>41.49</v>
          </cell>
        </row>
        <row r="879">
          <cell r="A879">
            <v>7061</v>
          </cell>
          <cell r="B879" t="str">
            <v>CAMINHÃO BASCULANTE 6 M3 TOCO, PESO BRUTO TOTAL 16.000 KG, CARGA ÚTIL MÁXIMA 11.130 KG, DISTÂNCIA ENTRE EIXOS 5,36 M, POTÊNCIA 185 CV, INCLUSIVE CAÇAMBA METÁLICA - MATERIAIS NA OPERAÇÃO. AF_06/2014</v>
          </cell>
          <cell r="C879" t="str">
            <v>H</v>
          </cell>
          <cell r="D879">
            <v>81.17</v>
          </cell>
        </row>
        <row r="880">
          <cell r="A880">
            <v>7063</v>
          </cell>
          <cell r="B880" t="str">
            <v>TRATOR DE PNEUS, POTÊNCIA 122 CV, TRAÇÃO 4X4, PESO COM LASTRO DE 4.510 KG - DEPRECIAÇÃO. AF_06/2014</v>
          </cell>
          <cell r="C880" t="str">
            <v>H</v>
          </cell>
          <cell r="D880">
            <v>19.96</v>
          </cell>
        </row>
        <row r="881">
          <cell r="A881">
            <v>7064</v>
          </cell>
          <cell r="B881" t="str">
            <v>TRATOR DE PNEUS, POTÊNCIA 122 CV, TRAÇÃO 4X4, PESO COM LASTRO DE 4.510 KG - JUROS. AF_06/2014</v>
          </cell>
          <cell r="C881" t="str">
            <v>H</v>
          </cell>
          <cell r="D881">
            <v>5.39</v>
          </cell>
        </row>
        <row r="882">
          <cell r="A882">
            <v>7065</v>
          </cell>
          <cell r="B882" t="str">
            <v>TRATOR DE PNEUS, POTÊNCIA 122 CV, TRAÇÃO 4X4, PESO COM LASTRO DE 4.510 KG - MANUTENÇÃO. AF_06/2014</v>
          </cell>
          <cell r="C882" t="str">
            <v>H</v>
          </cell>
          <cell r="D882">
            <v>21.83</v>
          </cell>
        </row>
        <row r="883">
          <cell r="A883">
            <v>7066</v>
          </cell>
          <cell r="B883" t="str">
            <v>TRATOR DE PNEUS, POTÊNCIA 122 CV, TRAÇÃO 4X4, PESO COM LASTRO DE 4.510 KG - MATERIAIS NA OPERAÇÃO. AF_06/2014</v>
          </cell>
          <cell r="C883" t="str">
            <v>H</v>
          </cell>
          <cell r="D883">
            <v>96.31</v>
          </cell>
        </row>
        <row r="884">
          <cell r="A884">
            <v>53786</v>
          </cell>
          <cell r="B884" t="str">
            <v>RETROESCAVADEIRA SOBRE RODAS COM CARREGADEIRA, TRAÇÃO 4X4, POTÊNCIA LÍQ. 88 HP, CAÇAMBA CARREG. CAP. MÍN. 1 M3, CAÇAMBA RETRO CAP. 0,26 M3, PESO OPERACIONAL MÍN. 6.674 KG, PROFUNDIDADE ESCAVAÇÃO MÁX. 4,37 M - MATERIAIS NA OPERAÇÃO. AF_06/2014</v>
          </cell>
          <cell r="C884" t="str">
            <v>H</v>
          </cell>
          <cell r="D884">
            <v>50.83</v>
          </cell>
        </row>
        <row r="885">
          <cell r="A885">
            <v>53788</v>
          </cell>
          <cell r="B885" t="str">
            <v>ROLO COMPACTADOR VIBRATÓRIO DE UM CILINDRO AÇO LISO, POTÊNCIA 80 HP, PESO OPERACIONAL MÁXIMO 8,1 T, IMPACTO DINÂMICO 16,15 / 9,5 T, LARGURA DE TRABALHO 1,68 M - MATERIAIS NA OPERAÇÃO. AF_06/2014</v>
          </cell>
          <cell r="C885" t="str">
            <v>H</v>
          </cell>
          <cell r="D885">
            <v>56.91</v>
          </cell>
        </row>
        <row r="886">
          <cell r="A886">
            <v>53792</v>
          </cell>
          <cell r="B886" t="str">
            <v>CAMINHÃO BASCULANTE 6 M3, PESO BRUTO TOTAL 16.000 KG, CARGA ÚTIL MÁXIMA 13.071 KG, DISTÂNCIA ENTRE EIXOS 4,80 M, POTÊNCIA 230 CV INCLUSIVE CAÇAMBA METÁLICA - MATERIAIS NA OPERAÇÃO. AF_06/2014</v>
          </cell>
          <cell r="C886" t="str">
            <v>H</v>
          </cell>
          <cell r="D886">
            <v>100.9</v>
          </cell>
        </row>
        <row r="887">
          <cell r="A887">
            <v>53794</v>
          </cell>
          <cell r="B887" t="str">
            <v>USINA DE CONCRETO FIXA, CAPACIDADE NOMINAL DE 90 A 120 M3/H, SEM SILO - MANUTENÇÃO. AF_07/2016</v>
          </cell>
          <cell r="C887" t="str">
            <v>H</v>
          </cell>
          <cell r="D887">
            <v>35.619999999999997</v>
          </cell>
        </row>
        <row r="888">
          <cell r="A888">
            <v>53797</v>
          </cell>
          <cell r="B888" t="str">
            <v>CAMINHÃO TOCO, PBT 16.000 KG, CARGA ÚTIL MÁX. 10.685 KG, DIST. ENTRE EIXOS 4,8 M, POTÊNCIA 189 CV, INCLUSIVE CARROCERIA FIXA ABERTA DE MADEIRA P/ TRANSPORTE GERAL DE CARGA SECA, DIMEN. APROX. 2,5 X 7,00 X 0,50 M - MATERIAIS NA OPERAÇÃO. AF_06/2014</v>
          </cell>
          <cell r="C888" t="str">
            <v>H</v>
          </cell>
          <cell r="D888">
            <v>116.04</v>
          </cell>
        </row>
        <row r="889">
          <cell r="A889">
            <v>53804</v>
          </cell>
          <cell r="B889" t="str">
            <v>VASSOURA MECÂNICA REBOCÁVEL COM ESCOVA CILÍNDRICA, LARGURA ÚTIL DE VARRIMENTO DE 2,44 M - MANUTENÇÃO. AF_06/2014</v>
          </cell>
          <cell r="C889" t="str">
            <v>H</v>
          </cell>
          <cell r="D889">
            <v>4.6399999999999997</v>
          </cell>
        </row>
        <row r="890">
          <cell r="A890">
            <v>53806</v>
          </cell>
          <cell r="B890" t="str">
            <v>TRATOR DE ESTEIRAS, POTÊNCIA 170 HP, PESO OPERACIONAL 19 T, CAÇAMBA 5,2 M3 - MANUTENÇÃO. AF_06/2014</v>
          </cell>
          <cell r="C890" t="str">
            <v>H</v>
          </cell>
          <cell r="D890">
            <v>77.36</v>
          </cell>
        </row>
        <row r="891">
          <cell r="A891">
            <v>53810</v>
          </cell>
          <cell r="B891" t="str">
            <v>TRATOR DE ESTEIRAS, POTÊNCIA 150 HP, PESO OPERACIONAL 16,7 T, COM RODA MOTRIZ ELEVADA E LÂMINA 3,18 M3 - MANUTENÇÃO. AF_06/2014</v>
          </cell>
          <cell r="C891" t="str">
            <v>H</v>
          </cell>
          <cell r="D891">
            <v>77.84</v>
          </cell>
        </row>
        <row r="892">
          <cell r="A892">
            <v>53814</v>
          </cell>
          <cell r="B892" t="str">
            <v>TRATOR DE ESTEIRAS, POTÊNCIA 347 HP, PESO OPERACIONAL 38,5 T, COM LÂMINA 8,70 M3 - MANUTENÇÃO. AF_06/2014</v>
          </cell>
          <cell r="C892" t="str">
            <v>H</v>
          </cell>
          <cell r="D892">
            <v>254.96</v>
          </cell>
        </row>
        <row r="893">
          <cell r="A893">
            <v>53817</v>
          </cell>
          <cell r="B893" t="str">
            <v>TRATOR DE ESTEIRAS, POTÊNCIA 100 HP, PESO OPERACIONAL 9,4 T, COM LÂMINA 2,19 M3 - MATERIAIS NA OPERAÇÃO. AF_06/2014</v>
          </cell>
          <cell r="C893" t="str">
            <v>H</v>
          </cell>
          <cell r="D893">
            <v>62.22</v>
          </cell>
        </row>
        <row r="894">
          <cell r="A894">
            <v>53818</v>
          </cell>
          <cell r="B894" t="str">
            <v>ROLO COMPACTADOR VIBRATÓRIO REBOCÁVEL, CILINDRO DE AÇO LISO, POTÊNCIA DE TRAÇÃO DE 65 CV, PESO 4,7 T, IMPACTO DINÂMICO 18,3 T, LARGURA DE TRABALHO 1,67 M - DEPRECIAÇÃO. AF_02/2016</v>
          </cell>
          <cell r="C894" t="str">
            <v>H</v>
          </cell>
          <cell r="D894">
            <v>9.67</v>
          </cell>
        </row>
        <row r="895">
          <cell r="A895">
            <v>53827</v>
          </cell>
          <cell r="B895" t="str">
            <v>CAMINHÃO TOCO, PESO BRUTO TOTAL 14.300 KG, CARGA ÚTIL MÁXIMA 9590 KG, DISTÂNCIA ENTRE EIXOS 4,76 M, POTÊNCIA 185 CV (NÃO INCLUI CARROCERIA) - MATERIAIS NA OPERAÇÃO. AF_06/2014</v>
          </cell>
          <cell r="C895" t="str">
            <v>H</v>
          </cell>
          <cell r="D895">
            <v>113.59</v>
          </cell>
        </row>
        <row r="896">
          <cell r="A896">
            <v>53829</v>
          </cell>
          <cell r="B896" t="str">
            <v>CAMINHÃO TOCO, PESO BRUTO TOTAL 16.000 KG, CARGA ÚTIL MÁXIMA DE 10.685 KG, DISTÂNCIA ENTRE EIXOS 4,80 M, POTÊNCIA 189 CV EXCLUSIVE CARROCERIA - MATERIAIS NA OPERAÇÃO. AF_06/2014</v>
          </cell>
          <cell r="C896" t="str">
            <v>H</v>
          </cell>
          <cell r="D896">
            <v>116.04</v>
          </cell>
        </row>
        <row r="897">
          <cell r="A897">
            <v>53831</v>
          </cell>
          <cell r="B897" t="str">
            <v>CAMINHÃO PIPA 10.000 L TRUCADO, PESO BRUTO TOTAL 23.000 KG, CARGA ÚTIL MÁXIMA 15.935 KG, DISTÂNCIA ENTRE EIXOS 4,8 M, POTÊNCIA 230 CV, INCLUSIVE TANQUE DE AÇO PARA TRANSPORTE DE ÁGUA - MATERIAIS NA OPERAÇÃO. AF_06/2014</v>
          </cell>
          <cell r="C897" t="str">
            <v>H</v>
          </cell>
          <cell r="D897">
            <v>191.67</v>
          </cell>
        </row>
        <row r="898">
          <cell r="A898">
            <v>53840</v>
          </cell>
          <cell r="B898" t="str">
            <v>GRADE DE DISCO REBOCÁVEL COM 20 DISCOS 24" X 6 MM COM PNEUS PARA TRANSPORTE - DEPRECIAÇÃO. AF_06/2014</v>
          </cell>
          <cell r="C898" t="str">
            <v>H</v>
          </cell>
          <cell r="D898">
            <v>2.52</v>
          </cell>
        </row>
        <row r="899">
          <cell r="A899">
            <v>53841</v>
          </cell>
          <cell r="B899" t="str">
            <v>GRADE DE DISCO REBOCÁVEL COM 20 DISCOS 24" X 6 MM COM PNEUS PARA TRANSPORTE - MANUTENÇÃO. AF_06/2014</v>
          </cell>
          <cell r="C899" t="str">
            <v>H</v>
          </cell>
          <cell r="D899">
            <v>1.75</v>
          </cell>
        </row>
        <row r="900">
          <cell r="A900">
            <v>53849</v>
          </cell>
          <cell r="B900" t="str">
            <v>MOTONIVELADORA POTÊNCIA BÁSICA LÍQUIDA (PRIMEIRA MARCHA) 125 HP, PESO BRUTO 13032 KG, LARGURA DA LÂMINA DE 3,7 M - MATERIAIS NA OPERAÇÃO. AF_06/2014</v>
          </cell>
          <cell r="C900" t="str">
            <v>H</v>
          </cell>
          <cell r="D900">
            <v>83.38</v>
          </cell>
        </row>
        <row r="901">
          <cell r="A901">
            <v>53857</v>
          </cell>
          <cell r="B901" t="str">
            <v>PÁ CARREGADEIRA SOBRE RODAS, POTÊNCIA LÍQUIDA 128 HP, CAPACIDADE DA CAÇAMBA 1,7 A 2,8 M3, PESO OPERACIONAL 11632 KG - MANUTENÇÃO. AF_06/2014</v>
          </cell>
          <cell r="C901" t="str">
            <v>H</v>
          </cell>
          <cell r="D901">
            <v>47.25</v>
          </cell>
        </row>
        <row r="902">
          <cell r="A902">
            <v>53858</v>
          </cell>
          <cell r="B902" t="str">
            <v>PÁ CARREGADEIRA SOBRE RODAS, POTÊNCIA LÍQUIDA 128 HP, CAPACIDADE DA CAÇAMBA 1,7 A 2,8 M3, PESO OPERACIONAL 11632 KG - MATERIAIS NA OPERAÇÃO. AF_06/2014</v>
          </cell>
          <cell r="C902" t="str">
            <v>H</v>
          </cell>
          <cell r="D902">
            <v>45.53</v>
          </cell>
        </row>
        <row r="903">
          <cell r="A903">
            <v>53861</v>
          </cell>
          <cell r="B903" t="str">
            <v>PÁ CARREGADEIRA SOBRE RODAS, POTÊNCIA 197 HP, CAPACIDADE DA CAÇAMBA 2,5 A 3,5 M3, PESO OPERACIONAL 18338 KG - MANUTENÇÃO. AF_06/2014</v>
          </cell>
          <cell r="C903" t="str">
            <v>H</v>
          </cell>
          <cell r="D903">
            <v>65.510000000000005</v>
          </cell>
        </row>
        <row r="904">
          <cell r="A904">
            <v>53863</v>
          </cell>
          <cell r="B904" t="str">
            <v>MARTELETE OU ROMPEDOR PNEUMÁTICO MANUAL, 28 KG, COM SILENCIADOR - MANUTENÇÃO. AF_07/2016</v>
          </cell>
          <cell r="C904" t="str">
            <v>H</v>
          </cell>
          <cell r="D904">
            <v>2.19</v>
          </cell>
        </row>
        <row r="905">
          <cell r="A905">
            <v>53865</v>
          </cell>
          <cell r="B905" t="str">
            <v>COMPRESSOR DE AR REBOCÁVEL, VAZÃO 189 PCM, PRESSÃO EFETIVA DE TRABALHO 102 PSI, MOTOR DIESEL, POTÊNCIA 63 CV - MATERIAIS NA OPERAÇÃO. AF_06/2015</v>
          </cell>
          <cell r="C905" t="str">
            <v>H</v>
          </cell>
          <cell r="D905">
            <v>46.96</v>
          </cell>
        </row>
        <row r="906">
          <cell r="A906">
            <v>53866</v>
          </cell>
          <cell r="B906" t="str">
            <v>BOMBA SUBMERSÍVEL ELÉTRICA TRIFÁSICA, POTÊNCIA 2,96 HP, Ø ROTOR 144 MM SEMI-ABERTO, BOCAL DE SAÍDA Ø 2", HM/Q = 2 MCA / 38,8 M3/H A 28 MCA / 5 M3/H - MATERIAIS NA OPERAÇÃO. AF_06/2014</v>
          </cell>
          <cell r="C906" t="str">
            <v>H</v>
          </cell>
          <cell r="D906">
            <v>1.65</v>
          </cell>
        </row>
        <row r="907">
          <cell r="A907">
            <v>53882</v>
          </cell>
          <cell r="B907" t="str">
            <v>CAMINHÃO PIPA 6.000 L, PESO BRUTO TOTAL 13.000 KG, DISTÂNCIA ENTRE EIXOS 4,80 M, POTÊNCIA 189 CV INCLUSIVE TANQUE DE AÇO PARA TRANSPORTE DE ÁGUA, CAPACIDADE 6 M3 - MANUTENÇÃO. AF_06/2014</v>
          </cell>
          <cell r="C907" t="str">
            <v>H</v>
          </cell>
          <cell r="D907">
            <v>36.880000000000003</v>
          </cell>
        </row>
        <row r="908">
          <cell r="A908">
            <v>55263</v>
          </cell>
          <cell r="B908" t="str">
            <v>ROLO COMPACTADOR DE PNEUS ESTÁTICO, PRESSÃO VARIÁVEL, POTÊNCIA 111 HP, PESO SEM/COM LASTRO 9,5 / 26 T, LARGURA DE TRABALHO 1,90 M - MATERIAIS NA OPERAÇÃO. AF_07/2014</v>
          </cell>
          <cell r="C908" t="str">
            <v>H</v>
          </cell>
          <cell r="D908">
            <v>64.180000000000007</v>
          </cell>
        </row>
        <row r="909">
          <cell r="A909">
            <v>73303</v>
          </cell>
          <cell r="B909" t="str">
            <v>GRUPO GERADOR ESTACIONÁRIO, MOTOR DIESEL POTÊNCIA 170 KVA - DEPRECIAÇÃO. AF_02/2016</v>
          </cell>
          <cell r="C909" t="str">
            <v>H</v>
          </cell>
          <cell r="D909">
            <v>7.15</v>
          </cell>
        </row>
        <row r="910">
          <cell r="A910">
            <v>73307</v>
          </cell>
          <cell r="B910" t="str">
            <v>GRUPO GERADOR ESTACIONÁRIO, MOTOR DIESEL POTÊNCIA 170 KVA - MANUTENÇÃO. AF_02/2016</v>
          </cell>
          <cell r="C910" t="str">
            <v>H</v>
          </cell>
          <cell r="D910">
            <v>6.38</v>
          </cell>
        </row>
        <row r="911">
          <cell r="A911">
            <v>73309</v>
          </cell>
          <cell r="B911" t="str">
            <v>ROLO COMPACTADOR VIBRATÓRIO PÉ DE CARNEIRO PARA SOLOS, POTÊNCIA 80 HP, PESO OPERACIONAL SEM/COM LASTRO 7,4 / 8,8 T, LARGURA DE TRABALHO 1,68 M - DEPRECIAÇÃO. AF_02/2016</v>
          </cell>
          <cell r="C911" t="str">
            <v>H</v>
          </cell>
          <cell r="D911">
            <v>33.33</v>
          </cell>
        </row>
        <row r="912">
          <cell r="A912">
            <v>73311</v>
          </cell>
          <cell r="B912" t="str">
            <v>GRUPO GERADOR ESTACIONÁRIO, MOTOR DIESEL POTÊNCIA 170 KVA - MATERIAIS NA OPERAÇÃO. AF_02/2016</v>
          </cell>
          <cell r="C912" t="str">
            <v>H</v>
          </cell>
          <cell r="D912">
            <v>177.42</v>
          </cell>
        </row>
        <row r="913">
          <cell r="A913">
            <v>73313</v>
          </cell>
          <cell r="B913" t="str">
            <v>ROLO COMPACTADOR VIBRATÓRIO PÉ DE CARNEIRO PARA SOLOS, POTÊNCIA 80 HP, PESO OPERACIONAL SEM/COM LASTRO 7,4 / 8,8 T, LARGURA DE TRABALHO 1,68 M - JUROS. AF_02/2016</v>
          </cell>
          <cell r="C913" t="str">
            <v>H</v>
          </cell>
          <cell r="D913">
            <v>9</v>
          </cell>
        </row>
        <row r="914">
          <cell r="A914">
            <v>73315</v>
          </cell>
          <cell r="B914" t="str">
            <v>ROLO COMPACTADOR VIBRATÓRIO PÉ DE CARNEIRO PARA SOLOS, POTÊNCIA 80 HP, PESO OPERACIONAL SEM/COM LASTRO 7,4 / 8,8 T, LARGURA DE TRABALHO 1,68 M - MATERIAIS NA OPERAÇÃO. AF_02/2016</v>
          </cell>
          <cell r="C914" t="str">
            <v>H</v>
          </cell>
          <cell r="D914">
            <v>56.91</v>
          </cell>
        </row>
        <row r="915">
          <cell r="A915">
            <v>73335</v>
          </cell>
          <cell r="B915" t="str">
            <v>CAMINHÃO TOCO, PBT 14.300 KG, CARGA ÚTIL MÁX. 9.710 KG, DIST. ENTRE EIXOS 3,56 M, POTÊNCIA 185 CV, INCLUSIVE CARROCERIA FIXA ABERTA DE MADEIRA P/ TRANSPORTE GERAL DE CARGA SECA, DIMEN. APROX. 2,50 X 6,50 X 0,50 M - MANUTENÇÃO. AF_06/2014</v>
          </cell>
          <cell r="C915" t="str">
            <v>H</v>
          </cell>
          <cell r="D915">
            <v>35.130000000000003</v>
          </cell>
        </row>
        <row r="916">
          <cell r="A916">
            <v>73340</v>
          </cell>
          <cell r="B916" t="str">
            <v>CAMINHÃO TOCO, PBT 14.300 KG, CARGA ÚTIL MÁX. 9.710 KG, DIST. ENTRE EIXOS 3,56 M, POTÊNCIA 185 CV, INCLUSIVE CARROCERIA FIXA ABERTA DE MADEIRA P/ TRANSPORTE GERAL DE CARGA SECA, DIMEN. APROX. 2,50 X 6,50 X 0,50 M - MATERIAIS NA OPERAÇÃO. AF_06/2014</v>
          </cell>
          <cell r="C916" t="str">
            <v>H</v>
          </cell>
          <cell r="D916">
            <v>154.18</v>
          </cell>
        </row>
        <row r="917">
          <cell r="A917">
            <v>83361</v>
          </cell>
          <cell r="B917" t="str">
            <v>ESPARGIDOR DE ASFALTO PRESSURIZADO, TANQUE 6 M3 COM ISOLAÇÃO TÉRMICA, AQUECIDO COM 2 MAÇARICOS, COM BARRA ESPARGIDORA 3,60 M, MONTADO SOBRE CAMINHÃO  TOCO, PBT 14.300 KG, POTÊNCIA 185 CV - MANUTENÇÃO. AF_08/2015</v>
          </cell>
          <cell r="C917" t="str">
            <v>H</v>
          </cell>
          <cell r="D917">
            <v>42.81</v>
          </cell>
        </row>
        <row r="918">
          <cell r="A918">
            <v>83761</v>
          </cell>
          <cell r="B918" t="str">
            <v>GRUPO DE SOLDAGEM COM GERADOR A DIESEL 60 CV PARA SOLDA ELÉTRICA, SOBRE 04 RODAS, COM MOTOR 4 CILINDROS 600 A - DEPRECIAÇÃO. AF_02/2016</v>
          </cell>
          <cell r="C918" t="str">
            <v>H</v>
          </cell>
          <cell r="D918">
            <v>9.52</v>
          </cell>
        </row>
        <row r="919">
          <cell r="A919">
            <v>83762</v>
          </cell>
          <cell r="B919" t="str">
            <v>GRUPO DE SOLDAGEM COM GERADOR A DIESEL 60 CV PARA SOLDA ELÉTRICA, SOBRE 04 RODAS, COM MOTOR 4 CILINDROS 600 A - MANUTENÇÃO. AF_02/2016</v>
          </cell>
          <cell r="C919" t="str">
            <v>H</v>
          </cell>
          <cell r="D919">
            <v>8.5</v>
          </cell>
        </row>
        <row r="920">
          <cell r="A920">
            <v>83763</v>
          </cell>
          <cell r="B920" t="str">
            <v>GRUPO DE SOLDAGEM COM GERADOR A DIESEL 60 CV PARA SOLDA ELÉTRICA, SOBRE 04 RODAS, COM MOTOR 4 CILINDROS 600 A - MATERIAIS NA OPERAÇÃO. AF_02/2016</v>
          </cell>
          <cell r="C920" t="str">
            <v>H</v>
          </cell>
          <cell r="D920">
            <v>50</v>
          </cell>
        </row>
        <row r="921">
          <cell r="A921">
            <v>83764</v>
          </cell>
          <cell r="B921" t="str">
            <v>GRUPO DE SOLDAGEM COM GERADOR A DIESEL 60 CV PARA SOLDA ELÉTRICA, SOBRE 04 RODAS, COM MOTOR 4 CILINDROS 600 A - JUROS. AF_02/2016</v>
          </cell>
          <cell r="C921" t="str">
            <v>H</v>
          </cell>
          <cell r="D921">
            <v>3.35</v>
          </cell>
        </row>
        <row r="922">
          <cell r="A922">
            <v>87026</v>
          </cell>
          <cell r="B922" t="str">
            <v>GRADE DE DISCO REBOCÁVEL COM 20 DISCOS 24" X 6 MM COM PNEUS PARA TRANSPORTE - JUROS. AF_06/2014</v>
          </cell>
          <cell r="C922" t="str">
            <v>H</v>
          </cell>
          <cell r="D922">
            <v>0.69</v>
          </cell>
        </row>
        <row r="923">
          <cell r="A923">
            <v>87441</v>
          </cell>
          <cell r="B923" t="str">
            <v>BETONEIRA CAPACIDADE NOMINAL 400 L, CAPACIDADE DE MISTURA 310 L, MOTOR A DIESEL POTÊNCIA 5,0 CV, SEM CARREGADOR - DEPRECIAÇÃO. AF_05/2023</v>
          </cell>
          <cell r="C923" t="str">
            <v>H</v>
          </cell>
          <cell r="D923">
            <v>0.4</v>
          </cell>
        </row>
        <row r="924">
          <cell r="A924">
            <v>87442</v>
          </cell>
          <cell r="B924" t="str">
            <v>BETONEIRA CAPACIDADE NOMINAL 400 L, CAPACIDADE DE MISTURA 310 L, MOTOR A DIESEL POTÊNCIA 5,0 CV, SEM CARREGADOR - JUROS. AF_05/2023</v>
          </cell>
          <cell r="C924" t="str">
            <v>H</v>
          </cell>
          <cell r="D924">
            <v>0.09</v>
          </cell>
        </row>
        <row r="925">
          <cell r="A925">
            <v>87443</v>
          </cell>
          <cell r="B925" t="str">
            <v>BETONEIRA CAPACIDADE NOMINAL 400 L, CAPACIDADE DE MISTURA 310 L, MOTOR A DIESEL POTÊNCIA 5,0 CV, SEM CARREGADOR - MANUTENÇÃO. AF_05/2023</v>
          </cell>
          <cell r="C925" t="str">
            <v>H</v>
          </cell>
          <cell r="D925">
            <v>0.5</v>
          </cell>
        </row>
        <row r="926">
          <cell r="A926">
            <v>87444</v>
          </cell>
          <cell r="B926" t="str">
            <v>BETONEIRA CAPACIDADE NOMINAL 400 L, CAPACIDADE DE MISTURA 310 L, MOTOR A DIESEL POTÊNCIA 5,0 CV, SEM CARREGADOR - MATERIAIS NA OPERAÇÃO. AF_05/2023</v>
          </cell>
          <cell r="C926" t="str">
            <v>H</v>
          </cell>
          <cell r="D926">
            <v>4.17</v>
          </cell>
        </row>
        <row r="927">
          <cell r="A927">
            <v>88387</v>
          </cell>
          <cell r="B927" t="str">
            <v>MISTURADOR DE ARGAMASSA, EIXO HORIZONTAL, CAPACIDADE DE MISTURA 300 KG, MOTOR ELÉTRICO POTÊNCIA 5 CV - DEPRECIAÇÃO. AF_05/2023</v>
          </cell>
          <cell r="C927" t="str">
            <v>H</v>
          </cell>
          <cell r="D927">
            <v>0.77</v>
          </cell>
        </row>
        <row r="928">
          <cell r="A928">
            <v>88389</v>
          </cell>
          <cell r="B928" t="str">
            <v>MISTURADOR DE ARGAMASSA, EIXO HORIZONTAL, CAPACIDADE DE MISTURA 300 KG, MOTOR ELÉTRICO POTÊNCIA 5 CV - JUROS. AF_05/2023</v>
          </cell>
          <cell r="C928" t="str">
            <v>H</v>
          </cell>
          <cell r="D928">
            <v>0.18</v>
          </cell>
        </row>
        <row r="929">
          <cell r="A929">
            <v>88390</v>
          </cell>
          <cell r="B929" t="str">
            <v>MISTURADOR DE ARGAMASSA, EIXO HORIZONTAL, CAPACIDADE DE MISTURA 300 KG, MOTOR ELÉTRICO POTÊNCIA 5 CV - MANUTENÇÃO. AF_05/2023</v>
          </cell>
          <cell r="C929" t="str">
            <v>H</v>
          </cell>
          <cell r="D929">
            <v>0.85</v>
          </cell>
        </row>
        <row r="930">
          <cell r="A930">
            <v>88391</v>
          </cell>
          <cell r="B930" t="str">
            <v>MISTURADOR DE ARGAMASSA, EIXO HORIZONTAL, CAPACIDADE DE MISTURA 300 KG, MOTOR ELÉTRICO POTÊNCIA 5 CV - MATERIAIS NA OPERAÇÃO. AF_05/2023</v>
          </cell>
          <cell r="C930" t="str">
            <v>H</v>
          </cell>
          <cell r="D930">
            <v>2.69</v>
          </cell>
        </row>
        <row r="931">
          <cell r="A931">
            <v>88394</v>
          </cell>
          <cell r="B931" t="str">
            <v>MISTURADOR DE ARGAMASSA, EIXO HORIZONTAL, CAPACIDADE DE MISTURA 600 KG, MOTOR ELÉTRICO POTÊNCIA 7,5 CV - DEPRECIAÇÃO. AF_05/2023</v>
          </cell>
          <cell r="C931" t="str">
            <v>H</v>
          </cell>
          <cell r="D931">
            <v>0.92</v>
          </cell>
        </row>
        <row r="932">
          <cell r="A932">
            <v>88395</v>
          </cell>
          <cell r="B932" t="str">
            <v>MISTURADOR DE ARGAMASSA, EIXO HORIZONTAL, CAPACIDADE DE MISTURA 600 KG, MOTOR ELÉTRICO POTÊNCIA 7,5 CV - JUROS. AF_05/2023</v>
          </cell>
          <cell r="C932" t="str">
            <v>H</v>
          </cell>
          <cell r="D932">
            <v>0.21</v>
          </cell>
        </row>
        <row r="933">
          <cell r="A933">
            <v>88396</v>
          </cell>
          <cell r="B933" t="str">
            <v>MISTURADOR DE ARGAMASSA, EIXO HORIZONTAL, CAPACIDADE DE MISTURA 600 KG, MOTOR ELÉTRICO POTÊNCIA 7,5 CV - MANUTENÇÃO. AF_05/2023</v>
          </cell>
          <cell r="C933" t="str">
            <v>H</v>
          </cell>
          <cell r="D933">
            <v>1.01</v>
          </cell>
        </row>
        <row r="934">
          <cell r="A934">
            <v>88397</v>
          </cell>
          <cell r="B934" t="str">
            <v>MISTURADOR DE ARGAMASSA, EIXO HORIZONTAL, CAPACIDADE DE MISTURA 600 KG, MOTOR ELÉTRICO POTÊNCIA 7,5 CV - MATERIAIS NA OPERAÇÃO. AF_05/2023</v>
          </cell>
          <cell r="C934" t="str">
            <v>H</v>
          </cell>
          <cell r="D934">
            <v>4.03</v>
          </cell>
        </row>
        <row r="935">
          <cell r="A935">
            <v>88400</v>
          </cell>
          <cell r="B935" t="str">
            <v>MISTURADOR DE ARGAMASSA, EIXO HORIZONTAL, CAPACIDADE DE MISTURA 160 KG, MOTOR ELÉTRICO POTÊNCIA 3 CV - DEPRECIAÇÃO. AF_05/2023</v>
          </cell>
          <cell r="C935" t="str">
            <v>H</v>
          </cell>
          <cell r="D935">
            <v>0.73</v>
          </cell>
        </row>
        <row r="936">
          <cell r="A936">
            <v>88401</v>
          </cell>
          <cell r="B936" t="str">
            <v>MISTURADOR DE ARGAMASSA, EIXO HORIZONTAL, CAPACIDADE DE MISTURA 160 KG, MOTOR ELÉTRICO POTÊNCIA 3 CV - JUROS. AF_05/2023</v>
          </cell>
          <cell r="C936" t="str">
            <v>H</v>
          </cell>
          <cell r="D936">
            <v>0.17</v>
          </cell>
        </row>
        <row r="937">
          <cell r="A937">
            <v>88402</v>
          </cell>
          <cell r="B937" t="str">
            <v>MISTURADOR DE ARGAMASSA, EIXO HORIZONTAL, CAPACIDADE DE MISTURA 160 KG, MOTOR ELÉTRICO POTÊNCIA 3 CV - MANUTENÇÃO. AF_05/2023</v>
          </cell>
          <cell r="C937" t="str">
            <v>H</v>
          </cell>
          <cell r="D937">
            <v>0.8</v>
          </cell>
        </row>
        <row r="938">
          <cell r="A938">
            <v>88403</v>
          </cell>
          <cell r="B938" t="str">
            <v>MISTURADOR DE ARGAMASSA, EIXO HORIZONTAL, CAPACIDADE DE MISTURA 160 KG, MOTOR ELÉTRICO POTÊNCIA 3 CV - MATERIAIS NA OPERAÇÃO. AF_05/2023</v>
          </cell>
          <cell r="C938" t="str">
            <v>H</v>
          </cell>
          <cell r="D938">
            <v>1.61</v>
          </cell>
        </row>
        <row r="939">
          <cell r="A939">
            <v>88419</v>
          </cell>
          <cell r="B939" t="str">
            <v>PROJETOR DE ARGAMASSA, CAPACIDADE DE PROJEÇÃO 1,5 M3/H, ALCANCE DE 30 ATÉ 60 M, MOTOR ELÉTRICO POTÊNCIA 7,5 HP - DEPRECIAÇÃO. AF_06/2014</v>
          </cell>
          <cell r="C939" t="str">
            <v>H</v>
          </cell>
          <cell r="D939">
            <v>4.78</v>
          </cell>
        </row>
        <row r="940">
          <cell r="A940">
            <v>88422</v>
          </cell>
          <cell r="B940" t="str">
            <v>PROJETOR DE ARGAMASSA, CAPACIDADE DE PROJEÇÃO 1,5 M3/H, ALCANCE DE 30 ATÉ 60 M, MOTOR ELÉTRICO POTÊNCIA 7,5 HP - JUROS. AF_06/2014</v>
          </cell>
          <cell r="C940" t="str">
            <v>H</v>
          </cell>
          <cell r="D940">
            <v>1.1000000000000001</v>
          </cell>
        </row>
        <row r="941">
          <cell r="A941">
            <v>88425</v>
          </cell>
          <cell r="B941" t="str">
            <v>PROJETOR DE ARGAMASSA, CAPACIDADE DE PROJEÇÃO 1,5 M3/H, ALCANCE DE 30 ATÉ 60 M, MOTOR ELÉTRICO POTÊNCIA 7,5 HP - MANUTENÇÃO. AF_06/2014</v>
          </cell>
          <cell r="C941" t="str">
            <v>H</v>
          </cell>
          <cell r="D941">
            <v>5.98</v>
          </cell>
        </row>
        <row r="942">
          <cell r="A942">
            <v>88427</v>
          </cell>
          <cell r="B942" t="str">
            <v>PROJETOR DE ARGAMASSA, CAPACIDADE DE PROJEÇÃO 1,5 M3/H, ALCANCE DE 30 ATÉ 60 M, MOTOR ELÉTRICO POTÊNCIA 7,5 HP - MATERIAIS NA OPERAÇÃO. AF_06/2014</v>
          </cell>
          <cell r="C942" t="str">
            <v>H</v>
          </cell>
          <cell r="D942">
            <v>0.91</v>
          </cell>
        </row>
        <row r="943">
          <cell r="A943">
            <v>88434</v>
          </cell>
          <cell r="B943" t="str">
            <v>PROJETOR DE ARGAMASSA, CAPACIDADE DE PROJEÇÃO 2 M3/H, ALCANCE ATÉ 50 M, MOTOR ELÉTRICO POTÊNCIA 7,5 HP - DEPRECIAÇÃO. AF_06/2014</v>
          </cell>
          <cell r="C943" t="str">
            <v>H</v>
          </cell>
          <cell r="D943">
            <v>6.34</v>
          </cell>
        </row>
        <row r="944">
          <cell r="A944">
            <v>88435</v>
          </cell>
          <cell r="B944" t="str">
            <v>PROJETOR DE ARGAMASSA, CAPACIDADE DE PROJEÇÃO 2 M3/H, ALCANCE ATÉ 50 M, MOTOR ELÉTRICO POTÊNCIA 7,5 HP - JUROS. AF_06/2014</v>
          </cell>
          <cell r="C944" t="str">
            <v>H</v>
          </cell>
          <cell r="D944">
            <v>1.46</v>
          </cell>
        </row>
        <row r="945">
          <cell r="A945">
            <v>88436</v>
          </cell>
          <cell r="B945" t="str">
            <v>PROJETOR DE ARGAMASSA, CAPACIDADE DE PROJEÇÃO 2 M3/H, ALCANCE ATÉ 50 M, MOTOR ELÉTRICO POTÊNCIA 7,5 HP - MANUTENÇÃO. AF_06/2014</v>
          </cell>
          <cell r="C945" t="str">
            <v>H</v>
          </cell>
          <cell r="D945">
            <v>7.93</v>
          </cell>
        </row>
        <row r="946">
          <cell r="A946">
            <v>88437</v>
          </cell>
          <cell r="B946" t="str">
            <v>PROJETOR DE ARGAMASSA, CAPACIDADE DE PROJEÇÃO 2 M3/H, ALCANCE ATÉ 50 M, MOTOR ELÉTRICO POTÊNCIA 7,5 HP - MATERIAIS NA OPERAÇÃO. AF_06/2014</v>
          </cell>
          <cell r="C946" t="str">
            <v>H</v>
          </cell>
          <cell r="D946">
            <v>0.91</v>
          </cell>
        </row>
        <row r="947">
          <cell r="A947">
            <v>88569</v>
          </cell>
          <cell r="B947" t="str">
            <v>ESPARGIDOR DE ASFALTO PRESSURIZADO COM TANQUE DE 2500 L, REBOCÁVEL COM MOTOR A GASOLINA POTÊNCIA 3,4 HP - DEPRECIAÇÃO. AF_07/2014</v>
          </cell>
          <cell r="C947" t="str">
            <v>H</v>
          </cell>
          <cell r="D947">
            <v>3.71</v>
          </cell>
        </row>
        <row r="948">
          <cell r="A948">
            <v>88570</v>
          </cell>
          <cell r="B948" t="str">
            <v>ESPARGIDOR DE ASFALTO PRESSURIZADO COM TANQUE DE 2500 L, REBOCÁVEL COM MOTOR A GASOLINA POTÊNCIA 3,4 HP - JUROS. AF_07/2014</v>
          </cell>
          <cell r="C948" t="str">
            <v>H</v>
          </cell>
          <cell r="D948">
            <v>1.28</v>
          </cell>
        </row>
        <row r="949">
          <cell r="A949">
            <v>88826</v>
          </cell>
          <cell r="B949" t="str">
            <v>BETONEIRA CAPACIDADE NOMINAL DE 400 L, CAPACIDADE DE MISTURA 280 L, MOTOR ELÉTRICO TRIFÁSICO POTÊNCIA DE 2 CV, SEM CARREGADOR - DEPRECIAÇÃO. AF_05/2023</v>
          </cell>
          <cell r="C949" t="str">
            <v>H</v>
          </cell>
          <cell r="D949">
            <v>0.28999999999999998</v>
          </cell>
        </row>
        <row r="950">
          <cell r="A950">
            <v>88827</v>
          </cell>
          <cell r="B950" t="str">
            <v>BETONEIRA CAPACIDADE NOMINAL DE 400 L, CAPACIDADE DE MISTURA 280 L, MOTOR ELÉTRICO TRIFÁSICO POTÊNCIA DE 2 CV, SEM CARREGADOR - JUROS. AF_05/2023</v>
          </cell>
          <cell r="C950" t="str">
            <v>H</v>
          </cell>
          <cell r="D950">
            <v>0.06</v>
          </cell>
        </row>
        <row r="951">
          <cell r="A951">
            <v>88828</v>
          </cell>
          <cell r="B951" t="str">
            <v>BETONEIRA CAPACIDADE NOMINAL DE 400 L, CAPACIDADE DE MISTURA 280 L, MOTOR ELÉTRICO TRIFÁSICO POTÊNCIA DE 2 CV, SEM CARREGADOR - MANUTENÇÃO. AF_05/2023</v>
          </cell>
          <cell r="C951" t="str">
            <v>H</v>
          </cell>
          <cell r="D951">
            <v>0.32</v>
          </cell>
        </row>
        <row r="952">
          <cell r="A952">
            <v>88829</v>
          </cell>
          <cell r="B952" t="str">
            <v>BETONEIRA CAPACIDADE NOMINAL DE 400 L, CAPACIDADE DE MISTURA 280 L, MOTOR ELÉTRICO TRIFÁSICO POTÊNCIA DE 2 CV, SEM CARREGADOR - MATERIAIS NA OPERAÇÃO. AF_05/2023</v>
          </cell>
          <cell r="C952" t="str">
            <v>H</v>
          </cell>
          <cell r="D952">
            <v>1.07</v>
          </cell>
        </row>
        <row r="953">
          <cell r="A953">
            <v>88839</v>
          </cell>
          <cell r="B953" t="str">
            <v>TRATOR DE ESTEIRAS, POTÊNCIA 125 HP, PESO OPERACIONAL 12,9 T, COM LÂMINA 2,7 M3 - DEPRECIAÇÃO. AF_10/2014</v>
          </cell>
          <cell r="C953" t="str">
            <v>H</v>
          </cell>
          <cell r="D953">
            <v>35.15</v>
          </cell>
        </row>
        <row r="954">
          <cell r="A954">
            <v>88840</v>
          </cell>
          <cell r="B954" t="str">
            <v>TRATOR DE ESTEIRAS, POTÊNCIA 125 HP, PESO OPERACIONAL 12,9 T, COM LÂMINA 2,7 M3 - JUROS. AF_10/2014</v>
          </cell>
          <cell r="C954" t="str">
            <v>H</v>
          </cell>
          <cell r="D954">
            <v>15.48</v>
          </cell>
        </row>
        <row r="955">
          <cell r="A955">
            <v>88841</v>
          </cell>
          <cell r="B955" t="str">
            <v>TRATOR DE ESTEIRAS, POTÊNCIA 125 HP, PESO OPERACIONAL 12,9 T, COM LÂMINA 2,7 M3 - MANUTENÇÃO. AF_10/2014</v>
          </cell>
          <cell r="C955" t="str">
            <v>H</v>
          </cell>
          <cell r="D955">
            <v>62.84</v>
          </cell>
        </row>
        <row r="956">
          <cell r="A956">
            <v>88842</v>
          </cell>
          <cell r="B956" t="str">
            <v>TRATOR DE ESTEIRAS, POTÊNCIA 125 HP, PESO OPERACIONAL 12,9 T, COM LÂMINA 2,7 M3 - MATERIAIS NA OPERAÇÃO. AF_10/2014</v>
          </cell>
          <cell r="C956" t="str">
            <v>H</v>
          </cell>
          <cell r="D956">
            <v>77.83</v>
          </cell>
        </row>
        <row r="957">
          <cell r="A957">
            <v>88847</v>
          </cell>
          <cell r="B957" t="str">
            <v>USINA DE LAMA ASFÁLTICA, PROD 30 A 50 T/H, SILO DE AGREGADO 7 M3, RESERVATÓRIOS PARA EMULSÃO E ÁGUA DE 2,3 M3 CADA, MISTURADOR TIPO PUG MILL A SER MONTADO SOBRE CAMINHÃO - DEPRECIAÇÃO. AF_10/2014</v>
          </cell>
          <cell r="C957" t="str">
            <v>H</v>
          </cell>
          <cell r="D957">
            <v>22.82</v>
          </cell>
        </row>
        <row r="958">
          <cell r="A958">
            <v>88848</v>
          </cell>
          <cell r="B958" t="str">
            <v>USINA DE LAMA ASFÁLTICA, PROD 30 A 50 T/H, SILO DE AGREGADO 7 M3, RESERVATÓRIOS PARA EMULSÃO E ÁGUA DE 2,3 M3 CADA, MISTURADOR TIPO PUG MILL A SER MONTADO SOBRE CAMINHÃO - JUROS. AF_10/2014</v>
          </cell>
          <cell r="C958" t="str">
            <v>H</v>
          </cell>
          <cell r="D958">
            <v>9.3800000000000008</v>
          </cell>
        </row>
        <row r="959">
          <cell r="A959">
            <v>88853</v>
          </cell>
          <cell r="B959" t="str">
            <v>MOTOBOMBA CENTRÍFUGA, MOTOR A GASOLINA, POTÊNCIA 5,42 HP, BOCAIS 1 1/2" X 1", DIÂMETRO ROTOR 143 MM HM/Q = 6 MCA / 16,8 M3/H A 38 MCA / 6,6 M3/H - DEPRECIAÇÃO. AF_06/2014</v>
          </cell>
          <cell r="C959" t="str">
            <v>H</v>
          </cell>
          <cell r="D959">
            <v>0.23</v>
          </cell>
        </row>
        <row r="960">
          <cell r="A960">
            <v>88854</v>
          </cell>
          <cell r="B960" t="str">
            <v>MOTOBOMBA CENTRÍFUGA, MOTOR A GASOLINA, POTÊNCIA 5,42 HP, BOCAIS 1 1/2" X 1", DIÂMETRO ROTOR 143 MM HM/Q = 6 MCA / 16,8 M3/H A 38 MCA / 6,6 M3/H - JUROS. AF_06/2014</v>
          </cell>
          <cell r="C960" t="str">
            <v>H</v>
          </cell>
          <cell r="D960">
            <v>0.05</v>
          </cell>
        </row>
        <row r="961">
          <cell r="A961">
            <v>88855</v>
          </cell>
          <cell r="B961" t="str">
            <v>GRADE DE DISCO CONTROLE REMOTO REBOCÁVEL, COM 24 DISCOS 24" X 6 MM COM PNEUS PARA TRANSPORTE - DEPRECIAÇÃO. AF_06/2014</v>
          </cell>
          <cell r="C961" t="str">
            <v>H</v>
          </cell>
          <cell r="D961">
            <v>3.21</v>
          </cell>
        </row>
        <row r="962">
          <cell r="A962">
            <v>88856</v>
          </cell>
          <cell r="B962" t="str">
            <v>GRADE DE DISCO CONTROLE REMOTO REBOCÁVEL, COM 24 DISCOS 24" X 6 MM COM PNEUS PARA TRANSPORTE - JUROS. AF_06/2014</v>
          </cell>
          <cell r="C962" t="str">
            <v>H</v>
          </cell>
          <cell r="D962">
            <v>0.88</v>
          </cell>
        </row>
        <row r="963">
          <cell r="A963">
            <v>88857</v>
          </cell>
          <cell r="B963" t="str">
            <v>RETROESCAVADEIRA SOBRE RODAS COM CARREGADEIRA, TRAÇÃO 4X4, POTÊNCIA LÍQ. 88 HP, CAÇAMBA CARREG. CAP. MÍN. 1 M3, CAÇAMBA RETRO CAP. 0,26 M3, PESO OPERACIONAL MÍN. 6.674 KG, PROFUNDIDADE ESCAVAÇÃO MÁX. 4,37 M - DEPRECIAÇÃO. AF_06/2014</v>
          </cell>
          <cell r="C963" t="str">
            <v>H</v>
          </cell>
          <cell r="D963">
            <v>27.86</v>
          </cell>
        </row>
        <row r="964">
          <cell r="A964">
            <v>88858</v>
          </cell>
          <cell r="B964" t="str">
            <v>RETROESCAVADEIRA SOBRE RODAS COM CARREGADEIRA, TRAÇÃO 4X4, POTÊNCIA LÍQ. 88 HP, CAÇAMBA CARREG. CAP. MÍN. 1 M3, CAÇAMBA RETRO CAP. 0,26 M3, PESO OPERACIONAL MÍN. 6.674 KG, PROFUNDIDADE ESCAVAÇÃO MÁX. 4,37 M - JUROS. AF_06/2014</v>
          </cell>
          <cell r="C964" t="str">
            <v>H</v>
          </cell>
          <cell r="D964">
            <v>7.36</v>
          </cell>
        </row>
        <row r="965">
          <cell r="A965">
            <v>88859</v>
          </cell>
          <cell r="B965" t="str">
            <v>RETROESCAVADEIRA SOBRE RODAS COM CARREGADEIRA, TRAÇÃO 4X2, POTÊNCIA LÍQ. 79 HP, CAÇAMBA CARREG. CAP. MÍN. 1 M3, CAÇAMBA RETRO CAP. 0,20 M3, PESO OPERACIONAL MÍN. 6.570 KG, PROFUNDIDADE ESCAVAÇÃO MÁX. 4,37 M - DEPRECIAÇÃO. AF_06/2014</v>
          </cell>
          <cell r="C965" t="str">
            <v>H</v>
          </cell>
          <cell r="D965">
            <v>24.78</v>
          </cell>
        </row>
        <row r="966">
          <cell r="A966">
            <v>88860</v>
          </cell>
          <cell r="B966" t="str">
            <v>RETROESCAVADEIRA SOBRE RODAS COM CARREGADEIRA, TRAÇÃO 4X2, POTÊNCIA LÍQ. 79 HP, CAÇAMBA CARREG. CAP. MÍN. 1 M3, CAÇAMBA RETRO CAP. 0,20 M3, PESO OPERACIONAL MÍN. 6.570 KG, PROFUNDIDADE ESCAVAÇÃO MÁX. 4,37 M - JUROS. AF_06/2014</v>
          </cell>
          <cell r="C966" t="str">
            <v>H</v>
          </cell>
          <cell r="D966">
            <v>6.54</v>
          </cell>
        </row>
        <row r="967">
          <cell r="A967">
            <v>88900</v>
          </cell>
          <cell r="B967" t="str">
            <v>ESCAVADEIRA HIDRÁULICA SOBRE ESTEIRAS, CAÇAMBA 1,20 M3, PESO OPERACIONAL 21 T, POTÊNCIA BRUTA 155 HP - DEPRECIAÇÃO. AF_06/2014</v>
          </cell>
          <cell r="C967" t="str">
            <v>H</v>
          </cell>
          <cell r="D967">
            <v>53.12</v>
          </cell>
        </row>
        <row r="968">
          <cell r="A968">
            <v>88902</v>
          </cell>
          <cell r="B968" t="str">
            <v>ESCAVADEIRA HIDRÁULICA SOBRE ESTEIRAS, CAÇAMBA 1,20 M3, PESO OPERACIONAL 21 T, POTÊNCIA BRUTA 155 HP - JUROS. AF_06/2014</v>
          </cell>
          <cell r="C968" t="str">
            <v>H</v>
          </cell>
          <cell r="D968">
            <v>14.04</v>
          </cell>
        </row>
        <row r="969">
          <cell r="A969">
            <v>88903</v>
          </cell>
          <cell r="B969" t="str">
            <v>ESCAVADEIRA HIDRÁULICA SOBRE ESTEIRAS, CAÇAMBA 1,20 M3, PESO OPERACIONAL 21 T, POTÊNCIA BRUTA 155 HP - MANUTENÇÃO. AF_06/2014</v>
          </cell>
          <cell r="C969" t="str">
            <v>H</v>
          </cell>
          <cell r="D969">
            <v>66.41</v>
          </cell>
        </row>
        <row r="970">
          <cell r="A970">
            <v>88904</v>
          </cell>
          <cell r="B970" t="str">
            <v>ESCAVADEIRA HIDRÁULICA SOBRE ESTEIRAS, CAÇAMBA 1,20 M3, PESO OPERACIONAL 21 T, POTÊNCIA BRUTA 155 HP - MATERIAIS NA OPERAÇÃO. AF_06/2014</v>
          </cell>
          <cell r="C970" t="str">
            <v>H</v>
          </cell>
          <cell r="D970">
            <v>89.57</v>
          </cell>
        </row>
        <row r="971">
          <cell r="A971">
            <v>89009</v>
          </cell>
          <cell r="B971" t="str">
            <v>TRATOR DE ESTEIRAS, POTÊNCIA 150 HP, PESO OPERACIONAL 16,7 T, COM RODA MOTRIZ ELEVADA E LÂMINA 3,18 M3 - DEPRECIAÇÃO. AF_06/2014</v>
          </cell>
          <cell r="C971" t="str">
            <v>H</v>
          </cell>
          <cell r="D971">
            <v>43.54</v>
          </cell>
        </row>
        <row r="972">
          <cell r="A972">
            <v>89010</v>
          </cell>
          <cell r="B972" t="str">
            <v>TRATOR DE ESTEIRAS, POTÊNCIA 150 HP, PESO OPERACIONAL 16,7 T, COM RODA MOTRIZ ELEVADA E LÂMINA 3,18 M3 - JUROS. AF_06/2014</v>
          </cell>
          <cell r="C972" t="str">
            <v>H</v>
          </cell>
          <cell r="D972">
            <v>19.18</v>
          </cell>
        </row>
        <row r="973">
          <cell r="A973">
            <v>89011</v>
          </cell>
          <cell r="B973" t="str">
            <v>RETROESCAVADEIRA SOBRE RODAS COM CARREGADEIRA, TRAÇÃO 4X4, POTÊNCIA LÍQ. 72 HP, CAÇAMBA CARREG. CAP. MÍN. 0,79 M3, CAÇAMBA RETRO CAP. 0,18 M3, PESO OPERACIONAL MÍN. 7.140 KG, PROFUNDIDADE ESCAVAÇÃO MÁX. 4,50 M - DEPRECIAÇÃO. AF_06/2014</v>
          </cell>
          <cell r="C973" t="str">
            <v>H</v>
          </cell>
          <cell r="D973">
            <v>26.88</v>
          </cell>
        </row>
        <row r="974">
          <cell r="A974">
            <v>89012</v>
          </cell>
          <cell r="B974" t="str">
            <v>RETROESCAVADEIRA SOBRE RODAS COM CARREGADEIRA, TRAÇÃO 4X4, POTÊNCIA LÍQ. 72 HP, CAÇAMBA CARREG. CAP. MÍN. 0,79 M3, CAÇAMBA RETRO CAP. 0,18 M3, PESO OPERACIONAL MÍN. 7.140 KG, PROFUNDIDADE ESCAVAÇÃO MÁX. 4,50 M - JUROS. AF_06/2014</v>
          </cell>
          <cell r="C974" t="str">
            <v>H</v>
          </cell>
          <cell r="D974">
            <v>7.1</v>
          </cell>
        </row>
        <row r="975">
          <cell r="A975">
            <v>89013</v>
          </cell>
          <cell r="B975" t="str">
            <v>TRATOR DE ESTEIRAS, POTÊNCIA 347 HP, PESO OPERACIONAL 38,5 T, COM LÂMINA 8,70 M3 - DEPRECIAÇÃO. AF_06/2014</v>
          </cell>
          <cell r="C975" t="str">
            <v>H</v>
          </cell>
          <cell r="D975">
            <v>142.61000000000001</v>
          </cell>
        </row>
        <row r="976">
          <cell r="A976">
            <v>89014</v>
          </cell>
          <cell r="B976" t="str">
            <v>TRATOR DE ESTEIRAS, POTÊNCIA 347 HP, PESO OPERACIONAL 38,5 T, COM LÂMINA 8,70 M3 - JUROS. AF_06/2014</v>
          </cell>
          <cell r="C976" t="str">
            <v>H</v>
          </cell>
          <cell r="D976">
            <v>62.82</v>
          </cell>
        </row>
        <row r="977">
          <cell r="A977">
            <v>89015</v>
          </cell>
          <cell r="B977" t="str">
            <v>VASSOURA MECÂNICA REBOCÁVEL COM ESCOVA CILÍNDRICA, LARGURA ÚTIL DE VARRIMENTO DE 2,44 M - DEPRECIAÇÃO. AF_06/2014</v>
          </cell>
          <cell r="C977" t="str">
            <v>H</v>
          </cell>
          <cell r="D977">
            <v>3.71</v>
          </cell>
        </row>
        <row r="978">
          <cell r="A978">
            <v>89016</v>
          </cell>
          <cell r="B978" t="str">
            <v>VASSOURA MECÂNICA REBOCÁVEL COM ESCOVA CILÍNDRICA, LARGURA ÚTIL DE VARRIMENTO DE 2,44 M - JUROS. AF_06/2014</v>
          </cell>
          <cell r="C978" t="str">
            <v>H</v>
          </cell>
          <cell r="D978">
            <v>0.98</v>
          </cell>
        </row>
        <row r="979">
          <cell r="A979">
            <v>89017</v>
          </cell>
          <cell r="B979" t="str">
            <v>TRATOR DE ESTEIRAS, POTÊNCIA 170 HP, PESO OPERACIONAL 19 T, CAÇAMBA 5,2 M3 - DEPRECIAÇÃO. AF_06/2014</v>
          </cell>
          <cell r="C979" t="str">
            <v>H</v>
          </cell>
          <cell r="D979">
            <v>43.27</v>
          </cell>
        </row>
        <row r="980">
          <cell r="A980">
            <v>89018</v>
          </cell>
          <cell r="B980" t="str">
            <v>TRATOR DE ESTEIRAS, POTÊNCIA 170 HP, PESO OPERACIONAL 19 T, CAÇAMBA 5,2 M3 - JUROS. AF_06/2014</v>
          </cell>
          <cell r="C980" t="str">
            <v>H</v>
          </cell>
          <cell r="D980">
            <v>19.059999999999999</v>
          </cell>
        </row>
        <row r="981">
          <cell r="A981">
            <v>89019</v>
          </cell>
          <cell r="B981" t="str">
            <v>BOMBA SUBMERSÍVEL ELÉTRICA TRIFÁSICA, POTÊNCIA 2,96 HP, Ø ROTOR 144 MM SEMI-ABERTO, BOCAL DE SAÍDA Ø 2", HM/Q = 2 MCA / 38,8 M3/H A 28 MCA / 5 M3/H - DEPRECIAÇÃO. AF_06/2014</v>
          </cell>
          <cell r="C981" t="str">
            <v>H</v>
          </cell>
          <cell r="D981">
            <v>0.32</v>
          </cell>
        </row>
        <row r="982">
          <cell r="A982">
            <v>89020</v>
          </cell>
          <cell r="B982" t="str">
            <v>BOMBA SUBMERSÍVEL ELÉTRICA TRIFÁSICA, POTÊNCIA 2,96 HP, Ø ROTOR 144 MM SEMI-ABERTO, BOCAL DE SAÍDA Ø 2", HM/Q = 2 MCA / 38,8 M3/H A 28 MCA / 5 M3/H - JUROS. AF_06/2014</v>
          </cell>
          <cell r="C982" t="str">
            <v>H</v>
          </cell>
          <cell r="D982">
            <v>7.0000000000000007E-2</v>
          </cell>
        </row>
        <row r="983">
          <cell r="A983">
            <v>89023</v>
          </cell>
          <cell r="B983" t="str">
            <v>TANQUE DE ASFALTO ESTACIONÁRIO COM MAÇARICO, CAPACIDADE 20.000 L - DEPRECIAÇÃO. AF_05/2023</v>
          </cell>
          <cell r="C983" t="str">
            <v>H</v>
          </cell>
          <cell r="D983">
            <v>3.82</v>
          </cell>
        </row>
        <row r="984">
          <cell r="A984">
            <v>89024</v>
          </cell>
          <cell r="B984" t="str">
            <v>TANQUE DE ASFALTO ESTACIONÁRIO COM MAÇARICO, CAPACIDADE 20.000 L - JUROS. AF_05/2023</v>
          </cell>
          <cell r="C984" t="str">
            <v>H</v>
          </cell>
          <cell r="D984">
            <v>1.32</v>
          </cell>
        </row>
        <row r="985">
          <cell r="A985">
            <v>89025</v>
          </cell>
          <cell r="B985" t="str">
            <v>TANQUE DE ASFALTO ESTACIONÁRIO COM MAÇARICO, CAPACIDADE 20.000 L - MANUTENÇÃO. AF_05/2023</v>
          </cell>
          <cell r="C985" t="str">
            <v>H</v>
          </cell>
          <cell r="D985">
            <v>4.78</v>
          </cell>
        </row>
        <row r="986">
          <cell r="A986">
            <v>89026</v>
          </cell>
          <cell r="B986" t="str">
            <v>TANQUE DE ASFALTO ESTACIONÁRIO COM MAÇARICO, CAPACIDADE 20.000 L - MATERIAIS NA OPERAÇÃO. AF_05/2023</v>
          </cell>
          <cell r="C986" t="str">
            <v>H</v>
          </cell>
          <cell r="D986">
            <v>170.3</v>
          </cell>
        </row>
        <row r="987">
          <cell r="A987">
            <v>89029</v>
          </cell>
          <cell r="B987" t="str">
            <v>TRATOR DE ESTEIRAS, POTÊNCIA 100 HP, PESO OPERACIONAL 9,4 T, COM LÂMINA 2,19 M3 - DEPRECIAÇÃO. AF_06/2014</v>
          </cell>
          <cell r="C987" t="str">
            <v>H</v>
          </cell>
          <cell r="D987">
            <v>33.58</v>
          </cell>
        </row>
        <row r="988">
          <cell r="A988">
            <v>89030</v>
          </cell>
          <cell r="B988" t="str">
            <v>TRATOR DE ESTEIRAS, POTÊNCIA 100 HP, PESO OPERACIONAL 9,4 T, COM LÂMINA 2,19 M3 - JUROS. AF_06/2014</v>
          </cell>
          <cell r="C988" t="str">
            <v>H</v>
          </cell>
          <cell r="D988">
            <v>14.79</v>
          </cell>
        </row>
        <row r="989">
          <cell r="A989">
            <v>89033</v>
          </cell>
          <cell r="B989" t="str">
            <v>TRATOR DE PNEUS, POTÊNCIA 85 CV, TRAÇÃO 4X4, PESO COM LASTRO DE 4.675 KG - DEPRECIAÇÃO. AF_06/2014</v>
          </cell>
          <cell r="C989" t="str">
            <v>H</v>
          </cell>
          <cell r="D989">
            <v>14.63</v>
          </cell>
        </row>
        <row r="990">
          <cell r="A990">
            <v>89034</v>
          </cell>
          <cell r="B990" t="str">
            <v>TRATOR DE PNEUS, POTÊNCIA 85 CV, TRAÇÃO 4X4, PESO COM LASTRO DE 4.675 KG - JUROS. AF_06/2014</v>
          </cell>
          <cell r="C990" t="str">
            <v>H</v>
          </cell>
          <cell r="D990">
            <v>3.92</v>
          </cell>
        </row>
        <row r="991">
          <cell r="A991">
            <v>89128</v>
          </cell>
          <cell r="B991" t="str">
            <v>PÁ CARREGADEIRA SOBRE RODAS, POTÊNCIA LÍQUIDA 128 HP, CAPACIDADE DA CAÇAMBA 1,7 A 2,8 M3, PESO OPERACIONAL 11632 KG - DEPRECIAÇÃO. AF_06/2014</v>
          </cell>
          <cell r="C991" t="str">
            <v>H</v>
          </cell>
          <cell r="D991">
            <v>37.799999999999997</v>
          </cell>
        </row>
        <row r="992">
          <cell r="A992">
            <v>89129</v>
          </cell>
          <cell r="B992" t="str">
            <v>PÁ CARREGADEIRA SOBRE RODAS, POTÊNCIA LÍQUIDA 128 HP, CAPACIDADE DA CAÇAMBA 1,7 A 2,8 M3, PESO OPERACIONAL 11632 KG - JUROS. AF_06/2014</v>
          </cell>
          <cell r="C992" t="str">
            <v>H</v>
          </cell>
          <cell r="D992">
            <v>9.99</v>
          </cell>
        </row>
        <row r="993">
          <cell r="A993">
            <v>89130</v>
          </cell>
          <cell r="B993" t="str">
            <v>PÁ CARREGADEIRA SOBRE RODAS, POTÊNCIA 197 HP, CAPACIDADE DA CAÇAMBA 2,5 A 3,5 M3, PESO OPERACIONAL 18338 KG - DEPRECIAÇÃO. AF_06/2014</v>
          </cell>
          <cell r="C993" t="str">
            <v>H</v>
          </cell>
          <cell r="D993">
            <v>52.41</v>
          </cell>
        </row>
        <row r="994">
          <cell r="A994">
            <v>89131</v>
          </cell>
          <cell r="B994" t="str">
            <v>PÁ CARREGADEIRA SOBRE RODAS, POTÊNCIA 197 HP, CAPACIDADE DA CAÇAMBA 2,5 A 3,5 M3, PESO OPERACIONAL 18338 KG - JUROS. AF_06/2014</v>
          </cell>
          <cell r="C994" t="str">
            <v>H</v>
          </cell>
          <cell r="D994">
            <v>13.85</v>
          </cell>
        </row>
        <row r="995">
          <cell r="A995">
            <v>89210</v>
          </cell>
          <cell r="B995" t="str">
            <v>ROLO COMPACTADOR VIBRATÓRIO DE UM CILINDRO AÇO LISO, POTÊNCIA 80 HP, PESO OPERACIONAL MÁXIMO 8,1 T, IMPACTO DINÂMICO 16,15 / 9,5 T, LARGURA DE TRABALHO 1,68 M - DEPRECIAÇÃO. AF_06/2014</v>
          </cell>
          <cell r="C995" t="str">
            <v>H</v>
          </cell>
          <cell r="D995">
            <v>32.049999999999997</v>
          </cell>
        </row>
        <row r="996">
          <cell r="A996">
            <v>89211</v>
          </cell>
          <cell r="B996" t="str">
            <v>ROLO COMPACTADOR VIBRATÓRIO DE UM CILINDRO AÇO LISO, POTÊNCIA 80 HP, PESO OPERACIONAL MÁXIMO 8,1 T, IMPACTO DINÂMICO 16,15 / 9,5 T, LARGURA DE TRABALHO 1,68 M - JUROS. AF_06/2014</v>
          </cell>
          <cell r="C996" t="str">
            <v>H</v>
          </cell>
          <cell r="D996">
            <v>8.6</v>
          </cell>
        </row>
        <row r="997">
          <cell r="A997">
            <v>89212</v>
          </cell>
          <cell r="B997" t="str">
            <v>BATE-ESTACAS POR GRAVIDADE, POTÊNCIA DE 160 HP, PESO DO MARTELO ATÉ 3 TONELADAS - DEPRECIAÇÃO. AF_11/2014</v>
          </cell>
          <cell r="C997" t="str">
            <v>H</v>
          </cell>
          <cell r="D997">
            <v>30</v>
          </cell>
        </row>
        <row r="998">
          <cell r="A998">
            <v>89213</v>
          </cell>
          <cell r="B998" t="str">
            <v>BATE-ESTACAS POR GRAVIDADE, POTÊNCIA DE 160 HP, PESO DO MARTELO ATÉ 3 TONELADAS - JUROS. AF_11/2014</v>
          </cell>
          <cell r="C998" t="str">
            <v>H</v>
          </cell>
          <cell r="D998">
            <v>9.25</v>
          </cell>
        </row>
        <row r="999">
          <cell r="A999">
            <v>89214</v>
          </cell>
          <cell r="B999" t="str">
            <v>BATE-ESTACAS POR GRAVIDADE, POTÊNCIA DE 160 HP, PESO DO MARTELO ATÉ 3 TONELADAS - MANUTENÇÃO. AF_11/2014</v>
          </cell>
          <cell r="C999" t="str">
            <v>H</v>
          </cell>
          <cell r="D999">
            <v>28.16</v>
          </cell>
        </row>
        <row r="1000">
          <cell r="A1000">
            <v>89215</v>
          </cell>
          <cell r="B1000" t="str">
            <v>BATE-ESTACAS POR GRAVIDADE, POTÊNCIA DE 160 HP, PESO DO MARTELO ATÉ 3 TONELADAS - MATERIAIS NA OPERAÇÃO. AF_11/2014</v>
          </cell>
          <cell r="C1000" t="str">
            <v>H</v>
          </cell>
          <cell r="D1000">
            <v>92.49</v>
          </cell>
        </row>
        <row r="1001">
          <cell r="A1001">
            <v>89221</v>
          </cell>
          <cell r="B1001" t="str">
            <v>BETONEIRA CAPACIDADE NOMINAL DE 600 L, CAPACIDADE DE MISTURA 360 L, MOTOR ELÉTRICO TRIFÁSICO POTÊNCIA DE 4 CV, SEM CARREGADOR - DEPRECIAÇÃO. AF_05/2023</v>
          </cell>
          <cell r="C1001" t="str">
            <v>H</v>
          </cell>
          <cell r="D1001">
            <v>1.19</v>
          </cell>
        </row>
        <row r="1002">
          <cell r="A1002">
            <v>89222</v>
          </cell>
          <cell r="B1002" t="str">
            <v>BETONEIRA CAPACIDADE NOMINAL DE 600 L, CAPACIDADE DE MISTURA 360 L, MOTOR ELÉTRICO TRIFÁSICO POTÊNCIA DE 4 CV, SEM CARREGADOR - JUROS. AF_05/2023</v>
          </cell>
          <cell r="C1002" t="str">
            <v>H</v>
          </cell>
          <cell r="D1002">
            <v>0.27</v>
          </cell>
        </row>
        <row r="1003">
          <cell r="A1003">
            <v>89223</v>
          </cell>
          <cell r="B1003" t="str">
            <v>BETONEIRA CAPACIDADE NOMINAL DE 600 L, CAPACIDADE DE MISTURA 360 L, MOTOR ELÉTRICO TRIFÁSICO POTÊNCIA DE 4 CV, SEM CARREGADOR - MANUTENÇÃO. AF_05/2023</v>
          </cell>
          <cell r="C1003" t="str">
            <v>H</v>
          </cell>
          <cell r="D1003">
            <v>1.3</v>
          </cell>
        </row>
        <row r="1004">
          <cell r="A1004">
            <v>89224</v>
          </cell>
          <cell r="B1004" t="str">
            <v>BETONEIRA CAPACIDADE NOMINAL DE 600 L, CAPACIDADE DE MISTURA 360 L, MOTOR ELÉTRICO TRIFÁSICO POTÊNCIA DE 4 CV, SEM CARREGADOR - MATERIAIS NA OPERAÇÃO. AF_05/2023</v>
          </cell>
          <cell r="C1004" t="str">
            <v>H</v>
          </cell>
          <cell r="D1004">
            <v>2.15</v>
          </cell>
        </row>
        <row r="1005">
          <cell r="A1005">
            <v>89228</v>
          </cell>
          <cell r="B1005" t="str">
            <v>MOTONIVELADORA POTÊNCIA BÁSICA LÍQUIDA (PRIMEIRA MARCHA) 125 HP, PESO BRUTO 13032 KG, LARGURA DA LÂMINA DE 3,7 M - DEPRECIAÇÃO. AF_06/2014</v>
          </cell>
          <cell r="C1005" t="str">
            <v>H</v>
          </cell>
          <cell r="D1005">
            <v>52</v>
          </cell>
        </row>
        <row r="1006">
          <cell r="A1006">
            <v>89229</v>
          </cell>
          <cell r="B1006" t="str">
            <v>MOTONIVELADORA POTÊNCIA BÁSICA LÍQUIDA (PRIMEIRA MARCHA) 125 HP, PESO BRUTO 13032 KG, LARGURA DA LÂMINA DE 3,7 M - JUROS. AF_06/2014</v>
          </cell>
          <cell r="C1006" t="str">
            <v>H</v>
          </cell>
          <cell r="D1006">
            <v>18.329999999999998</v>
          </cell>
        </row>
        <row r="1007">
          <cell r="A1007">
            <v>89230</v>
          </cell>
          <cell r="B1007" t="str">
            <v>FRESADORA DE ASFALTO A FRIO SOBRE RODAS, LARGURA FRESAGEM DE 1,0 M, POTÊNCIA 208 HP - DEPRECIAÇÃO. AF_11/2014</v>
          </cell>
          <cell r="C1007" t="str">
            <v>H</v>
          </cell>
          <cell r="D1007">
            <v>120.11</v>
          </cell>
        </row>
        <row r="1008">
          <cell r="A1008">
            <v>89231</v>
          </cell>
          <cell r="B1008" t="str">
            <v>FRESADORA DE ASFALTO A FRIO SOBRE RODAS, LARGURA FRESAGEM DE 1,0 M, POTÊNCIA 208 HP - JUROS. AF_11/2014</v>
          </cell>
          <cell r="C1008" t="str">
            <v>H</v>
          </cell>
          <cell r="D1008">
            <v>36.78</v>
          </cell>
        </row>
        <row r="1009">
          <cell r="A1009">
            <v>89232</v>
          </cell>
          <cell r="B1009" t="str">
            <v>FRESADORA DE ASFALTO A FRIO SOBRE RODAS, LARGURA FRESAGEM DE 1,0 M, POTÊNCIA 208 HP - MANUTENÇÃO. AF_11/2014</v>
          </cell>
          <cell r="C1009" t="str">
            <v>H</v>
          </cell>
          <cell r="D1009">
            <v>214.25</v>
          </cell>
        </row>
        <row r="1010">
          <cell r="A1010">
            <v>89233</v>
          </cell>
          <cell r="B1010" t="str">
            <v>FRESADORA DE ASFALTO A FRIO SOBRE RODAS, LARGURA FRESAGEM DE 1,0 M, POTÊNCIA 208 HP - MATERIAIS NA OPERAÇÃO. AF_11/2014</v>
          </cell>
          <cell r="C1010" t="str">
            <v>H</v>
          </cell>
          <cell r="D1010">
            <v>166.46</v>
          </cell>
        </row>
        <row r="1011">
          <cell r="A1011">
            <v>89236</v>
          </cell>
          <cell r="B1011" t="str">
            <v>FRESADORA DE ASFALTO A FRIO SOBRE RODAS, LARGURA FRESAGEM DE 2,0 M, POTÊNCIA 550 HP - DEPRECIAÇÃO. AF_11/2014</v>
          </cell>
          <cell r="C1011" t="str">
            <v>H</v>
          </cell>
          <cell r="D1011">
            <v>280.58</v>
          </cell>
        </row>
        <row r="1012">
          <cell r="A1012">
            <v>89237</v>
          </cell>
          <cell r="B1012" t="str">
            <v>FRESADORA DE ASFALTO A FRIO SOBRE RODAS, LARGURA FRESAGEM DE 2,0 M, POTÊNCIA 550 HP - JUROS. AF_11/2014</v>
          </cell>
          <cell r="C1012" t="str">
            <v>H</v>
          </cell>
          <cell r="D1012">
            <v>85.91</v>
          </cell>
        </row>
        <row r="1013">
          <cell r="A1013">
            <v>89238</v>
          </cell>
          <cell r="B1013" t="str">
            <v>FRESADORA DE ASFALTO A FRIO SOBRE RODAS, LARGURA FRESAGEM DE 2,0 M, POTÊNCIA 550 HP - MANUTENÇÃO. AF_11/2014</v>
          </cell>
          <cell r="C1013" t="str">
            <v>H</v>
          </cell>
          <cell r="D1013">
            <v>500.48</v>
          </cell>
        </row>
        <row r="1014">
          <cell r="A1014">
            <v>89239</v>
          </cell>
          <cell r="B1014" t="str">
            <v>FRESADORA DE ASFALTO A FRIO SOBRE RODAS, LARGURA FRESAGEM DE 2,0 M, POTÊNCIA 550 HP - MATERIAIS NA OPERAÇÃO. AF_11/2014</v>
          </cell>
          <cell r="C1014" t="str">
            <v>H</v>
          </cell>
          <cell r="D1014">
            <v>440.2</v>
          </cell>
        </row>
        <row r="1015">
          <cell r="A1015">
            <v>89240</v>
          </cell>
          <cell r="B1015" t="str">
            <v>VIBROACABADORA DE ASFALTO SOBRE ESTEIRAS, LARGURA DE PAVIMENTAÇÃO 1,90 M A 5,30 M, POTÊNCIA 105 HP CAPACIDADE 450 T/H - DEPRECIAÇÃO. AF_11/2014</v>
          </cell>
          <cell r="C1015" t="str">
            <v>H</v>
          </cell>
          <cell r="D1015">
            <v>86.11</v>
          </cell>
        </row>
        <row r="1016">
          <cell r="A1016">
            <v>89241</v>
          </cell>
          <cell r="B1016" t="str">
            <v>VIBROACABADORA DE ASFALTO SOBRE ESTEIRAS, LARGURA DE PAVIMENTAÇÃO 1,90 M A 5,30 M, POTÊNCIA 105 HP CAPACIDADE 450 T/H - JUROS. AF_11/2014</v>
          </cell>
          <cell r="C1016" t="str">
            <v>H</v>
          </cell>
          <cell r="D1016">
            <v>30.35</v>
          </cell>
        </row>
        <row r="1017">
          <cell r="A1017">
            <v>89246</v>
          </cell>
          <cell r="B1017" t="str">
            <v>RECICLADORA DE ASFALTO A FRIO SOBRE RODAS, LARGURA FRESAGEM DE 2,0 M, POTÊNCIA 422 HP - DEPRECIAÇÃO. AF_11/2014</v>
          </cell>
          <cell r="C1017" t="str">
            <v>H</v>
          </cell>
          <cell r="D1017">
            <v>243.81</v>
          </cell>
        </row>
        <row r="1018">
          <cell r="A1018">
            <v>89247</v>
          </cell>
          <cell r="B1018" t="str">
            <v>RECICLADORA DE ASFALTO A FRIO SOBRE RODAS, LARGURA FRESAGEM DE 2,0 M, POTÊNCIA 422 HP - JUROS. AF_11/2014</v>
          </cell>
          <cell r="C1018" t="str">
            <v>H</v>
          </cell>
          <cell r="D1018">
            <v>74.650000000000006</v>
          </cell>
        </row>
        <row r="1019">
          <cell r="A1019">
            <v>89248</v>
          </cell>
          <cell r="B1019" t="str">
            <v>RECICLADORA DE ASFALTO A FRIO SOBRE RODAS, LARGURA FRESAGEM DE 2,0 M, POTÊNCIA 422 HP - MANUTENÇÃO. AF_11/2014</v>
          </cell>
          <cell r="C1019" t="str">
            <v>H</v>
          </cell>
          <cell r="D1019">
            <v>434.89</v>
          </cell>
        </row>
        <row r="1020">
          <cell r="A1020">
            <v>89249</v>
          </cell>
          <cell r="B1020" t="str">
            <v>RECICLADORA DE ASFALTO A FRIO SOBRE RODAS, LARGURA FRESAGEM DE 2,0 M, POTÊNCIA 422 HP - MATERIAIS NA OPERAÇÃO. AF_11/2014</v>
          </cell>
          <cell r="C1020" t="str">
            <v>H</v>
          </cell>
          <cell r="D1020">
            <v>375.24</v>
          </cell>
        </row>
        <row r="1021">
          <cell r="A1021">
            <v>89253</v>
          </cell>
          <cell r="B1021" t="str">
            <v>VIBROACABADORA DE ASFALTO SOBRE ESTEIRAS, LARGURA DE PAVIMENTAÇÃO 2,13 M A 4,55 M, POTÊNCIA 100 HP, CAPACIDADE 400 T/H - DEPRECIAÇÃO. AF_11/2014</v>
          </cell>
          <cell r="C1021" t="str">
            <v>H</v>
          </cell>
          <cell r="D1021">
            <v>70.56</v>
          </cell>
        </row>
        <row r="1022">
          <cell r="A1022">
            <v>89254</v>
          </cell>
          <cell r="B1022" t="str">
            <v>VIBROACABADORA DE ASFALTO SOBRE ESTEIRAS, LARGURA DE PAVIMENTAÇÃO 2,13 M A 4,55 M, POTÊNCIA 100 HP, CAPACIDADE 400 T/H - JUROS. AF_11/2014</v>
          </cell>
          <cell r="C1022" t="str">
            <v>H</v>
          </cell>
          <cell r="D1022">
            <v>24.87</v>
          </cell>
        </row>
        <row r="1023">
          <cell r="A1023">
            <v>89255</v>
          </cell>
          <cell r="B1023" t="str">
            <v>VIBROACABADORA DE ASFALTO SOBRE ESTEIRAS, LARGURA DE PAVIMENTAÇÃO 2,13 M A 4,55 M, POTÊNCIA 100 HP, CAPACIDADE 400 T/H - MANUTENÇÃO. AF_11/2014</v>
          </cell>
          <cell r="C1023" t="str">
            <v>H</v>
          </cell>
          <cell r="D1023">
            <v>113.43</v>
          </cell>
        </row>
        <row r="1024">
          <cell r="A1024">
            <v>89256</v>
          </cell>
          <cell r="B1024" t="str">
            <v>VIBROACABADORA DE ASFALTO SOBRE ESTEIRAS, LARGURA DE PAVIMENTAÇÃO 2,13 M A 4,55 M, POTÊNCIA 100 HP, CAPACIDADE 400 T/H - MATERIAIS NA OPERAÇÃO. AF_11/2014</v>
          </cell>
          <cell r="C1024" t="str">
            <v>H</v>
          </cell>
          <cell r="D1024">
            <v>84.45</v>
          </cell>
        </row>
        <row r="1025">
          <cell r="A1025">
            <v>89259</v>
          </cell>
          <cell r="B1025" t="str">
            <v>GUINDAUTO HIDRÁULICO, CAPACIDADE MÁXIMA DE CARGA 6200 KG, MOMENTO MÁXIMO DE CARGA 11,7 TM, ALCANCE MÁXIMO HORIZONTAL 9,70 M, INCLUSIVE CAMINHÃO TOCO PBT 16.000 KG, POTÊNCIA DE 189 CV - DEPRECIAÇÃO. AF_06/2014</v>
          </cell>
          <cell r="C1025" t="str">
            <v>H</v>
          </cell>
          <cell r="D1025">
            <v>27.32</v>
          </cell>
        </row>
        <row r="1026">
          <cell r="A1026">
            <v>89260</v>
          </cell>
          <cell r="B1026" t="str">
            <v>GUINDAUTO HIDRÁULICO, CAPACIDADE MÁXIMA DE CARGA 6200 KG, MOMENTO MÁXIMO DE CARGA 11,7 TM, ALCANCE MÁXIMO HORIZONTAL 9,70 M, INCLUSIVE CAMINHÃO TOCO PBT 16.000 KG, POTÊNCIA DE 189 CV - JUROS. AF_06/2014</v>
          </cell>
          <cell r="C1026" t="str">
            <v>H</v>
          </cell>
          <cell r="D1026">
            <v>10.029999999999999</v>
          </cell>
        </row>
        <row r="1027">
          <cell r="A1027">
            <v>89262</v>
          </cell>
          <cell r="B1027" t="str">
            <v>GUINDAUTO HIDRÁULICO, CAPACIDADE MÁXIMA DE CARGA 6200 KG, MOMENTO MÁXIMO DE CARGA 11,7 TM, ALCANCE MÁXIMO HORIZONTAL 9,70 M, INCLUSIVE CAMINHÃO TOCO PBT 16.000 KG, POTÊNCIA DE 189 CV - MANUTENÇÃO. AF_06/2014</v>
          </cell>
          <cell r="C1027" t="str">
            <v>H</v>
          </cell>
          <cell r="D1027">
            <v>46.24</v>
          </cell>
        </row>
        <row r="1028">
          <cell r="A1028">
            <v>89264</v>
          </cell>
          <cell r="B1028" t="str">
            <v>CAMINHÃO TOCO, PBT 16.000 KG, CARGA ÚTIL MÁX. 10.685 KG, DIST. ENTRE EIXOS 4,8 M, POTÊNCIA 189 CV, INCLUSIVE CARROCERIA FIXA ABERTA DE MADEIRA P/ TRANSPORTE GERAL DE CARGA SECA, DIMEN. APROX. 2,5 X 7,00 X 0,50 M - DEPRECIAÇÃO. AF_06/2014</v>
          </cell>
          <cell r="C1028" t="str">
            <v>H</v>
          </cell>
          <cell r="D1028">
            <v>21.14</v>
          </cell>
        </row>
        <row r="1029">
          <cell r="A1029">
            <v>89265</v>
          </cell>
          <cell r="B1029" t="str">
            <v>CAMINHÃO TOCO, PBT 16.000 KG, CARGA ÚTIL MÁX. 10.685 KG, DIST. ENTRE EIXOS 4,8 M, POTÊNCIA 189 CV, INCLUSIVE CARROCERIA FIXA ABERTA DE MADEIRA P/ TRANSPORTE GERAL DE CARGA SECA, DIMEN. APROX. 2,5 X 7,00 X 0,50 M - JUROS. AF_06/2014</v>
          </cell>
          <cell r="C1029" t="str">
            <v>H</v>
          </cell>
          <cell r="D1029">
            <v>8.42</v>
          </cell>
        </row>
        <row r="1030">
          <cell r="A1030">
            <v>89266</v>
          </cell>
          <cell r="B1030" t="str">
            <v>CAMINHÃO TOCO, PBT 16.000 KG, CARGA ÚTIL MÁX. 10.685 KG, DIST. ENTRE EIXOS 4,8 M, POTÊNCIA 189 CV, INCLUSIVE CARROCERIA FIXA ABERTA DE MADEIRA P/ TRANSPORTE GERAL DE CARGA SECA, DIMEN. APROX. 2,5 X 7,00 X 0,50 M - IMPOSTOS E SEGUROS. AF_06/2014</v>
          </cell>
          <cell r="C1030" t="str">
            <v>H</v>
          </cell>
          <cell r="D1030">
            <v>3.4</v>
          </cell>
        </row>
        <row r="1031">
          <cell r="A1031">
            <v>89267</v>
          </cell>
          <cell r="B1031" t="str">
            <v>GUINDASTE HIDRÁULICO AUTOPROPELIDO, COM LANÇA TELESCÓPICA 28,80 M, CAPACIDADE MÁXIMA 30 T, POTÊNCIA 97 KW, TRAÇÃO 4 X 4 - DEPRECIAÇÃO. AF_11/2014</v>
          </cell>
          <cell r="C1031" t="str">
            <v>H</v>
          </cell>
          <cell r="D1031">
            <v>52.21</v>
          </cell>
        </row>
        <row r="1032">
          <cell r="A1032">
            <v>89268</v>
          </cell>
          <cell r="B1032" t="str">
            <v>GUINDASTE HIDRÁULICO AUTOPROPELIDO, COM LANÇA TELESCÓPICA 28,80 M, CAPACIDADE MÁXIMA 30 T, POTÊNCIA 97 KW, TRAÇÃO 4 X 4 - JUROS. AF_11/2014</v>
          </cell>
          <cell r="C1032" t="str">
            <v>H</v>
          </cell>
          <cell r="D1032">
            <v>18.399999999999999</v>
          </cell>
        </row>
        <row r="1033">
          <cell r="A1033">
            <v>89269</v>
          </cell>
          <cell r="B1033" t="str">
            <v>GUINDASTE HIDRÁULICO AUTOPROPELIDO, COM LANÇA TELESCÓPICA 28,80 M, CAPACIDADE MÁXIMA 30 T, POTÊNCIA 97 KW, TRAÇÃO 4 X 4 - IMPOSTOS E SEGUROS. AF_11/2014</v>
          </cell>
          <cell r="C1033" t="str">
            <v>H</v>
          </cell>
          <cell r="D1033">
            <v>7.44</v>
          </cell>
        </row>
        <row r="1034">
          <cell r="A1034">
            <v>89270</v>
          </cell>
          <cell r="B1034" t="str">
            <v>GUINDASTE HIDRÁULICO AUTOPROPELIDO, COM LANÇA TELESCÓPICA 28,80 M, CAPACIDADE MÁXIMA 30 T, POTÊNCIA 97 KW, TRAÇÃO 4 X 4 - MANUTENÇÃO. AF_11/2014</v>
          </cell>
          <cell r="C1034" t="str">
            <v>H</v>
          </cell>
          <cell r="D1034">
            <v>83.94</v>
          </cell>
        </row>
        <row r="1035">
          <cell r="A1035">
            <v>89271</v>
          </cell>
          <cell r="B1035" t="str">
            <v>GUINDASTE HIDRÁULICO AUTOPROPELIDO, COM LANÇA TELESCÓPICA 28,80 M, CAPACIDADE MÁXIMA 30 T, POTÊNCIA 97 KW, TRAÇÃO 4 X 4 - MATERIAIS NA OPERAÇÃO. AF_11/2014</v>
          </cell>
          <cell r="C1035" t="str">
            <v>H</v>
          </cell>
          <cell r="D1035">
            <v>28.9</v>
          </cell>
        </row>
        <row r="1036">
          <cell r="A1036">
            <v>89274</v>
          </cell>
          <cell r="B1036" t="str">
            <v>BETONEIRA CAPACIDADE NOMINAL DE 600 L, CAPACIDADE DE MISTURA 440 L, MOTOR A DIESEL POTÊNCIA 10 CV, COM CARREGADOR - DEPRECIAÇÃO. AF_05/2023</v>
          </cell>
          <cell r="C1036" t="str">
            <v>H</v>
          </cell>
          <cell r="D1036">
            <v>1.45</v>
          </cell>
        </row>
        <row r="1037">
          <cell r="A1037">
            <v>89275</v>
          </cell>
          <cell r="B1037" t="str">
            <v>BETONEIRA CAPACIDADE NOMINAL DE 600 L, CAPACIDADE DE MISTURA 440 L, MOTOR A DIESEL POTÊNCIA 10 CV, COM CARREGADOR - JUROS. AF_05/2023</v>
          </cell>
          <cell r="C1037" t="str">
            <v>H</v>
          </cell>
          <cell r="D1037">
            <v>0.33</v>
          </cell>
        </row>
        <row r="1038">
          <cell r="A1038">
            <v>89276</v>
          </cell>
          <cell r="B1038" t="str">
            <v>BETONEIRA CAPACIDADE NOMINAL DE 600 L, CAPACIDADE DE MISTURA 440 L, MOTOR A DIESEL POTÊNCIA 10 CV, COM CARREGADOR - MANUTENÇÃO. AF_05/2023</v>
          </cell>
          <cell r="C1038" t="str">
            <v>H</v>
          </cell>
          <cell r="D1038">
            <v>1.81</v>
          </cell>
        </row>
        <row r="1039">
          <cell r="A1039">
            <v>89277</v>
          </cell>
          <cell r="B1039" t="str">
            <v>BETONEIRA CAPACIDADE NOMINAL DE 600 L, CAPACIDADE DE MISTURA 440 L, MOTOR A DIESEL POTÊNCIA 10 CV, COM CARREGADOR - MATERIAIS NA OPERAÇÃO. AF_05/2023</v>
          </cell>
          <cell r="C1039" t="str">
            <v>H</v>
          </cell>
          <cell r="D1039">
            <v>8.34</v>
          </cell>
        </row>
        <row r="1040">
          <cell r="A1040">
            <v>89280</v>
          </cell>
          <cell r="B1040" t="str">
            <v>ROLO COMPACTADOR VIBRATÓRIO TANDEM AÇO LISO, POTÊNCIA 58 HP, PESO SEM/COM LASTRO 6,5 / 9,4 T, LARGURA DE TRABALHO 1,2 M - DEPRECIAÇÃO. AF_06/2014</v>
          </cell>
          <cell r="C1040" t="str">
            <v>H</v>
          </cell>
          <cell r="D1040">
            <v>39.36</v>
          </cell>
        </row>
        <row r="1041">
          <cell r="A1041">
            <v>89281</v>
          </cell>
          <cell r="B1041" t="str">
            <v>ROLO COMPACTADOR VIBRATÓRIO TANDEM AÇO LISO, POTÊNCIA 58 HP, PESO SEM/COM LASTRO 6,5 / 9,4 T, LARGURA DE TRABALHO 1,2 M - JUROS. AF_06/2014</v>
          </cell>
          <cell r="C1041" t="str">
            <v>H</v>
          </cell>
          <cell r="D1041">
            <v>10.56</v>
          </cell>
        </row>
        <row r="1042">
          <cell r="A1042">
            <v>89870</v>
          </cell>
          <cell r="B1042" t="str">
            <v>CAMINHÃO BASCULANTE 14 M3, COM CAVALO MECÂNICO DE CAPACIDADE MÁXIMA DE TRAÇÃO COMBINADO DE 36000 KG, POTÊNCIA 286 CV, INCLUSIVE SEMIREBOQUE COM CAÇAMBA METÁLICA - DEPRECIAÇÃO. AF_12/2014</v>
          </cell>
          <cell r="C1042" t="str">
            <v>H</v>
          </cell>
          <cell r="D1042">
            <v>40.57</v>
          </cell>
        </row>
        <row r="1043">
          <cell r="A1043">
            <v>89871</v>
          </cell>
          <cell r="B1043" t="str">
            <v>CAMINHÃO BASCULANTE 14 M3, COM CAVALO MECÂNICO DE CAPACIDADE MÁXIMA DE TRAÇÃO COMBINADO DE 36000 KG, POTÊNCIA 286 CV, INCLUSIVE SEMIREBOQUE COM CAÇAMBA METÁLICA - JUROS. AF_12/2014</v>
          </cell>
          <cell r="C1043" t="str">
            <v>H</v>
          </cell>
          <cell r="D1043">
            <v>14.24</v>
          </cell>
        </row>
        <row r="1044">
          <cell r="A1044">
            <v>89872</v>
          </cell>
          <cell r="B1044" t="str">
            <v>CAMINHÃO BASCULANTE 14 M3, COM CAVALO MECÂNICO DE CAPACIDADE MÁXIMA DE TRAÇÃO COMBINADO DE 36000 KG, POTÊNCIA 286 CV, INCLUSIVE SEMIREBOQUE COM CAÇAMBA METÁLICA - IMPOSTOS E SEGUROS. AF_12/2014</v>
          </cell>
          <cell r="C1044" t="str">
            <v>H</v>
          </cell>
          <cell r="D1044">
            <v>5.75</v>
          </cell>
        </row>
        <row r="1045">
          <cell r="A1045">
            <v>89873</v>
          </cell>
          <cell r="B1045" t="str">
            <v>CAMINHÃO BASCULANTE 14 M3, COM CAVALO MECÂNICO DE CAPACIDADE MÁXIMA DE TRAÇÃO COMBINADO DE 36000 KG, POTÊNCIA 286 CV, INCLUSIVE SEMIREBOQUE COM CAÇAMBA METÁLICA - MANUTENÇÃO. AF_12/2014</v>
          </cell>
          <cell r="C1045" t="str">
            <v>H</v>
          </cell>
          <cell r="D1045">
            <v>69.33</v>
          </cell>
        </row>
        <row r="1046">
          <cell r="A1046">
            <v>89874</v>
          </cell>
          <cell r="B1046" t="str">
            <v>CAMINHÃO BASCULANTE 14 M3, COM CAVALO MECÂNICO DE CAPACIDADE MÁXIMA DE TRAÇÃO COMBINADO DE 36000 KG, POTÊNCIA 286 CV, INCLUSIVE SEMIREBOQUE COM CAÇAMBA METÁLICA - MATERIAIS NA OPERAÇÃO. AF_12/2014</v>
          </cell>
          <cell r="C1046" t="str">
            <v>H</v>
          </cell>
          <cell r="D1046">
            <v>175.64</v>
          </cell>
        </row>
        <row r="1047">
          <cell r="A1047">
            <v>89878</v>
          </cell>
          <cell r="B1047" t="str">
            <v>CAMINHÃO BASCULANTE 18 M3, COM CAVALO MECÂNICO DE CAPACIDADE MÁXIMA DE TRAÇÃO COMBINADO DE 45000 KG, POTÊNCIA 330 CV, INCLUSIVE SEMIREBOQUE COM CAÇAMBA METÁLICA - DEPRECIAÇÃO. AF_12/2014</v>
          </cell>
          <cell r="C1047" t="str">
            <v>H</v>
          </cell>
          <cell r="D1047">
            <v>43.46</v>
          </cell>
        </row>
        <row r="1048">
          <cell r="A1048">
            <v>89879</v>
          </cell>
          <cell r="B1048" t="str">
            <v>CAMINHÃO BASCULANTE 18 M3, COM CAVALO MECÂNICO DE CAPACIDADE MÁXIMA DE TRAÇÃO COMBINADO DE 45000 KG, POTÊNCIA 330 CV, INCLUSIVE SEMIREBOQUE COM CAÇAMBA METÁLICA - JUROS. AF_12/2014</v>
          </cell>
          <cell r="C1048" t="str">
            <v>H</v>
          </cell>
          <cell r="D1048">
            <v>14.99</v>
          </cell>
        </row>
        <row r="1049">
          <cell r="A1049">
            <v>89880</v>
          </cell>
          <cell r="B1049" t="str">
            <v>CAMINHÃO BASCULANTE 18 M3, COM CAVALO MECÂNICO DE CAPACIDADE MÁXIMA DE TRAÇÃO COMBINADO DE 45000 KG, POTÊNCIA 330 CV, INCLUSIVE SEMIREBOQUE COM CAÇAMBA METÁLICA - IMPOSTOS E SEGUROS. AF_12/2014</v>
          </cell>
          <cell r="C1049" t="str">
            <v>H</v>
          </cell>
          <cell r="D1049">
            <v>6.05</v>
          </cell>
        </row>
        <row r="1050">
          <cell r="A1050">
            <v>89881</v>
          </cell>
          <cell r="B1050" t="str">
            <v>CAMINHÃO BASCULANTE 18 M3, COM CAVALO MECÂNICO DE CAPACIDADE MÁXIMA DE TRAÇÃO COMBINADO DE 45000 KG, POTÊNCIA 330 CV, INCLUSIVE SEMIREBOQUE COM CAÇAMBA METÁLICA - MANUTENÇÃO. AF_12/2014</v>
          </cell>
          <cell r="C1050" t="str">
            <v>H</v>
          </cell>
          <cell r="D1050">
            <v>73.53</v>
          </cell>
        </row>
        <row r="1051">
          <cell r="A1051">
            <v>89882</v>
          </cell>
          <cell r="B1051" t="str">
            <v>CAMINHÃO BASCULANTE 18 M3, COM CAVALO MECÂNICO DE CAPACIDADE MÁXIMA DE TRAÇÃO COMBINADO DE 45000 KG, POTÊNCIA 330 CV, INCLUSIVE SEMIREBOQUE COM CAÇAMBA METÁLICA - MATERIAIS NA OPERAÇÃO. AF_12/2014</v>
          </cell>
          <cell r="C1051" t="str">
            <v>H</v>
          </cell>
          <cell r="D1051">
            <v>202.64</v>
          </cell>
        </row>
        <row r="1052">
          <cell r="A1052">
            <v>90582</v>
          </cell>
          <cell r="B1052" t="str">
            <v>VIBRADOR DE IMERSÃO, DIÂMETRO DE PONTEIRA 45MM, MOTOR ELÉTRICO TRIFÁSICO POTÊNCIA DE 2 CV - DEPRECIAÇÃO. AF_06/2015</v>
          </cell>
          <cell r="C1052" t="str">
            <v>H</v>
          </cell>
          <cell r="D1052">
            <v>0.43</v>
          </cell>
        </row>
        <row r="1053">
          <cell r="A1053">
            <v>90583</v>
          </cell>
          <cell r="B1053" t="str">
            <v>VIBRADOR DE IMERSÃO, DIÂMETRO DE PONTEIRA 45MM, MOTOR ELÉTRICO TRIFÁSICO POTÊNCIA DE 2 CV - JUROS. AF_06/2015</v>
          </cell>
          <cell r="C1053" t="str">
            <v>H</v>
          </cell>
          <cell r="D1053">
            <v>0.1</v>
          </cell>
        </row>
        <row r="1054">
          <cell r="A1054">
            <v>90584</v>
          </cell>
          <cell r="B1054" t="str">
            <v>VIBRADOR DE IMERSÃO, DIÂMETRO DE PONTEIRA 45MM, MOTOR ELÉTRICO TRIFÁSICO POTÊNCIA DE 2 CV - MANUTENÇÃO. AF_06/2015</v>
          </cell>
          <cell r="C1054" t="str">
            <v>H</v>
          </cell>
          <cell r="D1054">
            <v>0.33</v>
          </cell>
        </row>
        <row r="1055">
          <cell r="A1055">
            <v>90585</v>
          </cell>
          <cell r="B1055" t="str">
            <v>VIBRADOR DE IMERSÃO, DIÂMETRO DE PONTEIRA 45MM, MOTOR ELÉTRICO TRIFÁSICO POTÊNCIA DE 2 CV - MATERIAIS NA OPERAÇÃO. AF_06/2015</v>
          </cell>
          <cell r="C1055" t="str">
            <v>H</v>
          </cell>
          <cell r="D1055">
            <v>0.44</v>
          </cell>
        </row>
        <row r="1056">
          <cell r="A1056">
            <v>90621</v>
          </cell>
          <cell r="B1056" t="str">
            <v>PERFURATRIZ MANUAL, TORQUE MÁXIMO 83 N.M, POTÊNCIA 5 CV, COM DIÂMETRO MÁXIMO 4" - DEPRECIAÇÃO. AF_06/2015</v>
          </cell>
          <cell r="C1056" t="str">
            <v>H</v>
          </cell>
          <cell r="D1056">
            <v>2.34</v>
          </cell>
        </row>
        <row r="1057">
          <cell r="A1057">
            <v>90622</v>
          </cell>
          <cell r="B1057" t="str">
            <v>PERFURATRIZ MANUAL, TORQUE MÁXIMO 83 N.M, POTÊNCIA 5 CV, COM DIÂMETRO MÁXIMO 4" - JUROS. AF_06/2015</v>
          </cell>
          <cell r="C1057" t="str">
            <v>H</v>
          </cell>
          <cell r="D1057">
            <v>0.54</v>
          </cell>
        </row>
        <row r="1058">
          <cell r="A1058">
            <v>90623</v>
          </cell>
          <cell r="B1058" t="str">
            <v>PERFURATRIZ MANUAL, TORQUE MÁXIMO 83 N.M, POTÊNCIA 5 CV, COM DIÂMETRO MÁXIMO 4" - MANUTENÇÃO. AF_06/2015</v>
          </cell>
          <cell r="C1058" t="str">
            <v>H</v>
          </cell>
          <cell r="D1058">
            <v>2.92</v>
          </cell>
        </row>
        <row r="1059">
          <cell r="A1059">
            <v>90624</v>
          </cell>
          <cell r="B1059" t="str">
            <v>PERFURATRIZ MANUAL, TORQUE MÁXIMO 83 N.M, POTÊNCIA 5 CV, COM DIÂMETRO MÁXIMO 4" - MATERIAIS NA OPERAÇÃO. AF_06/2015</v>
          </cell>
          <cell r="C1059" t="str">
            <v>H</v>
          </cell>
          <cell r="D1059">
            <v>2.69</v>
          </cell>
        </row>
        <row r="1060">
          <cell r="A1060">
            <v>90627</v>
          </cell>
          <cell r="B1060" t="str">
            <v>PERFURATRIZ SOBRE ESTEIRA, TORQUE MÁXIMO 600 KGF, PESO MÉDIO 1000 KG, POTÊNCIA 20 HP, DIÂMETRO MÁXIMO 10" - DEPRECIAÇÃO. AF_06/2015</v>
          </cell>
          <cell r="C1060" t="str">
            <v>H</v>
          </cell>
          <cell r="D1060">
            <v>53.54</v>
          </cell>
        </row>
        <row r="1061">
          <cell r="A1061">
            <v>90628</v>
          </cell>
          <cell r="B1061" t="str">
            <v>PERFURATRIZ SOBRE ESTEIRA, TORQUE MÁXIMO 600 KGF, PESO MÉDIO 1000 KG, POTÊNCIA 20 HP, DIÂMETRO MÁXIMO 10" - JUROS. AF_06/2015</v>
          </cell>
          <cell r="C1061" t="str">
            <v>H</v>
          </cell>
          <cell r="D1061">
            <v>14.36</v>
          </cell>
        </row>
        <row r="1062">
          <cell r="A1062">
            <v>90629</v>
          </cell>
          <cell r="B1062" t="str">
            <v>PERFURATRIZ SOBRE ESTEIRA, TORQUE MÁXIMO 600 KGF, PESO MÉDIO 1000 KG, POTÊNCIA 20 HP, DIÂMETRO MÁXIMO 10" - MANUTENÇÃO. AF_06/2015</v>
          </cell>
          <cell r="C1062" t="str">
            <v>H</v>
          </cell>
          <cell r="D1062">
            <v>67</v>
          </cell>
        </row>
        <row r="1063">
          <cell r="A1063">
            <v>90630</v>
          </cell>
          <cell r="B1063" t="str">
            <v>PERFURATRIZ SOBRE ESTEIRA, TORQUE MÁXIMO 600 KGF, PESO MÉDIO 1000 KG, POTÊNCIA 20 HP, DIÂMETRO MÁXIMO 10" - MATERIAIS NA OPERAÇÃO. AF_06/2015</v>
          </cell>
          <cell r="C1063" t="str">
            <v>H</v>
          </cell>
          <cell r="D1063">
            <v>1.28</v>
          </cell>
        </row>
        <row r="1064">
          <cell r="A1064">
            <v>90633</v>
          </cell>
          <cell r="B1064" t="str">
            <v>MISTURADOR DUPLO HORIZONTAL DE ALTA TURBULÊNCIA, CAPACIDADE / VOLUME 2 X 500 LITROS, MOTORES ELÉTRICOS MÍNIMO 5 CV CADA, PARA NATA CIMENTO, ARGAMASSA E OUTROS - DEPRECIAÇÃO. AF_06/2015</v>
          </cell>
          <cell r="C1064" t="str">
            <v>H</v>
          </cell>
          <cell r="D1064">
            <v>3.68</v>
          </cell>
        </row>
        <row r="1065">
          <cell r="A1065">
            <v>90634</v>
          </cell>
          <cell r="B1065" t="str">
            <v>MISTURADOR DUPLO HORIZONTAL DE ALTA TURBULÊNCIA, CAPACIDADE / VOLUME 2 X 500 LITROS, MOTORES ELÉTRICOS MÍNIMO 5 CV CADA, PARA NATA CIMENTO, ARGAMASSA E OUTROS - JUROS. AF_06/2015</v>
          </cell>
          <cell r="C1065" t="str">
            <v>H</v>
          </cell>
          <cell r="D1065">
            <v>0.85</v>
          </cell>
        </row>
        <row r="1066">
          <cell r="A1066">
            <v>90635</v>
          </cell>
          <cell r="B1066" t="str">
            <v>MISTURADOR DUPLO HORIZONTAL DE ALTA TURBULÊNCIA, CAPACIDADE / VOLUME 2 X 500 LITROS, MOTORES ELÉTRICOS MÍNIMO 5 CV CADA, PARA NATA CIMENTO, ARGAMASSA E OUTROS - MANUTENÇÃO. AF_06/2015</v>
          </cell>
          <cell r="C1066" t="str">
            <v>H</v>
          </cell>
          <cell r="D1066">
            <v>4.03</v>
          </cell>
        </row>
        <row r="1067">
          <cell r="A1067">
            <v>90636</v>
          </cell>
          <cell r="B1067" t="str">
            <v>MISTURADOR DUPLO HORIZONTAL DE ALTA TURBULÊNCIA, CAPACIDADE / VOLUME 2 X 500 LITROS, MOTORES ELÉTRICOS MÍNIMO 5 CV CADA, PARA NATA CIMENTO, ARGAMASSA E OUTROS - MATERIAIS NA OPERAÇÃO. AF_06/2015</v>
          </cell>
          <cell r="C1067" t="str">
            <v>H</v>
          </cell>
          <cell r="D1067">
            <v>5.38</v>
          </cell>
        </row>
        <row r="1068">
          <cell r="A1068">
            <v>90639</v>
          </cell>
          <cell r="B1068" t="str">
            <v>BOMBA TRIPLEX, PARA INJEÇÃO DE NATA DE CIMENTO, VAZÃO MÁXIMA DE 100 LITROS/MINUTO, PRESSÃO MÁXIMA DE 70 BAR - DEPRECIAÇÃO. AF_06/2015</v>
          </cell>
          <cell r="C1068" t="str">
            <v>H</v>
          </cell>
          <cell r="D1068">
            <v>5.5</v>
          </cell>
        </row>
        <row r="1069">
          <cell r="A1069">
            <v>90640</v>
          </cell>
          <cell r="B1069" t="str">
            <v>BOMBA TRIPLEX, PARA INJEÇÃO DE NATA DE CIMENTO, VAZÃO MÁXIMA DE 100 LITROS/MINUTO, PRESSÃO MÁXIMA DE 70 BAR - JUROS. AF_06/2015</v>
          </cell>
          <cell r="C1069" t="str">
            <v>H</v>
          </cell>
          <cell r="D1069">
            <v>1.27</v>
          </cell>
        </row>
        <row r="1070">
          <cell r="A1070">
            <v>90641</v>
          </cell>
          <cell r="B1070" t="str">
            <v>BOMBA TRIPLEX, PARA INJEÇÃO DE NATA DE CIMENTO, VAZÃO MÁXIMA DE 100 LITROS/MINUTO, PRESSÃO MÁXIMA DE 70 BAR - MANUTENÇÃO. AF_06/2015</v>
          </cell>
          <cell r="C1070" t="str">
            <v>H</v>
          </cell>
          <cell r="D1070">
            <v>6.01</v>
          </cell>
        </row>
        <row r="1071">
          <cell r="A1071">
            <v>90642</v>
          </cell>
          <cell r="B1071" t="str">
            <v>BOMBA TRIPLEX, PARA INJEÇÃO DE NATA DE CIMENTO, VAZÃO MÁXIMA DE 100 LITROS/MINUTO, PRESSÃO MÁXIMA DE 70 BAR - MATERIAIS NA OPERAÇÃO. AF_06/2015</v>
          </cell>
          <cell r="C1071" t="str">
            <v>H</v>
          </cell>
          <cell r="D1071">
            <v>12.51</v>
          </cell>
        </row>
        <row r="1072">
          <cell r="A1072">
            <v>90646</v>
          </cell>
          <cell r="B1072" t="str">
            <v>BOMBA CENTRÍFUGA MONOESTÁGIO COM MOTOR ELÉTRICO MONOFÁSICO, POTÊNCIA 15 HP, DIÂMETRO DO ROTOR 173 MM, HM/Q = 30 MCA / 90 M3/H A 45 MCA / 55 M3/H - DEPRECIAÇÃO. AF_06/2015</v>
          </cell>
          <cell r="C1072" t="str">
            <v>H</v>
          </cell>
          <cell r="D1072">
            <v>0.81</v>
          </cell>
        </row>
        <row r="1073">
          <cell r="A1073">
            <v>90647</v>
          </cell>
          <cell r="B1073" t="str">
            <v>BOMBA CENTRÍFUGA MONOESTÁGIO COM MOTOR ELÉTRICO MONOFÁSICO, POTÊNCIA 15 HP, DIÂMETRO DO ROTOR 173 MM, HM/Q = 30 MCA / 90 M3/H A 45 MCA / 55 M3/H - JUROS. AF_06/2015</v>
          </cell>
          <cell r="C1073" t="str">
            <v>H</v>
          </cell>
          <cell r="D1073">
            <v>0.18</v>
          </cell>
        </row>
        <row r="1074">
          <cell r="A1074">
            <v>90648</v>
          </cell>
          <cell r="B1074" t="str">
            <v>BOMBA CENTRÍFUGA MONOESTÁGIO COM MOTOR ELÉTRICO MONOFÁSICO, POTÊNCIA 15 HP, DIÂMETRO DO ROTOR 173 MM, HM/Q = 30 MCA / 90 M3/H A 45 MCA / 55 M3/H - MANUTENÇÃO. AF_06/2015</v>
          </cell>
          <cell r="C1074" t="str">
            <v>H</v>
          </cell>
          <cell r="D1074">
            <v>0.88</v>
          </cell>
        </row>
        <row r="1075">
          <cell r="A1075">
            <v>90649</v>
          </cell>
          <cell r="B1075" t="str">
            <v>BOMBA CENTRÍFUGA MONOESTÁGIO COM MOTOR ELÉTRICO MONOFÁSICO, POTÊNCIA 15 HP, DIÂMETRO DO ROTOR 173 MM, HM/Q = 30 MCA / 90 M3/H A 45 MCA / 55 M3/H - MATERIAIS NA OPERAÇÃO. AF_06/2015</v>
          </cell>
          <cell r="C1075" t="str">
            <v>H</v>
          </cell>
          <cell r="D1075">
            <v>8.36</v>
          </cell>
        </row>
        <row r="1076">
          <cell r="A1076">
            <v>90652</v>
          </cell>
          <cell r="B1076" t="str">
            <v>BOMBA DE PROJEÇÃO DE CONCRETO SECO, POTÊNCIA 10 CV, VAZÃO 3 M3/H - DEPRECIAÇÃO. AF_06/2015</v>
          </cell>
          <cell r="C1076" t="str">
            <v>H</v>
          </cell>
          <cell r="D1076">
            <v>3.58</v>
          </cell>
        </row>
        <row r="1077">
          <cell r="A1077">
            <v>90653</v>
          </cell>
          <cell r="B1077" t="str">
            <v>BOMBA DE PROJEÇÃO DE CONCRETO SECO, POTÊNCIA 10 CV, VAZÃO 3 M3/H - JUROS. AF_06/2015</v>
          </cell>
          <cell r="C1077" t="str">
            <v>H</v>
          </cell>
          <cell r="D1077">
            <v>0.82</v>
          </cell>
        </row>
        <row r="1078">
          <cell r="A1078">
            <v>90654</v>
          </cell>
          <cell r="B1078" t="str">
            <v>BOMBA DE PROJEÇÃO DE CONCRETO SECO, POTÊNCIA 10 CV, VAZÃO 3 M3/H - MANUTENÇÃO. AF_06/2015</v>
          </cell>
          <cell r="C1078" t="str">
            <v>H</v>
          </cell>
          <cell r="D1078">
            <v>3.91</v>
          </cell>
        </row>
        <row r="1079">
          <cell r="A1079">
            <v>90655</v>
          </cell>
          <cell r="B1079" t="str">
            <v>BOMBA DE PROJEÇÃO DE CONCRETO SECO, POTÊNCIA 10 CV, VAZÃO 3 M3/H - MATERIAIS NA OPERAÇÃO. AF_06/2015</v>
          </cell>
          <cell r="C1079" t="str">
            <v>H</v>
          </cell>
          <cell r="D1079">
            <v>5.5</v>
          </cell>
        </row>
        <row r="1080">
          <cell r="A1080">
            <v>90658</v>
          </cell>
          <cell r="B1080" t="str">
            <v>BOMBA DE PROJEÇÃO DE CONCRETO SECO, POTÊNCIA 10 CV, VAZÃO 6 M3/H - DEPRECIAÇÃO. AF_06/2015</v>
          </cell>
          <cell r="C1080" t="str">
            <v>H</v>
          </cell>
          <cell r="D1080">
            <v>3.83</v>
          </cell>
        </row>
        <row r="1081">
          <cell r="A1081">
            <v>90659</v>
          </cell>
          <cell r="B1081" t="str">
            <v>BOMBA DE PROJEÇÃO DE CONCRETO SECO, POTÊNCIA 10 CV, VAZÃO 6 M3/H - JUROS. AF_06/2015</v>
          </cell>
          <cell r="C1081" t="str">
            <v>H</v>
          </cell>
          <cell r="D1081">
            <v>0.88</v>
          </cell>
        </row>
        <row r="1082">
          <cell r="A1082">
            <v>90660</v>
          </cell>
          <cell r="B1082" t="str">
            <v>BOMBA DE PROJEÇÃO DE CONCRETO SECO, POTÊNCIA 10 CV, VAZÃO 6 M3/H - MANUTENÇÃO. AF_06/2015</v>
          </cell>
          <cell r="C1082" t="str">
            <v>H</v>
          </cell>
          <cell r="D1082">
            <v>4.1900000000000004</v>
          </cell>
        </row>
        <row r="1083">
          <cell r="A1083">
            <v>90661</v>
          </cell>
          <cell r="B1083" t="str">
            <v>BOMBA DE PROJEÇÃO DE CONCRETO SECO, POTÊNCIA 10 CV, VAZÃO 6 M3/H - MATERIAIS NA OPERAÇÃO. AF_06/2015</v>
          </cell>
          <cell r="C1083" t="str">
            <v>H</v>
          </cell>
          <cell r="D1083">
            <v>5.5</v>
          </cell>
        </row>
        <row r="1084">
          <cell r="A1084">
            <v>90664</v>
          </cell>
          <cell r="B1084" t="str">
            <v>PROJETOR PNEUMÁTICO DE ARGAMASSA PARA CHAPISCO E REBOCO COM RECIPIENTE ACOPLADO, TIPO CANEQUINHA, COM COMPRESSOR DE AR REBOCÁVEL VAZÃO 89 PCM E MOTOR DIESEL DE 20 CV - DEPRECIAÇÃO. AF_05/2023</v>
          </cell>
          <cell r="C1084" t="str">
            <v>H</v>
          </cell>
          <cell r="D1084">
            <v>7.14</v>
          </cell>
        </row>
        <row r="1085">
          <cell r="A1085">
            <v>90665</v>
          </cell>
          <cell r="B1085" t="str">
            <v>PROJETOR PNEUMÁTICO DE ARGAMASSA PARA CHAPISCO E REBOCO COM RECIPIENTE ACOPLADO, TIPO CANEQUINHA, COM COMPRESSOR DE AR REBOCÁVEL VAZÃO 89 PCM E MOTOR DIESEL DE 20 CV - JUROS. AF_05/2023</v>
          </cell>
          <cell r="C1085" t="str">
            <v>H</v>
          </cell>
          <cell r="D1085">
            <v>1.9</v>
          </cell>
        </row>
        <row r="1086">
          <cell r="A1086">
            <v>90666</v>
          </cell>
          <cell r="B1086" t="str">
            <v>PROJETOR PNEUMÁTICO DE ARGAMASSA PARA CHAPISCO E REBOCO COM RECIPIENTE ACOPLADO, TIPO CANEQUINHA, COM COMPRESSOR DE AR REBOCÁVEL VAZÃO 89 PCM E MOTOR DIESEL DE 20 CV - MANUTENÇÃO. AF_05/2023</v>
          </cell>
          <cell r="C1086" t="str">
            <v>H</v>
          </cell>
          <cell r="D1086">
            <v>8.93</v>
          </cell>
        </row>
        <row r="1087">
          <cell r="A1087">
            <v>90667</v>
          </cell>
          <cell r="B1087" t="str">
            <v>PROJETOR PNEUMÁTICO DE ARGAMASSA PARA CHAPISCO E REBOCO COM RECIPIENTE ACOPLADO, TIPO CANEQUINHA, COM COMPRESSOR DE AR REBOCÁVEL VAZÃO 89 PCM E MOTOR DIESEL DE 20 CV - MATERIAIS NA OPERAÇÃO. AF_05/2023</v>
          </cell>
          <cell r="C1087" t="str">
            <v>H</v>
          </cell>
          <cell r="D1087">
            <v>14.9</v>
          </cell>
        </row>
        <row r="1088">
          <cell r="A1088">
            <v>90670</v>
          </cell>
          <cell r="B1088" t="str">
            <v>PERFURATRIZ COM TORRE METÁLICA PARA EXECUÇÃO DE ESTACA HÉLICE CONTÍNUA, PROFUNDIDADE MÁXIMA DE 30 M, DIÂMETRO MÁXIMO DE 800 MM, POTÊNCIA INSTALADA DE 268 HP, MESA ROTATIVA COM TORQUE MÁXIMO DE 170 KNM - DEPRECIAÇÃO. AF_06/2015</v>
          </cell>
          <cell r="C1088" t="str">
            <v>H</v>
          </cell>
          <cell r="D1088">
            <v>241.56</v>
          </cell>
        </row>
        <row r="1089">
          <cell r="A1089">
            <v>90671</v>
          </cell>
          <cell r="B1089" t="str">
            <v>PERFURATRIZ COM TORRE METÁLICA PARA EXECUÇÃO DE ESTACA HÉLICE CONTÍNUA, PROFUNDIDADE MÁXIMA DE 30 M, DIÂMETRO MÁXIMO DE 800 MM, POTÊNCIA INSTALADA DE 268 HP, MESA ROTATIVA COM TORQUE MÁXIMO DE 170 KNM - JUROS. AF_06/2015</v>
          </cell>
          <cell r="C1089" t="str">
            <v>H</v>
          </cell>
          <cell r="D1089">
            <v>64.8</v>
          </cell>
        </row>
        <row r="1090">
          <cell r="A1090">
            <v>90672</v>
          </cell>
          <cell r="B1090" t="str">
            <v>PERFURATRIZ COM TORRE METÁLICA PARA EXECUÇÃO DE ESTACA HÉLICE CONTÍNUA, PROFUNDIDADE MÁXIMA DE 30 M, DIÂMETRO MÁXIMO DE 800 MM, POTÊNCIA INSTALADA DE 268 HP, MESA ROTATIVA COM TORQUE MÁXIMO DE 170 KNM - MANUTENÇÃO. AF_06/2015</v>
          </cell>
          <cell r="C1090" t="str">
            <v>H</v>
          </cell>
          <cell r="D1090">
            <v>302.29000000000002</v>
          </cell>
        </row>
        <row r="1091">
          <cell r="A1091">
            <v>90673</v>
          </cell>
          <cell r="B1091" t="str">
            <v>PERFURATRIZ COM TORRE METÁLICA PARA EXECUÇÃO DE ESTACA HÉLICE CONTÍNUA, PROFUNDIDADE MÁXIMA DE 30 M, DIÂMETRO MÁXIMO DE 800 MM, POTÊNCIA INSTALADA DE 268 HP, MESA ROTATIVA COM TORQUE MÁXIMO DE 170 KNM - MATERIAIS NA OPERAÇÃO. AF_06/2015</v>
          </cell>
          <cell r="C1091" t="str">
            <v>H</v>
          </cell>
          <cell r="D1091">
            <v>119.14</v>
          </cell>
        </row>
        <row r="1092">
          <cell r="A1092">
            <v>90676</v>
          </cell>
          <cell r="B1092" t="str">
            <v>PERFURATRIZ HIDRÁULICA SOBRE CAMINHÃO COM TRADO CURTO ACOPLADO, PROFUNDIDADE MÁXIMA DE 20 M, DIÂMETRO MÁXIMO DE 1500 MM, POTÊNCIA INSTALADA DE 137 HP, MESA ROTATIVA COM TORQUE MÁXIMO DE 30 KNM - DEPRECIAÇÃO. AF_06/2015</v>
          </cell>
          <cell r="C1092" t="str">
            <v>H</v>
          </cell>
          <cell r="D1092">
            <v>98.47</v>
          </cell>
        </row>
        <row r="1093">
          <cell r="A1093">
            <v>90677</v>
          </cell>
          <cell r="B1093" t="str">
            <v>PERFURATRIZ HIDRÁULICA SOBRE CAMINHÃO COM TRADO CURTO ACOPLADO, PROFUNDIDADE MÁXIMA DE 20 M, DIÂMETRO MÁXIMO DE 1500 MM, POTÊNCIA INSTALADA DE 137 HP, MESA ROTATIVA COM TORQUE MÁXIMO DE 30 KNM - JUROS. AF_06/2015</v>
          </cell>
          <cell r="C1093" t="str">
            <v>H</v>
          </cell>
          <cell r="D1093">
            <v>29.73</v>
          </cell>
        </row>
        <row r="1094">
          <cell r="A1094">
            <v>90678</v>
          </cell>
          <cell r="B1094" t="str">
            <v>PERFURATRIZ HIDRÁULICA SOBRE CAMINHÃO COM TRADO CURTO ACOPLADO, PROFUNDIDADE MÁXIMA DE 20 M, DIÂMETRO MÁXIMO DE 1500 MM, POTÊNCIA INSTALADA DE 137 HP, MESA ROTATIVA COM TORQUE MÁXIMO DE 30 KNM - MANUTENÇÃO. AF_06/2015</v>
          </cell>
          <cell r="C1094" t="str">
            <v>H</v>
          </cell>
          <cell r="D1094">
            <v>137.65</v>
          </cell>
        </row>
        <row r="1095">
          <cell r="A1095">
            <v>90679</v>
          </cell>
          <cell r="B1095" t="str">
            <v>PERFURATRIZ HIDRÁULICA SOBRE CAMINHÃO COM TRADO CURTO ACOPLADO, PROFUNDIDADE MÁXIMA DE 20 M, DIÂMETRO MÁXIMO DE 1500 MM, POTÊNCIA INSTALADA DE 137 HP, MESA ROTATIVA COM TORQUE MÁXIMO DE 30 KNM - MATERIAIS NA OPERAÇÃO. AF_06/2015</v>
          </cell>
          <cell r="C1095" t="str">
            <v>H</v>
          </cell>
          <cell r="D1095">
            <v>91.36</v>
          </cell>
        </row>
        <row r="1096">
          <cell r="A1096">
            <v>90682</v>
          </cell>
          <cell r="B1096" t="str">
            <v>MANIPULADOR TELESCÓPICO, POTÊNCIA DE 85 HP, CAPACIDADE DE CARGA DE 3.500 KG, ALTURA MÁXIMA DE ELEVAÇÃO DE 12,3 M - DEPRECIAÇÃO. AF_05/2023</v>
          </cell>
          <cell r="C1096" t="str">
            <v>H</v>
          </cell>
          <cell r="D1096">
            <v>39.46</v>
          </cell>
        </row>
        <row r="1097">
          <cell r="A1097">
            <v>90683</v>
          </cell>
          <cell r="B1097" t="str">
            <v>MANIPULADOR TELESCÓPICO, POTÊNCIA DE 85 HP, CAPACIDADE DE CARGA DE 3.500 KG, ALTURA MÁXIMA DE ELEVAÇÃO DE 12,3 M - JUROS. AF_05/2023</v>
          </cell>
          <cell r="C1097" t="str">
            <v>H</v>
          </cell>
          <cell r="D1097">
            <v>9.1199999999999992</v>
          </cell>
        </row>
        <row r="1098">
          <cell r="A1098">
            <v>90684</v>
          </cell>
          <cell r="B1098" t="str">
            <v>MANIPULADOR TELESCÓPICO, POTÊNCIA DE 85 HP, CAPACIDADE DE CARGA DE 3.500 KG, ALTURA MÁXIMA DE ELEVAÇÃO DE 12,3 M - MANUTENÇÃO. AF_05/2023</v>
          </cell>
          <cell r="C1098" t="str">
            <v>H</v>
          </cell>
          <cell r="D1098">
            <v>43.16</v>
          </cell>
        </row>
        <row r="1099">
          <cell r="A1099">
            <v>90685</v>
          </cell>
          <cell r="B1099" t="str">
            <v>MANIPULADOR TELESCÓPICO, POTÊNCIA DE 85 HP, CAPACIDADE DE CARGA DE 3.500 KG, ALTURA MÁXIMA DE ELEVAÇÃO DE 12,3 M - MATERIAIS NA OPERAÇÃO. AF_05/2023</v>
          </cell>
          <cell r="C1099" t="str">
            <v>H</v>
          </cell>
          <cell r="D1099">
            <v>56.67</v>
          </cell>
        </row>
        <row r="1100">
          <cell r="A1100">
            <v>90688</v>
          </cell>
          <cell r="B1100" t="str">
            <v>MINICARREGADEIRA SOBRE RODAS, POTÊNCIA LÍQUIDA DE 47 HP, CAPACIDADE NOMINAL DE OPERAÇÃO DE 646 KG - DEPRECIAÇÃO. AF_06/2015</v>
          </cell>
          <cell r="C1100" t="str">
            <v>H</v>
          </cell>
          <cell r="D1100">
            <v>26.4</v>
          </cell>
        </row>
        <row r="1101">
          <cell r="A1101">
            <v>90689</v>
          </cell>
          <cell r="B1101" t="str">
            <v>MINICARREGADEIRA SOBRE RODAS, POTÊNCIA LÍQUIDA DE 47 HP, CAPACIDADE NOMINAL DE OPERAÇÃO DE 646 KG - JUROS. AF_06/2015</v>
          </cell>
          <cell r="C1101" t="str">
            <v>H</v>
          </cell>
          <cell r="D1101">
            <v>5.21</v>
          </cell>
        </row>
        <row r="1102">
          <cell r="A1102">
            <v>90690</v>
          </cell>
          <cell r="B1102" t="str">
            <v>MINICARREGADEIRA SOBRE RODAS, POTÊNCIA LÍQUIDA DE 47 HP, CAPACIDADE NOMINAL DE OPERAÇÃO DE 646 KG - MANUTENÇÃO. AF_06/2015</v>
          </cell>
          <cell r="C1102" t="str">
            <v>H</v>
          </cell>
          <cell r="D1102">
            <v>33</v>
          </cell>
        </row>
        <row r="1103">
          <cell r="A1103">
            <v>90691</v>
          </cell>
          <cell r="B1103" t="str">
            <v>MINICARREGADEIRA SOBRE RODAS, POTÊNCIA LÍQUIDA DE 47 HP, CAPACIDADE NOMINAL DE OPERAÇÃO DE 646 KG - MATERIAIS NA OPERAÇÃO. AF_06/2015</v>
          </cell>
          <cell r="C1103" t="str">
            <v>H</v>
          </cell>
          <cell r="D1103">
            <v>39.69</v>
          </cell>
        </row>
        <row r="1104">
          <cell r="A1104">
            <v>90957</v>
          </cell>
          <cell r="B1104" t="str">
            <v>COMPRESSOR DE AR REBOCÁVEL, VAZÃO 189 PCM, PRESSÃO EFETIVA DE TRABALHO 102 PSI, MOTOR DIESEL, POTÊNCIA 63 CV - DEPRECIAÇÃO. AF_06/2015</v>
          </cell>
          <cell r="C1104" t="str">
            <v>H</v>
          </cell>
          <cell r="D1104">
            <v>5.32</v>
          </cell>
        </row>
        <row r="1105">
          <cell r="A1105">
            <v>90958</v>
          </cell>
          <cell r="B1105" t="str">
            <v>COMPRESSOR DE AR REBOCÁVEL, VAZÃO 189 PCM, PRESSÃO EFETIVA DE TRABALHO 102 PSI, MOTOR DIESEL, POTÊNCIA 63 CV - JUROS. AF_06/2015</v>
          </cell>
          <cell r="C1105" t="str">
            <v>H</v>
          </cell>
          <cell r="D1105">
            <v>1.42</v>
          </cell>
        </row>
        <row r="1106">
          <cell r="A1106">
            <v>90960</v>
          </cell>
          <cell r="B1106" t="str">
            <v>COMPRESSOR DE AR REBOCÁVEL, VAZÃO 89 PCM, PRESSÃO EFETIVA DE TRABALHO 102 PSI, MOTOR DIESEL, POTÊNCIA 20 CV - DEPRECIAÇÃO. AF_06/2015</v>
          </cell>
          <cell r="C1106" t="str">
            <v>H</v>
          </cell>
          <cell r="D1106">
            <v>7.1</v>
          </cell>
        </row>
        <row r="1107">
          <cell r="A1107">
            <v>90961</v>
          </cell>
          <cell r="B1107" t="str">
            <v>COMPRESSOR DE AR REBOCÁVEL, VAZÃO 89 PCM, PRESSÃO EFETIVA DE TRABALHO 102 PSI, MOTOR DIESEL, POTÊNCIA 20 CV - JUROS. AF_06/2015</v>
          </cell>
          <cell r="C1107" t="str">
            <v>H</v>
          </cell>
          <cell r="D1107">
            <v>1.9</v>
          </cell>
        </row>
        <row r="1108">
          <cell r="A1108">
            <v>90962</v>
          </cell>
          <cell r="B1108" t="str">
            <v>COMPRESSOR DE AR REBOCÁVEL, VAZÃO 89 PCM, PRESSÃO EFETIVA DE TRABALHO 102 PSI, MOTOR DIESEL, POTÊNCIA 20 CV - MANUTENÇÃO. AF_06/2015</v>
          </cell>
          <cell r="C1108" t="str">
            <v>H</v>
          </cell>
          <cell r="D1108">
            <v>8.89</v>
          </cell>
        </row>
        <row r="1109">
          <cell r="A1109">
            <v>90963</v>
          </cell>
          <cell r="B1109" t="str">
            <v>COMPRESSOR DE AR REBOCÁVEL, VAZÃO 89 PCM, PRESSÃO EFETIVA DE TRABALHO 102 PSI, MOTOR DIESEL, POTÊNCIA 20 CV - MATERIAIS NA OPERAÇÃO. AF_06/2015</v>
          </cell>
          <cell r="C1109" t="str">
            <v>H</v>
          </cell>
          <cell r="D1109">
            <v>14.9</v>
          </cell>
        </row>
        <row r="1110">
          <cell r="A1110">
            <v>90968</v>
          </cell>
          <cell r="B1110" t="str">
            <v>COMPRESSOR DE AR REBOCAVEL, VAZÃO 250 PCM, PRESSAO DE TRABALHO 102 PSI, MOTOR A DIESEL POTÊNCIA 81 CV - DEPRECIAÇÃO. AF_06/2015</v>
          </cell>
          <cell r="C1110" t="str">
            <v>H</v>
          </cell>
          <cell r="D1110">
            <v>7.12</v>
          </cell>
        </row>
        <row r="1111">
          <cell r="A1111">
            <v>90969</v>
          </cell>
          <cell r="B1111" t="str">
            <v>COMPRESSOR DE AR REBOCAVEL, VAZÃO 250 PCM, PRESSAO DE TRABALHO 102 PSI, MOTOR A DIESEL POTÊNCIA 81 CV - JUROS. AF_06/2015</v>
          </cell>
          <cell r="C1111" t="str">
            <v>H</v>
          </cell>
          <cell r="D1111">
            <v>1.91</v>
          </cell>
        </row>
        <row r="1112">
          <cell r="A1112">
            <v>90970</v>
          </cell>
          <cell r="B1112" t="str">
            <v>COMPRESSOR DE AR REBOCAVEL, VAZÃO 250 PCM, PRESSAO DE TRABALHO 102 PSI, MOTOR A DIESEL POTÊNCIA 81 CV - MANUTENÇÃO. AF_06/2015</v>
          </cell>
          <cell r="C1112" t="str">
            <v>H</v>
          </cell>
          <cell r="D1112">
            <v>8.91</v>
          </cell>
        </row>
        <row r="1113">
          <cell r="A1113">
            <v>90971</v>
          </cell>
          <cell r="B1113" t="str">
            <v>COMPRESSOR DE AR REBOCAVEL, VAZÃO 250 PCM, PRESSAO DE TRABALHO 102 PSI, MOTOR A DIESEL POTÊNCIA 81 CV - MATERIAIS NA OPERAÇÃO. AF_06/2015</v>
          </cell>
          <cell r="C1113" t="str">
            <v>H</v>
          </cell>
          <cell r="D1113">
            <v>60.37</v>
          </cell>
        </row>
        <row r="1114">
          <cell r="A1114">
            <v>90975</v>
          </cell>
          <cell r="B1114" t="str">
            <v>COMPRESSOR DE AR REBOCÁVEL, VAZÃO 748 PCM, PRESSÃO EFETIVA DE TRABALHO 102 PSI, MOTOR DIESEL, POTÊNCIA 210 CV - DEPRECIAÇÃO. AF_06/2015</v>
          </cell>
          <cell r="C1114" t="str">
            <v>H</v>
          </cell>
          <cell r="D1114">
            <v>18.09</v>
          </cell>
        </row>
        <row r="1115">
          <cell r="A1115">
            <v>90976</v>
          </cell>
          <cell r="B1115" t="str">
            <v>COMPRESSOR DE AR REBOCÁVEL, VAZÃO 748 PCM, PRESSÃO EFETIVA DE TRABALHO 102 PSI, MOTOR DIESEL, POTÊNCIA 210 CV - JUROS. AF_06/2015</v>
          </cell>
          <cell r="C1115" t="str">
            <v>H</v>
          </cell>
          <cell r="D1115">
            <v>4.8499999999999996</v>
          </cell>
        </row>
        <row r="1116">
          <cell r="A1116">
            <v>90977</v>
          </cell>
          <cell r="B1116" t="str">
            <v>COMPRESSOR DE AR REBOCÁVEL, VAZÃO 748 PCM, PRESSÃO EFETIVA DE TRABALHO 102 PSI, MOTOR DIESEL, POTÊNCIA 210 CV - MANUTENÇÃO. AF_06/2015</v>
          </cell>
          <cell r="C1116" t="str">
            <v>H</v>
          </cell>
          <cell r="D1116">
            <v>22.63</v>
          </cell>
        </row>
        <row r="1117">
          <cell r="A1117">
            <v>90978</v>
          </cell>
          <cell r="B1117" t="str">
            <v>COMPRESSOR DE AR REBOCÁVEL, VAZÃO 748 PCM, PRESSÃO EFETIVA DE TRABALHO 102 PSI, MOTOR DIESEL, POTÊNCIA 210 CV - MATERIAIS NA OPERAÇÃO. AF_06/2015</v>
          </cell>
          <cell r="C1117" t="str">
            <v>H</v>
          </cell>
          <cell r="D1117">
            <v>156.62</v>
          </cell>
        </row>
        <row r="1118">
          <cell r="A1118">
            <v>90992</v>
          </cell>
          <cell r="B1118" t="str">
            <v>COMPRESSOR DE AR REBOCAVEL, VAZÃO 400 PCM, PRESSAO DE TRABALHO 102 PSI, MOTOR A DIESEL POTÊNCIA 110 CV - DEPRECIAÇÃO. AF_06/2015</v>
          </cell>
          <cell r="C1118" t="str">
            <v>H</v>
          </cell>
          <cell r="D1118">
            <v>8.4499999999999993</v>
          </cell>
        </row>
        <row r="1119">
          <cell r="A1119">
            <v>90993</v>
          </cell>
          <cell r="B1119" t="str">
            <v>COMPRESSOR DE AR REBOCAVEL, VAZÃO 400 PCM, PRESSAO DE TRABALHO 102 PSI, MOTOR A DIESEL POTÊNCIA 110 CV - JUROS. AF_06/2015</v>
          </cell>
          <cell r="C1119" t="str">
            <v>H</v>
          </cell>
          <cell r="D1119">
            <v>2.2599999999999998</v>
          </cell>
        </row>
        <row r="1120">
          <cell r="A1120">
            <v>90994</v>
          </cell>
          <cell r="B1120" t="str">
            <v>COMPRESSOR DE AR REBOCAVEL, VAZÃO 400 PCM, PRESSAO DE TRABALHO 102 PSI, MOTOR A DIESEL POTÊNCIA 110 CV - MANUTENÇÃO. AF_06/2015</v>
          </cell>
          <cell r="C1120" t="str">
            <v>H</v>
          </cell>
          <cell r="D1120">
            <v>10.57</v>
          </cell>
        </row>
        <row r="1121">
          <cell r="A1121">
            <v>90995</v>
          </cell>
          <cell r="B1121" t="str">
            <v>COMPRESSOR DE AR REBOCAVEL, VAZÃO 400 PCM, PRESSAO DE TRABALHO 102 PSI, MOTOR A DIESEL POTÊNCIA 110 CV - MATERIAIS NA OPERAÇÃO. AF_06/2015</v>
          </cell>
          <cell r="C1121" t="str">
            <v>H</v>
          </cell>
          <cell r="D1121">
            <v>82</v>
          </cell>
        </row>
        <row r="1122">
          <cell r="A1122">
            <v>91021</v>
          </cell>
          <cell r="B1122" t="str">
            <v>PERFURATRIZ HIDRÁULICA SOBRE CAMINHÃO COM TRADO CURTO ACOPLADO, PROFUNDIDADE MÁXIMA DE 20 M, DIÂMETRO MÁXIMO DE 1500 MM, POTÊNCIA INSTALADA DE 137 HP, MESA ROTATIVA COM TORQUE MÁXIMO DE 30 KNM - IMPOSTOS E SEGUROS. AF_06/2015</v>
          </cell>
          <cell r="C1122" t="str">
            <v>H</v>
          </cell>
          <cell r="D1122">
            <v>12.04</v>
          </cell>
        </row>
        <row r="1123">
          <cell r="A1123">
            <v>91026</v>
          </cell>
          <cell r="B1123" t="str">
            <v>CAMINHÃO TRUCADO (C/ TERCEIRO EIXO) ELETRÔNICO - POTÊNCIA 231CV - PBT = 22000KG - DIST. ENTRE EIXOS 5170 MM - INCLUI CARROCERIA FIXA ABERTA DE MADEIRA - DEPRECIAÇÃO. AF_06/2015</v>
          </cell>
          <cell r="C1123" t="str">
            <v>H</v>
          </cell>
          <cell r="D1123">
            <v>24.8</v>
          </cell>
        </row>
        <row r="1124">
          <cell r="A1124">
            <v>91027</v>
          </cell>
          <cell r="B1124" t="str">
            <v>CAMINHÃO TRUCADO (C/ TERCEIRO EIXO) ELETRÔNICO - POTÊNCIA 231CV - PBT = 22000KG - DIST. ENTRE EIXOS 5170 MM - INCLUI CARROCERIA FIXA ABERTA DE MADEIRA - JUROS. AF_06/2015</v>
          </cell>
          <cell r="C1124" t="str">
            <v>H</v>
          </cell>
          <cell r="D1124">
            <v>9.94</v>
          </cell>
        </row>
        <row r="1125">
          <cell r="A1125">
            <v>91028</v>
          </cell>
          <cell r="B1125" t="str">
            <v>CAMINHÃO TRUCADO (C/ TERCEIRO EIXO) ELETRÔNICO - POTÊNCIA 231CV - PBT = 22000KG - DIST. ENTRE EIXOS 5170 MM - INCLUI CARROCERIA FIXA ABERTA DE MADEIRA - IMPOSTOS E SEGUROS. AF_06/2015</v>
          </cell>
          <cell r="C1125" t="str">
            <v>H</v>
          </cell>
          <cell r="D1125">
            <v>4.01</v>
          </cell>
        </row>
        <row r="1126">
          <cell r="A1126">
            <v>91029</v>
          </cell>
          <cell r="B1126" t="str">
            <v>CAMINHÃO TRUCADO (C/ TERCEIRO EIXO) ELETRÔNICO - POTÊNCIA 231CV - PBT = 22000KG - DIST. ENTRE EIXOS 5170 MM - INCLUI CARROCERIA FIXA ABERTA DE MADEIRA - MANUTENÇÃO. AF_06/2015</v>
          </cell>
          <cell r="C1126" t="str">
            <v>H</v>
          </cell>
          <cell r="D1126">
            <v>45.45</v>
          </cell>
        </row>
        <row r="1127">
          <cell r="A1127">
            <v>91030</v>
          </cell>
          <cell r="B1127" t="str">
            <v>CAMINHÃO TRUCADO (C/ TERCEIRO EIXO) ELETRÔNICO - POTÊNCIA 231CV - PBT = 22000KG - DIST. ENTRE EIXOS 5170 MM - INCLUI CARROCERIA FIXA ABERTA DE MADEIRA - MATERIAIS NA OPERAÇÃO. AF_06/2015</v>
          </cell>
          <cell r="C1127" t="str">
            <v>H</v>
          </cell>
          <cell r="D1127">
            <v>146.13</v>
          </cell>
        </row>
        <row r="1128">
          <cell r="A1128">
            <v>91273</v>
          </cell>
          <cell r="B1128" t="str">
            <v>PLACA VIBRATÓRIA REVERSÍVEL COM MOTOR 4 TEMPOS A GASOLINA, FORÇA CENTRÍFUGA DE 25 KN (2500 KGF), POTÊNCIA 5,5 CV - DEPRECIAÇÃO. AF_08/2015</v>
          </cell>
          <cell r="C1128" t="str">
            <v>H</v>
          </cell>
          <cell r="D1128">
            <v>0.6</v>
          </cell>
        </row>
        <row r="1129">
          <cell r="A1129">
            <v>91274</v>
          </cell>
          <cell r="B1129" t="str">
            <v>PLACA VIBRATÓRIA REVERSÍVEL COM MOTOR 4 TEMPOS A GASOLINA, FORÇA CENTRÍFUGA DE 25 KN (2500 KGF), POTÊNCIA 5,5 CV - JUROS. AF_08/2015</v>
          </cell>
          <cell r="C1129" t="str">
            <v>H</v>
          </cell>
          <cell r="D1129">
            <v>0.16</v>
          </cell>
        </row>
        <row r="1130">
          <cell r="A1130">
            <v>91275</v>
          </cell>
          <cell r="B1130" t="str">
            <v>PLACA VIBRATÓRIA REVERSÍVEL COM MOTOR 4 TEMPOS A GASOLINA, FORÇA CENTRÍFUGA DE 25 KN (2500 KGF), POTÊNCIA 5,5 CV - MANUTENÇÃO. AF_08/2015</v>
          </cell>
          <cell r="C1130" t="str">
            <v>H</v>
          </cell>
          <cell r="D1130">
            <v>0.75</v>
          </cell>
        </row>
        <row r="1131">
          <cell r="A1131">
            <v>91276</v>
          </cell>
          <cell r="B1131" t="str">
            <v>PLACA VIBRATÓRIA REVERSÍVEL COM MOTOR 4 TEMPOS A GASOLINA, FORÇA CENTRÍFUGA DE 25 KN (2500 KGF), POTÊNCIA 5,5 CV - MATERIAIS NA OPERAÇÃO. AF_08/2015</v>
          </cell>
          <cell r="C1131" t="str">
            <v>H</v>
          </cell>
          <cell r="D1131">
            <v>8.91</v>
          </cell>
        </row>
        <row r="1132">
          <cell r="A1132">
            <v>91279</v>
          </cell>
          <cell r="B1132" t="str">
            <v>CORTADORA DE PISO COM MOTOR 4 TEMPOS A GASOLINA, POTÊNCIA DE 13 HP, COM DISCO DE CORTE DIAMANTADO SEGMENTADO PARA CONCRETO, DIÂMETRO DE 350 MM, FURO DE 1" (14 X 1") - DEPRECIAÇÃO. AF_08/2015</v>
          </cell>
          <cell r="C1132" t="str">
            <v>H</v>
          </cell>
          <cell r="D1132">
            <v>0.77</v>
          </cell>
        </row>
        <row r="1133">
          <cell r="A1133">
            <v>91280</v>
          </cell>
          <cell r="B1133" t="str">
            <v>CORTADORA DE PISO COM MOTOR 4 TEMPOS A GASOLINA, POTÊNCIA DE 13 HP, COM DISCO DE CORTE DIAMANTADO SEGMENTADO PARA CONCRETO, DIÂMETRO DE 350 MM, FURO DE 1" (14 X 1") - JUROS. AF_08/2015</v>
          </cell>
          <cell r="C1133" t="str">
            <v>H</v>
          </cell>
          <cell r="D1133">
            <v>0.17</v>
          </cell>
        </row>
        <row r="1134">
          <cell r="A1134">
            <v>91281</v>
          </cell>
          <cell r="B1134" t="str">
            <v>CORTADORA DE PISO COM MOTOR 4 TEMPOS A GASOLINA, POTÊNCIA DE 13 HP, COM DISCO DE CORTE DIAMANTADO SEGMENTADO PARA CONCRETO, DIÂMETRO DE 350 MM, FURO DE 1" (14 X 1") - MANUTENÇÃO. AF_08/2015</v>
          </cell>
          <cell r="C1134" t="str">
            <v>H</v>
          </cell>
          <cell r="D1134">
            <v>0.95</v>
          </cell>
        </row>
        <row r="1135">
          <cell r="A1135">
            <v>91282</v>
          </cell>
          <cell r="B1135" t="str">
            <v>CORTADORA DE PISO COM MOTOR 4 TEMPOS A GASOLINA, POTÊNCIA DE 13 HP, COM DISCO DE CORTE DIAMANTADO SEGMENTADO PARA CONCRETO, DIÂMETRO DE 350 MM, FURO DE 1" (14 X 1") - MATERIAIS NA OPERAÇÃO. AF_08/2015</v>
          </cell>
          <cell r="C1135" t="str">
            <v>H</v>
          </cell>
          <cell r="D1135">
            <v>8.9700000000000006</v>
          </cell>
        </row>
        <row r="1136">
          <cell r="A1136">
            <v>91354</v>
          </cell>
          <cell r="B1136" t="str">
            <v>CAMINHÃO TOCO, PESO BRUTO TOTAL 14.300 KG, CARGA ÚTIL MÁXIMA 9590 KG, DISTÂNCIA ENTRE EIXOS 4,76 M, POTÊNCIA 185 CV (NÃO INCLUI CARROCERIA) - DEPRECIAÇÃO. AF_06/2014</v>
          </cell>
          <cell r="C1136" t="str">
            <v>H</v>
          </cell>
          <cell r="D1136">
            <v>17.61</v>
          </cell>
        </row>
        <row r="1137">
          <cell r="A1137">
            <v>91355</v>
          </cell>
          <cell r="B1137" t="str">
            <v>CAMINHÃO TOCO, PESO BRUTO TOTAL 14.300 KG, CARGA ÚTIL MÁXIMA 9590 KG, DISTÂNCIA ENTRE EIXOS 4,76 M, POTÊNCIA 185 CV (NÃO INCLUI CARROCERIA) - JUROS. AF_06/2014</v>
          </cell>
          <cell r="C1137" t="str">
            <v>H</v>
          </cell>
          <cell r="D1137">
            <v>7.24</v>
          </cell>
        </row>
        <row r="1138">
          <cell r="A1138">
            <v>91356</v>
          </cell>
          <cell r="B1138" t="str">
            <v>CAMINHÃO TOCO, PESO BRUTO TOTAL 14.300 KG, CARGA ÚTIL MÁXIMA 9590 KG, DISTÂNCIA ENTRE EIXOS 4,76 M, POTÊNCIA 185 CV (NÃO INCLUI CARROCERIA) - IMPOSTOS E SEGUROS. AF_06/2014</v>
          </cell>
          <cell r="C1138" t="str">
            <v>H</v>
          </cell>
          <cell r="D1138">
            <v>2.92</v>
          </cell>
        </row>
        <row r="1139">
          <cell r="A1139">
            <v>91359</v>
          </cell>
          <cell r="B1139" t="str">
            <v>CAMINHÃO PIPA 6.000 L, PESO BRUTO TOTAL 13.000 KG, DISTÂNCIA ENTRE EIXOS 4,80 M, POTÊNCIA 189 CV INCLUSIVE TANQUE DE AÇO PARA TRANSPORTE DE ÁGUA, CAPACIDADE 6 M3 - DEPRECIAÇÃO. AF_06/2014</v>
          </cell>
          <cell r="C1139" t="str">
            <v>H</v>
          </cell>
          <cell r="D1139">
            <v>20.99</v>
          </cell>
        </row>
        <row r="1140">
          <cell r="A1140">
            <v>91360</v>
          </cell>
          <cell r="B1140" t="str">
            <v>CAMINHÃO PIPA 6.000 L, PESO BRUTO TOTAL 13.000 KG, DISTÂNCIA ENTRE EIXOS 4,80 M, POTÊNCIA 189 CV INCLUSIVE TANQUE DE AÇO PARA TRANSPORTE DE ÁGUA, CAPACIDADE 6 M3 - JUROS. AF_06/2014</v>
          </cell>
          <cell r="C1140" t="str">
            <v>H</v>
          </cell>
          <cell r="D1140">
            <v>8.0299999999999994</v>
          </cell>
        </row>
        <row r="1141">
          <cell r="A1141">
            <v>91361</v>
          </cell>
          <cell r="B1141" t="str">
            <v>CAMINHÃO PIPA 6.000 L, PESO BRUTO TOTAL 13.000 KG, DISTÂNCIA ENTRE EIXOS 4,80 M, POTÊNCIA 189 CV INCLUSIVE TANQUE DE AÇO PARA TRANSPORTE DE ÁGUA, CAPACIDADE 6 M3 - IMPOSTOS E SEGUROS. AF_06/2014</v>
          </cell>
          <cell r="C1141" t="str">
            <v>H</v>
          </cell>
          <cell r="D1141">
            <v>3.24</v>
          </cell>
        </row>
        <row r="1142">
          <cell r="A1142">
            <v>91367</v>
          </cell>
          <cell r="B1142" t="str">
            <v>CAMINHÃO BASCULANTE 6 M3, PESO BRUTO TOTAL 16.000 KG, CARGA ÚTIL MÁXIMA 13.071 KG, DISTÂNCIA ENTRE EIXOS 4,80 M, POTÊNCIA 230 CV INCLUSIVE CAÇAMBA METÁLICA - DEPRECIAÇÃO. AF_06/2014</v>
          </cell>
          <cell r="C1142" t="str">
            <v>H</v>
          </cell>
          <cell r="D1142">
            <v>22.27</v>
          </cell>
        </row>
        <row r="1143">
          <cell r="A1143">
            <v>91368</v>
          </cell>
          <cell r="B1143" t="str">
            <v>CAMINHÃO BASCULANTE 6 M3, PESO BRUTO TOTAL 16.000 KG, CARGA ÚTIL MÁXIMA 13.071 KG, DISTÂNCIA ENTRE EIXOS 4,80 M, POTÊNCIA 230 CV INCLUSIVE CAÇAMBA METÁLICA - JUROS. AF_06/2014</v>
          </cell>
          <cell r="C1143" t="str">
            <v>H</v>
          </cell>
          <cell r="D1143">
            <v>8.5399999999999991</v>
          </cell>
        </row>
        <row r="1144">
          <cell r="A1144">
            <v>91369</v>
          </cell>
          <cell r="B1144" t="str">
            <v>CAMINHÃO BASCULANTE 6 M3, PESO BRUTO TOTAL 16.000 KG, CARGA ÚTIL MÁXIMA 13.071 KG, DISTÂNCIA ENTRE EIXOS 4,80 M, POTÊNCIA 230 CV INCLUSIVE CAÇAMBA METÁLICA - IMPOSTOS E SEGUROS. AF_06/2014</v>
          </cell>
          <cell r="C1144" t="str">
            <v>H</v>
          </cell>
          <cell r="D1144">
            <v>3.44</v>
          </cell>
        </row>
        <row r="1145">
          <cell r="A1145">
            <v>91375</v>
          </cell>
          <cell r="B1145" t="str">
            <v>CAMINHÃO TOCO, PESO BRUTO TOTAL 16.000 KG, CARGA ÚTIL MÁXIMA DE 10.685 KG, DISTÂNCIA ENTRE EIXOS 4,80 M, POTÊNCIA 189 CV EXCLUSIVE CARROCERIA - DEPRECIAÇÃO. AF_06/2014</v>
          </cell>
          <cell r="C1145" t="str">
            <v>H</v>
          </cell>
          <cell r="D1145">
            <v>19.34</v>
          </cell>
        </row>
        <row r="1146">
          <cell r="A1146">
            <v>91376</v>
          </cell>
          <cell r="B1146" t="str">
            <v>CAMINHÃO TOCO, PESO BRUTO TOTAL 16.000 KG, CARGA ÚTIL MÁXIMA DE 10.685 KG, DISTÂNCIA ENTRE EIXOS 4,80 M, POTÊNCIA 189 CV EXCLUSIVE CARROCERIA - JUROS. AF_06/2014</v>
          </cell>
          <cell r="C1146" t="str">
            <v>H</v>
          </cell>
          <cell r="D1146">
            <v>7.95</v>
          </cell>
        </row>
        <row r="1147">
          <cell r="A1147">
            <v>91377</v>
          </cell>
          <cell r="B1147" t="str">
            <v>CAMINHÃO TOCO, PESO BRUTO TOTAL 16.000 KG, CARGA ÚTIL MÁXIMA DE 10.685 KG, DISTÂNCIA ENTRE EIXOS 4,80 M, POTÊNCIA 189 CV EXCLUSIVE CARROCERIA - IMPOSTOS E SEGUROS. AF_06/2014</v>
          </cell>
          <cell r="C1147" t="str">
            <v>H</v>
          </cell>
          <cell r="D1147">
            <v>3.21</v>
          </cell>
        </row>
        <row r="1148">
          <cell r="A1148">
            <v>91380</v>
          </cell>
          <cell r="B1148" t="str">
            <v>CAMINHÃO BASCULANTE 10 M3, TRUCADO CABINE SIMPLES, PESO BRUTO TOTAL 23.000 KG, CARGA ÚTIL MÁXIMA 15.935 KG, DISTÂNCIA ENTRE EIXOS 4,80 M, POTÊNCIA 230 CV INCLUSIVE CAÇAMBA METÁLICA - DEPRECIAÇÃO. AF_06/2014</v>
          </cell>
          <cell r="C1148" t="str">
            <v>H</v>
          </cell>
          <cell r="D1148">
            <v>29.31</v>
          </cell>
        </row>
        <row r="1149">
          <cell r="A1149">
            <v>91381</v>
          </cell>
          <cell r="B1149" t="str">
            <v>CAMINHÃO BASCULANTE 10 M3, TRUCADO CABINE SIMPLES, PESO BRUTO TOTAL 23.000 KG, CARGA ÚTIL MÁXIMA 15.935 KG, DISTÂNCIA ENTRE EIXOS 4,80 M, POTÊNCIA 230 CV INCLUSIVE CAÇAMBA METÁLICA - JUROS. AF_06/2014</v>
          </cell>
          <cell r="C1149" t="str">
            <v>H</v>
          </cell>
          <cell r="D1149">
            <v>11.23</v>
          </cell>
        </row>
        <row r="1150">
          <cell r="A1150">
            <v>91382</v>
          </cell>
          <cell r="B1150" t="str">
            <v>CAMINHÃO BASCULANTE 10 M3, TRUCADO CABINE SIMPLES, PESO BRUTO TOTAL 23.000 KG, CARGA ÚTIL MÁXIMA 15.935 KG, DISTÂNCIA ENTRE EIXOS 4,80 M, POTÊNCIA 230 CV INCLUSIVE CAÇAMBA METÁLICA - IMPOSTOS E SEGUROS. AF_06/2014</v>
          </cell>
          <cell r="C1150" t="str">
            <v>H</v>
          </cell>
          <cell r="D1150">
            <v>4.54</v>
          </cell>
        </row>
        <row r="1151">
          <cell r="A1151">
            <v>91383</v>
          </cell>
          <cell r="B1151" t="str">
            <v>CAMINHÃO BASCULANTE 10 M3, TRUCADO CABINE SIMPLES, PESO BRUTO TOTAL 23.000 KG, CARGA ÚTIL MÁXIMA 15.935 KG, DISTÂNCIA ENTRE EIXOS 4,80 M, POTÊNCIA 230 CV INCLUSIVE CAÇAMBA METÁLICA - MANUTENÇÃO. AF_06/2014</v>
          </cell>
          <cell r="C1151" t="str">
            <v>H</v>
          </cell>
          <cell r="D1151">
            <v>52.69</v>
          </cell>
        </row>
        <row r="1152">
          <cell r="A1152">
            <v>91384</v>
          </cell>
          <cell r="B1152" t="str">
            <v>CAMINHÃO BASCULANTE 10 M3, TRUCADO CABINE SIMPLES, PESO BRUTO TOTAL 23.000 KG, CARGA ÚTIL MÁXIMA 15.935 KG, DISTÂNCIA ENTRE EIXOS 4,80 M, POTÊNCIA 230 CV INCLUSIVE CAÇAMBA METÁLICA - MATERIAIS NA OPERAÇÃO. AF_06/2014</v>
          </cell>
          <cell r="C1152" t="str">
            <v>H</v>
          </cell>
          <cell r="D1152">
            <v>141.25</v>
          </cell>
        </row>
        <row r="1153">
          <cell r="A1153">
            <v>91390</v>
          </cell>
          <cell r="B1153" t="str">
            <v>CAMINHÃO TOCO, PBT 14.300 KG, CARGA ÚTIL MÁX. 9.710 KG, DIST. ENTRE EIXOS 3,56 M, POTÊNCIA 185 CV, INCLUSIVE CARROCERIA FIXA ABERTA DE MADEIRA P/ TRANSPORTE GERAL DE CARGA SECA, DIMEN. APROX. 2,50 X 6,50 X 0,50 M - DEPRECIAÇÃO. AF_06/2014</v>
          </cell>
          <cell r="C1153" t="str">
            <v>H</v>
          </cell>
          <cell r="D1153">
            <v>19.29</v>
          </cell>
        </row>
        <row r="1154">
          <cell r="A1154">
            <v>91391</v>
          </cell>
          <cell r="B1154" t="str">
            <v>CAMINHÃO TOCO, PBT 14.300 KG, CARGA ÚTIL MÁX. 9.710 KG, DIST. ENTRE EIXOS 3,56 M, POTÊNCIA 185 CV, INCLUSIVE CARROCERIA FIXA ABERTA DE MADEIRA P/ TRANSPORTE GERAL DE CARGA SECA, DIMEN. APROX. 2,50 X 6,50 X 0,50 M - JUROS. AF_06/2014</v>
          </cell>
          <cell r="C1154" t="str">
            <v>H</v>
          </cell>
          <cell r="D1154">
            <v>7.68</v>
          </cell>
        </row>
        <row r="1155">
          <cell r="A1155">
            <v>91392</v>
          </cell>
          <cell r="B1155" t="str">
            <v>CAMINHÃO TOCO, PBT 14.300 KG, CARGA ÚTIL MÁX. 9.710 KG, DIST. ENTRE EIXOS 3,56 M, POTÊNCIA 185 CV, INCLUSIVE CARROCERIA FIXA ABERTA DE MADEIRA P/ TRANSPORTE GERAL DE CARGA SECA, DIMEN. APROX. 2,50 X 6,50 X 0,50 M - IMPOSTOS E SEGUROS. AF_06/2014</v>
          </cell>
          <cell r="C1155" t="str">
            <v>H</v>
          </cell>
          <cell r="D1155">
            <v>3.09</v>
          </cell>
        </row>
        <row r="1156">
          <cell r="A1156">
            <v>91396</v>
          </cell>
          <cell r="B1156" t="str">
            <v>CAMINHÃO PIPA 10.000 L TRUCADO, PESO BRUTO TOTAL 23.000 KG, CARGA ÚTIL MÁXIMA 15.935 KG, DISTÂNCIA ENTRE EIXOS 4,8 M, POTÊNCIA 230 CV, INCLUSIVE TANQUE DE AÇO PARA TRANSPORTE DE ÁGUA - DEPRECIAÇÃO. AF_06/2014</v>
          </cell>
          <cell r="C1156" t="str">
            <v>H</v>
          </cell>
          <cell r="D1156">
            <v>29.11</v>
          </cell>
        </row>
        <row r="1157">
          <cell r="A1157">
            <v>91397</v>
          </cell>
          <cell r="B1157" t="str">
            <v>CAMINHÃO PIPA 10.000 L TRUCADO, PESO BRUTO TOTAL 23.000 KG, CARGA ÚTIL MÁXIMA 15.935 KG, DISTÂNCIA ENTRE EIXOS 4,8 M, POTÊNCIA 230 CV, INCLUSIVE TANQUE DE AÇO PARA TRANSPORTE DE ÁGUA - JUROS. AF_06/2014</v>
          </cell>
          <cell r="C1157" t="str">
            <v>H</v>
          </cell>
          <cell r="D1157">
            <v>11.25</v>
          </cell>
        </row>
        <row r="1158">
          <cell r="A1158">
            <v>91398</v>
          </cell>
          <cell r="B1158" t="str">
            <v>CAMINHÃO PIPA 10.000 L TRUCADO, PESO BRUTO TOTAL 23.000 KG, CARGA ÚTIL MÁXIMA 15.935 KG, DISTÂNCIA ENTRE EIXOS 4,8 M, POTÊNCIA 230 CV, INCLUSIVE TANQUE DE AÇO PARA TRANSPORTE DE ÁGUA - IMPOSTOS E SEGUROS. AF_06/2014</v>
          </cell>
          <cell r="C1158" t="str">
            <v>H</v>
          </cell>
          <cell r="D1158">
            <v>4.54</v>
          </cell>
        </row>
        <row r="1159">
          <cell r="A1159">
            <v>91402</v>
          </cell>
          <cell r="B1159" t="str">
            <v>CAMINHÃO BASCULANTE 6 M3 TOCO, PESO BRUTO TOTAL 16.000 KG, CARGA ÚTIL MÁXIMA 11.130 KG, DISTÂNCIA ENTRE EIXOS 5,36 M, POTÊNCIA 185 CV, INCLUSIVE CAÇAMBA METÁLICA - IMPOSTOS E SEGUROS. AF_06/2014</v>
          </cell>
          <cell r="C1159" t="str">
            <v>H</v>
          </cell>
          <cell r="D1159">
            <v>3.57</v>
          </cell>
        </row>
        <row r="1160">
          <cell r="A1160">
            <v>91466</v>
          </cell>
          <cell r="B1160" t="str">
            <v>GUINDAUTO HIDRÁULICO, CAPACIDADE MÁXIMA DE CARGA 6200 KG, MOMENTO MÁXIMO DE CARGA 11,7 TM, ALCANCE MÁXIMO HORIZONTAL 9,70 M, INCLUSIVE CAMINHÃO TOCO PBT 16.000 KG, POTÊNCIA DE 189 CV - IMPOSTOS E SEGUROS. AF_08/2015</v>
          </cell>
          <cell r="C1160" t="str">
            <v>H</v>
          </cell>
          <cell r="D1160">
            <v>4.05</v>
          </cell>
        </row>
        <row r="1161">
          <cell r="A1161">
            <v>91467</v>
          </cell>
          <cell r="B1161" t="str">
            <v>GUINDAUTO HIDRÁULICO, CAPACIDADE MÁXIMA DE CARGA 6200 KG, MOMENTO MÁXIMO DE CARGA 11,7 TM, ALCANCE MÁXIMO HORIZONTAL 9,70 M, INCLUSIVE CAMINHÃO TOCO PBT 16.000 KG, POTÊNCIA DE 189 CV - MATERIAIS NA OPERAÇÃO. AF_08/2015</v>
          </cell>
          <cell r="C1161" t="str">
            <v>H</v>
          </cell>
          <cell r="D1161">
            <v>157.52000000000001</v>
          </cell>
        </row>
        <row r="1162">
          <cell r="A1162">
            <v>91468</v>
          </cell>
          <cell r="B1162" t="str">
            <v>ESPARGIDOR DE ASFALTO PRESSURIZADO, TANQUE 6 M3 COM ISOLAÇÃO TÉRMICA, AQUECIDO COM 2 MAÇARICOS, COM BARRA ESPARGIDORA 3,60 M, MONTADO SOBRE CAMINHÃO  TOCO, PBT 14.300 KG, POTÊNCIA 185 CV - DEPRECIAÇÃO. AF_05/2023</v>
          </cell>
          <cell r="C1162" t="str">
            <v>H</v>
          </cell>
          <cell r="D1162">
            <v>25.48</v>
          </cell>
        </row>
        <row r="1163">
          <cell r="A1163">
            <v>91469</v>
          </cell>
          <cell r="B1163" t="str">
            <v>ESPARGIDOR DE ASFALTO PRESSURIZADO, TANQUE 6 M3 COM ISOLAÇÃO TÉRMICA, AQUECIDO COM 2 MAÇARICOS, COM BARRA ESPARGIDORA 3,60 M, MONTADO SOBRE CAMINHÃO  TOCO, PBT 14.300 KG, POTÊNCIA 185 CV - JUROS. AF_05/2023</v>
          </cell>
          <cell r="C1163" t="str">
            <v>H</v>
          </cell>
          <cell r="D1163">
            <v>9.9700000000000006</v>
          </cell>
        </row>
        <row r="1164">
          <cell r="A1164">
            <v>91484</v>
          </cell>
          <cell r="B1164" t="str">
            <v>ESPARGIDOR DE ASFALTO PRESSURIZADO, TANQUE 6 M3 COM ISOLAÇÃO TÉRMICA, AQUECIDO COM 2 MAÇARICOS, COM BARRA ESPARGIDORA 3,60 M, MONTADO SOBRE CAMINHÃO  TOCO, PBT 14.300 KG, POTÊNCIA 185 CV - IMPOSTOS E SEGUROS. AF_05/2023</v>
          </cell>
          <cell r="C1164" t="str">
            <v>H</v>
          </cell>
          <cell r="D1164">
            <v>4.0199999999999996</v>
          </cell>
        </row>
        <row r="1165">
          <cell r="A1165">
            <v>91485</v>
          </cell>
          <cell r="B1165" t="str">
            <v>ESPARGIDOR DE ASFALTO PRESSURIZADO, TANQUE 6 M3 COM ISOLAÇÃO TÉRMICA, AQUECIDO COM 2 MAÇARICOS, COM BARRA ESPARGIDORA 3,60 M, MONTADO SOBRE CAMINHÃO  TOCO, PBT 14.300 KG, POTÊNCIA 185 CV - MATERIAIS NA OPERAÇÃO. AF_05/2023</v>
          </cell>
          <cell r="C1165" t="str">
            <v>H</v>
          </cell>
          <cell r="D1165">
            <v>154.18</v>
          </cell>
        </row>
        <row r="1166">
          <cell r="A1166">
            <v>91529</v>
          </cell>
          <cell r="B1166" t="str">
            <v>COMPACTADOR DE SOLOS DE PERCUSSÃO (SOQUETE) COM MOTOR A GASOLINA 4 TEMPOS, POTÊNCIA 4 CV - DEPRECIAÇÃO. AF_08/2015</v>
          </cell>
          <cell r="C1166" t="str">
            <v>H</v>
          </cell>
          <cell r="D1166">
            <v>0.88</v>
          </cell>
        </row>
        <row r="1167">
          <cell r="A1167">
            <v>91530</v>
          </cell>
          <cell r="B1167" t="str">
            <v>COMPACTADOR DE SOLOS DE PERCUSSÃO (SOQUETE) COM MOTOR A GASOLINA 4 TEMPOS, POTÊNCIA 4 CV - JUROS. AF_08/2015</v>
          </cell>
          <cell r="C1167" t="str">
            <v>H</v>
          </cell>
          <cell r="D1167">
            <v>0.23</v>
          </cell>
        </row>
        <row r="1168">
          <cell r="A1168">
            <v>91531</v>
          </cell>
          <cell r="B1168" t="str">
            <v>COMPACTADOR DE SOLOS DE PERCUSSÃO (SOQUETE) COM MOTOR A GASOLINA 4 TEMPOS, POTÊNCIA 4 CV - MANUTENÇÃO. AF_08/2015</v>
          </cell>
          <cell r="C1168" t="str">
            <v>H</v>
          </cell>
          <cell r="D1168">
            <v>1.1100000000000001</v>
          </cell>
        </row>
        <row r="1169">
          <cell r="A1169">
            <v>91532</v>
          </cell>
          <cell r="B1169" t="str">
            <v>COMPACTADOR DE SOLOS DE PERCUSSÃO (SOQUETE) COM MOTOR A GASOLINA 4 TEMPOS, POTÊNCIA 4 CV - MATERIAIS NA OPERAÇÃO. AF_08/2015</v>
          </cell>
          <cell r="C1169" t="str">
            <v>H</v>
          </cell>
          <cell r="D1169">
            <v>6.37</v>
          </cell>
        </row>
        <row r="1170">
          <cell r="A1170">
            <v>91629</v>
          </cell>
          <cell r="B1170" t="str">
            <v>GUINDAUTO HIDRÁULICO, CAPACIDADE MÁXIMA DE CARGA 6500 KG, MOMENTO MÁXIMO DE CARGA 5,8 TM, ALCANCE MÁXIMO HORIZONTAL 7,60 M, INCLUSIVE CAMINHÃO TOCO PBT 9.700 KG, POTÊNCIA DE 160 CV - DEPRECIAÇÃO. AF_08/2015</v>
          </cell>
          <cell r="C1170" t="str">
            <v>H</v>
          </cell>
          <cell r="D1170">
            <v>21.63</v>
          </cell>
        </row>
        <row r="1171">
          <cell r="A1171">
            <v>91630</v>
          </cell>
          <cell r="B1171" t="str">
            <v>GUINDAUTO HIDRÁULICO, CAPACIDADE MÁXIMA DE CARGA 6500 KG, MOMENTO MÁXIMO DE CARGA 5,8 TM, ALCANCE MÁXIMO HORIZONTAL 7,60 M, INCLUSIVE CAMINHÃO TOCO PBT 9.700 KG, POTÊNCIA DE 160 CV - JUROS. AF_08/2015</v>
          </cell>
          <cell r="C1171" t="str">
            <v>H</v>
          </cell>
          <cell r="D1171">
            <v>8.0399999999999991</v>
          </cell>
        </row>
        <row r="1172">
          <cell r="A1172">
            <v>91631</v>
          </cell>
          <cell r="B1172" t="str">
            <v>GUINDAUTO HIDRÁULICO, CAPACIDADE MÁXIMA DE CARGA 6500 KG, MOMENTO MÁXIMO DE CARGA 5,8 TM, ALCANCE MÁXIMO HORIZONTAL 7,60 M, INCLUSIVE CAMINHÃO TOCO PBT 9.700 KG, POTÊNCIA DE 160 CV - IMPOSTOS E SEGUROS. AF_08/2015</v>
          </cell>
          <cell r="C1172" t="str">
            <v>H</v>
          </cell>
          <cell r="D1172">
            <v>3.24</v>
          </cell>
        </row>
        <row r="1173">
          <cell r="A1173">
            <v>91632</v>
          </cell>
          <cell r="B1173" t="str">
            <v>GUINDAUTO HIDRÁULICO, CAPACIDADE MÁXIMA DE CARGA 6500 KG, MOMENTO MÁXIMO DE CARGA 5,8 TM, ALCANCE MÁXIMO HORIZONTAL 7,60 M, INCLUSIVE CAMINHÃO TOCO PBT 9.700 KG, POTÊNCIA DE 160 CV - MANUTENÇÃO. AF_08/2015</v>
          </cell>
          <cell r="C1173" t="str">
            <v>H</v>
          </cell>
          <cell r="D1173">
            <v>37.020000000000003</v>
          </cell>
        </row>
        <row r="1174">
          <cell r="A1174">
            <v>91633</v>
          </cell>
          <cell r="B1174" t="str">
            <v>GUINDAUTO HIDRÁULICO, CAPACIDADE MÁXIMA DE CARGA 6500 KG, MOMENTO MÁXIMO DE CARGA 5,8 TM, ALCANCE MÁXIMO HORIZONTAL 7,60 M, INCLUSIVE CAMINHÃO TOCO PBT 9.700 KG, POTÊNCIA DE 160 CV - MATERIAIS NA OPERAÇÃO. AF_08/2015</v>
          </cell>
          <cell r="C1174" t="str">
            <v>H</v>
          </cell>
          <cell r="D1174">
            <v>133.32</v>
          </cell>
        </row>
        <row r="1175">
          <cell r="A1175">
            <v>91640</v>
          </cell>
          <cell r="B1175" t="str">
            <v>CAMINHÃO DE TRANSPORTE DE MATERIAL ASFÁLTICO 30.000 L, COM CAVALO MECÂNICO DE CAPACIDADE MÁXIMA DE TRAÇÃO COMBINADO DE 66.000 KG, POTÊNCIA 360 CV, INCLUSIVE TANQUE DE ASFALTO COM SERPENTINA - DEPRECIAÇÃO. AF_08/2015</v>
          </cell>
          <cell r="C1175" t="str">
            <v>H</v>
          </cell>
          <cell r="D1175">
            <v>41.47</v>
          </cell>
        </row>
        <row r="1176">
          <cell r="A1176">
            <v>91641</v>
          </cell>
          <cell r="B1176" t="str">
            <v>CAMINHÃO DE TRANSPORTE DE MATERIAL ASFÁLTICO 30.000 L, COM CAVALO MECÂNICO DE CAPACIDADE MÁXIMA DE TRAÇÃO COMBINADO DE 66.000 KG, POTÊNCIA 360 CV, INCLUSIVE TANQUE DE ASFALTO COM SERPENTINA - JUROS. AF_08/2015</v>
          </cell>
          <cell r="C1176" t="str">
            <v>H</v>
          </cell>
          <cell r="D1176">
            <v>16.739999999999998</v>
          </cell>
        </row>
        <row r="1177">
          <cell r="A1177">
            <v>91642</v>
          </cell>
          <cell r="B1177" t="str">
            <v>CAMINHÃO DE TRANSPORTE DE MATERIAL ASFÁLTICO 30.000 L, COM CAVALO MECÂNICO DE CAPACIDADE MÁXIMA DE TRAÇÃO COMBINADO DE 66.000 KG, POTÊNCIA 360 CV, INCLUSIVE TANQUE DE ASFALTO COM SERPENTINA - IMPOSTOS E SEGUROS. AF_08/2015</v>
          </cell>
          <cell r="C1177" t="str">
            <v>H</v>
          </cell>
          <cell r="D1177">
            <v>6.77</v>
          </cell>
        </row>
        <row r="1178">
          <cell r="A1178">
            <v>91643</v>
          </cell>
          <cell r="B1178" t="str">
            <v>CAMINHÃO DE TRANSPORTE DE MATERIAL ASFÁLTICO 30.000 L, COM CAVALO MECÂNICO DE CAPACIDADE MÁXIMA DE TRAÇÃO COMBINADO DE 66.000 KG, POTÊNCIA 360 CV, INCLUSIVE TANQUE DE ASFALTO COM SERPENTINA - MANUTENÇÃO. AF_08/2015</v>
          </cell>
          <cell r="C1178" t="str">
            <v>H</v>
          </cell>
          <cell r="D1178">
            <v>74.81</v>
          </cell>
        </row>
        <row r="1179">
          <cell r="A1179">
            <v>91644</v>
          </cell>
          <cell r="B1179" t="str">
            <v>CAMINHÃO DE TRANSPORTE DE MATERIAL ASFÁLTICO 30.000 L, COM CAVALO MECÂNICO DE CAPACIDADE MÁXIMA DE TRAÇÃO COMBINADO DE 66.000 KG, POTÊNCIA 360 CV, INCLUSIVE TANQUE DE ASFALTO COM SERPENTINA - MATERIAIS NA OPERAÇÃO. AF_08/2015</v>
          </cell>
          <cell r="C1179" t="str">
            <v>H</v>
          </cell>
          <cell r="D1179">
            <v>300.02</v>
          </cell>
        </row>
        <row r="1180">
          <cell r="A1180">
            <v>91688</v>
          </cell>
          <cell r="B1180" t="str">
            <v>SERRA CIRCULAR DE BANCADA COM MOTOR ELÉTRICO POTÊNCIA DE 5HP, COM COIFA PARA DISCO 10" - DEPRECIAÇÃO. AF_08/2015</v>
          </cell>
          <cell r="C1180" t="str">
            <v>H</v>
          </cell>
          <cell r="D1180">
            <v>0.09</v>
          </cell>
        </row>
        <row r="1181">
          <cell r="A1181">
            <v>91689</v>
          </cell>
          <cell r="B1181" t="str">
            <v>SERRA CIRCULAR DE BANCADA COM MOTOR ELÉTRICO POTÊNCIA DE 5HP, COM COIFA PARA DISCO 10" - JUROS. AF_08/2015</v>
          </cell>
          <cell r="C1181" t="str">
            <v>H</v>
          </cell>
          <cell r="D1181">
            <v>0.01</v>
          </cell>
        </row>
        <row r="1182">
          <cell r="A1182">
            <v>91690</v>
          </cell>
          <cell r="B1182" t="str">
            <v>SERRA CIRCULAR DE BANCADA COM MOTOR ELÉTRICO POTÊNCIA DE 5HP, COM COIFA PARA DISCO 10" - MANUTENÇÃO. AF_08/2015</v>
          </cell>
          <cell r="C1182" t="str">
            <v>H</v>
          </cell>
          <cell r="D1182">
            <v>0.06</v>
          </cell>
        </row>
        <row r="1183">
          <cell r="A1183">
            <v>91691</v>
          </cell>
          <cell r="B1183" t="str">
            <v>SERRA CIRCULAR DE BANCADA COM MOTOR ELÉTRICO POTÊNCIA DE 5HP, COM COIFA PARA DISCO 10" - MATERIAIS NA OPERAÇÃO. AF_08/2015</v>
          </cell>
          <cell r="C1183" t="str">
            <v>H</v>
          </cell>
          <cell r="D1183">
            <v>1.1599999999999999</v>
          </cell>
        </row>
        <row r="1184">
          <cell r="A1184">
            <v>92040</v>
          </cell>
          <cell r="B1184" t="str">
            <v>DISTRIBUIDOR DE AGREGADOS REBOCAVEL, CAPACIDADE 1,9 M³, LARGURA DE TRABALHO 3,66 M - DEPRECIAÇÃO. AF_11/2015</v>
          </cell>
          <cell r="C1184" t="str">
            <v>H</v>
          </cell>
          <cell r="D1184">
            <v>6.47</v>
          </cell>
        </row>
        <row r="1185">
          <cell r="A1185">
            <v>92041</v>
          </cell>
          <cell r="B1185" t="str">
            <v>DISTRIBUIDOR DE AGREGADOS REBOCAVEL, CAPACIDADE 1,9 M³, LARGURA DE TRABALHO 3,66 M - JUROS. AF_11/2015</v>
          </cell>
          <cell r="C1185" t="str">
            <v>H</v>
          </cell>
          <cell r="D1185">
            <v>1.33</v>
          </cell>
        </row>
        <row r="1186">
          <cell r="A1186">
            <v>92042</v>
          </cell>
          <cell r="B1186" t="str">
            <v>DISTRIBUIDOR DE AGREGADOS REBOCAVEL, CAPACIDADE 1,9 M³, LARGURA DE TRABALHO 3,66 M - MANUTENÇÃO. AF_11/2015</v>
          </cell>
          <cell r="C1186" t="str">
            <v>H</v>
          </cell>
          <cell r="D1186">
            <v>5.39</v>
          </cell>
        </row>
        <row r="1187">
          <cell r="A1187">
            <v>92101</v>
          </cell>
          <cell r="B1187" t="str">
            <v>CAMINHÃO PARA EQUIPAMENTO DE LIMPEZA A SUCÇÃO COM CAMINHÃO TRUCADO DE PESO BRUTO TOTAL 23000 KG, CARGA ÚTIL MÁXIMA 15935 KG, DISTÂNCIA ENTRE EIXOS 4,80 M, POTÊNCIA 230 CV, INCLUSIVE LIMPADORA A SUCÇÃO, TANQUE 12000 L - DEPRECIAÇÃO. AF_05/2023</v>
          </cell>
          <cell r="C1187" t="str">
            <v>H</v>
          </cell>
          <cell r="D1187">
            <v>44.82</v>
          </cell>
        </row>
        <row r="1188">
          <cell r="A1188">
            <v>92102</v>
          </cell>
          <cell r="B1188" t="str">
            <v>CAMINHÃO PARA EQUIPAMENTO DE LIMPEZA A SUCÇÃO COM CAMINHÃO TRUCADO DE PESO BRUTO TOTAL 23000 KG, CARGA ÚTIL MÁXIMA 15935 KG, DISTÂNCIA ENTRE EIXOS 4,80 M, POTÊNCIA 230 CV, INCLUSIVE LIMPADORA A SUCÇÃO, TANQUE 12000 L - JUROS. AF_05/2023</v>
          </cell>
          <cell r="C1188" t="str">
            <v>H</v>
          </cell>
          <cell r="D1188">
            <v>14.05</v>
          </cell>
        </row>
        <row r="1189">
          <cell r="A1189">
            <v>92103</v>
          </cell>
          <cell r="B1189" t="str">
            <v>CAMINHÃO PARA EQUIPAMENTO DE LIMPEZA A SUCÇÃO COM CAMINHÃO TRUCADO DE PESO BRUTO TOTAL 23000 KG, CARGA ÚTIL MÁXIMA 15935 KG, DISTÂNCIA ENTRE EIXOS 4,80 M, POTÊNCIA 230 CV, INCLUSIVE LIMPADORA A SUCÇÃO, TANQUE 12000 L - IMPOSTOS E SEGUROS. AF_05/2023</v>
          </cell>
          <cell r="C1189" t="str">
            <v>H</v>
          </cell>
          <cell r="D1189">
            <v>5.68</v>
          </cell>
        </row>
        <row r="1190">
          <cell r="A1190">
            <v>92104</v>
          </cell>
          <cell r="B1190" t="str">
            <v>CAMINHÃO PARA EQUIPAMENTO DE LIMPEZA A SUCÇÃO COM CAMINHÃO TRUCADO DE PESO BRUTO TOTAL 23000 KG, CARGA ÚTIL MÁXIMA 15935 KG, DISTÂNCIA ENTRE EIXOS 4,80 M, POTÊNCIA 230 CV, INCLUSIVE LIMPADORA A SUCÇÃO, TANQUE 12000 L - MANUTENÇÃO. AF_05/2023</v>
          </cell>
          <cell r="C1190" t="str">
            <v>H</v>
          </cell>
          <cell r="D1190">
            <v>70.75</v>
          </cell>
        </row>
        <row r="1191">
          <cell r="A1191">
            <v>92105</v>
          </cell>
          <cell r="B1191" t="str">
            <v>CAMINHÃO PARA EQUIPAMENTO DE LIMPEZA A SUCÇÃO COM CAMINHÃO TRUCADO DE PESO BRUTO TOTAL 23000 KG, CARGA ÚTIL MÁX. 15935 KG, DISTÂNCIA ENTRE EIXOS 4,80 M, POTÊNCIA 230 CV, INCLUSIVE LIMPADORA A SUCÇÃO, TANQUE 12000 L - MATERIAIS NA OPERAÇÃO. AF_05/2023</v>
          </cell>
          <cell r="C1191" t="str">
            <v>H</v>
          </cell>
          <cell r="D1191">
            <v>191.67</v>
          </cell>
        </row>
        <row r="1192">
          <cell r="A1192">
            <v>92108</v>
          </cell>
          <cell r="B1192" t="str">
            <v>PENEIRA ROTATIVA COM MOTOR ELÉTRICO TRIFÁSICO DE 2 CV, CILINDRO DE 1 M X 0,60 M, COM FUROS DE 3,17 MM - DEPRECIAÇÃO. AF_05/2023</v>
          </cell>
          <cell r="C1192" t="str">
            <v>H</v>
          </cell>
          <cell r="D1192">
            <v>0.86</v>
          </cell>
        </row>
        <row r="1193">
          <cell r="A1193">
            <v>92109</v>
          </cell>
          <cell r="B1193" t="str">
            <v>PENEIRA ROTATIVA COM MOTOR ELÉTRICO TRIFÁSICO DE 2 CV, CILINDRO DE 1 M X 0,60 M, COM FUROS DE 3,17 MM - JUROS. AF_05/2023</v>
          </cell>
          <cell r="C1193" t="str">
            <v>H</v>
          </cell>
          <cell r="D1193">
            <v>0.19</v>
          </cell>
        </row>
        <row r="1194">
          <cell r="A1194">
            <v>92110</v>
          </cell>
          <cell r="B1194" t="str">
            <v>PENEIRA ROTATIVA COM MOTOR ELÉTRICO TRIFÁSICO DE 2 CV, CILINDRO DE 1 M X 0,60 M, COM FUROS DE 3,17 MM - MANUTENÇÃO. AF_05/2023</v>
          </cell>
          <cell r="C1194" t="str">
            <v>H</v>
          </cell>
          <cell r="D1194">
            <v>1.07</v>
          </cell>
        </row>
        <row r="1195">
          <cell r="A1195">
            <v>92111</v>
          </cell>
          <cell r="B1195" t="str">
            <v>PENEIRA ROTATIVA COM MOTOR ELÉTRICO TRIFÁSICO DE 2 CV, CILINDRO DE 1 M X 0,60 M, COM FUROS DE 3,17 MM - MATERIAIS NA OPERAÇÃO. AF_05/2023</v>
          </cell>
          <cell r="C1195" t="str">
            <v>H</v>
          </cell>
          <cell r="D1195">
            <v>1.07</v>
          </cell>
        </row>
        <row r="1196">
          <cell r="A1196">
            <v>92114</v>
          </cell>
          <cell r="B1196" t="str">
            <v>DOSADOR DE AREIA, CAPACIDADE DE 26 LITROS - DEPRECIAÇÃO. AF_05/2023</v>
          </cell>
          <cell r="C1196" t="str">
            <v>H</v>
          </cell>
          <cell r="D1196">
            <v>0.21</v>
          </cell>
        </row>
        <row r="1197">
          <cell r="A1197">
            <v>92115</v>
          </cell>
          <cell r="B1197" t="str">
            <v>DOSADOR DE AREIA, CAPACIDADE DE 26 LITROS - JUROS. AF_05/2023</v>
          </cell>
          <cell r="C1197" t="str">
            <v>H</v>
          </cell>
          <cell r="D1197">
            <v>0.04</v>
          </cell>
        </row>
        <row r="1198">
          <cell r="A1198">
            <v>92116</v>
          </cell>
          <cell r="B1198" t="str">
            <v>DOSADOR DE AREIA, CAPACIDADE DE 26 LITROS - MANUTENÇÃO. AF_05/2023</v>
          </cell>
          <cell r="C1198" t="str">
            <v>H</v>
          </cell>
          <cell r="D1198">
            <v>0.15</v>
          </cell>
        </row>
        <row r="1199">
          <cell r="A1199">
            <v>92133</v>
          </cell>
          <cell r="B1199" t="str">
            <v>CAMINHONETE COM MOTOR A DIESEL, POTÊNCIA 180 CV, CABINE DUPLA, 4X4 - DEPRECIAÇÃO. AF_11/2015</v>
          </cell>
          <cell r="C1199" t="str">
            <v>H</v>
          </cell>
          <cell r="D1199">
            <v>12.74</v>
          </cell>
        </row>
        <row r="1200">
          <cell r="A1200">
            <v>92134</v>
          </cell>
          <cell r="B1200" t="str">
            <v>CAMINHONETE COM MOTOR A DIESEL, POTÊNCIA 180 CV, CABINE DUPLA, 4X4 - JUROS. AF_11/2015</v>
          </cell>
          <cell r="C1200" t="str">
            <v>H</v>
          </cell>
          <cell r="D1200">
            <v>3.93</v>
          </cell>
        </row>
        <row r="1201">
          <cell r="A1201">
            <v>92135</v>
          </cell>
          <cell r="B1201" t="str">
            <v>CAMINHONETE COM MOTOR A DIESEL, POTÊNCIA 180 CV, CABINE DUPLA, 4X4 - IMPOSTOS E SEGUROS. AF_11/2015</v>
          </cell>
          <cell r="C1201" t="str">
            <v>H</v>
          </cell>
          <cell r="D1201">
            <v>1.59</v>
          </cell>
        </row>
        <row r="1202">
          <cell r="A1202">
            <v>92136</v>
          </cell>
          <cell r="B1202" t="str">
            <v>CAMINHONETE COM MOTOR A DIESEL, POTÊNCIA 180 CV, CABINE DUPLA, 4X4 - MANUTENÇÃO. AF_11/2015</v>
          </cell>
          <cell r="C1202" t="str">
            <v>H</v>
          </cell>
          <cell r="D1202">
            <v>15.93</v>
          </cell>
        </row>
        <row r="1203">
          <cell r="A1203">
            <v>92137</v>
          </cell>
          <cell r="B1203" t="str">
            <v>CAMINHONETE COM MOTOR A DIESEL, POTÊNCIA 180 CV, CABINE DUPLA, 4X4 - MATERIAIS NA OPERAÇÃO. AF_11/2015</v>
          </cell>
          <cell r="C1203" t="str">
            <v>H</v>
          </cell>
          <cell r="D1203">
            <v>35.1</v>
          </cell>
        </row>
        <row r="1204">
          <cell r="A1204">
            <v>92140</v>
          </cell>
          <cell r="B1204" t="str">
            <v>CAMINHONETE CABINE SIMPLES COM MOTOR 1.6 FLEX, CÂMBIO MANUAL, POTÊNCIA 101/104 CV, 2 PORTAS - DEPRECIAÇÃO. AF_11/2015</v>
          </cell>
          <cell r="C1204" t="str">
            <v>H</v>
          </cell>
          <cell r="D1204">
            <v>4.67</v>
          </cell>
        </row>
        <row r="1205">
          <cell r="A1205">
            <v>92141</v>
          </cell>
          <cell r="B1205" t="str">
            <v>CAMINHONETE CABINE SIMPLES COM MOTOR 1.6 FLEX, CÂMBIO MANUAL, POTÊNCIA 101/104 CV, 2 PORTAS - JUROS. AF_11/2015</v>
          </cell>
          <cell r="C1205" t="str">
            <v>H</v>
          </cell>
          <cell r="D1205">
            <v>1.44</v>
          </cell>
        </row>
        <row r="1206">
          <cell r="A1206">
            <v>92142</v>
          </cell>
          <cell r="B1206" t="str">
            <v>CAMINHONETE CABINE SIMPLES COM MOTOR 1.6 FLEX, CÂMBIO MANUAL, POTÊNCIA 101/104 CV, 2 PORTAS - IMPOSTOS E SEGUROS. AF_11/2015</v>
          </cell>
          <cell r="C1206" t="str">
            <v>H</v>
          </cell>
          <cell r="D1206">
            <v>0.57999999999999996</v>
          </cell>
        </row>
        <row r="1207">
          <cell r="A1207">
            <v>92143</v>
          </cell>
          <cell r="B1207" t="str">
            <v>CAMINHONETE CABINE SIMPLES COM MOTOR 1.6 FLEX, CÂMBIO MANUAL, POTÊNCIA 101/104 CV, 2 PORTAS - MANUTENÇÃO. AF_11/2015</v>
          </cell>
          <cell r="C1207" t="str">
            <v>H</v>
          </cell>
          <cell r="D1207">
            <v>5.83</v>
          </cell>
        </row>
        <row r="1208">
          <cell r="A1208">
            <v>92144</v>
          </cell>
          <cell r="B1208" t="str">
            <v>CAMINHONETE CABINE SIMPLES COM MOTOR 1.6 FLEX, CÂMBIO MANUAL, POTÊNCIA 101/104 CV, 2 PORTAS - MATERIAIS NA OPERAÇÃO. AF_11/2015</v>
          </cell>
          <cell r="C1208" t="str">
            <v>H</v>
          </cell>
          <cell r="D1208">
            <v>41.41</v>
          </cell>
        </row>
        <row r="1209">
          <cell r="A1209">
            <v>92237</v>
          </cell>
          <cell r="B1209" t="str">
            <v>CAMINHÃO DE TRANSPORTE DE MATERIAL ASFÁLTICO 20.000 L, COM CAVALO MECÂNICO DE CAPACIDADE MÁXIMA DE TRAÇÃO COMBINADO DE 45.000 KG, POTÊNCIA 330 CV, INCLUSIVE TANQUE DE ASFALTO COM MAÇARICO - DEPRECIAÇÃO. AF_12/2015</v>
          </cell>
          <cell r="C1209" t="str">
            <v>H</v>
          </cell>
          <cell r="D1209">
            <v>30.19</v>
          </cell>
        </row>
        <row r="1210">
          <cell r="A1210">
            <v>92238</v>
          </cell>
          <cell r="B1210" t="str">
            <v>CAMINHÃO DE TRANSPORTE DE MATERIAL ASFÁLTICO 20.000 L, COM CAVALO MECÂNICO DE CAPACIDADE MÁXIMA DE TRAÇÃO COMBINADO DE 45.000 KG, POTÊNCIA 330 CV, INCLUSIVE TANQUE DE ASFALTO COM MAÇARICO - JUROS. AF_12/2015</v>
          </cell>
          <cell r="C1210" t="str">
            <v>H</v>
          </cell>
          <cell r="D1210">
            <v>12.16</v>
          </cell>
        </row>
        <row r="1211">
          <cell r="A1211">
            <v>92239</v>
          </cell>
          <cell r="B1211" t="str">
            <v>CAMINHÃO DE TRANSPORTE DE MATERIAL ASFÁLTICO 20.000 L, COM CAVALO MECÂNICO DE CAPACIDADE MÁXIMA DE TRAÇÃO COMBINADO DE 45.000 KG, POTÊNCIA 330 CV, INCLUSIVE TANQUE DE ASFALTO COM MAÇARICO - IMPOSTOS E SEGUROS. AF_12/2015</v>
          </cell>
          <cell r="C1211" t="str">
            <v>H</v>
          </cell>
          <cell r="D1211">
            <v>4.91</v>
          </cell>
        </row>
        <row r="1212">
          <cell r="A1212">
            <v>92240</v>
          </cell>
          <cell r="B1212" t="str">
            <v>CAMINHÃO DE TRANSPORTE DE MATERIAL ASFÁLTICO 20.000 L, COM CAVALO MECÂNICO DE CAPACIDADE MÁXIMA DE TRAÇÃO COMBINADO DE 45.000 KG, POTÊNCIA 330 CV, INCLUSIVE TANQUE DE ASFALTO COM MAÇARICO - MANUTENÇÃO. AF_12/2015</v>
          </cell>
          <cell r="C1212" t="str">
            <v>H</v>
          </cell>
          <cell r="D1212">
            <v>54.23</v>
          </cell>
        </row>
        <row r="1213">
          <cell r="A1213">
            <v>92241</v>
          </cell>
          <cell r="B1213" t="str">
            <v>CAMINHÃO DE TRANSPORTE DE MATERIAL ASFÁLTICO 20.000 L, COM CAVALO MECÂNICO DE CAPACIDADE MÁXIMA DE TRAÇÃO COMBINADO DE 45.000 KG, POTÊNCIA 330 CV, INCLUSIVE TANQUE DE ASFALTO COM MAÇARICO - MATERIAIS NA OPERAÇÃO. AF_12/2015</v>
          </cell>
          <cell r="C1213" t="str">
            <v>H</v>
          </cell>
          <cell r="D1213">
            <v>275.05</v>
          </cell>
        </row>
        <row r="1214">
          <cell r="A1214">
            <v>92712</v>
          </cell>
          <cell r="B1214" t="str">
            <v>APARELHO PARA CORTE E SOLDA OXI-ACETILENO SOBRE RODAS, INCLUSIVE CILINDROS E MAÇARICOS - DEPRECIAÇÃO. AF_05/2023</v>
          </cell>
          <cell r="C1214" t="str">
            <v>H</v>
          </cell>
          <cell r="D1214">
            <v>0.15</v>
          </cell>
        </row>
        <row r="1215">
          <cell r="A1215">
            <v>92713</v>
          </cell>
          <cell r="B1215" t="str">
            <v>APARELHO PARA CORTE E SOLDA OXI-ACETILENO SOBRE RODAS, INCLUSIVE CILINDROS E MAÇARICOS - JUROS. AF_05/2023</v>
          </cell>
          <cell r="C1215" t="str">
            <v>H</v>
          </cell>
          <cell r="D1215">
            <v>0.03</v>
          </cell>
        </row>
        <row r="1216">
          <cell r="A1216">
            <v>92714</v>
          </cell>
          <cell r="B1216" t="str">
            <v>APARELHO PARA CORTE E SOLDA OXI-ACETILENO SOBRE RODAS, INCLUSIVE CILINDROS E MAÇARICOS - MANUTENÇÃO. AF_05/2023</v>
          </cell>
          <cell r="C1216" t="str">
            <v>H</v>
          </cell>
          <cell r="D1216">
            <v>0.18</v>
          </cell>
        </row>
        <row r="1217">
          <cell r="A1217">
            <v>92715</v>
          </cell>
          <cell r="B1217" t="str">
            <v>APARELHO PARA CORTE E SOLDA OXI-ACETILENO SOBRE RODAS, INCLUSIVE CILINDROS E MAÇARICOS - MATERIAIS NA OPERAÇÃO. AF_05/2023</v>
          </cell>
          <cell r="C1217" t="str">
            <v>H</v>
          </cell>
          <cell r="D1217">
            <v>88.67</v>
          </cell>
        </row>
        <row r="1218">
          <cell r="A1218">
            <v>92956</v>
          </cell>
          <cell r="B1218" t="str">
            <v>MÁQUINA EXTRUSORA DE CONCRETO PARA GUIAS E SARJETAS, MOTOR A DIESEL, POTÊNCIA 14 CV - DEPRECIAÇÃO. AF_12/2015</v>
          </cell>
          <cell r="C1218" t="str">
            <v>H</v>
          </cell>
          <cell r="D1218">
            <v>4.3</v>
          </cell>
        </row>
        <row r="1219">
          <cell r="A1219">
            <v>92957</v>
          </cell>
          <cell r="B1219" t="str">
            <v>MÁQUINA EXTRUSORA DE CONCRETO PARA GUIAS E SARJETAS, MOTOR A DIESEL, POTÊNCIA 14 CV - JUROS. AF_12/2015</v>
          </cell>
          <cell r="C1219" t="str">
            <v>H</v>
          </cell>
          <cell r="D1219">
            <v>0.99</v>
          </cell>
        </row>
        <row r="1220">
          <cell r="A1220">
            <v>92958</v>
          </cell>
          <cell r="B1220" t="str">
            <v>MÁQUINA EXTRUSORA DE CONCRETO PARA GUIAS E SARJETAS, MOTOR A DIESEL, POTÊNCIA 14 CV - MANUTENÇÃO. AF_12/2015</v>
          </cell>
          <cell r="C1220" t="str">
            <v>H</v>
          </cell>
          <cell r="D1220">
            <v>4.7</v>
          </cell>
        </row>
        <row r="1221">
          <cell r="A1221">
            <v>92959</v>
          </cell>
          <cell r="B1221" t="str">
            <v>MÁQUINA EXTRUSORA DE CONCRETO PARA GUIAS E SARJETAS, MOTOR A DIESEL, POTÊNCIA 14 CV - MATERIAIS NA OPERAÇÃO. AF_12/2015</v>
          </cell>
          <cell r="C1221" t="str">
            <v>H</v>
          </cell>
          <cell r="D1221">
            <v>9.23</v>
          </cell>
        </row>
        <row r="1222">
          <cell r="A1222">
            <v>92963</v>
          </cell>
          <cell r="B1222" t="str">
            <v>MARTELO PERFURADOR PNEUMÁTICO MANUAL, HASTE 25 X 75 MM, 21 KG - DEPRECIAÇÃO. AF_12/2015</v>
          </cell>
          <cell r="C1222" t="str">
            <v>H</v>
          </cell>
          <cell r="D1222">
            <v>1.8</v>
          </cell>
        </row>
        <row r="1223">
          <cell r="A1223">
            <v>92964</v>
          </cell>
          <cell r="B1223" t="str">
            <v>MARTELO PERFURADOR PNEUMÁTICO MANUAL, HASTE 25 X 75 MM, 21 KG - JUROS. AF_12/2015</v>
          </cell>
          <cell r="C1223" t="str">
            <v>H</v>
          </cell>
          <cell r="D1223">
            <v>0.41</v>
          </cell>
        </row>
        <row r="1224">
          <cell r="A1224">
            <v>92965</v>
          </cell>
          <cell r="B1224" t="str">
            <v>MARTELO PERFURADOR PNEUMÁTICO MANUAL, HASTE 25 X 75 MM, 21 KG - MANUTENÇÃO. AF_12/2015</v>
          </cell>
          <cell r="C1224" t="str">
            <v>H</v>
          </cell>
          <cell r="D1224">
            <v>2.2599999999999998</v>
          </cell>
        </row>
        <row r="1225">
          <cell r="A1225">
            <v>93220</v>
          </cell>
          <cell r="B1225" t="str">
            <v>PERFURATRIZ COM TORRE METÁLICA PARA EXECUÇÃO DE ESTACA HÉLICE CONTÍNUA, PROFUNDIDADE MÁXIMA DE 32 M, DIÂMETRO MÁXIMO DE 1000 MM, POTÊNCIA INSTALADA DE 350 HP, MESA ROTATIVA COM TORQUE MÁXIMO DE 263 KNM - DEPRECIAÇÃO. AF_01/2016</v>
          </cell>
          <cell r="C1225" t="str">
            <v>H</v>
          </cell>
          <cell r="D1225">
            <v>370.39</v>
          </cell>
        </row>
        <row r="1226">
          <cell r="A1226">
            <v>93221</v>
          </cell>
          <cell r="B1226" t="str">
            <v>PERFURATRIZ COM TORRE METÁLICA PARA EXECUÇÃO DE ESTACA HÉLICE CONTÍNUA, PROFUNDIDADE MÁXIMA DE 32 M, DIÂMETRO MÁXIMO DE 1000 MM, POTÊNCIA INSTALADA DE 350 HP, MESA ROTATIVA COM TORQUE MÁXIMO DE 263 KNM - JUROS. AF_01/2016</v>
          </cell>
          <cell r="C1226" t="str">
            <v>H</v>
          </cell>
          <cell r="D1226">
            <v>99.37</v>
          </cell>
        </row>
        <row r="1227">
          <cell r="A1227">
            <v>93222</v>
          </cell>
          <cell r="B1227" t="str">
            <v>PERFURATRIZ COM TORRE METÁLICA PARA EXECUÇÃO DE ESTACA HÉLICE CONTÍNUA, PROFUNDIDADE MÁXIMA DE 32 M, DIÂMETRO MÁXIMO DE 1000 MM, POTÊNCIA INSTALADA DE 350 HP, MESA ROTATIVA COM TORQUE MÁXIMO DE 263 KNM - MANUTENÇÃO. AF_01/2016</v>
          </cell>
          <cell r="C1227" t="str">
            <v>H</v>
          </cell>
          <cell r="D1227">
            <v>463.51</v>
          </cell>
        </row>
        <row r="1228">
          <cell r="A1228">
            <v>93223</v>
          </cell>
          <cell r="B1228" t="str">
            <v>PERFURATRIZ COM TORRE METÁLICA PARA EXECUÇÃO DE ESTACA HÉLICE CONTÍNUA, PROFUNDIDADE MÁXIMA DE 32 M, DIÂMETRO MÁXIMO DE 1000 MM, POTÊNCIA INSTALADA DE 350 HP, MESA ROTATIVA COM TORQUE MÁXIMO DE 263 KNM - MATERIAIS NA OPERAÇÃO. AF_01/2016</v>
          </cell>
          <cell r="C1228" t="str">
            <v>H</v>
          </cell>
          <cell r="D1228">
            <v>155.61000000000001</v>
          </cell>
        </row>
        <row r="1229">
          <cell r="A1229">
            <v>93229</v>
          </cell>
          <cell r="B1229" t="str">
            <v>BETONEIRA CAPACIDADE NOMINAL 400 L, CAPACIDADE DE MISTURA 310 L, MOTOR A GASOLINA POTÊNCIA 5,5 CV, SEM CARREGADOR - DEPRECIAÇÃO. AF_02/2016</v>
          </cell>
          <cell r="C1229" t="str">
            <v>H</v>
          </cell>
          <cell r="D1229">
            <v>0.36</v>
          </cell>
        </row>
        <row r="1230">
          <cell r="A1230">
            <v>93230</v>
          </cell>
          <cell r="B1230" t="str">
            <v>BETONEIRA CAPACIDADE NOMINAL 400 L, CAPACIDADE DE MISTURA 310 L, MOTOR A GASOLINA POTÊNCIA 5,5 CV, SEM CARREGADOR - JUROS. AF_02/2016</v>
          </cell>
          <cell r="C1230" t="str">
            <v>H</v>
          </cell>
          <cell r="D1230">
            <v>0.08</v>
          </cell>
        </row>
        <row r="1231">
          <cell r="A1231">
            <v>93231</v>
          </cell>
          <cell r="B1231" t="str">
            <v>BETONEIRA CAPACIDADE NOMINAL 400 L, CAPACIDADE DE MISTURA 310 L, MOTOR A GASOLINA POTÊNCIA 5,5 CV, SEM CARREGADOR - MANUTENÇÃO. AF_02/2016</v>
          </cell>
          <cell r="C1231" t="str">
            <v>H</v>
          </cell>
          <cell r="D1231">
            <v>0.45</v>
          </cell>
        </row>
        <row r="1232">
          <cell r="A1232">
            <v>93232</v>
          </cell>
          <cell r="B1232" t="str">
            <v>BETONEIRA CAPACIDADE NOMINAL 400 L, CAPACIDADE DE MISTURA 310 L, MOTOR A GASOLINA POTÊNCIA 5,5 CV, SEM CARREGADOR - MATERIAIS NA OPERAÇÃO. AF_02/2016</v>
          </cell>
          <cell r="C1232" t="str">
            <v>H</v>
          </cell>
          <cell r="D1232">
            <v>4.76</v>
          </cell>
        </row>
        <row r="1233">
          <cell r="A1233">
            <v>93235</v>
          </cell>
          <cell r="B1233" t="str">
            <v>GRUPO GERADOR ESTACIONÁRIO, MOTOR DIESEL POTÊNCIA 170 KVA - JUROS. AF_02/2016</v>
          </cell>
          <cell r="C1233" t="str">
            <v>H</v>
          </cell>
          <cell r="D1233">
            <v>2.52</v>
          </cell>
        </row>
        <row r="1234">
          <cell r="A1234">
            <v>93238</v>
          </cell>
          <cell r="B1234" t="str">
            <v>ROLO COMPACTADOR VIBRATÓRIO REBOCÁVEL, CILINDRO DE AÇO LISO, POTÊNCIA DE TRAÇÃO DE 65 CV, PESO 4,7 T, IMPACTO DINÂMICO 18,3 T, LARGURA DE TRABALHO 1,67 M - JUROS. AF_02/2016</v>
          </cell>
          <cell r="C1234" t="str">
            <v>H</v>
          </cell>
          <cell r="D1234">
            <v>2.59</v>
          </cell>
        </row>
        <row r="1235">
          <cell r="A1235">
            <v>93239</v>
          </cell>
          <cell r="B1235" t="str">
            <v>ROLO COMPACTADOR VIBRATÓRIO PÉ DE CARNEIRO, OPERADO POR CONTROLE REMOTO, POTÊNCIA 12,5 KW, PESO OPERACIONAL 1,675 T, LARGURA DE TRABALHO 0,85 M - JUROS. AF_02/2016</v>
          </cell>
          <cell r="C1235" t="str">
            <v>H</v>
          </cell>
          <cell r="D1235">
            <v>11.75</v>
          </cell>
        </row>
        <row r="1236">
          <cell r="A1236">
            <v>93240</v>
          </cell>
          <cell r="B1236" t="str">
            <v>ROLO COMPACTADOR VIBRATÓRIO PÉ DE CARNEIRO, OPERADO POR CONTROLE REMOTO, POTÊNCIA 12,5 KW, PESO OPERACIONAL 1,675 T, LARGURA DE TRABALHO 0,85 M - MATERIAIS NA OPERAÇÃO. AF_02/2016</v>
          </cell>
          <cell r="C1236" t="str">
            <v>H</v>
          </cell>
          <cell r="D1236">
            <v>11.92</v>
          </cell>
        </row>
        <row r="1237">
          <cell r="A1237">
            <v>93267</v>
          </cell>
          <cell r="B1237" t="str">
            <v>GRUA ASCENCIONAL, LANÇA DE 30 M, CAPACIDADE DE 1,0 T A 30 M, ALTURA ATÉ 39 M   DEPRECIAÇÃO. AF_05/2023</v>
          </cell>
          <cell r="C1237" t="str">
            <v>H</v>
          </cell>
          <cell r="D1237">
            <v>26.87</v>
          </cell>
        </row>
        <row r="1238">
          <cell r="A1238">
            <v>93269</v>
          </cell>
          <cell r="B1238" t="str">
            <v>GRUA ASCENCIONAL, LANÇA DE 30 M, CAPACIDADE DE 1,0 T A 30 M, ALTURA ATÉ 39 M   JUROS. AF_05/2023</v>
          </cell>
          <cell r="C1238" t="str">
            <v>H</v>
          </cell>
          <cell r="D1238">
            <v>10.07</v>
          </cell>
        </row>
        <row r="1239">
          <cell r="A1239">
            <v>93270</v>
          </cell>
          <cell r="B1239" t="str">
            <v>GRUA ASCENCIONAL, LANÇA DE 30 M, CAPACIDADE DE 1,0 T A 30 M, ALTURA ATÉ 39 M   MANUTENÇÃO. AF_05/2023</v>
          </cell>
          <cell r="C1239" t="str">
            <v>H</v>
          </cell>
          <cell r="D1239">
            <v>26.12</v>
          </cell>
        </row>
        <row r="1240">
          <cell r="A1240">
            <v>93271</v>
          </cell>
          <cell r="B1240" t="str">
            <v>GRUA ASCENCIONAL, LANÇA DE 30 M, CAPACIDADE DE 1,0 T A 30 M, ALTURA ATÉ 39 M   MATERIAIS NA OPERAÇÃO. AF_05/2023</v>
          </cell>
          <cell r="C1240" t="str">
            <v>H</v>
          </cell>
          <cell r="D1240">
            <v>8.0399999999999991</v>
          </cell>
        </row>
        <row r="1241">
          <cell r="A1241">
            <v>93277</v>
          </cell>
          <cell r="B1241" t="str">
            <v>GUINCHO ELÉTRICO DE COLUNA, CAPACIDADE 400 KG, COM MOTO FREIO, MOTOR TRIFÁSICO DE 1,25 CV - DEPRECIAÇÃO. AF_03/2016</v>
          </cell>
          <cell r="C1241" t="str">
            <v>H</v>
          </cell>
          <cell r="D1241">
            <v>0.25</v>
          </cell>
        </row>
        <row r="1242">
          <cell r="A1242">
            <v>93278</v>
          </cell>
          <cell r="B1242" t="str">
            <v>GUINCHO ELÉTRICO DE COLUNA, CAPACIDADE 400 KG, COM MOTO FREIO, MOTOR TRIFÁSICO DE 1,25 CV - JUROS. AF_03/2016</v>
          </cell>
          <cell r="C1242" t="str">
            <v>H</v>
          </cell>
          <cell r="D1242">
            <v>0.05</v>
          </cell>
        </row>
        <row r="1243">
          <cell r="A1243">
            <v>93279</v>
          </cell>
          <cell r="B1243" t="str">
            <v>GUINCHO ELÉTRICO DE COLUNA, CAPACIDADE 400 KG, COM MOTO FREIO, MOTOR TRIFÁSICO DE 1,25 CV - MANUTENÇÃO. AF_03/2016</v>
          </cell>
          <cell r="C1243" t="str">
            <v>H</v>
          </cell>
          <cell r="D1243">
            <v>0.23</v>
          </cell>
        </row>
        <row r="1244">
          <cell r="A1244">
            <v>93280</v>
          </cell>
          <cell r="B1244" t="str">
            <v>GUINCHO ELÉTRICO DE COLUNA, CAPACIDADE 400 KG, COM MOTO FREIO, MOTOR TRIFÁSICO DE 1,25 CV - MATERIAIS NA OPERAÇÃO. AF_03/2016</v>
          </cell>
          <cell r="C1244" t="str">
            <v>H</v>
          </cell>
          <cell r="D1244">
            <v>0.67</v>
          </cell>
        </row>
        <row r="1245">
          <cell r="A1245">
            <v>93283</v>
          </cell>
          <cell r="B1245" t="str">
            <v>GUINDASTE HIDRÁULICO AUTOPROPELIDO, COM LANÇA TELESCÓPICA 40 M, CAPACIDADE MÁXIMA 60 T, POTÊNCIA 260 KW - DEPRECIAÇÃO. AF_03/2016</v>
          </cell>
          <cell r="C1245" t="str">
            <v>H</v>
          </cell>
          <cell r="D1245">
            <v>100.42</v>
          </cell>
        </row>
        <row r="1246">
          <cell r="A1246">
            <v>93284</v>
          </cell>
          <cell r="B1246" t="str">
            <v>GUINDASTE HIDRÁULICO AUTOPROPELIDO, COM LANÇA TELESCÓPICA 40 M, CAPACIDADE MÁXIMA 60 T, POTÊNCIA 260 KW - JUROS. AF_03/2016</v>
          </cell>
          <cell r="C1246" t="str">
            <v>H</v>
          </cell>
          <cell r="D1246">
            <v>35.39</v>
          </cell>
        </row>
        <row r="1247">
          <cell r="A1247">
            <v>93285</v>
          </cell>
          <cell r="B1247" t="str">
            <v>GUINDASTE HIDRÁULICO AUTOPROPELIDO, COM LANÇA TELESCÓPICA 40 M, CAPACIDADE MÁXIMA 60 T, POTÊNCIA 260 KW - MANUTENÇÃO. AF_03/2016</v>
          </cell>
          <cell r="C1247" t="str">
            <v>H</v>
          </cell>
          <cell r="D1247">
            <v>161.41999999999999</v>
          </cell>
        </row>
        <row r="1248">
          <cell r="A1248">
            <v>93286</v>
          </cell>
          <cell r="B1248" t="str">
            <v>GUINDASTE HIDRÁULICO AUTOPROPELIDO, COM LANÇA TELESCÓPICA 40 M, CAPACIDADE MÁXIMA 60 T, POTÊNCIA 260 KW - MATERIAIS NA OPERAÇÃO. AF_03/2016</v>
          </cell>
          <cell r="C1248" t="str">
            <v>H</v>
          </cell>
          <cell r="D1248">
            <v>11.18</v>
          </cell>
        </row>
        <row r="1249">
          <cell r="A1249">
            <v>93296</v>
          </cell>
          <cell r="B1249" t="str">
            <v>GUINDASTE HIDRÁULICO AUTOPROPELIDO, COM LANÇA TELESCÓPICA 40 M, CAPACIDADE MÁXIMA 60 T, POTÊNCIA 260 KW - IMPOSTOS E SEGUROS. AF_03/2016</v>
          </cell>
          <cell r="C1249" t="str">
            <v>H</v>
          </cell>
          <cell r="D1249">
            <v>14.3</v>
          </cell>
        </row>
        <row r="1250">
          <cell r="A1250">
            <v>93397</v>
          </cell>
          <cell r="B1250" t="str">
            <v>GUINDAUTO HIDRÁULICO, CAPACIDADE MÁXIMA DE CARGA 3300 KG, MOMENTO MÁXIMO DE CARGA 5,8 TM, ALCANCE MÁXIMO HORIZONTAL 7,60 M, INCLUSIVE CAMINHÃO TOCO PBT 16.000 KG, POTÊNCIA DE 189 CV - DEPRECIAÇÃO. AF_03/2016</v>
          </cell>
          <cell r="C1250" t="str">
            <v>H</v>
          </cell>
          <cell r="D1250">
            <v>25.01</v>
          </cell>
        </row>
        <row r="1251">
          <cell r="A1251">
            <v>93398</v>
          </cell>
          <cell r="B1251" t="str">
            <v>GUINDAUTO HIDRÁULICO, CAPACIDADE MÁXIMA DE CARGA 3300 KG, MOMENTO MÁXIMO DE CARGA 5,8 TM, ALCANCE MÁXIMO HORIZONTAL 7,60 M, INCLUSIVE CAMINHÃO TOCO PBT 16.000 KG, POTÊNCIA DE 189 CV - JUROS. AF_03/2016</v>
          </cell>
          <cell r="C1251" t="str">
            <v>H</v>
          </cell>
          <cell r="D1251">
            <v>9.43</v>
          </cell>
        </row>
        <row r="1252">
          <cell r="A1252">
            <v>93399</v>
          </cell>
          <cell r="B1252" t="str">
            <v>GUINDAUTO HIDRÁULICO, CAPACIDADE MÁXIMA DE CARGA 3300 KG, MOMENTO MÁXIMO DE CARGA 5,8 TM, ALCANCE MÁXIMO HORIZONTAL 7,60 M, INCLUSIVE CAMINHÃO TOCO PBT 16.000 KG, POTÊNCIA DE 189 CV - IMPOSTOS E SEGUROS. AF_03/2016</v>
          </cell>
          <cell r="C1252" t="str">
            <v>H</v>
          </cell>
          <cell r="D1252">
            <v>3.8</v>
          </cell>
        </row>
        <row r="1253">
          <cell r="A1253">
            <v>93400</v>
          </cell>
          <cell r="B1253" t="str">
            <v>GUINDAUTO HIDRÁULICO, CAPACIDADE MÁXIMA DE CARGA 3300 KG, MOMENTO MÁXIMO DE CARGA 5,8 TM, ALCANCE MÁXIMO HORIZONTAL 7,60 M, INCLUSIVE CAMINHÃO TOCO PBT 16.000 KG, POTÊNCIA DE 189 CV - MANUTENÇÃO. AF_03/2016</v>
          </cell>
          <cell r="C1253" t="str">
            <v>H</v>
          </cell>
          <cell r="D1253">
            <v>43.35</v>
          </cell>
        </row>
        <row r="1254">
          <cell r="A1254">
            <v>93401</v>
          </cell>
          <cell r="B1254" t="str">
            <v>GUINDAUTO HIDRÁULICO, CAPACIDADE MÁXIMA DE CARGA 3300 KG, MOMENTO MÁXIMO DE CARGA 5,8 TM, ALCANCE MÁXIMO HORIZONTAL 7,60 M, INCLUSIVE CAMINHÃO TOCO PBT 16.000 KG, POTÊNCIA DE 189 CV - MATERIAIS NA OPERAÇÃO. AF_03/2016</v>
          </cell>
          <cell r="C1254" t="str">
            <v>H</v>
          </cell>
          <cell r="D1254">
            <v>157.52000000000001</v>
          </cell>
        </row>
        <row r="1255">
          <cell r="A1255">
            <v>93404</v>
          </cell>
          <cell r="B1255" t="str">
            <v>MÁQUINA JATO DE PRESSAO PORTÁTIL, CAMARA DE 1 SAIDA, CAPACIDADE 280 L, DIAMETRO 670 MM, BICO DE JATO CURTO VENTURI DE 5/16" , MANGUEIRA DE 1" COM COMPRESSOR DE AR REBOCÁVEL 189 PCM E MOTOR DIESEL 63 CV - DEPRECIAÇÃO. AF_05/2023</v>
          </cell>
          <cell r="C1255" t="str">
            <v>H</v>
          </cell>
          <cell r="D1255">
            <v>7.84</v>
          </cell>
        </row>
        <row r="1256">
          <cell r="A1256">
            <v>93405</v>
          </cell>
          <cell r="B1256" t="str">
            <v>MÁQUINA JATO DE PRESSAO PORTÁTIL, CAMARA DE 1 SAIDA, CAPACIDADE 280 L, DIAMETRO 670 MM, BICO DE JATO CURTO VENTURI DE 5/16" , MANGUEIRA DE 1" COM COMPRESSOR DE AR REBOCÁVEL 189 PCM E MOTOR DIESEL 63 CV - JUROS. AF_05/2023</v>
          </cell>
          <cell r="C1256" t="str">
            <v>H</v>
          </cell>
          <cell r="D1256">
            <v>2</v>
          </cell>
        </row>
        <row r="1257">
          <cell r="A1257">
            <v>93406</v>
          </cell>
          <cell r="B1257" t="str">
            <v>MÁQUINA JATO DE PRESSAO PORTÁTIL, CAMARA DE 1 SAIDA, CAPACIDADE 280 L, DIAMETRO 670 MM, BICO DE JATO CURTO VENTURI DE 5/16" , MANGUEIRA DE 1" COM COMPRESSOR DE AR REBOCÁVEL 189 PCM E MOTOR DIESEL 63 CV - MANUTENÇÃO. AF_05/2023</v>
          </cell>
          <cell r="C1257" t="str">
            <v>H</v>
          </cell>
          <cell r="D1257">
            <v>9.41</v>
          </cell>
        </row>
        <row r="1258">
          <cell r="A1258">
            <v>93407</v>
          </cell>
          <cell r="B1258" t="str">
            <v>MÁQUINA JATO DE PRESSAO PORTÁTIL, CAMARA DE 1 SAIDA, CAPACIDADE 280 L, DIAMETRO 670 MM, BICO DE JATO CURTO VENTURI DE 5/16" , MANGUEIRA DE 1" COM COMPRESSOR DE AR REBOCÁVEL 189 PCM E MOTOR DIESEL 63 CV - MATERIAIS NA OPERAÇÃO. AF_05/2023</v>
          </cell>
          <cell r="C1258" t="str">
            <v>H</v>
          </cell>
          <cell r="D1258">
            <v>46.96</v>
          </cell>
        </row>
        <row r="1259">
          <cell r="A1259">
            <v>93411</v>
          </cell>
          <cell r="B1259" t="str">
            <v>GERADOR PORTÁTIL MONOFÁSICO, POTÊNCIA 5500 VA, MOTOR A GASOLINA, POTÊNCIA DO MOTOR 13 CV - DEPRECIAÇÃO. AF_03/2016</v>
          </cell>
          <cell r="C1259" t="str">
            <v>H</v>
          </cell>
          <cell r="D1259">
            <v>0.34</v>
          </cell>
        </row>
        <row r="1260">
          <cell r="A1260">
            <v>93412</v>
          </cell>
          <cell r="B1260" t="str">
            <v>GERADOR PORTÁTIL MONOFÁSICO, POTÊNCIA 5500 VA, MOTOR A GASOLINA, POTÊNCIA DO MOTOR 13 CV - JUROS. AF_03/2016</v>
          </cell>
          <cell r="C1260" t="str">
            <v>H</v>
          </cell>
          <cell r="D1260">
            <v>0.12</v>
          </cell>
        </row>
        <row r="1261">
          <cell r="A1261">
            <v>93413</v>
          </cell>
          <cell r="B1261" t="str">
            <v>GERADOR PORTÁTIL MONOFÁSICO, POTÊNCIA 5500 VA, MOTOR A GASOLINA, POTÊNCIA DO MOTOR 13 CV - MANUTENÇÃO. AF_03/2016</v>
          </cell>
          <cell r="C1261" t="str">
            <v>H</v>
          </cell>
          <cell r="D1261">
            <v>0.3</v>
          </cell>
        </row>
        <row r="1262">
          <cell r="A1262">
            <v>93414</v>
          </cell>
          <cell r="B1262" t="str">
            <v>GERADOR PORTÁTIL MONOFÁSICO, POTÊNCIA 5500 VA, MOTOR A GASOLINA, POTÊNCIA DO MOTOR 13 CV - MATERIAIS NA OPERAÇÃO. AF_03/2016</v>
          </cell>
          <cell r="C1262" t="str">
            <v>H</v>
          </cell>
          <cell r="D1262">
            <v>11.26</v>
          </cell>
        </row>
        <row r="1263">
          <cell r="A1263">
            <v>93417</v>
          </cell>
          <cell r="B1263" t="str">
            <v>GRUPO GERADOR REBOCÁVEL, POTÊNCIA 66 KVA, MOTOR A DIESEL - DEPRECIAÇÃO. AF_03/2016</v>
          </cell>
          <cell r="C1263" t="str">
            <v>H</v>
          </cell>
          <cell r="D1263">
            <v>4.49</v>
          </cell>
        </row>
        <row r="1264">
          <cell r="A1264">
            <v>93418</v>
          </cell>
          <cell r="B1264" t="str">
            <v>GRUPO GERADOR REBOCÁVEL, POTÊNCIA 66 KVA, MOTOR A DIESEL - JUROS. AF_03/2016</v>
          </cell>
          <cell r="C1264" t="str">
            <v>H</v>
          </cell>
          <cell r="D1264">
            <v>1.58</v>
          </cell>
        </row>
        <row r="1265">
          <cell r="A1265">
            <v>93419</v>
          </cell>
          <cell r="B1265" t="str">
            <v>GRUPO GERADOR REBOCÁVEL, POTÊNCIA 66 KVA, MOTOR A DIESEL - MANUTENÇÃO. AF_03/2016</v>
          </cell>
          <cell r="C1265" t="str">
            <v>H</v>
          </cell>
          <cell r="D1265">
            <v>4.01</v>
          </cell>
        </row>
        <row r="1266">
          <cell r="A1266">
            <v>93420</v>
          </cell>
          <cell r="B1266" t="str">
            <v>GRUPO GERADOR REBOCÁVEL, POTÊNCIA 66 KVA, MOTOR A DIESEL - MATERIAIS NA OPERAÇÃO. AF_03/2016</v>
          </cell>
          <cell r="C1266" t="str">
            <v>H</v>
          </cell>
          <cell r="D1266">
            <v>66.81</v>
          </cell>
        </row>
        <row r="1267">
          <cell r="A1267">
            <v>93423</v>
          </cell>
          <cell r="B1267" t="str">
            <v>GRUPO GERADOR ESTACIONÁRIO, POTÊNCIA 150 KVA, MOTOR A DIESEL- DEPRECIAÇÃO. AF_03/2016</v>
          </cell>
          <cell r="C1267" t="str">
            <v>H</v>
          </cell>
          <cell r="D1267">
            <v>6.36</v>
          </cell>
        </row>
        <row r="1268">
          <cell r="A1268">
            <v>93424</v>
          </cell>
          <cell r="B1268" t="str">
            <v>GRUPO GERADOR ESTACIONÁRIO, POTÊNCIA 150 KVA, MOTOR A DIESEL- JUROS. AF_03/2016</v>
          </cell>
          <cell r="C1268" t="str">
            <v>H</v>
          </cell>
          <cell r="D1268">
            <v>2.2400000000000002</v>
          </cell>
        </row>
        <row r="1269">
          <cell r="A1269">
            <v>93425</v>
          </cell>
          <cell r="B1269" t="str">
            <v>GRUPO GERADOR ESTACIONÁRIO, POTÊNCIA 150 KVA, MOTOR A DIESEL- MANUTENÇÃO. AF_03/2016</v>
          </cell>
          <cell r="C1269" t="str">
            <v>H</v>
          </cell>
          <cell r="D1269">
            <v>5.68</v>
          </cell>
        </row>
        <row r="1270">
          <cell r="A1270">
            <v>93426</v>
          </cell>
          <cell r="B1270" t="str">
            <v>GRUPO GERADOR ESTACIONÁRIO, POTÊNCIA 150 KVA, MOTOR A DIESEL- MATERIAIS NA OPERAÇÃO. AF_03/2016</v>
          </cell>
          <cell r="C1270" t="str">
            <v>H</v>
          </cell>
          <cell r="D1270">
            <v>159.66</v>
          </cell>
        </row>
        <row r="1271">
          <cell r="A1271">
            <v>93429</v>
          </cell>
          <cell r="B1271" t="str">
            <v>USINA DE MISTURA ASFÁLTICA À QUENTE, TIPO CONTRA FLUXO, PROD 40 A 80 TON/HORA - DEPRECIAÇÃO. AF_05/2023</v>
          </cell>
          <cell r="C1271" t="str">
            <v>H</v>
          </cell>
          <cell r="D1271">
            <v>157.32</v>
          </cell>
        </row>
        <row r="1272">
          <cell r="A1272">
            <v>93430</v>
          </cell>
          <cell r="B1272" t="str">
            <v>USINA DE MISTURA ASFÁLTICA À QUENTE, TIPO CONTRA FLUXO, PROD 40 A 80 TON/HORA - JUROS. AF_05/2023</v>
          </cell>
          <cell r="C1272" t="str">
            <v>H</v>
          </cell>
          <cell r="D1272">
            <v>48.36</v>
          </cell>
        </row>
        <row r="1273">
          <cell r="A1273">
            <v>93431</v>
          </cell>
          <cell r="B1273" t="str">
            <v>USINA DE MISTURA ASFÁLTICA À QUENTE, TIPO CONTRA FLUXO, PROD 40 A 80 TON/HORA - MANUTENÇÃO. AF_05/2023</v>
          </cell>
          <cell r="C1273" t="str">
            <v>H</v>
          </cell>
          <cell r="D1273">
            <v>196.8</v>
          </cell>
        </row>
        <row r="1274">
          <cell r="A1274">
            <v>93432</v>
          </cell>
          <cell r="B1274" t="str">
            <v>USINA DE MISTURA ASFÁLTICA À QUENTE, TIPO CONTRA FLUXO, PROD 40 A 80 TON/HORA - MATERIAIS NA OPERAÇÃO. AF_05/2023</v>
          </cell>
          <cell r="C1274" t="str">
            <v>H</v>
          </cell>
          <cell r="D1274">
            <v>2145.6</v>
          </cell>
        </row>
        <row r="1275">
          <cell r="A1275">
            <v>93435</v>
          </cell>
          <cell r="B1275" t="str">
            <v>USINA DE ASFALTO À FRIO, CAPACIDADE DE 40 A 60 TON/HORA, ELÉTRICA POTÊNCIA 30 CV - DEPRECIAÇÃO. AF_05/2023</v>
          </cell>
          <cell r="C1275" t="str">
            <v>H</v>
          </cell>
          <cell r="D1275">
            <v>8.83</v>
          </cell>
        </row>
        <row r="1276">
          <cell r="A1276">
            <v>93436</v>
          </cell>
          <cell r="B1276" t="str">
            <v>USINA DE ASFALTO À FRIO, CAPACIDADE DE 40 A 60 TON/HORA, ELÉTRICA POTÊNCIA 30 CV - JUROS. AF_05/2023</v>
          </cell>
          <cell r="C1276" t="str">
            <v>H</v>
          </cell>
          <cell r="D1276">
            <v>2.72</v>
          </cell>
        </row>
        <row r="1277">
          <cell r="A1277">
            <v>93437</v>
          </cell>
          <cell r="B1277" t="str">
            <v>USINA DE ASFALTO À FRIO, CAPACIDADE DE 40 A 60 TON/HORA, ELÉTRICA POTÊNCIA 30 CV - MANUTENÇÃO. AF_05/2023</v>
          </cell>
          <cell r="C1277" t="str">
            <v>H</v>
          </cell>
          <cell r="D1277">
            <v>9.66</v>
          </cell>
        </row>
        <row r="1278">
          <cell r="A1278">
            <v>93438</v>
          </cell>
          <cell r="B1278" t="str">
            <v>USINA DE ASFALTO À FRIO, CAPACIDADE DE 40 A 60 TON/HORA, ELÉTRICA POTÊNCIA 30 CV - MATERIAIS NA OPERAÇÃO. AF_05/2023</v>
          </cell>
          <cell r="C1278" t="str">
            <v>H</v>
          </cell>
          <cell r="D1278">
            <v>111.86</v>
          </cell>
        </row>
        <row r="1279">
          <cell r="A1279">
            <v>95114</v>
          </cell>
          <cell r="B1279" t="str">
            <v>MARTELETE OU ROMPEDOR PNEUMÁTICO MANUAL, 28 KG, COM SILENCIADOR - DEPRECIAÇÃO. AF_07/2016</v>
          </cell>
          <cell r="C1279" t="str">
            <v>H</v>
          </cell>
          <cell r="D1279">
            <v>1.75</v>
          </cell>
        </row>
        <row r="1280">
          <cell r="A1280">
            <v>95115</v>
          </cell>
          <cell r="B1280" t="str">
            <v>MARTELETE OU ROMPEDOR PNEUMÁTICO MANUAL, 28 KG, COM SILENCIADOR - JUROS. AF_07/2016</v>
          </cell>
          <cell r="C1280" t="str">
            <v>H</v>
          </cell>
          <cell r="D1280">
            <v>0.4</v>
          </cell>
        </row>
        <row r="1281">
          <cell r="A1281">
            <v>95116</v>
          </cell>
          <cell r="B1281" t="str">
            <v>USINA DE CONCRETO FIXA, CAPACIDADE NOMINAL DE 90 A 120 M3/H, SEM SILO - DEPRECIAÇÃO. AF_07/2016</v>
          </cell>
          <cell r="C1281" t="str">
            <v>H</v>
          </cell>
          <cell r="D1281">
            <v>32.549999999999997</v>
          </cell>
        </row>
        <row r="1282">
          <cell r="A1282">
            <v>95117</v>
          </cell>
          <cell r="B1282" t="str">
            <v>USINA DE CONCRETO FIXA, CAPACIDADE NOMINAL DE 90 A 120 M3/H, SEM SILO - JUROS. AF_07/2016</v>
          </cell>
          <cell r="C1282" t="str">
            <v>H</v>
          </cell>
          <cell r="D1282">
            <v>10.039999999999999</v>
          </cell>
        </row>
        <row r="1283">
          <cell r="A1283">
            <v>95118</v>
          </cell>
          <cell r="B1283" t="str">
            <v>USINA MISTURADORA DE SOLOS, CAPACIDADE DE 200 A 500 TON/H, POTENCIA 75KW - DEPRECIAÇÃO. AF_07/2016</v>
          </cell>
          <cell r="C1283" t="str">
            <v>H</v>
          </cell>
          <cell r="D1283">
            <v>72.150000000000006</v>
          </cell>
        </row>
        <row r="1284">
          <cell r="A1284">
            <v>95119</v>
          </cell>
          <cell r="B1284" t="str">
            <v>USINA MISTURADORA DE SOLOS, CAPACIDADE DE 200 A 500 TON/H, POTENCIA 75KW - JUROS. AF_07/2016</v>
          </cell>
          <cell r="C1284" t="str">
            <v>H</v>
          </cell>
          <cell r="D1284">
            <v>22.26</v>
          </cell>
        </row>
        <row r="1285">
          <cell r="A1285">
            <v>95120</v>
          </cell>
          <cell r="B1285" t="str">
            <v>USINA MISTURADORA DE SOLOS, CAPACIDADE DE 200 A 500 TON/H, POTENCIA 75KW - MATERIAIS NA OPERAÇÃO. AF_07/2016</v>
          </cell>
          <cell r="C1285" t="str">
            <v>H</v>
          </cell>
          <cell r="D1285">
            <v>54.82</v>
          </cell>
        </row>
        <row r="1286">
          <cell r="A1286">
            <v>95123</v>
          </cell>
          <cell r="B1286" t="str">
            <v>DISTRIBUIDOR DE AGREGADOS AUTOPROPELIDO, CAP 3 M3, A DIESEL, POTÊNCIA 176CV - DEPRECIAÇÃO. AF_07/2016</v>
          </cell>
          <cell r="C1286" t="str">
            <v>H</v>
          </cell>
          <cell r="D1286">
            <v>17.87</v>
          </cell>
        </row>
        <row r="1287">
          <cell r="A1287">
            <v>95124</v>
          </cell>
          <cell r="B1287" t="str">
            <v>DISTRIBUIDOR DE AGREGADOS AUTOPROPELIDO, C/AP 3 M3, A DIESEL, POTÊNCIA 176CV - JUROS. AF_07/2016</v>
          </cell>
          <cell r="C1287" t="str">
            <v>H</v>
          </cell>
          <cell r="D1287">
            <v>5.51</v>
          </cell>
        </row>
        <row r="1288">
          <cell r="A1288">
            <v>95125</v>
          </cell>
          <cell r="B1288" t="str">
            <v>DISTRIBUIDOR DE AGREGADOS AUTOPROPELIDO, CAP 3 M3, A DIESEL, POTÊNCIA 176CV - MANUTENÇÃO. AF_07/2016</v>
          </cell>
          <cell r="C1288" t="str">
            <v>H</v>
          </cell>
          <cell r="D1288">
            <v>19.559999999999999</v>
          </cell>
        </row>
        <row r="1289">
          <cell r="A1289">
            <v>95126</v>
          </cell>
          <cell r="B1289" t="str">
            <v>DISTRIBUIDOR DE AGREGADOS AUTOPROPELIDO, CAP 3 M3, A DIESEL, POTÊNCIA 176CV - MATERIAIS NA OPERAÇÃO. AF_07/2016</v>
          </cell>
          <cell r="C1289" t="str">
            <v>H</v>
          </cell>
          <cell r="D1289">
            <v>146.66999999999999</v>
          </cell>
        </row>
        <row r="1290">
          <cell r="A1290">
            <v>95129</v>
          </cell>
          <cell r="B1290" t="str">
            <v>MÁQUINA DEMARCADORA DE FAIXA DE TRÁFEGO À FRIO, AUTOPROPELIDA, POTÊNCIA 38 HP - DEPRECIAÇÃO. AF_07/2016</v>
          </cell>
          <cell r="C1290" t="str">
            <v>H</v>
          </cell>
          <cell r="D1290">
            <v>47.9</v>
          </cell>
        </row>
        <row r="1291">
          <cell r="A1291">
            <v>95130</v>
          </cell>
          <cell r="B1291" t="str">
            <v>MÁQUINA DEMARCADORA DE FAIXA DE TRÁFEGO À FRIO, AUTOPROPELIDA, POTÊNCIA 38 HP - JUROS. AF_07/2016</v>
          </cell>
          <cell r="C1291" t="str">
            <v>H</v>
          </cell>
          <cell r="D1291">
            <v>17.36</v>
          </cell>
        </row>
        <row r="1292">
          <cell r="A1292">
            <v>95131</v>
          </cell>
          <cell r="B1292" t="str">
            <v>MÁQUINA DEMARCADORA DE FAIXA DE TRÁFEGO À FRIO, AUTOPROPELIDA, POTÊNCIA 38 HP - MANUTENÇÃO. AF_07/2016</v>
          </cell>
          <cell r="C1292" t="str">
            <v>H</v>
          </cell>
          <cell r="D1292">
            <v>56.38</v>
          </cell>
        </row>
        <row r="1293">
          <cell r="A1293">
            <v>95132</v>
          </cell>
          <cell r="B1293" t="str">
            <v>MÁQUINA DEMARCADORA DE FAIXA DE TRÁFEGO À FRIO, AUTOPROPELIDA, POTÊNCIA 38 HP - MATERIAIS NA OPERAÇÃO. AF_07/2016</v>
          </cell>
          <cell r="C1293" t="str">
            <v>H</v>
          </cell>
          <cell r="D1293">
            <v>32.119999999999997</v>
          </cell>
        </row>
        <row r="1294">
          <cell r="A1294">
            <v>95136</v>
          </cell>
          <cell r="B1294" t="str">
            <v>TALHA MANUAL DE CORRENTE, CAPACIDADE DE 2 TON. COM ELEVAÇÃO DE 3 M - DEPRECIAÇÃO. AF_07/2016</v>
          </cell>
          <cell r="C1294" t="str">
            <v>H</v>
          </cell>
          <cell r="D1294">
            <v>0.02</v>
          </cell>
        </row>
        <row r="1295">
          <cell r="A1295">
            <v>95137</v>
          </cell>
          <cell r="B1295" t="str">
            <v>TALHA MANUAL DE CORRENTE, CAPACIDADE DE 2 TON. COM ELEVAÇÃO DE 3 M - JUROS. AF_07/2016</v>
          </cell>
          <cell r="C1295" t="str">
            <v>H</v>
          </cell>
          <cell r="D1295">
            <v>0.01</v>
          </cell>
        </row>
        <row r="1296">
          <cell r="A1296">
            <v>95138</v>
          </cell>
          <cell r="B1296" t="str">
            <v>TALHA MANUAL DE CORRENTE, CAPACIDADE DE 2 TON. COM ELEVAÇÃO DE 3 M - MANUTENÇÃO. AF_07/2016</v>
          </cell>
          <cell r="C1296" t="str">
            <v>H</v>
          </cell>
          <cell r="D1296">
            <v>0.02</v>
          </cell>
        </row>
        <row r="1297">
          <cell r="A1297">
            <v>95208</v>
          </cell>
          <cell r="B1297" t="str">
            <v>GRUA ASCENCIONAL, LANÇA DE 42 M, CAPACIDADE DE 1,5 T A 30 M, ALTURA ATÉ 39 M   DEPRECIAÇÃO. AF_05/2023</v>
          </cell>
          <cell r="C1297" t="str">
            <v>H</v>
          </cell>
          <cell r="D1297">
            <v>54.13</v>
          </cell>
        </row>
        <row r="1298">
          <cell r="A1298">
            <v>95209</v>
          </cell>
          <cell r="B1298" t="str">
            <v>GRUA ASCENCIONAL, LANCA DE 42 M, CAPACIDADE DE 1,5 T A 30 M, ALTURA ATE 39 M   JUROS. AF_05/2023</v>
          </cell>
          <cell r="C1298" t="str">
            <v>H</v>
          </cell>
          <cell r="D1298">
            <v>12.51</v>
          </cell>
        </row>
        <row r="1299">
          <cell r="A1299">
            <v>95210</v>
          </cell>
          <cell r="B1299" t="str">
            <v>GRUA ASCENCIONAL, LANCA DE 42 M, CAPACIDADE DE 1,5 T A 30 M, ALTURA ATE 39 M   MANUTENÇÃO. AF_05/2023</v>
          </cell>
          <cell r="C1299" t="str">
            <v>H</v>
          </cell>
          <cell r="D1299">
            <v>59.2</v>
          </cell>
        </row>
        <row r="1300">
          <cell r="A1300">
            <v>95211</v>
          </cell>
          <cell r="B1300" t="str">
            <v>GRUA ASCENCIONAL, LANCA DE 42 M, CAPACIDADE DE 1,5 T A 30 M, ALTURA ATE 39 M   MATERIAIS NA OPERAÇÃO. AF_05/2023</v>
          </cell>
          <cell r="C1300" t="str">
            <v>H</v>
          </cell>
          <cell r="D1300">
            <v>8.0399999999999991</v>
          </cell>
        </row>
        <row r="1301">
          <cell r="A1301">
            <v>95217</v>
          </cell>
          <cell r="B1301" t="str">
            <v>PULVERIZADOR DE TINTA ELÉTRICO/MÁQUINA DE PINTURA AIRLESS, VAZÃO 2 L/MIN - MATERIAIS NA OPERAÇÃO. AF_05/2023</v>
          </cell>
          <cell r="C1301" t="str">
            <v>H</v>
          </cell>
          <cell r="D1301">
            <v>0.54</v>
          </cell>
        </row>
        <row r="1302">
          <cell r="A1302">
            <v>95255</v>
          </cell>
          <cell r="B1302" t="str">
            <v>MARTELO DEMOLIDOR PNEUMÁTICO MANUAL, 32 KG - DEPRECIAÇÃO. AF_09/2016</v>
          </cell>
          <cell r="C1302" t="str">
            <v>H</v>
          </cell>
          <cell r="D1302">
            <v>1.56</v>
          </cell>
        </row>
        <row r="1303">
          <cell r="A1303">
            <v>95256</v>
          </cell>
          <cell r="B1303" t="str">
            <v>MARTELO DEMOLIDOR PNEUMÁTICO MANUAL, 32 KG - JUROS. AF_09/2016</v>
          </cell>
          <cell r="C1303" t="str">
            <v>H</v>
          </cell>
          <cell r="D1303">
            <v>0.36</v>
          </cell>
        </row>
        <row r="1304">
          <cell r="A1304">
            <v>95257</v>
          </cell>
          <cell r="B1304" t="str">
            <v>MARTELO DEMOLIDOR PNEUMÁTICO MANUAL, 32 KG - MANUTENÇÃO. AF_09/2016</v>
          </cell>
          <cell r="C1304" t="str">
            <v>H</v>
          </cell>
          <cell r="D1304">
            <v>1.95</v>
          </cell>
        </row>
        <row r="1305">
          <cell r="A1305">
            <v>95260</v>
          </cell>
          <cell r="B1305" t="str">
            <v>COMPACTADOR DE SOLOS DE PERCUSÃO (SOQUETE) COM MOTOR A GASOLINA, POTÊNCIA 3 CV - DEPRECIAÇÃO. AF_09/2016</v>
          </cell>
          <cell r="C1305" t="str">
            <v>H</v>
          </cell>
          <cell r="D1305">
            <v>0.71</v>
          </cell>
        </row>
        <row r="1306">
          <cell r="A1306">
            <v>95261</v>
          </cell>
          <cell r="B1306" t="str">
            <v>COMPACTADOR DE SOLOS DE PERCUSÃO (SOQUETE) COM MOTOR A GASOLINA, POTÊNCIA 3 CV - JUROS. AF_09/2016</v>
          </cell>
          <cell r="C1306" t="str">
            <v>H</v>
          </cell>
          <cell r="D1306">
            <v>0.19</v>
          </cell>
        </row>
        <row r="1307">
          <cell r="A1307">
            <v>95262</v>
          </cell>
          <cell r="B1307" t="str">
            <v>COMPACTADOR DE SOLOS DE PERCUSÃO (SOQUETE) COM MOTOR A GASOLINA, POTÊNCIA 3 CV - MANUTENÇÃO. AF_09/2016</v>
          </cell>
          <cell r="C1307" t="str">
            <v>H</v>
          </cell>
          <cell r="D1307">
            <v>0.89</v>
          </cell>
        </row>
        <row r="1308">
          <cell r="A1308">
            <v>95263</v>
          </cell>
          <cell r="B1308" t="str">
            <v>COMPACTADOR DE SOLOS DE PERCUSÃO (SOQUETE) COM MOTOR A GASOLINA, POTÊNCIA 3 CV - MATERIAIS NA OPERAÇÃO. AF_09/2016</v>
          </cell>
          <cell r="C1308" t="str">
            <v>H</v>
          </cell>
          <cell r="D1308">
            <v>4.82</v>
          </cell>
        </row>
        <row r="1309">
          <cell r="A1309">
            <v>95266</v>
          </cell>
          <cell r="B1309" t="str">
            <v>RÉGUA VIBRATÓRIA DUPLA PARA CONCRETO, PESO DE 60KG, COMPRIMENTO 4 M, COM MOTOR A GASOLINA, POTÊNCIA 5,5 HP - DEPRECIAÇÃO. AF_09/2016</v>
          </cell>
          <cell r="C1309" t="str">
            <v>H</v>
          </cell>
          <cell r="D1309">
            <v>0.5</v>
          </cell>
        </row>
        <row r="1310">
          <cell r="A1310">
            <v>95267</v>
          </cell>
          <cell r="B1310" t="str">
            <v>RÉGUA VIBRATÓRIA DUPLA PARA CONCRETO, PESO DE 60KG, COMPRIMENTO 4 M, COM MOTOR A GASOLINA, POTÊNCIA 5,5 HP - JUROS. AF_09/2016</v>
          </cell>
          <cell r="C1310" t="str">
            <v>H</v>
          </cell>
          <cell r="D1310">
            <v>0.1</v>
          </cell>
        </row>
        <row r="1311">
          <cell r="A1311">
            <v>95268</v>
          </cell>
          <cell r="B1311" t="str">
            <v>RÉGUA VIBRATÓRIA DUPLA PARA CONCRETO, PESO DE 60KG, COMPRIMENTO 4 M, COM MOTOR A GASOLINA, POTÊNCIA 5,5 HP - MANUTENÇÃO. AF_09/2016</v>
          </cell>
          <cell r="C1311" t="str">
            <v>H</v>
          </cell>
          <cell r="D1311">
            <v>0.48</v>
          </cell>
        </row>
        <row r="1312">
          <cell r="A1312">
            <v>95269</v>
          </cell>
          <cell r="B1312" t="str">
            <v>RÉGUA VIBRATÓRIA DUPLA PARA CONCRETO, PESO DE 60KG, COMPRIMENTO 4 M, COM MOTOR A GASOLINA, POTÊNCIA 5,5 HP - MATERIAIS NA OPERAÇÃO. AF_09/2016</v>
          </cell>
          <cell r="C1312" t="str">
            <v>H</v>
          </cell>
          <cell r="D1312">
            <v>8.91</v>
          </cell>
        </row>
        <row r="1313">
          <cell r="A1313">
            <v>95272</v>
          </cell>
          <cell r="B1313" t="str">
            <v>POLIDORA DE PISO (POLITRIZ), PESO DE 100KG, DIÂMETRO 450 MM, MOTOR ELÉTRICO, POTÊNCIA 4 HP - DEPRECIAÇÃO. AF_05/2023</v>
          </cell>
          <cell r="C1313" t="str">
            <v>H</v>
          </cell>
          <cell r="D1313">
            <v>0.49</v>
          </cell>
        </row>
        <row r="1314">
          <cell r="A1314">
            <v>95273</v>
          </cell>
          <cell r="B1314" t="str">
            <v>POLIDORA DE PISO (POLITRIZ), PESO DE 100KG, DIÂMETRO 450 MM, MOTOR ELÉTRICO, POTÊNCIA 4 HP - JUROS. AF_05/2023</v>
          </cell>
          <cell r="C1314" t="str">
            <v>H</v>
          </cell>
          <cell r="D1314">
            <v>0.11</v>
          </cell>
        </row>
        <row r="1315">
          <cell r="A1315">
            <v>95274</v>
          </cell>
          <cell r="B1315" t="str">
            <v>POLIDORA DE PISO (POLITRIZ), PESO DE 100KG, DIÂMETRO 450 MM, MOTOR ELÉTRICO, POTÊNCIA 4 HP - MANUTENÇÃO. AF_05/2023</v>
          </cell>
          <cell r="C1315" t="str">
            <v>H</v>
          </cell>
          <cell r="D1315">
            <v>0.38</v>
          </cell>
        </row>
        <row r="1316">
          <cell r="A1316">
            <v>95275</v>
          </cell>
          <cell r="B1316" t="str">
            <v>POLIDORA DE PISO (POLITRIZ), PESO DE 100KG, DIÂMETRO 450 MM, MOTOR ELÉTRICO, POTÊNCIA 4 HP - MATERIAIS NA OPERAÇÃO. AF_05/2023</v>
          </cell>
          <cell r="C1316" t="str">
            <v>H</v>
          </cell>
          <cell r="D1316">
            <v>2.1800000000000002</v>
          </cell>
        </row>
        <row r="1317">
          <cell r="A1317">
            <v>95278</v>
          </cell>
          <cell r="B1317" t="str">
            <v>DESEMPENADEIRA DE CONCRETO, PESO DE 78 KG, 4 PÁS, MOTOR A GASOLINA, POTÊNCIA 5,5 HP - DEPRECIAÇÃO. AF_05/2023</v>
          </cell>
          <cell r="C1317" t="str">
            <v>H</v>
          </cell>
          <cell r="D1317">
            <v>0.6</v>
          </cell>
        </row>
        <row r="1318">
          <cell r="A1318">
            <v>95279</v>
          </cell>
          <cell r="B1318" t="str">
            <v>DESEMPENADEIRA DE CONCRETO, PESO DE 78 KG, 4 PÁS, MOTOR A GASOLINA, POTÊNCIA 5,5 HP - JUROS. AF_05/2023</v>
          </cell>
          <cell r="C1318" t="str">
            <v>H</v>
          </cell>
          <cell r="D1318">
            <v>0.12</v>
          </cell>
        </row>
        <row r="1319">
          <cell r="A1319">
            <v>95280</v>
          </cell>
          <cell r="B1319" t="str">
            <v>DESEMPENADEIRA DE CONCRETO, PESO DE 78 KG, 4 PÁS, MOTOR A GASOLINA, POTÊNCIA 5,5 HP - MANUTENÇÃO. AF_05/2023</v>
          </cell>
          <cell r="C1319" t="str">
            <v>H</v>
          </cell>
          <cell r="D1319">
            <v>0.57999999999999996</v>
          </cell>
        </row>
        <row r="1320">
          <cell r="A1320">
            <v>95281</v>
          </cell>
          <cell r="B1320" t="str">
            <v>DESEMPENADEIRA DE CONCRETO, PESO DE 78 KG, 4 PÁS, MOTOR A GASOLINA, POTÊNCIA 5,5 HP   MATERIAIS NA OPERAÇÃO. AF_05/2023</v>
          </cell>
          <cell r="C1320" t="str">
            <v>H</v>
          </cell>
          <cell r="D1320">
            <v>8.91</v>
          </cell>
        </row>
        <row r="1321">
          <cell r="A1321">
            <v>95617</v>
          </cell>
          <cell r="B1321" t="str">
            <v>PERFURATRIZ PNEUMATICA MANUAL DE PESO MEDIO, MARTELETE, 18KG, COMPRIMENTO MÁXIMO DE CURSO DE 6 M, DIAMETRO DO PISTAO DE 5,5 CM - DEPRECIAÇÃO. AF_11/2016</v>
          </cell>
          <cell r="C1321" t="str">
            <v>H</v>
          </cell>
          <cell r="D1321">
            <v>1.28</v>
          </cell>
        </row>
        <row r="1322">
          <cell r="A1322">
            <v>95618</v>
          </cell>
          <cell r="B1322" t="str">
            <v>PERFURATRIZ PNEUMATICA MANUAL DE PESO MEDIO, MARTELETE, 18KG, COMPRIMENTO MÁXIMO DE CURSO DE 6 M, DIAMETRO DO PISTAO DE 5,5 CM - JUROS. AF_11/2016</v>
          </cell>
          <cell r="C1322" t="str">
            <v>H</v>
          </cell>
          <cell r="D1322">
            <v>0.28999999999999998</v>
          </cell>
        </row>
        <row r="1323">
          <cell r="A1323">
            <v>95619</v>
          </cell>
          <cell r="B1323" t="str">
            <v>PERFURATRIZ PNEUMATICA MANUAL DE PESO MEDIO, MARTELETE, 18KG, COMPRIMENTO MÁXIMO DE CURSO DE 6 M, DIAMETRO DO PISTAO DE 5,5 CM - MANUTENÇÃO. AF_11/2016</v>
          </cell>
          <cell r="C1323" t="str">
            <v>H</v>
          </cell>
          <cell r="D1323">
            <v>1.6</v>
          </cell>
        </row>
        <row r="1324">
          <cell r="A1324">
            <v>95627</v>
          </cell>
          <cell r="B1324" t="str">
            <v>ROLO COMPACTADOR VIBRATORIO TANDEM, ACO LISO, POTENCIA 125 HP, PESO SEM/COM LASTRO 10,20/11,65 T, LARGURA DE TRABALHO 1,73 M - DEPRECIAÇÃO. AF_11/2016</v>
          </cell>
          <cell r="C1324" t="str">
            <v>H</v>
          </cell>
          <cell r="D1324">
            <v>47.95</v>
          </cell>
        </row>
        <row r="1325">
          <cell r="A1325">
            <v>95628</v>
          </cell>
          <cell r="B1325" t="str">
            <v>ROLO COMPACTADOR VIBRATORIO TANDEM, ACO LISO, POTENCIA 125 HP, PESO SEM/COM LASTRO 10,20/11,65 T, LARGURA DE TRABALHO 1,73 M - JUROS. AF_11/2016</v>
          </cell>
          <cell r="C1325" t="str">
            <v>H</v>
          </cell>
          <cell r="D1325">
            <v>12.86</v>
          </cell>
        </row>
        <row r="1326">
          <cell r="A1326">
            <v>95629</v>
          </cell>
          <cell r="B1326" t="str">
            <v>ROLO COMPACTADOR VIBRATORIO TANDEM, ACO LISO, POTENCIA 125 HP, PESO SEM/COM LASTRO 10,20/11,65 T, LARGURA DE TRABALHO 1,73 M - MANUTENÇÃO. AF_11/2016</v>
          </cell>
          <cell r="C1326" t="str">
            <v>H</v>
          </cell>
          <cell r="D1326">
            <v>60.01</v>
          </cell>
        </row>
        <row r="1327">
          <cell r="A1327">
            <v>95630</v>
          </cell>
          <cell r="B1327" t="str">
            <v>ROLO COMPACTADOR VIBRATORIO TANDEM, ACO LISO, POTENCIA 125 HP, PESO SEM/COM LASTRO 10,20/11,65 T, LARGURA DE TRABALHO 1,73 M - MATERIAIS NA OPERAÇÃO. AF_11/2016</v>
          </cell>
          <cell r="C1327" t="str">
            <v>H</v>
          </cell>
          <cell r="D1327">
            <v>88.92</v>
          </cell>
        </row>
        <row r="1328">
          <cell r="A1328">
            <v>95698</v>
          </cell>
          <cell r="B1328" t="str">
            <v>PERFURATRIZ MANUAL, TORQUE MAXIMO 55 KGF.M, POTENCIA 5 CV, COM DIAMETRO MAXIMO 8 1/2" - DEPRECIAÇÃO. AF_11/2016</v>
          </cell>
          <cell r="C1328" t="str">
            <v>H</v>
          </cell>
          <cell r="D1328">
            <v>5.19</v>
          </cell>
        </row>
        <row r="1329">
          <cell r="A1329">
            <v>95699</v>
          </cell>
          <cell r="B1329" t="str">
            <v>PERFURATRIZ MANUAL, TORQUE MAXIMO 55 KGF.M, POTENCIA 5 CV, COM DIAMETRO MAXIMO 8 1/2" - JUROS. AF_11/2016</v>
          </cell>
          <cell r="C1329" t="str">
            <v>H</v>
          </cell>
          <cell r="D1329">
            <v>1.2</v>
          </cell>
        </row>
        <row r="1330">
          <cell r="A1330">
            <v>95700</v>
          </cell>
          <cell r="B1330" t="str">
            <v>PERFURATRIZ MANUAL, TORQUE MAXIMO 55 KGF.M, POTENCIA 5 CV, COM DIAMETRO MAXIMO 8 1/2" - MANUTENÇÃO. AF_11/2016</v>
          </cell>
          <cell r="C1330" t="str">
            <v>H</v>
          </cell>
          <cell r="D1330">
            <v>6.49</v>
          </cell>
        </row>
        <row r="1331">
          <cell r="A1331">
            <v>95701</v>
          </cell>
          <cell r="B1331" t="str">
            <v>PERFURATRIZ MANUAL, TORQUE MAXIMO 55 KGF.M, POTENCIA 5 CV, COM DIAMETRO MAXIMO 8 1/2" - MATERIAIS NA OPERAÇÃO. AF_11/2016</v>
          </cell>
          <cell r="C1331" t="str">
            <v>H</v>
          </cell>
          <cell r="D1331">
            <v>2.69</v>
          </cell>
        </row>
        <row r="1332">
          <cell r="A1332">
            <v>95704</v>
          </cell>
          <cell r="B1332" t="str">
            <v>PERFURATRIZ SOBRE ESTEIRA, TORQUE MÁXIMO 600 KGF, POTÊNCIA ENTRE 50 E 60 HP, DIÂMETRO MÁXIMO 10" - DEPRECIAÇÃO. AF_11/2016</v>
          </cell>
          <cell r="C1332" t="str">
            <v>H</v>
          </cell>
          <cell r="D1332">
            <v>54.07</v>
          </cell>
        </row>
        <row r="1333">
          <cell r="A1333">
            <v>95705</v>
          </cell>
          <cell r="B1333" t="str">
            <v>PERFURATRIZ SOBRE ESTEIRA, TORQUE MÁXIMO 600 KGF, POTÊNCIA ENTRE 50 E 60 HP, DIÂMETRO MÁXIMO 10" - JUROS. AF_11/2016</v>
          </cell>
          <cell r="C1333" t="str">
            <v>H</v>
          </cell>
          <cell r="D1333">
            <v>14.5</v>
          </cell>
        </row>
        <row r="1334">
          <cell r="A1334">
            <v>95706</v>
          </cell>
          <cell r="B1334" t="str">
            <v>PERFURATRIZ SOBRE ESTEIRA, TORQUE MÁXIMO 600 KGF, POTÊNCIA ENTRE 50 E 60 HP, DIÂMETRO MÁXIMO 10" - MANUTENÇÃO. AF_11/2016</v>
          </cell>
          <cell r="C1334" t="str">
            <v>H</v>
          </cell>
          <cell r="D1334">
            <v>67.66</v>
          </cell>
        </row>
        <row r="1335">
          <cell r="A1335">
            <v>95707</v>
          </cell>
          <cell r="B1335" t="str">
            <v>PERFURATRIZ SOBRE ESTEIRA, TORQUE MÁXIMO 600 KGF, POTÊNCIA ENTRE 50 E 60 HP, DIÂMETRO MÁXIMO 10" - MATERIAIS NA OPERAÇÃO. AF_11/2016</v>
          </cell>
          <cell r="C1335" t="str">
            <v>H</v>
          </cell>
          <cell r="D1335">
            <v>3.52</v>
          </cell>
        </row>
        <row r="1336">
          <cell r="A1336">
            <v>95716</v>
          </cell>
          <cell r="B1336" t="str">
            <v>ESCAVADEIRA HIDRAULICA SOBRE ESTEIRA, EQUIPADA COM CLAMSHELL, COM CAPACIDADE DA CAÇAMBA ENTRE 1,20 E 1,50 M3, PESO OPERACIONAL ENTRE 20,00 E 22,00 TON, POTENCIA LIQUIDA ENTRE 150 E 160 HP - DEPRECIAÇÃO. AF_11/2016</v>
          </cell>
          <cell r="C1336" t="str">
            <v>H</v>
          </cell>
          <cell r="D1336">
            <v>65.010000000000005</v>
          </cell>
        </row>
        <row r="1337">
          <cell r="A1337">
            <v>95717</v>
          </cell>
          <cell r="B1337" t="str">
            <v>ESCAVADEIRA HIDRAULICA SOBRE ESTEIRA, EQUIPADA COM CLAMSHELL, COM CAPACIDADE DA CAÇAMBA ENTRE 1,20 E 1,50 M3, PESO OPERACIONAL ENTRE 20,00 E 22,00 TON, POTENCIA LIQUIDA ENTRE 150 E 160 HP - JUROS. AF_11/2016</v>
          </cell>
          <cell r="C1337" t="str">
            <v>H</v>
          </cell>
          <cell r="D1337">
            <v>17.18</v>
          </cell>
        </row>
        <row r="1338">
          <cell r="A1338">
            <v>95718</v>
          </cell>
          <cell r="B1338" t="str">
            <v>ESCAVADEIRA HIDRAULICA SOBRE ESTEIRA, EQUIPADA COM CLAMSHELL, COM CAPACIDADE DA CAÇAMBA ENTRE 1,20 E 1,50 M3, PESO OPERACIONAL ENTRE 20,00 E 22,00 TON, POTENCIA LIQUIDA ENTRE 150 E 160 HP - MANUTENÇÃO. AF_11/2016</v>
          </cell>
          <cell r="C1338" t="str">
            <v>H</v>
          </cell>
          <cell r="D1338">
            <v>81.27</v>
          </cell>
        </row>
        <row r="1339">
          <cell r="A1339">
            <v>95719</v>
          </cell>
          <cell r="B1339" t="str">
            <v>ESCAVADEIRA HIDRAULICA SOBRE ESTEIRA, EQUIPADA COM CLAMSHELL, COM CAPACIDADE DA CAÇAMBA ENTRE 1,20 E 1,50 M3, PESO OPERACIONAL ENTRE 20,00 E 22,00 TON, POTENCIA LIQUIDA ENTRE 150 E 160 HP - MATERIAIS NA OPERAÇÃO. AF_11/2016</v>
          </cell>
          <cell r="C1339" t="str">
            <v>H</v>
          </cell>
          <cell r="D1339">
            <v>89.57</v>
          </cell>
        </row>
        <row r="1340">
          <cell r="A1340">
            <v>95869</v>
          </cell>
          <cell r="B1340" t="str">
            <v>GRUPO GERADOR COM CARENAGEM, MOTOR DIESEL POTÊNCIA STANDART ENTRE 250 E 260 KVA - JUROS. AF_12/2016</v>
          </cell>
          <cell r="C1340" t="str">
            <v>H</v>
          </cell>
          <cell r="D1340">
            <v>3.58</v>
          </cell>
        </row>
        <row r="1341">
          <cell r="A1341">
            <v>95870</v>
          </cell>
          <cell r="B1341" t="str">
            <v>GRUPO GERADOR COM CARENAGEM, MOTOR DIESEL POTÊNCIA STANDART ENTRE 250 E 260 KVA - MANUTENÇÃO. AF_12/2016</v>
          </cell>
          <cell r="C1341" t="str">
            <v>H</v>
          </cell>
          <cell r="D1341">
            <v>9.08</v>
          </cell>
        </row>
        <row r="1342">
          <cell r="A1342">
            <v>95871</v>
          </cell>
          <cell r="B1342" t="str">
            <v>GRUPO GERADOR COM CARENAGEM, MOTOR DIESEL POTÊNCIA STANDART ENTRE 250 E 260 KVA - MATERIAIS NA OPERAÇÃO. AF_12/2016</v>
          </cell>
          <cell r="C1342" t="str">
            <v>H</v>
          </cell>
          <cell r="D1342">
            <v>272.01</v>
          </cell>
        </row>
        <row r="1343">
          <cell r="A1343">
            <v>95874</v>
          </cell>
          <cell r="B1343" t="str">
            <v>GRUPO GERADOR COM CARENAGEM, MOTOR DIESEL POTÊNCIA STANDART ENTRE 250 E 260 KVA - DEPRECIAÇÃO. AF_12/2016</v>
          </cell>
          <cell r="C1343" t="str">
            <v>H</v>
          </cell>
          <cell r="D1343">
            <v>10.17</v>
          </cell>
        </row>
        <row r="1344">
          <cell r="A1344">
            <v>96008</v>
          </cell>
          <cell r="B1344" t="str">
            <v>TRATOR DE PNEUS COM POTÊNCIA DE 122 CV, TRAÇÃO 4X4, COM VASSOURA MECÂNICA ACOPLADA - DEPRECIAÇÃO. AF_02/2017</v>
          </cell>
          <cell r="C1344" t="str">
            <v>H</v>
          </cell>
          <cell r="D1344">
            <v>23.49</v>
          </cell>
        </row>
        <row r="1345">
          <cell r="A1345">
            <v>96009</v>
          </cell>
          <cell r="B1345" t="str">
            <v>TRATOR DE PNEUS COM POTÊNCIA DE 122 CV, TRAÇÃO 4X4, COM VASSOURA MECÂNICA ACOPLADA - JUROS. AF_02/2017</v>
          </cell>
          <cell r="C1345" t="str">
            <v>H</v>
          </cell>
          <cell r="D1345">
            <v>6.29</v>
          </cell>
        </row>
        <row r="1346">
          <cell r="A1346">
            <v>96011</v>
          </cell>
          <cell r="B1346" t="str">
            <v>TRATOR DE PNEUS COM POTÊNCIA DE 122 CV, TRAÇÃO 4X4, COM VASSOURA MECÂNICA ACOPLADA - MANUTENÇÃO. AF_02/2017</v>
          </cell>
          <cell r="C1346" t="str">
            <v>H</v>
          </cell>
          <cell r="D1346">
            <v>25.7</v>
          </cell>
        </row>
        <row r="1347">
          <cell r="A1347">
            <v>96012</v>
          </cell>
          <cell r="B1347" t="str">
            <v>TRATOR DE PNEUS COM POTÊNCIA DE 122 CV, TRAÇÃO 4X4, COM VASSOURA MECÂNICA ACOPLADA - MATERIAIS NA OPERAÇÃO. AF_02/2017</v>
          </cell>
          <cell r="C1347" t="str">
            <v>H</v>
          </cell>
          <cell r="D1347">
            <v>96.31</v>
          </cell>
        </row>
        <row r="1348">
          <cell r="A1348">
            <v>96015</v>
          </cell>
          <cell r="B1348" t="str">
            <v>TRATOR DE PNEUS COM POTÊNCIA DE 122 CV, TRAÇÃO 4X4, COM GRADE DE DISCOS ACOPLADA - DEPRECIAÇÃO. AF_02/2017</v>
          </cell>
          <cell r="C1348" t="str">
            <v>H</v>
          </cell>
          <cell r="D1348">
            <v>23.29</v>
          </cell>
        </row>
        <row r="1349">
          <cell r="A1349">
            <v>96016</v>
          </cell>
          <cell r="B1349" t="str">
            <v>TRATOR DE PNEUS COM POTÊNCIA DE 122 CV, TRAÇÃO 4X4, COM GRADE DE DISCOS ACOPLADA - JUROS. AF_02/2017</v>
          </cell>
          <cell r="C1349" t="str">
            <v>H</v>
          </cell>
          <cell r="D1349">
            <v>6.24</v>
          </cell>
        </row>
        <row r="1350">
          <cell r="A1350">
            <v>96018</v>
          </cell>
          <cell r="B1350" t="str">
            <v>TRATOR DE PNEUS COM POTÊNCIA DE 122 CV, TRAÇÃO 4X4, COM GRADE DE DISCOS ACOPLADA - MANUTENÇÃO. AF_02/2017</v>
          </cell>
          <cell r="C1350" t="str">
            <v>H</v>
          </cell>
          <cell r="D1350">
            <v>25.48</v>
          </cell>
        </row>
        <row r="1351">
          <cell r="A1351">
            <v>96019</v>
          </cell>
          <cell r="B1351" t="str">
            <v>TRATOR DE PNEUS COM POTÊNCIA DE 122 CV, TRAÇÃO 4X4, COM GRADE DE DISCOS ACOPLADA - MATERIAIS NA OPERAÇÃO. AF_02/2017</v>
          </cell>
          <cell r="C1351" t="str">
            <v>H</v>
          </cell>
          <cell r="D1351">
            <v>96.31</v>
          </cell>
        </row>
        <row r="1352">
          <cell r="A1352">
            <v>96023</v>
          </cell>
          <cell r="B1352" t="str">
            <v>TRATOR DE PNEUS COM POTÊNCIA DE 85 CV, TRAÇÃO 4X4, COM GRADE DE DISCOS ACOPLADA - DEPRECIAÇÃO. AF_02/2017</v>
          </cell>
          <cell r="C1352" t="str">
            <v>H</v>
          </cell>
          <cell r="D1352">
            <v>17.96</v>
          </cell>
        </row>
        <row r="1353">
          <cell r="A1353">
            <v>96024</v>
          </cell>
          <cell r="B1353" t="str">
            <v>TRATOR DE PNEUS COM POTÊNCIA DE 85 CV, TRAÇÃO 4X4, COM GRADE DE DISCOS ACOPLADA - JUROS. AF_02/2017</v>
          </cell>
          <cell r="C1353" t="str">
            <v>H</v>
          </cell>
          <cell r="D1353">
            <v>4.8099999999999996</v>
          </cell>
        </row>
        <row r="1354">
          <cell r="A1354">
            <v>96026</v>
          </cell>
          <cell r="B1354" t="str">
            <v>TRATOR DE PNEUS COM POTÊNCIA DE 85 CV, TRAÇÃO 4X4, COM GRADE DE DISCOS ACOPLADA - MANUTENÇÃO. AF_02/2017</v>
          </cell>
          <cell r="C1354" t="str">
            <v>H</v>
          </cell>
          <cell r="D1354">
            <v>19.649999999999999</v>
          </cell>
        </row>
        <row r="1355">
          <cell r="A1355">
            <v>96027</v>
          </cell>
          <cell r="B1355" t="str">
            <v>TRATOR DE PNEUS COM POTÊNCIA DE 85 CV, TRAÇÃO 4X4, COM GRADE DE DISCOS ACOPLADA - MATERIAIS NA OPERAÇÃO. AF_02/2017</v>
          </cell>
          <cell r="C1355" t="str">
            <v>H</v>
          </cell>
          <cell r="D1355">
            <v>67.099999999999994</v>
          </cell>
        </row>
        <row r="1356">
          <cell r="A1356">
            <v>96030</v>
          </cell>
          <cell r="B1356" t="str">
            <v>CAMINHÃO BASCULANTE 10 M3, TRUCADO, POTÊNCIA 230 CV, INCLUSIVE CAÇAMBA METÁLICA, COM DISTRIBUIDOR DE AGREGADOS ACOPLADO - DEPRECIAÇÃO. AF_02/2017</v>
          </cell>
          <cell r="C1356" t="str">
            <v>H</v>
          </cell>
          <cell r="D1356">
            <v>35.78</v>
          </cell>
        </row>
        <row r="1357">
          <cell r="A1357">
            <v>96031</v>
          </cell>
          <cell r="B1357" t="str">
            <v>CAMINHÃO BASCULANTE 10 M3, TRUCADO, POTÊNCIA 230 CV, INCLUSIVE CAÇAMBA METÁLICA, COM DISTRIBUIDOR DE AGREGADOS ACOPLADO - JUROS. AF_02/2017</v>
          </cell>
          <cell r="C1357" t="str">
            <v>H</v>
          </cell>
          <cell r="D1357">
            <v>12.56</v>
          </cell>
        </row>
        <row r="1358">
          <cell r="A1358">
            <v>96032</v>
          </cell>
          <cell r="B1358" t="str">
            <v>CAMINHÃO BASCULANTE 10 M3, TRUCADO, POTÊNCIA 230 CV, INCLUSIVE CAÇAMBA METÁLICA, COM DISTRIBUIDOR DE AGREGADOS ACOPLADO - IMPOSTOS E SEGUROS. AF_02/2017</v>
          </cell>
          <cell r="C1358" t="str">
            <v>H</v>
          </cell>
          <cell r="D1358">
            <v>5.05</v>
          </cell>
        </row>
        <row r="1359">
          <cell r="A1359">
            <v>96033</v>
          </cell>
          <cell r="B1359" t="str">
            <v>CAMINHÃO BASCULANTE 10 M3, TRUCADO, POTÊNCIA 230 CV, INCLUSIVE CAÇAMBA METÁLICA, COM DISTRIBUIDOR DE AGREGADOS ACOPLADO - MANUTENÇÃO. AF_02/2017</v>
          </cell>
          <cell r="C1359" t="str">
            <v>H</v>
          </cell>
          <cell r="D1359">
            <v>58.08</v>
          </cell>
        </row>
        <row r="1360">
          <cell r="A1360">
            <v>96034</v>
          </cell>
          <cell r="B1360" t="str">
            <v>CAMINHÃO BASCULANTE 10 M3, TRUCADO, POTÊNCIA 230 CV, INCLUSIVE CAÇAMBA METÁLICA, COM DISTRIBUIDOR DE AGREGADOS ACOPLADO - MATERIAIS NA OPERAÇÃO. AF_02/2017</v>
          </cell>
          <cell r="C1360" t="str">
            <v>H</v>
          </cell>
          <cell r="D1360">
            <v>141.25</v>
          </cell>
        </row>
        <row r="1361">
          <cell r="A1361">
            <v>96053</v>
          </cell>
          <cell r="B1361" t="str">
            <v>TRATOR DE PNEUS COM POTÊNCIA DE 85 CV, TRAÇÃO 4X4, COM VASSOURA MECÂNICA ACOPLADA - DEPRECIAÇÃO. AF_03/2017</v>
          </cell>
          <cell r="C1361" t="str">
            <v>H</v>
          </cell>
          <cell r="D1361">
            <v>18.16</v>
          </cell>
        </row>
        <row r="1362">
          <cell r="A1362">
            <v>96054</v>
          </cell>
          <cell r="B1362" t="str">
            <v>MINICARREGADEIRA SOBRE RODAS POTENCIA 47HP CAPACIDADE OPERACAO 646 KG, COM VASSOURA MECÂNICA ACOPLADA - DEPRECIAÇÃO. AF_03/2017</v>
          </cell>
          <cell r="C1362" t="str">
            <v>H</v>
          </cell>
          <cell r="D1362">
            <v>30.11</v>
          </cell>
        </row>
        <row r="1363">
          <cell r="A1363">
            <v>96055</v>
          </cell>
          <cell r="B1363" t="str">
            <v>TRATOR DE PNEUS COM POTÊNCIA DE 85 CV, TRAÇÃO 4X4, COM VASSOURA MECÂNICA ACOPLADA - JUROS. AF_03/2017</v>
          </cell>
          <cell r="C1363" t="str">
            <v>H</v>
          </cell>
          <cell r="D1363">
            <v>4.8600000000000003</v>
          </cell>
        </row>
        <row r="1364">
          <cell r="A1364">
            <v>96056</v>
          </cell>
          <cell r="B1364" t="str">
            <v>TRATOR DE PNEUS COM POTÊNCIA DE 85 CV, TRAÇÃO 4X4, COM VASSOURA MECÂNICA ACOPLADA - MANUTENÇÃO. AF_03/2017</v>
          </cell>
          <cell r="C1364" t="str">
            <v>H</v>
          </cell>
          <cell r="D1364">
            <v>19.87</v>
          </cell>
        </row>
        <row r="1365">
          <cell r="A1365">
            <v>96057</v>
          </cell>
          <cell r="B1365" t="str">
            <v>TRATOR DE PNEUS COM POTÊNCIA DE 85 CV, TRAÇÃO 4X4, COM VASSOURA MECÂNICA ACOPLADA - MATERIAIS NA OPERAÇÃO. AF_03/2017</v>
          </cell>
          <cell r="C1365" t="str">
            <v>H</v>
          </cell>
          <cell r="D1365">
            <v>67.099999999999994</v>
          </cell>
        </row>
        <row r="1366">
          <cell r="A1366">
            <v>96060</v>
          </cell>
          <cell r="B1366" t="str">
            <v>MINICARREGADEIRA SOBRE RODAS POTENCIA 47HP CAPACIDADE OPERACAO 646 KG, COM VASSOURA MECÂNICA ACOPLADA - JUROS. AF_03/2017</v>
          </cell>
          <cell r="C1366" t="str">
            <v>H</v>
          </cell>
          <cell r="D1366">
            <v>6.19</v>
          </cell>
        </row>
        <row r="1367">
          <cell r="A1367">
            <v>96061</v>
          </cell>
          <cell r="B1367" t="str">
            <v>MINICARREGADEIRA SOBRE RODAS POTENCIA 47HP CAPACIDADE OPERACAO 646 KG, COM VASSOURA MECÂNICA ACOPLADA - MANUTENÇÃO. AF_03/2017</v>
          </cell>
          <cell r="C1367" t="str">
            <v>H</v>
          </cell>
          <cell r="D1367">
            <v>37.64</v>
          </cell>
        </row>
        <row r="1368">
          <cell r="A1368">
            <v>96062</v>
          </cell>
          <cell r="B1368" t="str">
            <v>MINICARREGADEIRA SOBRE RODAS POTENCIA 47HP CAPACIDADE OPERACAO 646 KG, COM VASSOURA MECÂNICA ACOPLADA - MATERIAIS NA OPERAÇÃO. AF_03/2017</v>
          </cell>
          <cell r="C1368" t="str">
            <v>H</v>
          </cell>
          <cell r="D1368">
            <v>39.69</v>
          </cell>
        </row>
        <row r="1369">
          <cell r="A1369">
            <v>96241</v>
          </cell>
          <cell r="B1369" t="str">
            <v>MINIESCAVADEIRA SOBRE ESTEIRAS, POTÊNCIA LÍQUIDA DE *30* HP, PESO OPERACIONAL DE *3.500* KG - DEPRECIAÇÃO. AF_04/2017</v>
          </cell>
          <cell r="C1369" t="str">
            <v>H</v>
          </cell>
          <cell r="D1369">
            <v>28.05</v>
          </cell>
        </row>
        <row r="1370">
          <cell r="A1370">
            <v>96242</v>
          </cell>
          <cell r="B1370" t="str">
            <v>MINIESCAVADEIRA SOBRE ESTEIRAS, POTÊNCIA LÍQUIDA DE *30* HP, PESO OPERACIONAL DE *3.500* KG - JUROS. AF_04/2017</v>
          </cell>
          <cell r="C1370" t="str">
            <v>H</v>
          </cell>
          <cell r="D1370">
            <v>7.41</v>
          </cell>
        </row>
        <row r="1371">
          <cell r="A1371">
            <v>96243</v>
          </cell>
          <cell r="B1371" t="str">
            <v>MINIESCAVADEIRA SOBRE ESTEIRAS, POTÊNCIA LÍQUIDA DE *30* HP, PESO OPERACIONAL DE *3.500* KG - MANUTENÇÃO. AF_04/2017</v>
          </cell>
          <cell r="C1371" t="str">
            <v>H</v>
          </cell>
          <cell r="D1371">
            <v>35.06</v>
          </cell>
        </row>
        <row r="1372">
          <cell r="A1372">
            <v>96244</v>
          </cell>
          <cell r="B1372" t="str">
            <v>MINIESCAVADEIRA SOBRE ESTEIRAS, POTÊNCIA LÍQUIDA DE *30* HP, PESO OPERACIONAL DE *3.500* KG - MATERIAIS NA OPERAÇÃO. AF_04/2017</v>
          </cell>
          <cell r="C1372" t="str">
            <v>H</v>
          </cell>
          <cell r="D1372">
            <v>17.34</v>
          </cell>
        </row>
        <row r="1373">
          <cell r="A1373">
            <v>96301</v>
          </cell>
          <cell r="B1373" t="str">
            <v>PERFURATRIZ ROTATIVA SOBRE ESTEIRA, TORQUE MAXIMO 2500 KGM, POTENCIA 110 HP, MOTOR DIESEL - MATERIAIS NA OPERAÇÃO. AF_05/2017</v>
          </cell>
          <cell r="C1373" t="str">
            <v>H</v>
          </cell>
          <cell r="D1373">
            <v>48.93</v>
          </cell>
        </row>
        <row r="1374">
          <cell r="A1374">
            <v>96457</v>
          </cell>
          <cell r="B1374" t="str">
            <v>ROLO COMPACTADOR DE PNEUS, ESTÁTICO, PRESSÃO VARIÁVEL, POTÊNCIA 110 HP, PESO SEM/COM LASTRO 10,8/27 T, LARGURA DE ROLAGEM 2,30 M - MATERIAIS NA OPERAÇÃO. AF_06/2017</v>
          </cell>
          <cell r="C1374" t="str">
            <v>H</v>
          </cell>
          <cell r="D1374">
            <v>63.59</v>
          </cell>
        </row>
        <row r="1375">
          <cell r="A1375">
            <v>96458</v>
          </cell>
          <cell r="B1375" t="str">
            <v>ROLO COMPACTADOR DE PNEUS, ESTÁTICO, PRESSÃO VARIÁVEL, POTÊNCIA 110 HP, PESO SEM/COM LASTRO 10,8/27 T, LARGURA DE ROLAGEM 2,30 M - MANUTENÇÃO. AF_06/2017</v>
          </cell>
          <cell r="C1375" t="str">
            <v>H</v>
          </cell>
          <cell r="D1375">
            <v>66.55</v>
          </cell>
        </row>
        <row r="1376">
          <cell r="A1376">
            <v>96459</v>
          </cell>
          <cell r="B1376" t="str">
            <v>ROLO COMPACTADOR DE PNEUS, ESTÁTICO, PRESSÃO VARIÁVEL, POTÊNCIA 110 HP, PESO SEM/COM LASTRO 10,8/27 T, LARGURA DE ROLAGEM 2,30 M - JUROS. AF_06/2017</v>
          </cell>
          <cell r="C1376" t="str">
            <v>H</v>
          </cell>
          <cell r="D1376">
            <v>14.26</v>
          </cell>
        </row>
        <row r="1377">
          <cell r="A1377">
            <v>96460</v>
          </cell>
          <cell r="B1377" t="str">
            <v>ROLO COMPACTADOR DE PNEUS, ESTÁTICO, PRESSÃO VARIÁVEL, POTÊNCIA 110 HP, PESO SEM/COM LASTRO 10,8/27 T, LARGURA DE ROLAGEM 2,30 M - DEPRECIAÇÃO. AF_06/2017</v>
          </cell>
          <cell r="C1377" t="str">
            <v>H</v>
          </cell>
          <cell r="D1377">
            <v>53.18</v>
          </cell>
        </row>
        <row r="1378">
          <cell r="A1378">
            <v>98760</v>
          </cell>
          <cell r="B1378" t="str">
            <v>INVERSOR DE SOLDA MONOFÁSICO DE 160 A, POTÊNCIA DE 5400 W, TENSÃO DE 220 V, PARA SOLDA COM ELETRODOS DE 2,0 A 4,0 MM E PROCESSO TIG - DEPRECIAÇÃO. AF_06/2018</v>
          </cell>
          <cell r="C1378" t="str">
            <v>H</v>
          </cell>
          <cell r="D1378">
            <v>0.05</v>
          </cell>
        </row>
        <row r="1379">
          <cell r="A1379">
            <v>98761</v>
          </cell>
          <cell r="B1379" t="str">
            <v>INVERSOR DE SOLDA MONOFÁSICO DE 160 A, POTÊNCIA DE 5400 W, TENSÃO DE 220 V, PARA SOLDA COM ELETRODOS DE 2,0 A 4,0 MM E PROCESSO TIG - JUROS. AF_06/2018</v>
          </cell>
          <cell r="C1379" t="str">
            <v>H</v>
          </cell>
          <cell r="D1379">
            <v>0.01</v>
          </cell>
        </row>
        <row r="1380">
          <cell r="A1380">
            <v>98762</v>
          </cell>
          <cell r="B1380" t="str">
            <v>INVERSOR DE SOLDA MONOFÁSICO DE 160 A, POTÊNCIA DE 5400 W, TENSÃO DE 220 V, PARA SOLDA COM ELETRODOS DE 2,0 A 4,0 MM E PROCESSO TIG - MANUTENÇÃO. AF_06/2018</v>
          </cell>
          <cell r="C1380" t="str">
            <v>H</v>
          </cell>
          <cell r="D1380">
            <v>7.0000000000000007E-2</v>
          </cell>
        </row>
        <row r="1381">
          <cell r="A1381">
            <v>98763</v>
          </cell>
          <cell r="B1381" t="str">
            <v>INVERSOR DE SOLDA MONOFÁSICO DE 160 A, POTÊNCIA DE 5400 W, TENSÃO DE 220 V, PARA SOLDA COM ELETRODOS DE 2,0 A 4,0 MM E PROCESSO TIG - MATERIAIS NA OPERAÇÃO. AF_06/2018</v>
          </cell>
          <cell r="C1381" t="str">
            <v>H</v>
          </cell>
          <cell r="D1381">
            <v>3.94</v>
          </cell>
        </row>
        <row r="1382">
          <cell r="A1382">
            <v>99829</v>
          </cell>
          <cell r="B1382" t="str">
            <v>LAVADORA DE ALTA PRESSAO (LAVA-JATO) PARA AGUA FRIA, PRESSAO DE OPERACAO ENTRE 1400 E 1900 LIB/POL2, VAZAO MAXIMA ENTRE 400 E 700 L/H - DEPRECIAÇÃO. AF_05/2023</v>
          </cell>
          <cell r="C1382" t="str">
            <v>H</v>
          </cell>
          <cell r="D1382">
            <v>0.17</v>
          </cell>
        </row>
        <row r="1383">
          <cell r="A1383">
            <v>99830</v>
          </cell>
          <cell r="B1383" t="str">
            <v>LAVADORA DE ALTA PRESSAO (LAVA-JATO) PARA AGUA FRIA, PRESSAO DE OPERACAO ENTRE 1400 E 1900 LIB/POL2, VAZAO MAXIMA ENTRE 400 E 700 L/H - JUROS. AF_05/2023</v>
          </cell>
          <cell r="C1383" t="str">
            <v>H</v>
          </cell>
          <cell r="D1383">
            <v>0.03</v>
          </cell>
        </row>
        <row r="1384">
          <cell r="A1384">
            <v>99831</v>
          </cell>
          <cell r="B1384" t="str">
            <v>LAVADORA DE ALTA PRESSAO (LAVA-JATO) PARA AGUA FRIA, PRESSAO DE OPERACAO ENTRE 1400 E 1900 LIB/POL2, VAZAO MAXIMA ENTRE 400 E 700 L/H - MANUTENÇÃO. AF_05/2023</v>
          </cell>
          <cell r="C1384" t="str">
            <v>H</v>
          </cell>
          <cell r="D1384">
            <v>0.12</v>
          </cell>
        </row>
        <row r="1385">
          <cell r="A1385">
            <v>99832</v>
          </cell>
          <cell r="B1385" t="str">
            <v>LAVADORA DE ALTA PRESSAO (LAVA-JATO) PARA AGUA FRIA, PRESSAO DE OPERACAO ENTRE 1400 E 1900 LIB/POL2, VAZAO MAXIMA ENTRE 400 E 700 L/H - MATERIAIS NA OPERAÇÃO. AF_05/2023</v>
          </cell>
          <cell r="C1385" t="str">
            <v>H</v>
          </cell>
          <cell r="D1385">
            <v>3.8</v>
          </cell>
        </row>
        <row r="1386">
          <cell r="A1386">
            <v>100637</v>
          </cell>
          <cell r="B1386" t="str">
            <v>USINA DE MISTURA ASFÁLTICA À QUENTE, TIPO CONTRA FLUXO, PROD 100 A 140 TON/HORA - DEPRECIAÇÃO. AF_12/2019</v>
          </cell>
          <cell r="C1386" t="str">
            <v>H</v>
          </cell>
          <cell r="D1386">
            <v>193.24</v>
          </cell>
        </row>
        <row r="1387">
          <cell r="A1387">
            <v>100638</v>
          </cell>
          <cell r="B1387" t="str">
            <v>USINA DE MISTURA ASFÁLTICA À QUENTE, TIPO CONTRA FLUXO, PROD 100 A 140 TON/HORA - JUROS. AF_12/2019</v>
          </cell>
          <cell r="C1387" t="str">
            <v>H</v>
          </cell>
          <cell r="D1387">
            <v>59.4</v>
          </cell>
        </row>
        <row r="1388">
          <cell r="A1388">
            <v>100639</v>
          </cell>
          <cell r="B1388" t="str">
            <v>USINA DE MISTURA ASFÁLTICA À QUENTE, TIPO CONTRA FLUXO, PROD 100 A 140 TON/HORA - MANUTENÇÃO. AF_12/2019</v>
          </cell>
          <cell r="C1388" t="str">
            <v>H</v>
          </cell>
          <cell r="D1388">
            <v>241.74</v>
          </cell>
        </row>
        <row r="1389">
          <cell r="A1389">
            <v>100640</v>
          </cell>
          <cell r="B1389" t="str">
            <v>USINA DE MISTURA ASFÁLTICA À QUENTE, TIPO CONTRA FLUXO, PROD 100 A 140 TON/HORA - MATERIAIS NA OPERAÇÃO. AF_12/2019</v>
          </cell>
          <cell r="C1389" t="str">
            <v>H</v>
          </cell>
          <cell r="D1389">
            <v>4291.2</v>
          </cell>
        </row>
        <row r="1390">
          <cell r="A1390">
            <v>100643</v>
          </cell>
          <cell r="B1390" t="str">
            <v>USINA DE ASFALTO, TIPO GRAVIMÉTRICA, PROD 150 TON/HORA - DEPRECIAÇÃO. AF_12/2019</v>
          </cell>
          <cell r="C1390" t="str">
            <v>H</v>
          </cell>
          <cell r="D1390">
            <v>395.96</v>
          </cell>
        </row>
        <row r="1391">
          <cell r="A1391">
            <v>100644</v>
          </cell>
          <cell r="B1391" t="str">
            <v>USINA DE ASFALTO, TIPO GRAVIMÉTRICA, PROD 150 TON/HORA - JUROS. AF_12/2019</v>
          </cell>
          <cell r="C1391" t="str">
            <v>H</v>
          </cell>
          <cell r="D1391">
            <v>139.57</v>
          </cell>
        </row>
        <row r="1392">
          <cell r="A1392">
            <v>100645</v>
          </cell>
          <cell r="B1392" t="str">
            <v>USINA DE ASFALTO, TIPO GRAVIMÉTRICA, PROD 150 TON/HORA - MANUTENÇÃO. AF_12/2019</v>
          </cell>
          <cell r="C1392" t="str">
            <v>H</v>
          </cell>
          <cell r="D1392">
            <v>636.51</v>
          </cell>
        </row>
        <row r="1393">
          <cell r="A1393">
            <v>100646</v>
          </cell>
          <cell r="B1393" t="str">
            <v>USINA DE ASFALTO, TIPO GRAVIMÉTRICA, PROD 150 TON/HORA - MATERIAIS NA OPERAÇÃO. AF_12/2019</v>
          </cell>
          <cell r="C1393" t="str">
            <v>H</v>
          </cell>
          <cell r="D1393">
            <v>5364</v>
          </cell>
        </row>
        <row r="1394">
          <cell r="A1394">
            <v>102270</v>
          </cell>
          <cell r="B1394" t="str">
            <v>MARTELO DEMOLIDOR ELÉTRICO, COM POTÊNCIA DE 2.000 W, 1.000 IMPACTOS POR MINUTO, PESO DE 30 KG - DEPRECIAÇÃO. AF_01/2021</v>
          </cell>
          <cell r="C1394" t="str">
            <v>H</v>
          </cell>
          <cell r="D1394">
            <v>0.77</v>
          </cell>
        </row>
        <row r="1395">
          <cell r="A1395">
            <v>102271</v>
          </cell>
          <cell r="B1395" t="str">
            <v>MARTELO DEMOLIDOR ELÉTRICO, COM POTÊNCIA DE 2.000 W, 1.000 IMPACTOS POR MINUTO, PESO DE 30 KG - JUROS. AF_01/2021</v>
          </cell>
          <cell r="C1395" t="str">
            <v>H</v>
          </cell>
          <cell r="D1395">
            <v>0.17</v>
          </cell>
        </row>
        <row r="1396">
          <cell r="A1396">
            <v>102272</v>
          </cell>
          <cell r="B1396" t="str">
            <v>MARTELO DEMOLIDOR ELÉTRICO, COM POTÊNCIA DE 2.000 W, 1.000 IMPACTOS POR MINUTO, PESO DE 30 KG - MANUTENÇÃO. AF_01/2021</v>
          </cell>
          <cell r="C1396" t="str">
            <v>H</v>
          </cell>
          <cell r="D1396">
            <v>0.96</v>
          </cell>
        </row>
        <row r="1397">
          <cell r="A1397">
            <v>102273</v>
          </cell>
          <cell r="B1397" t="str">
            <v>MARTELO DEMOLIDOR ELÉTRICO, COM POTÊNCIA DE 2.000 W, 1.000 IMPACTOS POR MINUTO, PESO DE 30 KG - MATERIAIS NA OPERAÇÃO. AF_01/2021</v>
          </cell>
          <cell r="C1397" t="str">
            <v>H</v>
          </cell>
          <cell r="D1397">
            <v>1.46</v>
          </cell>
        </row>
        <row r="1398">
          <cell r="A1398">
            <v>102809</v>
          </cell>
          <cell r="B1398" t="str">
            <v>CALDEIRA A GÁS COM TERMOSTATO, CAPACIDADE 100 LITROS - MATERIAIS NA OPERAÇÃO. AF_05/2023</v>
          </cell>
          <cell r="C1398" t="str">
            <v>H</v>
          </cell>
          <cell r="D1398">
            <v>15.7</v>
          </cell>
        </row>
        <row r="1399">
          <cell r="A1399">
            <v>102815</v>
          </cell>
          <cell r="B1399" t="str">
            <v>CENTRAL DE LAMA BENTONÍTICA (DEPÓSITO DE BENTONITA, MISTURADOR DE ALTA TURBULÊNCIA, SILOS DE ARMAZENAMENTO DE LAMA E ÁGUA, LABORATÓRIO DE CONTROLE DE QUALIDADE DA LAMA) - MATERIAIS NA OPERAÇÃO. AF_04/2019</v>
          </cell>
          <cell r="C1399" t="str">
            <v>H</v>
          </cell>
          <cell r="D1399">
            <v>2.92</v>
          </cell>
        </row>
        <row r="1400">
          <cell r="A1400">
            <v>102826</v>
          </cell>
          <cell r="B1400" t="str">
            <v>CONJUNTO MACACO E BOMBA HIDRÁULICA PARA PROTENSAO DE CORDOALHAS, ESFORÇO MAXIMO DE 115 TONELADAS - MATERIAIS NA OPERAÇÃO. AF_05/2023</v>
          </cell>
          <cell r="C1400" t="str">
            <v>H</v>
          </cell>
          <cell r="D1400">
            <v>5.48</v>
          </cell>
        </row>
        <row r="1401">
          <cell r="A1401">
            <v>102832</v>
          </cell>
          <cell r="B1401" t="str">
            <v>CONJUNTO CILINDRO E BOMBA HIDRÁULICA PARA PROTENSÃO DE MONOBARRAS PARA TIRANTES, ESFORÇO MÁXIMO DE 30 TONELADAS  - MATERIAIS NA OPERAÇÃO. AF_05/2023</v>
          </cell>
          <cell r="C1401" t="str">
            <v>H</v>
          </cell>
          <cell r="D1401">
            <v>7.31</v>
          </cell>
        </row>
        <row r="1402">
          <cell r="A1402">
            <v>102843</v>
          </cell>
          <cell r="B1402" t="str">
            <v>GUINDASTE HIDRAULICO AUTOPROPELIDO, COM LANÇA TRELIÇADA 40 M, CAPACIDADE MÁXIMA 75 T, EQUIPADO COM CLAMSHELL - MATERIAIS NA OPERAÇÃO. AF_04/2019</v>
          </cell>
          <cell r="C1402" t="str">
            <v>H</v>
          </cell>
          <cell r="D1402">
            <v>134.1</v>
          </cell>
        </row>
        <row r="1403">
          <cell r="A1403">
            <v>102849</v>
          </cell>
          <cell r="B1403" t="str">
            <v>GUINDASTE SOBRE ESTEIRAS, COM LANÇA TRELIÇADA 40 M, CAPACIDADE MÁXIMA 75 T - MATERIAIS NA OPERAÇÃO. AF_04/2019</v>
          </cell>
          <cell r="C1403" t="str">
            <v>H</v>
          </cell>
          <cell r="D1403">
            <v>65.56</v>
          </cell>
        </row>
        <row r="1404">
          <cell r="A1404">
            <v>102855</v>
          </cell>
          <cell r="B1404" t="str">
            <v>GUINDASTE SOBRE ESTEIRAS, COM LANÇA TRELIÇADA 40 M, CAPACIDADE MÁXIMA 75 T, EQUIPADO COM CLAMSHELL - MATERIAIS NA OPERAÇÃO. AF_04/2019</v>
          </cell>
          <cell r="C1404" t="str">
            <v>H</v>
          </cell>
          <cell r="D1404">
            <v>65.56</v>
          </cell>
        </row>
        <row r="1405">
          <cell r="A1405">
            <v>102861</v>
          </cell>
          <cell r="B1405" t="str">
            <v>MÁQUINA FORMER DOBRAS DIVERSAS: 220V/380V TRIFÁSICO OU MONOFÁSICO, CAPACIDADE 0,5-1,27MM, MOTOR 2CV - MATERIAIS NA OPERAÇÃO. AF_05/2023</v>
          </cell>
          <cell r="C1405" t="str">
            <v>H</v>
          </cell>
          <cell r="D1405">
            <v>1.07</v>
          </cell>
        </row>
        <row r="1406">
          <cell r="A1406">
            <v>102867</v>
          </cell>
          <cell r="B1406" t="str">
            <v>MÁQUINA SOLDA ARCO COM PISTOLA DE SOLDAGEM PARA STUD BOLT DE 5 MM A 22 MM - MATERIAIS NA OPERAÇÃO. AF_05/2023</v>
          </cell>
          <cell r="C1406" t="str">
            <v>H</v>
          </cell>
          <cell r="D1406">
            <v>0.57999999999999996</v>
          </cell>
        </row>
        <row r="1407">
          <cell r="A1407">
            <v>102870</v>
          </cell>
          <cell r="B1407" t="str">
            <v>PERFURATRIZ HIDRÁULICA SOBRE ESTEIRA, TORQUE MÁXIMO 161 KNM, PROFUNDIDADE MÁXIMA 54 M, DIÂMETRO MÁXIMO 1500 MM, POTÊNCIA MOTOR 268 HP - DEPRECIAÇÃO. AF_04/2019</v>
          </cell>
          <cell r="C1407" t="str">
            <v>H</v>
          </cell>
          <cell r="D1407">
            <v>352.29</v>
          </cell>
        </row>
        <row r="1408">
          <cell r="A1408">
            <v>102871</v>
          </cell>
          <cell r="B1408" t="str">
            <v>PERFURATRIZ HIDRÁULICA SOBRE ESTEIRA, TORQUE MÁXIMO 161 KNM, PROFUNDIDADE MÁXIMA 54 M, DIÂMETRO MÁXIMO 1500 MM, POTÊNCIA MOTOR 268 HP - JUROS. AF_04/2019</v>
          </cell>
          <cell r="C1408" t="str">
            <v>H</v>
          </cell>
          <cell r="D1408">
            <v>95.17</v>
          </cell>
        </row>
        <row r="1409">
          <cell r="A1409">
            <v>102872</v>
          </cell>
          <cell r="B1409" t="str">
            <v>PERFURATRIZ HIDRÁULICA SOBRE ESTEIRA, TORQUE MÁXIMO 161 KNM, PROFUNDIDADE MÁXIMA 54 M, DIÂMETRO MÁXIMO 1500 MM, POTÊNCIA MOTOR 268 HP - MANUTENÇÃO. AF_04/2019</v>
          </cell>
          <cell r="C1409" t="str">
            <v>H</v>
          </cell>
          <cell r="D1409">
            <v>440.85</v>
          </cell>
        </row>
        <row r="1410">
          <cell r="A1410">
            <v>102873</v>
          </cell>
          <cell r="B1410" t="str">
            <v>PERFURATRIZ HIDRÁULICA SOBRE ESTEIRA, TORQUE MÁXIMO 161 KNM, PROFUNDIDADE MÁXIMA 54 M, DIÂMETRO MÁXIMO 1500 MM, POTÊNCIA MOTOR 268 HP - MATERIAIS NA OPERAÇÃO. AF_04/2019</v>
          </cell>
          <cell r="C1410" t="str">
            <v>H</v>
          </cell>
          <cell r="D1410">
            <v>119.14</v>
          </cell>
        </row>
        <row r="1411">
          <cell r="A1411">
            <v>102876</v>
          </cell>
          <cell r="B1411" t="str">
            <v>PERFURATRIZ PARA EXECUÇÃO DE ESTACAS SECANTES, TIPO HÉLICE CONTÍNUA COM CABEÇOTE DUPLO E TUBO METÁLICO - DEPRECIAÇÃO. AF_04/2019</v>
          </cell>
          <cell r="C1411" t="str">
            <v>H</v>
          </cell>
          <cell r="D1411">
            <v>489.56</v>
          </cell>
        </row>
        <row r="1412">
          <cell r="A1412">
            <v>102877</v>
          </cell>
          <cell r="B1412" t="str">
            <v>PERFURATRIZ PARA EXECUÇÃO DE ESTACAS SECANTES, TIPO HÉLICE CONTÍNUA COM CABEÇOTE DUPLO E TUBO METÁLICO - JUROS. AF_04/2019</v>
          </cell>
          <cell r="C1412" t="str">
            <v>H</v>
          </cell>
          <cell r="D1412">
            <v>132.26</v>
          </cell>
        </row>
        <row r="1413">
          <cell r="A1413">
            <v>102878</v>
          </cell>
          <cell r="B1413" t="str">
            <v>PERFURATRIZ PARA EXECUÇÃO DE ESTACAS SECANTES, TIPO HÉLICE CONTÍNUA COM CABEÇOTE DUPLO E TUBO METÁLICO - MANUTENÇÃO. AF_04/2019</v>
          </cell>
          <cell r="C1413" t="str">
            <v>H</v>
          </cell>
          <cell r="D1413">
            <v>612.65</v>
          </cell>
        </row>
        <row r="1414">
          <cell r="A1414">
            <v>102879</v>
          </cell>
          <cell r="B1414" t="str">
            <v>PERFURATRIZ PARA EXECUÇÃO DE ESTACAS SECANTES, TIPO HÉLICE CONTÍNUA COM CABEÇOTE DUPLO E TUBO METÁLICO - MATERIAIS NA OPERAÇÃO. AF_04/2019</v>
          </cell>
          <cell r="C1414" t="str">
            <v>H</v>
          </cell>
          <cell r="D1414">
            <v>178.8</v>
          </cell>
        </row>
        <row r="1415">
          <cell r="A1415">
            <v>102885</v>
          </cell>
          <cell r="B1415" t="str">
            <v>PLATAFORMA ELEVATÓRIA - MATERIAIS NA OPERAÇÃO. AF_04/2019</v>
          </cell>
          <cell r="C1415" t="str">
            <v>H</v>
          </cell>
          <cell r="D1415">
            <v>1.1000000000000001</v>
          </cell>
        </row>
        <row r="1416">
          <cell r="A1416">
            <v>102891</v>
          </cell>
          <cell r="B1416" t="str">
            <v>PÓRTICO ROLANTE MONOVIGA, PERFIL I, 4 PERNAS, CAPACIDADE 5 T  - MATERIAIS NA OPERAÇÃO. AF_04/2019</v>
          </cell>
          <cell r="C1416" t="str">
            <v>H</v>
          </cell>
          <cell r="D1416">
            <v>1.1000000000000001</v>
          </cell>
        </row>
        <row r="1417">
          <cell r="A1417">
            <v>102897</v>
          </cell>
          <cell r="B1417" t="str">
            <v>ESCAVADEIRA HIDRÁULICA SOBRE ESTEIRA, PESO OPERACIONAL ENTRE 22,00 E 23,50 T, POTÊNCIA NOMINAL 139 HP, COM MARTELO ROMPEDOR HIDRÁULICO 1700 KG - MATERIAIS NA OPERAÇÃO. AF_04/2019</v>
          </cell>
          <cell r="C1417" t="str">
            <v>H</v>
          </cell>
          <cell r="D1417">
            <v>89.57</v>
          </cell>
        </row>
        <row r="1418">
          <cell r="A1418">
            <v>102903</v>
          </cell>
          <cell r="B1418" t="str">
            <v>TORRE, COMPOSTA POR GUINCHO MECÂNICO, GUINCHO MANUAL, CABOS DE AÇO, PITEIRA E SOQUETE  - MATERIAIS NA OPERAÇÃO. AF_05/2023</v>
          </cell>
          <cell r="C1418" t="str">
            <v>H</v>
          </cell>
          <cell r="D1418">
            <v>11.62</v>
          </cell>
        </row>
        <row r="1419">
          <cell r="A1419">
            <v>102909</v>
          </cell>
          <cell r="B1419" t="str">
            <v>UNIDADE DOSADORA AIRLESS TIPO HOT SPRAY - MATERIAIS NA OPERAÇÃO. AF_05/2023</v>
          </cell>
          <cell r="C1419" t="str">
            <v>H</v>
          </cell>
          <cell r="D1419">
            <v>3.5</v>
          </cell>
        </row>
        <row r="1420">
          <cell r="A1420">
            <v>102915</v>
          </cell>
          <cell r="B1420" t="str">
            <v>ENCERADEIRA INDUSTRIAL, 400 MM, 220V, 1 HP - MATERIAIS NA OPERAÇÃO. AF_05/2023</v>
          </cell>
          <cell r="C1420" t="str">
            <v>H</v>
          </cell>
          <cell r="D1420">
            <v>0.54</v>
          </cell>
        </row>
        <row r="1421">
          <cell r="A1421">
            <v>102927</v>
          </cell>
          <cell r="B1421" t="str">
            <v>SERRA FITA HORIZONTAL, ELÉTRICA, COM CONTROLE HIDRÁULICO, PAINEL DE COMANDO EM 24 V, MOTOR ELÉTRICO 1,5 CV, DIMENSÕES DA FITA 3880 X 27 X 0,9 MM, TRIFÁSICA - MATERIAIS NA OPERAÇÃO. AF_05/2023</v>
          </cell>
          <cell r="C1421" t="str">
            <v>H</v>
          </cell>
          <cell r="D1421">
            <v>0.8</v>
          </cell>
        </row>
        <row r="1422">
          <cell r="A1422">
            <v>102933</v>
          </cell>
          <cell r="B1422" t="str">
            <v>FURADEIRA ELETROMAGNÉTICA, VELOCIDADE (SEM CARGA/ COM CARGA) 450/ 270 RPM, ESPESSURA MÁXIMA DA CHAPA A SER FURADA 50 MM, PORÇA DE ADESÃO MAGNÉTICA 17000 N, POTÊNCIA 1100 W, ALIMENTÇÃO 220 - 60 HZ, MONOFÁSICA - MATERIAIS NA OPERAÇÃO. AF_08/2019</v>
          </cell>
          <cell r="C1422" t="str">
            <v>H</v>
          </cell>
          <cell r="D1422">
            <v>0.8</v>
          </cell>
        </row>
        <row r="1423">
          <cell r="A1423">
            <v>102939</v>
          </cell>
          <cell r="B1423" t="str">
            <v>MÁQUINA METALEIRA UNIVERSAL MODELO IW 110/180 BTD - MATERIAIS NA OPERAÇÃO. AF_05/2023</v>
          </cell>
          <cell r="C1423" t="str">
            <v>H</v>
          </cell>
          <cell r="D1423">
            <v>8.0399999999999991</v>
          </cell>
        </row>
        <row r="1424">
          <cell r="A1424">
            <v>102945</v>
          </cell>
          <cell r="B1424" t="str">
            <v>TARTARUGA DE OXICORTE CG1, MONOFÁSICA, 220 V, FREQUÊNCIA 50 HZ, VELOCIDADE DE CORTE (MM/MIN) 50 A 750, DIÂMETRO MÍNIMO DO COMPASSO MM 200 - MATERIAIS NA OPERAÇÃO. AF_05/2023</v>
          </cell>
          <cell r="C1424" t="str">
            <v>H</v>
          </cell>
          <cell r="D1424">
            <v>0.01</v>
          </cell>
        </row>
        <row r="1425">
          <cell r="A1425">
            <v>102951</v>
          </cell>
          <cell r="B1425" t="str">
            <v>BETONEIRA CAPACIDADE NOMINAL DE 250 L, CAPACIDADE DE MISTURA DE 175 L, MOTOR ELÉTRICO MONOFÁSICO POTÊNCIA 1CV - MATERIAIS NA OPERAÇÃO. AF_05/2023</v>
          </cell>
          <cell r="C1425" t="str">
            <v>H</v>
          </cell>
          <cell r="D1425">
            <v>0.54</v>
          </cell>
        </row>
        <row r="1426">
          <cell r="A1426">
            <v>102957</v>
          </cell>
          <cell r="B1426" t="str">
            <v>RETROESCAVADEIRA SOBRE RODAS COM CARREGADEIRA , PESO OPERACIONAL MÍN. 6,674, POTÊNCIA LÍQ 88 HP, COM MARTELO ROMPEDOR HIDRÁULICO ENTRE  275 A 362 KG - MATERIAIS NA OPERAÇÃO. AF_02/2021</v>
          </cell>
          <cell r="C1426" t="str">
            <v>H</v>
          </cell>
          <cell r="D1426">
            <v>39.15</v>
          </cell>
        </row>
        <row r="1427">
          <cell r="A1427">
            <v>102960</v>
          </cell>
          <cell r="B1427" t="str">
            <v>PERFURATRIZ HIDRÁULICA SOBRE ESTEIRA, TORQUE MÁXIMO 98 KNM, PROFUNDIDADE MÁXIMA 25 M, DIÂMETRO MÁXIMO 115 MM, POTÊNCIA MOTOR 190 HP - DEPRECIAÇÃO. AF_02/2021</v>
          </cell>
          <cell r="C1427" t="str">
            <v>H</v>
          </cell>
          <cell r="D1427">
            <v>170.97</v>
          </cell>
        </row>
        <row r="1428">
          <cell r="A1428">
            <v>102961</v>
          </cell>
          <cell r="B1428" t="str">
            <v>PERFURATRIZ HIDRÁULICA SOBRE ESTEIRA, TORQUE MÁXIMO 98 KNM, PROFUNDIDADE MÁXIMA 25 M, DIÂMETRO MÁXIMO 115 MM, POTÊNCIA MOTOR 190 HP - JUROS. AF_02/2021</v>
          </cell>
          <cell r="C1428" t="str">
            <v>H</v>
          </cell>
          <cell r="D1428">
            <v>46.19</v>
          </cell>
        </row>
        <row r="1429">
          <cell r="A1429">
            <v>102962</v>
          </cell>
          <cell r="B1429" t="str">
            <v>PERFURATRIZ HIDRÁULICA SOBRE ESTEIRA, TORQUE MÁXIMO 98 KNM, PROFUNDIDADE MÁXIMA 25 M, DIÂMETRO MÁXIMO 115 MM, POTÊNCIA MOTOR 190 HP - MANUTENÇÃO. AF_02/2021</v>
          </cell>
          <cell r="C1429" t="str">
            <v>H</v>
          </cell>
          <cell r="D1429">
            <v>160.38</v>
          </cell>
        </row>
        <row r="1430">
          <cell r="A1430">
            <v>102963</v>
          </cell>
          <cell r="B1430" t="str">
            <v>PERFURATRIZ HIDRÁULICA SOBRE ESTEIRA, TORQUE MÁXIMO 98 KNM, PROFUNDIDADE MÁXIMA 25 M, DIÂMETRO MÁXIMO 115 MM, POTÊNCIA MOTOR 190 HP - MATERIAIS NA OPERAÇÃO. AF_02/2021</v>
          </cell>
          <cell r="C1430" t="str">
            <v>H</v>
          </cell>
          <cell r="D1430">
            <v>84.45</v>
          </cell>
        </row>
        <row r="1431">
          <cell r="A1431">
            <v>102969</v>
          </cell>
          <cell r="B1431" t="str">
            <v>COMPRESSOR DE AR, VAZAO DE 10 PCM, RESERVATORIO 100 L, PRESSAO DE TRABALHO ENTRE 6,9 E 9,7 BAR, POTENCIA 2 HP, TENSAO 110/220 V - MATERIAIS NA OPERAÇÃO. AF_05/2023</v>
          </cell>
          <cell r="C1431" t="str">
            <v>H</v>
          </cell>
          <cell r="D1431">
            <v>0.12</v>
          </cell>
        </row>
        <row r="1432">
          <cell r="A1432">
            <v>102972</v>
          </cell>
          <cell r="B1432" t="str">
            <v>PERFURATRIZ ROTATIVA SOBRE ESTEIRA, TORQUE MAXIMO 2500 KGM, POTENCIA 110 HP, MOTOR DIESEL - DEPRECIAÇÃO. AF_05/2017</v>
          </cell>
          <cell r="C1432" t="str">
            <v>H</v>
          </cell>
          <cell r="D1432">
            <v>91.25</v>
          </cell>
        </row>
        <row r="1433">
          <cell r="A1433">
            <v>102973</v>
          </cell>
          <cell r="B1433" t="str">
            <v>PERFURATRIZ ROTATIVA SOBRE ESTEIRA, TORQUE MAXIMO 2500 KGM, POTENCIA 110 HP, MOTOR DIESEL - JUROS. AF_05/2017</v>
          </cell>
          <cell r="C1433" t="str">
            <v>H</v>
          </cell>
          <cell r="D1433">
            <v>25.33</v>
          </cell>
        </row>
        <row r="1434">
          <cell r="A1434">
            <v>102974</v>
          </cell>
          <cell r="B1434" t="str">
            <v>PERFURATRIZ ROTATIVA SOBRE ESTEIRA, TORQUE MAXIMO 2500 KGM, POTENCIA 110 HP, MOTOR DIESEL - MANUTENÇÃO. AF_05/2017</v>
          </cell>
          <cell r="C1434" t="str">
            <v>H</v>
          </cell>
          <cell r="D1434">
            <v>85.6</v>
          </cell>
        </row>
        <row r="1435">
          <cell r="A1435">
            <v>102985</v>
          </cell>
          <cell r="B1435" t="str">
            <v>MÁQUINA DEMARCADORA DE FAIXA DE TRÁFEGO À FRIO, TRAÇÃO MANUAL, 4 CV, PRESSÃO MAX 3300 PSI, TANQUE 20 L - MATERIAIS NA OPERAÇÃO. AF_06/2021</v>
          </cell>
          <cell r="C1435" t="str">
            <v>H</v>
          </cell>
          <cell r="D1435">
            <v>14.9</v>
          </cell>
        </row>
        <row r="1436">
          <cell r="A1436">
            <v>103156</v>
          </cell>
          <cell r="B1436" t="str">
            <v>MÁQUINA PARA SOLDA POR ELETROFUSÃO PARA TUBOS DE POLIETILENO DE ALTA DENSIDADE (PEAD) COM DIÂMETRO EXTERNO DE 20 A 800 MM, POTÊNCIA ENTRE 2750 E 3000 W - MATERIAIS NA OPERAÇÃO. AF_05/2023</v>
          </cell>
          <cell r="C1436" t="str">
            <v>H</v>
          </cell>
          <cell r="D1436">
            <v>2.04</v>
          </cell>
        </row>
        <row r="1437">
          <cell r="A1437">
            <v>103162</v>
          </cell>
          <cell r="B1437" t="str">
            <v>MÁQUINA PARA SOLDA POR ELETROFUSÃO PARA TUBOS DE POLIETILENO DE ALTA DENSIDADE (PEAD) COM DIÂMETRO EXTERNO DE 20 A 1600 MM, POTÊNCIA DE 3500 W - MATERIAIS NA OPERAÇÃO. AF_05/2023</v>
          </cell>
          <cell r="C1437" t="str">
            <v>H</v>
          </cell>
          <cell r="D1437">
            <v>0.56999999999999995</v>
          </cell>
        </row>
        <row r="1438">
          <cell r="A1438">
            <v>103168</v>
          </cell>
          <cell r="B1438" t="str">
            <v>MÁQUINA PARA SOLDA POR TERMOFUSÃO PARA TUBOS DE POLIETILENO DE ALTA DENSIDADE (PEAD) COM DIÂMETRO EXTERNO DE 90 A 315 MM, POTÊNCIA ENTRE 2500 E 5350 W - MATERIAIS NA OPERAÇÃO. AF_05/2023</v>
          </cell>
          <cell r="C1438" t="str">
            <v>H</v>
          </cell>
          <cell r="D1438">
            <v>0.65</v>
          </cell>
        </row>
        <row r="1439">
          <cell r="A1439">
            <v>103174</v>
          </cell>
          <cell r="B1439" t="str">
            <v>MÁQUINA PARA SOLDA POR TERMOFUSÃO PARA TUBOS DE POLIETILENO DE ALTA DENSIDADE (PEAD) COM DIÂMETRO EXTERNO DE 315 A 630 MM, POTÊNCIA ENTRE 8000 E 12350 W - MATERIAIS NA OPERAÇÃO. AF_05/2023</v>
          </cell>
          <cell r="C1439" t="str">
            <v>H</v>
          </cell>
          <cell r="D1439">
            <v>1.63</v>
          </cell>
        </row>
        <row r="1440">
          <cell r="A1440">
            <v>103180</v>
          </cell>
          <cell r="B1440" t="str">
            <v>MÁQUINA PARA SOLDA POR TERMOFUSÃO PARA TUBOS DE POLIETILENO DE ALTA DENSIDADE (PEAD) COM DIÂMETRO EXTERNO DE 710 A 1200 MM, POTÊNCIA ENTRE 16000 E 29500 W - MATERIAIS NA OPERAÇÃO. AF_05/2023</v>
          </cell>
          <cell r="C1440" t="str">
            <v>H</v>
          </cell>
          <cell r="D1440">
            <v>3.75</v>
          </cell>
        </row>
        <row r="1441">
          <cell r="A1441">
            <v>103220</v>
          </cell>
          <cell r="B1441" t="str">
            <v>PERFURATRIZ PARA FURO DIRECIONAL HORIZONTAL (HDD) COM CAPACIDADE ATÉ 89 KN, POTÊNCIA 24,8 HP A 80 HP (INCLUSO FERRAMENTAS E LOCALIZADOR) - DEPRECIAÇÃO. AF_05/2023</v>
          </cell>
          <cell r="C1441" t="str">
            <v>H</v>
          </cell>
          <cell r="D1441">
            <v>149.72</v>
          </cell>
        </row>
        <row r="1442">
          <cell r="A1442">
            <v>103221</v>
          </cell>
          <cell r="B1442" t="str">
            <v>PERFURATRIZ PARA FURO DIRECIONAL HORIZONTAL (HDD) COM CAPACIDADE ATÉ 89 KN, POTÊNCIA 24,8 HP A 80 HP (INCLUSO FERRAMENTAS E LOCALIZADOR) - JUROS. AF_05/2023</v>
          </cell>
          <cell r="C1442" t="str">
            <v>H</v>
          </cell>
          <cell r="D1442">
            <v>40.450000000000003</v>
          </cell>
        </row>
        <row r="1443">
          <cell r="A1443">
            <v>103222</v>
          </cell>
          <cell r="B1443" t="str">
            <v>PERFURATRIZ PARA FURO DIRECIONAL HORIZONTAL (HDD) COM CAPACIDADE ATÉ 89 KN, POTÊNCIA 24,8 HP A 80 HP (INCLUSO FERRAMENTAS E LOCALIZADOR) - MANUTENÇÃO. AF_05/2023</v>
          </cell>
          <cell r="C1443" t="str">
            <v>H</v>
          </cell>
          <cell r="D1443">
            <v>187.36</v>
          </cell>
        </row>
        <row r="1444">
          <cell r="A1444">
            <v>103223</v>
          </cell>
          <cell r="B1444" t="str">
            <v>PERFURATRIZ PARA FURO DIRECIONAL HORIZONTAL (HDD) COM CAPACIDADE ATÉ 89 KN, POTÊNCIA 24,8 HP A 80 HP (INCLUSO FERRAMENTAS E LOCALIZADOR) - MATERIAIS NA OPERAÇÃO. AF_05/2023</v>
          </cell>
          <cell r="C1444" t="str">
            <v>H</v>
          </cell>
          <cell r="D1444">
            <v>34.92</v>
          </cell>
        </row>
        <row r="1445">
          <cell r="A1445">
            <v>103226</v>
          </cell>
          <cell r="B1445" t="str">
            <v>PERFURATRIZ PARA FURO DIRECIONAL HORIZONTAL (HDD) COM CAPACIDADE DE 90 KN A 200 KN, POTÊNCIA 100 HP A 160 HP (INCLUSO FERRAMENTAS E LOCALIZADOR) - DEPRECIAÇÃO. AF_05/2023</v>
          </cell>
          <cell r="C1445" t="str">
            <v>H</v>
          </cell>
          <cell r="D1445">
            <v>343.48</v>
          </cell>
        </row>
        <row r="1446">
          <cell r="A1446">
            <v>103227</v>
          </cell>
          <cell r="B1446" t="str">
            <v>PERFURATRIZ PARA FURO DIRECIONAL HORIZONTAL (HDD) COM CAPACIDADE DE 90 KN A 200 KN, POTÊNCIA 100 HP A 160 HP (INCLUSO FERRAMENTAS E LOCALIZADOR) - JUROS. AF_05/2023</v>
          </cell>
          <cell r="C1446" t="str">
            <v>H</v>
          </cell>
          <cell r="D1446">
            <v>92.8</v>
          </cell>
        </row>
        <row r="1447">
          <cell r="A1447">
            <v>103228</v>
          </cell>
          <cell r="B1447" t="str">
            <v>PERFURATRIZ PARA FURO DIRECIONAL HORIZONTAL (HDD) COM CAPACIDADE DE 90 KN A 200 KN, POTÊNCIA 100 HP A 160 HP (INCLUSO FERRAMENTAS E LOCALIZADOR - MANUTENÇÃO. AF_05/2023</v>
          </cell>
          <cell r="C1447" t="str">
            <v>H</v>
          </cell>
          <cell r="D1447">
            <v>429.84</v>
          </cell>
        </row>
        <row r="1448">
          <cell r="A1448">
            <v>103229</v>
          </cell>
          <cell r="B1448" t="str">
            <v>PERFURATRIZ PARA FURO DIRECIONAL HORIZONTAL (HDD) COM CAPACIDADE DE 90 KN A 200 KN, POTÊNCIA 100 HP A 160 HP (INCLUSO FERRAMENTAS E LOCALIZADOR) - MATERIAIS NA OPERAÇÃO. AF_05/2023</v>
          </cell>
          <cell r="C1448" t="str">
            <v>H</v>
          </cell>
          <cell r="D1448">
            <v>86.71</v>
          </cell>
        </row>
        <row r="1449">
          <cell r="A1449">
            <v>103232</v>
          </cell>
          <cell r="B1449" t="str">
            <v>PERFURATRIZ PARA FURO DIRECIONAL HORIZONTAL (HDD) COM CAPACIDADE DE 201 KN A 560 KN, POTÊNCIA 200 HP A 260 HP (INCLUSO FERRAMENTAS E LOCALIZADOR) - DEPRECIAÇÃO. AF_05/2023</v>
          </cell>
          <cell r="C1449" t="str">
            <v>H</v>
          </cell>
          <cell r="D1449">
            <v>469.72</v>
          </cell>
        </row>
        <row r="1450">
          <cell r="A1450">
            <v>103233</v>
          </cell>
          <cell r="B1450" t="str">
            <v>PERFURATRIZ PARA FURO DIRECIONAL HORIZONTAL (HDD) COM CAPACIDADE DE 201 KN A 560 KN, POTÊNCIA 200 HP A 260 HP (INCLUSO FERRAMENTAS E LOCALIZADOR) - JUROS. AF_05/2023</v>
          </cell>
          <cell r="C1450" t="str">
            <v>H</v>
          </cell>
          <cell r="D1450">
            <v>126.9</v>
          </cell>
        </row>
        <row r="1451">
          <cell r="A1451">
            <v>103234</v>
          </cell>
          <cell r="B1451" t="str">
            <v>PERFURATRIZ PARA FURO DIRECIONAL HORIZONTAL (HDD) COM CAPACIDADE DE 201 KN A 560 KN, POTÊNCIA 200 HP A 260 HP (INCLUSO FERRAMENTAS E LOCALIZADOR) - MANUTENÇÃO. AF_05/2023</v>
          </cell>
          <cell r="C1451" t="str">
            <v>H</v>
          </cell>
          <cell r="D1451">
            <v>616.9</v>
          </cell>
        </row>
        <row r="1452">
          <cell r="A1452">
            <v>103235</v>
          </cell>
          <cell r="B1452" t="str">
            <v>PERFURATRIZ PARA FURO DIRECIONAL HORIZONTAL (HDD) COM CAPACIDADE DE 201 KN A 560 KN, POTÊNCIA 200 HP A 260 HP (INCLUSO FERRAMENTAS E LOCALIZADOR) - MATERIAIS NA OPERAÇÃO. AF_05/2023</v>
          </cell>
          <cell r="C1452" t="str">
            <v>H</v>
          </cell>
          <cell r="D1452">
            <v>102.26</v>
          </cell>
        </row>
        <row r="1453">
          <cell r="A1453">
            <v>103241</v>
          </cell>
          <cell r="B1453" t="str">
            <v>MISTURADOR PARA PREPARO DE LAMA ESTABILIZANTE COM CAPACIDADE DE *4000* L, COM BOMBA CENTRÍFUGA 5,5 HP A 23,07 HP, PARA SISTEMA DE FURO DIRECIONAL - MATERIAIS NA OPERAÇÃO. AF_05/2023</v>
          </cell>
          <cell r="C1453" t="str">
            <v>H</v>
          </cell>
          <cell r="D1453">
            <v>10.08</v>
          </cell>
        </row>
        <row r="1454">
          <cell r="A1454">
            <v>103660</v>
          </cell>
          <cell r="B1454" t="str">
            <v>VARREDEIRA DE GRAMA SINTÉTICA A GASOLINA, 2,4 CV, 4 TEMPOS - MATERIAIS NA OPERAÇÃO. AF_05/2023</v>
          </cell>
          <cell r="C1454" t="str">
            <v>H</v>
          </cell>
          <cell r="D1454">
            <v>12</v>
          </cell>
        </row>
        <row r="1455">
          <cell r="A1455">
            <v>103666</v>
          </cell>
          <cell r="B1455" t="str">
            <v>BATE ESTACA PARA INSTALAÇÃO DE DEFENSAS METÁLICAS (GUARD RAIL) FIXO, INCLUSIVE CAMINHÃO TOCO PBT 9.700 KG, POTÊNCIA DE 160 CV - MATERIAIS NA OPERAÇÃO. AF_05/2023</v>
          </cell>
          <cell r="C1455" t="str">
            <v>H</v>
          </cell>
          <cell r="D1455">
            <v>135.16999999999999</v>
          </cell>
        </row>
        <row r="1456">
          <cell r="A1456">
            <v>103792</v>
          </cell>
          <cell r="B1456" t="str">
            <v>MINI GUINDASTE ARANHA SOBRE ESTEIRAS E LANCA TELESCÓPICA, CAPACIDADE MÁXIMA DE CARGA 3,0 TON, RAIO MÁXIMO DE TRABALHO 8,25 M, ALTURA DE LANÇA DO SOLO 9,2 M, 55 M DE CABO DE AÇO 8 MM, MOTOR ELÉTRICO 220/380 VOLTS - MATERIAIS NA OPERAÇÃO. AF_03/2022</v>
          </cell>
          <cell r="C1456" t="str">
            <v>H</v>
          </cell>
          <cell r="D1456">
            <v>4.0199999999999996</v>
          </cell>
        </row>
        <row r="1457">
          <cell r="A1457">
            <v>103937</v>
          </cell>
          <cell r="B1457" t="str">
            <v>CONJUNTO MACACO HIDRÁULICO E CENTRAL DE BOMBEAMENTO MOTORIZADO 1,8 KW PARA PROTENSÃO DE MONOCABOS PARA CONCRETO PROTENDIDO, ESFORÇO MÁXIMO DE 20 TONELADAS  - MATERIAIS NA OPERAÇÃO. AF_05/2022</v>
          </cell>
          <cell r="C1457" t="str">
            <v>H</v>
          </cell>
          <cell r="D1457">
            <v>1.31</v>
          </cell>
        </row>
        <row r="1458">
          <cell r="A1458">
            <v>103943</v>
          </cell>
          <cell r="B1458" t="str">
            <v>CONJUNTO MACACO HIDRÁULICO E CENTRAL DE BOMBEAMENTO MOTORIZADO 1,8 KW PARA PROTENSÃO DE MONOCABOS PARA CONCRETO PROTENDIDO, ESFORÇO MÁXIMO DE 30 TONELADAS  - MATERIAIS NA OPERAÇÃO. AF_05/2022</v>
          </cell>
          <cell r="C1458" t="str">
            <v>H</v>
          </cell>
          <cell r="D1458">
            <v>1.31</v>
          </cell>
        </row>
        <row r="1459">
          <cell r="A1459">
            <v>104087</v>
          </cell>
          <cell r="B1459" t="str">
            <v>TERMOFUSORA PARA TUBOS E CONEXÕES EM PPR COM DIÂMETROS DE 20 A 63 MM, POTÊNCIA DE 800 W, TENSAO 220 V - DEPRECIAÇÃO. AF_05/2022</v>
          </cell>
          <cell r="C1459" t="str">
            <v>H</v>
          </cell>
          <cell r="D1459">
            <v>0.06</v>
          </cell>
        </row>
        <row r="1460">
          <cell r="A1460">
            <v>104088</v>
          </cell>
          <cell r="B1460" t="str">
            <v>TERMOFUSORA PARA TUBOS E CONEXÕES EM PPR COM DIÂMETROS DE 20 A 63 MM, POTÊNCIA DE 800 W, TENSAO 220 V - JUROS. AF_05/2022</v>
          </cell>
          <cell r="C1460" t="str">
            <v>H</v>
          </cell>
          <cell r="D1460">
            <v>0.01</v>
          </cell>
        </row>
        <row r="1461">
          <cell r="A1461">
            <v>104089</v>
          </cell>
          <cell r="B1461" t="str">
            <v>TERMOFUSORA PARA TUBOS E CONEXÕES EM PPR COM DIÂMETROS DE 20 A 63 MM, POTÊNCIA DE 800 W, TENSAO 220 V - MANUTENÇÃO. AF_05/2022</v>
          </cell>
          <cell r="C1461" t="str">
            <v>H</v>
          </cell>
          <cell r="D1461">
            <v>7.0000000000000007E-2</v>
          </cell>
        </row>
        <row r="1462">
          <cell r="A1462">
            <v>104090</v>
          </cell>
          <cell r="B1462" t="str">
            <v>TERMOFUSORA PARA TUBOS E CONEXÕES EM PPR COM DIÂMETROS DE 20 A 63 MM, POTÊNCIA DE 800 W, TENSAO 220 V - MATERIAIS NA OPERAÇÃO. AF_05/2022</v>
          </cell>
          <cell r="C1462" t="str">
            <v>H</v>
          </cell>
          <cell r="D1462">
            <v>0.57999999999999996</v>
          </cell>
        </row>
        <row r="1463">
          <cell r="A1463">
            <v>104093</v>
          </cell>
          <cell r="B1463" t="str">
            <v>TERMOFUSORA PARA TUBOS E CONEXÕES EM PPR COM DIÂMETROS DE 75 A 110 MM, POTÊNCIA DE *1100* W, TENSÃO 220 V - DEPRECIAÇÃO. AF_05/2022</v>
          </cell>
          <cell r="C1463" t="str">
            <v>H</v>
          </cell>
          <cell r="D1463">
            <v>0.08</v>
          </cell>
        </row>
        <row r="1464">
          <cell r="A1464">
            <v>104094</v>
          </cell>
          <cell r="B1464" t="str">
            <v>TERMOFUSORA PARA TUBOS E CONEXÕES EM PPR COM DIÂMETROS DE 75 A 110 MM, POTÊNCIA DE *1100* W, TENSÃO 220 V - JUROS. AF_05/2022</v>
          </cell>
          <cell r="C1464" t="str">
            <v>H</v>
          </cell>
          <cell r="D1464">
            <v>0.01</v>
          </cell>
        </row>
        <row r="1465">
          <cell r="A1465">
            <v>104095</v>
          </cell>
          <cell r="B1465" t="str">
            <v>TERMOFUSORA PARA TUBOS E CONEXÕES EM PPR COM DIÂMETROS DE 75 A 110 MM, POTÊNCIA DE *1100* W, TENSÃO 220 V - MANUTENÇÃO. AF_05/2022</v>
          </cell>
          <cell r="C1465" t="str">
            <v>H</v>
          </cell>
          <cell r="D1465">
            <v>0.1</v>
          </cell>
        </row>
        <row r="1466">
          <cell r="A1466">
            <v>104096</v>
          </cell>
          <cell r="B1466" t="str">
            <v>TERMOFUSORA PARA TUBOS E CONEXÕES EM PPR COM DIÂMETROS DE 75 A 110 MM, POTÊNCIA DE *1100* W, TENSÃO 220 V - MATERIAIS NA OPERAÇÃO. AF_05/2022</v>
          </cell>
          <cell r="C1466" t="str">
            <v>H</v>
          </cell>
          <cell r="D1466">
            <v>0.8</v>
          </cell>
        </row>
        <row r="1467">
          <cell r="A1467">
            <v>104519</v>
          </cell>
          <cell r="B1467" t="str">
            <v>LIXADEIRA DE PAREDE, COM LED, POTÊNCIA 750 W, FREQUÊNCIA 60 HZ, VELOCIDADE 1000 A 2100 RPM, DIÂMETRO DA LIXA 225 MM - MATERIAIS NA OPERAÇÃO. AF_12/2022</v>
          </cell>
          <cell r="C1467" t="str">
            <v>H</v>
          </cell>
          <cell r="D1467">
            <v>0.55000000000000004</v>
          </cell>
        </row>
        <row r="1468">
          <cell r="A1468">
            <v>104655</v>
          </cell>
          <cell r="B1468" t="str">
            <v>MARTELETE PERFURADOR/ ROMPEDOR ELÉTRICO, POTÊNCIA 800 W, 220 V - MATERIAIS NA OPERAÇÃO. AF_05/2023</v>
          </cell>
          <cell r="C1468" t="str">
            <v>H</v>
          </cell>
          <cell r="D1468">
            <v>0.57999999999999996</v>
          </cell>
        </row>
        <row r="1469">
          <cell r="A1469">
            <v>104687</v>
          </cell>
          <cell r="B1469" t="str">
            <v>GRUPO GERADOR DIESEL, COM CARENAGEM, POTÊNCIA STANDART ENTRE 400 E 460 KVA, VELOCIDADE DE 1800 RPM, FREQUÊNCIA DE 60 HZ - MATERIAIS NA OPERAÇÃO. AF_05/2023</v>
          </cell>
          <cell r="C1469" t="str">
            <v>H</v>
          </cell>
          <cell r="D1469">
            <v>447.71</v>
          </cell>
        </row>
        <row r="1470">
          <cell r="A1470">
            <v>104691</v>
          </cell>
          <cell r="B1470" t="str">
            <v>PERFURATRIZ DE COROA DIAMANTADA PARA CONCRETO, DIÂMETRO ATÉ 250 MM, MOTOR ELÉTRICO 220 V, POTÊNCIA 2.500 W - DEPRECIAÇÃO. AF_05/2023</v>
          </cell>
          <cell r="C1470" t="str">
            <v>H</v>
          </cell>
          <cell r="D1470">
            <v>0.96</v>
          </cell>
        </row>
        <row r="1471">
          <cell r="A1471">
            <v>104692</v>
          </cell>
          <cell r="B1471" t="str">
            <v>PERFURATRIZ DE COROA DIAMANTADA PARA CONCRETO, DIÂMETRO ATÉ 250 MM, MOTOR ELÉTRICO 220 V, POTÊNCIA 2.500 W - JUROS. AF_05/2023</v>
          </cell>
          <cell r="C1471" t="str">
            <v>H</v>
          </cell>
          <cell r="D1471">
            <v>0.22</v>
          </cell>
        </row>
        <row r="1472">
          <cell r="A1472">
            <v>104693</v>
          </cell>
          <cell r="B1472" t="str">
            <v>PERFURATRIZ DE COROA DIAMANTADA PARA CONCRETO, DIÂMETRO ATÉ 250 MM, MOTOR ELÉTRICO 220 V, POTÊNCIA 2.500 W - MANUTENÇÃO. AF_05/2023</v>
          </cell>
          <cell r="C1472" t="str">
            <v>H</v>
          </cell>
          <cell r="D1472">
            <v>1.2</v>
          </cell>
        </row>
        <row r="1473">
          <cell r="A1473">
            <v>104694</v>
          </cell>
          <cell r="B1473" t="str">
            <v>PERFURATRIZ DE COROA DIAMANTADA PARA CONCRETO, DIÂMETRO ATÉ 250 MM, MOTOR ELÉTRICO 220 V, POTÊNCIA 2.500 W - MATERIAIS NA OPERAÇÃO. AF_05/2023</v>
          </cell>
          <cell r="C1473" t="str">
            <v>H</v>
          </cell>
          <cell r="D1473">
            <v>1.83</v>
          </cell>
        </row>
        <row r="1474">
          <cell r="A1474">
            <v>104703</v>
          </cell>
          <cell r="B1474" t="str">
            <v>CAMINHÃO TANQUE PARA HIDROSSEMEADURA, COM CAPACIDADE DE 8.000 LITROS, INCLUINDO BOMBA PARA LANÇAMENTO COM MOTOR DIESEL COM POTÊNCIA DE 105 CV - MATERIAIS NA OPERAÇÃO. AF_06/2023</v>
          </cell>
          <cell r="C1474" t="str">
            <v>H</v>
          </cell>
          <cell r="D1474">
            <v>92.14</v>
          </cell>
        </row>
        <row r="1475">
          <cell r="A1475">
            <v>104709</v>
          </cell>
          <cell r="B1475" t="str">
            <v>GUINDASTE HIDRÁULICO AUTOPROPELIDO, COM LANÇA TRELICADA 41 M, CAPACIDADE MÁXIMA DE ELEVAÇÃO 43 T, POTÊNCIA 230 KW, EQUIPADO COM CAÇAMBA DE ARRASTO (DRAGLINE) DE 0,76 M3 - MATERIAIS NA OPERAÇÃO. AF_06/2023</v>
          </cell>
          <cell r="C1475" t="str">
            <v>H</v>
          </cell>
          <cell r="D1475">
            <v>1165.18</v>
          </cell>
        </row>
        <row r="1476">
          <cell r="A1476">
            <v>104712</v>
          </cell>
          <cell r="B1476" t="str">
            <v>ESCAVADEIRA HIDRÁULICA DE BRAÇO LONGO (LONGO ALCANCE) SOBRE ESTEIRAS, CAÇAMBA 0,52 M3, PESO OPERACIONAL 24 T, POTÊNCIA LÍQUIDA 155 HP - DEPRECIAÇÃO. AF_06/2023</v>
          </cell>
          <cell r="C1476" t="str">
            <v>H</v>
          </cell>
          <cell r="D1476">
            <v>61.1</v>
          </cell>
        </row>
        <row r="1477">
          <cell r="A1477">
            <v>104713</v>
          </cell>
          <cell r="B1477" t="str">
            <v>ESCAVADEIRA HIDRÁULICA DE BRAÇO LONGO (LONGO ALCANCE) SOBRE ESTEIRAS, CAÇAMBA 0,52 M3, PESO OPERACIONAL 24 T, POTÊNCIA LÍQUIDA 155 HP - JUROS. AF_06/2023</v>
          </cell>
          <cell r="C1477" t="str">
            <v>H</v>
          </cell>
          <cell r="D1477">
            <v>16.149999999999999</v>
          </cell>
        </row>
        <row r="1478">
          <cell r="A1478">
            <v>104714</v>
          </cell>
          <cell r="B1478" t="str">
            <v>ESCAVADEIRA HIDRÁULICA DE BRAÇO LONGO (LONGO ALCANCE) SOBRE ESTEIRAS, CAÇAMBA 0,52 M3, PESO OPERACIONAL 24 T, POTÊNCIA LÍQUIDA 155 HP - MANUTENÇÃO. AF_06/2023</v>
          </cell>
          <cell r="C1478" t="str">
            <v>H</v>
          </cell>
          <cell r="D1478">
            <v>76.38</v>
          </cell>
        </row>
        <row r="1479">
          <cell r="A1479">
            <v>104715</v>
          </cell>
          <cell r="B1479" t="str">
            <v>ESCAVADEIRA HIDRÁULICA DE BRAÇO LONGO (LONGO ALCANCE) SOBRE ESTEIRAS, CAÇAMBA 0,52 M3, PESO OPERACIONAL 24 T, POTÊNCIA LÍQUIDA 155 HP  - MATERIAIS NA OPERAÇÃO. AF_06/2023</v>
          </cell>
          <cell r="C1479" t="str">
            <v>H</v>
          </cell>
          <cell r="D1479">
            <v>89.57</v>
          </cell>
        </row>
        <row r="1480">
          <cell r="A1480">
            <v>104906</v>
          </cell>
          <cell r="B1480" t="str">
            <v>GUINDASTE HIDRÁULICO RODOVIÁRIO, LANCA TELESCÓPICA DE *50+20* M, CAPACIDADE MÁXIMA DE 90T, 4 EIXOS, POTÊNCIA 330 KW, MOTOR DIESEL - MATERIAIS NA OPERAÇÃO. AF_01/2024</v>
          </cell>
          <cell r="C1480" t="str">
            <v>H</v>
          </cell>
          <cell r="D1480">
            <v>98.34</v>
          </cell>
        </row>
        <row r="1481">
          <cell r="A1481">
            <v>104912</v>
          </cell>
          <cell r="B1481" t="str">
            <v>GUINDASTE DERRICK, LANÇA DE *20* M, CARGA MÁXIMA 10T, POTÊNCIA 45 KW - MATERIAIS NA OPERAÇÃO. AF_01/2024</v>
          </cell>
          <cell r="C1481" t="str">
            <v>H</v>
          </cell>
          <cell r="D1481">
            <v>32.89</v>
          </cell>
        </row>
        <row r="1482">
          <cell r="A1482">
            <v>92259</v>
          </cell>
          <cell r="B1482" t="str">
            <v>INSTALAÇÃO DE TESOURA (INTEIRA OU MEIA), BIAPOIADA, EM MADEIRA NÃO APARELHADA, PARA VÃOS MAIORES OU IGUAIS A 3,0 M E MENORES QUE 6,0 M, INCLUSO IÇAMENTO. AF_07/2019</v>
          </cell>
          <cell r="C1482" t="str">
            <v>UN</v>
          </cell>
          <cell r="D1482">
            <v>496.13</v>
          </cell>
        </row>
        <row r="1483">
          <cell r="A1483">
            <v>92260</v>
          </cell>
          <cell r="B1483" t="str">
            <v>INSTALAÇÃO DE TESOURA (INTEIRA OU MEIA), BIAPOIADA, EM MADEIRA NÃO APARELHADA, PARA VÃOS MAIORES OU IGUAIS A 6,0 M E MENORES QUE 8,0 M, INCLUSO IÇAMENTO. AF_07/2019</v>
          </cell>
          <cell r="C1483" t="str">
            <v>UN</v>
          </cell>
          <cell r="D1483">
            <v>565.5</v>
          </cell>
        </row>
        <row r="1484">
          <cell r="A1484">
            <v>92261</v>
          </cell>
          <cell r="B1484" t="str">
            <v>INSTALAÇÃO DE TESOURA (INTEIRA OU MEIA), BIAPOIADA, EM MADEIRA NÃO APARELHADA, PARA VÃOS MAIORES OU IGUAIS A 8,0 M E MENORES QUE 10,0 M, INCLUSO IÇAMENTO. AF_07/2019</v>
          </cell>
          <cell r="C1484" t="str">
            <v>UN</v>
          </cell>
          <cell r="D1484">
            <v>632.76</v>
          </cell>
        </row>
        <row r="1485">
          <cell r="A1485">
            <v>92262</v>
          </cell>
          <cell r="B1485" t="str">
            <v>INSTALAÇÃO DE TESOURA (INTEIRA OU MEIA), BIAPOIADA, EM MADEIRA NÃO APARELHADA, PARA VÃOS MAIORES OU IGUAIS A 10,0 M E MENORES QUE 12,0 M, INCLUSO IÇAMENTO. AF_07/2019</v>
          </cell>
          <cell r="C1485" t="str">
            <v>UN</v>
          </cell>
          <cell r="D1485">
            <v>741.06</v>
          </cell>
        </row>
        <row r="1486">
          <cell r="A1486">
            <v>92539</v>
          </cell>
          <cell r="B1486" t="str">
            <v>TRAMA DE MADEIRA COMPOSTA POR RIPAS, CAIBROS E TERÇAS PARA TELHADOS DE ATÉ 2 ÁGUAS PARA TELHA DE ENCAIXE DE CERÂMICA OU DE CONCRETO, INCLUSO TRANSPORTE VERTICAL. AF_07/2019</v>
          </cell>
          <cell r="C1486" t="str">
            <v>M2</v>
          </cell>
          <cell r="D1486">
            <v>81.53</v>
          </cell>
        </row>
        <row r="1487">
          <cell r="A1487">
            <v>92540</v>
          </cell>
          <cell r="B1487" t="str">
            <v>TRAMA DE MADEIRA COMPOSTA POR RIPAS, CAIBROS E TERÇAS PARA TELHADOS DE MAIS QUE 2 ÁGUAS PARA TELHA DE ENCAIXE DE CERÂMICA OU DE CONCRETO, INCLUSO TRANSPORTE VERTICAL. AF_07/2019</v>
          </cell>
          <cell r="C1487" t="str">
            <v>M2</v>
          </cell>
          <cell r="D1487">
            <v>91.86</v>
          </cell>
        </row>
        <row r="1488">
          <cell r="A1488">
            <v>92541</v>
          </cell>
          <cell r="B1488" t="str">
            <v>TRAMA DE MADEIRA COMPOSTA POR RIPAS, CAIBROS E TERÇAS PARA TELHADOS DE ATÉ 2 ÁGUAS PARA TELHA CERÂMICA CAPA-CANAL, INCLUSO TRANSPORTE VERTICAL. AF_07/2019</v>
          </cell>
          <cell r="C1488" t="str">
            <v>M2</v>
          </cell>
          <cell r="D1488">
            <v>87.91</v>
          </cell>
        </row>
        <row r="1489">
          <cell r="A1489">
            <v>92542</v>
          </cell>
          <cell r="B1489" t="str">
            <v>TRAMA DE MADEIRA COMPOSTA POR RIPAS, CAIBROS E TERÇAS PARA TELHADOS DE MAIS QUE 2 ÁGUAS PARA TELHA CERÂMICA CAPA-CANAL, INCLUSO TRANSPORTE VERTICAL. AF_07/2019</v>
          </cell>
          <cell r="C1489" t="str">
            <v>M2</v>
          </cell>
          <cell r="D1489">
            <v>106.96</v>
          </cell>
        </row>
        <row r="1490">
          <cell r="A1490">
            <v>92543</v>
          </cell>
          <cell r="B1490" t="str">
            <v>TRAMA DE MADEIRA COMPOSTA POR TERÇAS PARA TELHADOS DE ATÉ 2 ÁGUAS PARA TELHA ONDULADA DE FIBROCIMENTO, METÁLICA, PLÁSTICA OU TERMOACÚSTICA, INCLUSO TRANSPORTE VERTICAL. AF_07/2019</v>
          </cell>
          <cell r="C1490" t="str">
            <v>M2</v>
          </cell>
          <cell r="D1490">
            <v>24.51</v>
          </cell>
        </row>
        <row r="1491">
          <cell r="A1491">
            <v>92544</v>
          </cell>
          <cell r="B1491" t="str">
            <v>TRAMA DE MADEIRA COMPOSTA POR TERÇAS PARA TELHADOS DE ATÉ 2 ÁGUAS PARA TELHA ESTRUTURAL DE FIBROCIMENTO, INCLUSO TRANSPORTE VERTICAL. AF_07/2019</v>
          </cell>
          <cell r="C1491" t="str">
            <v>M2</v>
          </cell>
          <cell r="D1491">
            <v>19.53</v>
          </cell>
        </row>
        <row r="1492">
          <cell r="A1492">
            <v>92545</v>
          </cell>
          <cell r="B1492" t="str">
            <v>FABRICAÇÃO E INSTALAÇÃO DE TESOURA INTEIRA EM MADEIRA NÃO APARELHADA, VÃO DE 3 M, PARA TELHA CERÂMICA OU DE CONCRETO, INCLUSO IÇAMENTO. AF_07/2019</v>
          </cell>
          <cell r="C1492" t="str">
            <v>UN</v>
          </cell>
          <cell r="D1492">
            <v>1087.75</v>
          </cell>
        </row>
        <row r="1493">
          <cell r="A1493">
            <v>92546</v>
          </cell>
          <cell r="B1493" t="str">
            <v>FABRICAÇÃO E INSTALAÇÃO DE TESOURA INTEIRA EM MADEIRA NÃO APARELHADA, VÃO DE 4 M, PARA TELHA CERÂMICA OU DE CONCRETO, INCLUSO IÇAMENTO. AF_07/2019</v>
          </cell>
          <cell r="C1493" t="str">
            <v>UN</v>
          </cell>
          <cell r="D1493">
            <v>1337.51</v>
          </cell>
        </row>
        <row r="1494">
          <cell r="A1494">
            <v>92547</v>
          </cell>
          <cell r="B1494" t="str">
            <v>FABRICAÇÃO E INSTALAÇÃO DE TESOURA INTEIRA EM MADEIRA NÃO APARELHADA, VÃO DE 5 M, PARA TELHA CERÂMICA OU DE CONCRETO, INCLUSO IÇAMENTO. AF_07/2019</v>
          </cell>
          <cell r="C1494" t="str">
            <v>UN</v>
          </cell>
          <cell r="D1494">
            <v>1412.96</v>
          </cell>
        </row>
        <row r="1495">
          <cell r="A1495">
            <v>92548</v>
          </cell>
          <cell r="B1495" t="str">
            <v>FABRICAÇÃO E INSTALAÇÃO DE TESOURA INTEIRA EM MADEIRA NÃO APARELHADA, VÃO DE 6 M, PARA TELHA CERÂMICA OU DE CONCRETO, INCLUSO IÇAMENTO. AF_07/2019</v>
          </cell>
          <cell r="C1495" t="str">
            <v>UN</v>
          </cell>
          <cell r="D1495">
            <v>1572.47</v>
          </cell>
        </row>
        <row r="1496">
          <cell r="A1496">
            <v>92549</v>
          </cell>
          <cell r="B1496" t="str">
            <v>FABRICAÇÃO E INSTALAÇÃO DE TESOURA INTEIRA EM MADEIRA NÃO APARELHADA, VÃO DE 7 M, PARA TELHA CERÂMICA OU DE CONCRETO, INCLUSO IÇAMENTO. AF_07/2019</v>
          </cell>
          <cell r="C1496" t="str">
            <v>UN</v>
          </cell>
          <cell r="D1496">
            <v>1970.64</v>
          </cell>
        </row>
        <row r="1497">
          <cell r="A1497">
            <v>92550</v>
          </cell>
          <cell r="B1497" t="str">
            <v>FABRICAÇÃO E INSTALAÇÃO DE TESOURA INTEIRA EM MADEIRA NÃO APARELHADA, VÃO DE 8 M, PARA TELHA CERÂMICA OU DE CONCRETO, INCLUSO IÇAMENTO. AF_07/2019</v>
          </cell>
          <cell r="C1497" t="str">
            <v>UN</v>
          </cell>
          <cell r="D1497">
            <v>2389.27</v>
          </cell>
        </row>
        <row r="1498">
          <cell r="A1498">
            <v>92551</v>
          </cell>
          <cell r="B1498" t="str">
            <v>FABRICAÇÃO E INSTALAÇÃO DE TESOURA INTEIRA EM MADEIRA NÃO APARELHADA, VÃO DE 9 M, PARA TELHA CERÂMICA OU DE CONCRETO, INCLUSO IÇAMENTO. AF_07/2019</v>
          </cell>
          <cell r="C1498" t="str">
            <v>UN</v>
          </cell>
          <cell r="D1498">
            <v>2486.2399999999998</v>
          </cell>
        </row>
        <row r="1499">
          <cell r="A1499">
            <v>92552</v>
          </cell>
          <cell r="B1499" t="str">
            <v>FABRICAÇÃO E INSTALAÇÃO DE TESOURA INTEIRA EM MADEIRA NÃO APARELHADA, VÃO DE 10 M, PARA TELHA CERÂMICA OU DE CONCRETO, INCLUSO IÇAMENTO. AF_07/2019</v>
          </cell>
          <cell r="C1499" t="str">
            <v>UN</v>
          </cell>
          <cell r="D1499">
            <v>2706.22</v>
          </cell>
        </row>
        <row r="1500">
          <cell r="A1500">
            <v>92553</v>
          </cell>
          <cell r="B1500" t="str">
            <v>FABRICAÇÃO E INSTALAÇÃO DE TESOURA INTEIRA EM MADEIRA NÃO APARELHADA, VÃO DE 11 M, PARA TELHA CERÂMICA OU DE CONCRETO, INCLUSO IÇAMENTO. AF_07/2019</v>
          </cell>
          <cell r="C1500" t="str">
            <v>UN</v>
          </cell>
          <cell r="D1500">
            <v>3114.66</v>
          </cell>
        </row>
        <row r="1501">
          <cell r="A1501">
            <v>92554</v>
          </cell>
          <cell r="B1501" t="str">
            <v>FABRICAÇÃO E INSTALAÇÃO DE TESOURA INTEIRA EM MADEIRA NÃO APARELHADA, VÃO DE 12 M, PARA TELHA CERÂMICA OU DE CONCRETO, INCLUSO IÇAMENTO. AF_07/2019</v>
          </cell>
          <cell r="C1501" t="str">
            <v>UN</v>
          </cell>
          <cell r="D1501">
            <v>3225.82</v>
          </cell>
        </row>
        <row r="1502">
          <cell r="A1502">
            <v>92555</v>
          </cell>
          <cell r="B1502" t="str">
            <v>FABRICAÇÃO E INSTALAÇÃO DE TESOURA INTEIRA EM MADEIRA NÃO APARELHADA, VÃO DE 3 M, PARA TELHA ONDULADA DE FIBROCIMENTO, METÁLICA, PLÁSTICA OU TERMOACÚSTICA, INCLUSO IÇAMENTO. AF_07/2019</v>
          </cell>
          <cell r="C1502" t="str">
            <v>UN</v>
          </cell>
          <cell r="D1502">
            <v>1073.05</v>
          </cell>
        </row>
        <row r="1503">
          <cell r="A1503">
            <v>92556</v>
          </cell>
          <cell r="B1503" t="str">
            <v>FABRICAÇÃO E INSTALAÇÃO DE TESOURA INTEIRA EM MADEIRA NÃO APARELHADA, VÃO DE 4 M, PARA TELHA ONDULADA DE FIBROCIMENTO, METÁLICA, PLÁSTICA OU TERMOACÚSTICA, INCLUSO IÇAMENTO. AF_07/2019</v>
          </cell>
          <cell r="C1503" t="str">
            <v>UN</v>
          </cell>
          <cell r="D1503">
            <v>1311.75</v>
          </cell>
        </row>
        <row r="1504">
          <cell r="A1504">
            <v>92557</v>
          </cell>
          <cell r="B1504" t="str">
            <v>FABRICAÇÃO E INSTALAÇÃO DE TESOURA INTEIRA EM MADEIRA NÃO APARELHADA, VÃO DE 5 M, PARA TELHA ONDULADA DE FIBROCIMENTO, METÁLICA, PLÁSTICA OU TERMOACÚSTICA, INCLUSO IÇAMENTO. AF_07/2019</v>
          </cell>
          <cell r="C1504" t="str">
            <v>UN</v>
          </cell>
          <cell r="D1504">
            <v>1387.2</v>
          </cell>
        </row>
        <row r="1505">
          <cell r="A1505">
            <v>92558</v>
          </cell>
          <cell r="B1505" t="str">
            <v>FABRICAÇÃO E INSTALAÇÃO DE TESOURA INTEIRA EM MADEIRA NÃO APARELHADA, VÃO DE 6 M, PARA TELHA ONDULADA DE FIBROCIMENTO, METÁLICA, PLÁSTICA OU TERMOACÚSTICA, INCLUSO IÇAMENTO. AF_07/2019</v>
          </cell>
          <cell r="C1505" t="str">
            <v>UN</v>
          </cell>
          <cell r="D1505">
            <v>1557.77</v>
          </cell>
        </row>
        <row r="1506">
          <cell r="A1506">
            <v>92559</v>
          </cell>
          <cell r="B1506" t="str">
            <v>FABRICAÇÃO E INSTALAÇÃO DE TESOURA INTEIRA EM MADEIRA NÃO APARELHADA, VÃO DE 7 M, PARA TELHA ONDULADA DE FIBROCIMENTO, METÁLICA, PLÁSTICA OU TERMOACÚSTICA, INCLUSO IÇAMENTO. AF_07/2019</v>
          </cell>
          <cell r="C1506" t="str">
            <v>UN</v>
          </cell>
          <cell r="D1506">
            <v>1943.27</v>
          </cell>
        </row>
        <row r="1507">
          <cell r="A1507">
            <v>92560</v>
          </cell>
          <cell r="B1507" t="str">
            <v>FABRICAÇÃO E INSTALAÇÃO DE TESOURA INTEIRA EM MADEIRA NÃO APARELHADA, VÃO DE 8 M, PARA TELHA ONDULADA DE FIBROCIMENTO, METÁLICA, PLÁSTICA OU TERMOACÚSTICA, INCLUSO IÇAMENTO. AF_07/2019</v>
          </cell>
          <cell r="C1507" t="str">
            <v>UN</v>
          </cell>
          <cell r="D1507">
            <v>2351.9899999999998</v>
          </cell>
        </row>
        <row r="1508">
          <cell r="A1508">
            <v>92561</v>
          </cell>
          <cell r="B1508" t="str">
            <v>FABRICAÇÃO E INSTALAÇÃO DE TESOURA INTEIRA EM MADEIRA NÃO APARELHADA, VÃO DE 9 M, PARA TELHA ONDULADA DE FIBROCIMENTO, METÁLICA, PLÁSTICA OU TERMOACÚSTICA, INCLUSO IÇAMENTO. AF_07/2019</v>
          </cell>
          <cell r="C1508" t="str">
            <v>UN</v>
          </cell>
          <cell r="D1508">
            <v>2449.98</v>
          </cell>
        </row>
        <row r="1509">
          <cell r="A1509">
            <v>92562</v>
          </cell>
          <cell r="B1509" t="str">
            <v>FABRICAÇÃO E INSTALAÇÃO DE TESOURA INTEIRA EM MADEIRA NÃO APARELHADA, VÃO DE 10 M, PARA TELHA ONDULADA DE FIBROCIMENTO, METÁLICA, PLÁSTICA OU TERMOACÚSTICA, INCLUSO IÇAMENTO. AF_07/2019</v>
          </cell>
          <cell r="C1509" t="str">
            <v>UN</v>
          </cell>
          <cell r="D1509">
            <v>2644.2</v>
          </cell>
        </row>
        <row r="1510">
          <cell r="A1510">
            <v>92563</v>
          </cell>
          <cell r="B1510" t="str">
            <v>FABRICAÇÃO E INSTALAÇÃO DE TESOURA INTEIRA EM MADEIRA NÃO APARELHADA, VÃO DE 11 M, PARA TELHA ONDULADA DE FIBROCIMENTO, METÁLICA, PLÁSTICA OU TERMOACÚSTICA, INCLUSO IÇAMENTO. AF_07/2019</v>
          </cell>
          <cell r="C1510" t="str">
            <v>UN</v>
          </cell>
          <cell r="D1510">
            <v>3042.14</v>
          </cell>
        </row>
        <row r="1511">
          <cell r="A1511">
            <v>92564</v>
          </cell>
          <cell r="B1511" t="str">
            <v>FABRICAÇÃO E INSTALAÇÃO DE TESOURA INTEIRA EM MADEIRA NÃO APARELHADA, VÃO DE 12 M, PARA TELHA ONDULADA DE FIBROCIMENTO, METÁLICA, PLÁSTICA OU TERMOACÚSTICA, INCLUSO IÇAMENTO. AF_07/2019</v>
          </cell>
          <cell r="C1511" t="str">
            <v>UN</v>
          </cell>
          <cell r="D1511">
            <v>3136.99</v>
          </cell>
        </row>
        <row r="1512">
          <cell r="A1512">
            <v>100379</v>
          </cell>
          <cell r="B1512" t="str">
            <v>FABRICAÇÃO E INSTALAÇÃO DE PONTALETES DE MADEIRA NÃO APARELHADA PARA TELHADOS COM ATÉ 2 ÁGUAS E COM TELHA CERÂMICA OU DE CONCRETO EM EDIFÍCIO RESIDENCIAL TÉRREO, INCLUSO TRANSPORTE VERTICAL. AF_07/2019</v>
          </cell>
          <cell r="C1512" t="str">
            <v>M2</v>
          </cell>
          <cell r="D1512">
            <v>40.53</v>
          </cell>
        </row>
        <row r="1513">
          <cell r="A1513">
            <v>100380</v>
          </cell>
          <cell r="B1513" t="str">
            <v>FABRICAÇÃO E INSTALAÇÃO DE PONTALETES DE MADEIRA NÃO APARELHADA PARA TELHADOS COM ATÉ 2 ÁGUAS E COM TELHA CERÂMICA OU DE CONCRETO EM EDIFÍCIO RESIDENCIAL DE MÚLTIPLOS PAVIMENTOS, INCLUSO TRANSPORTE VERTICAL. AF_07/2019</v>
          </cell>
          <cell r="C1513" t="str">
            <v>M2</v>
          </cell>
          <cell r="D1513">
            <v>53.7</v>
          </cell>
        </row>
        <row r="1514">
          <cell r="A1514">
            <v>100381</v>
          </cell>
          <cell r="B1514" t="str">
            <v>FABRICAÇÃO E INSTALAÇÃO DE PONTALETES DE MADEIRA NÃO APARELHADA PARA TELHADOS COM ATÉ 2 ÁGUAS E COM TELHA CERÂMICA OU DE CONCRETO EM EDIFÍCIO INSTITUCIONAL TÉRREO, INCLUSO TRANSPORTE VERTICAL. AF_07/2019</v>
          </cell>
          <cell r="C1514" t="str">
            <v>M2</v>
          </cell>
          <cell r="D1514">
            <v>60.31</v>
          </cell>
        </row>
        <row r="1515">
          <cell r="A1515">
            <v>100383</v>
          </cell>
          <cell r="B1515" t="str">
            <v>FABRICAÇÃO E INSTALAÇÃO DE PONTALETES DE MADEIRA NÃO APARELHADA PARA TELHADOS COM ATÉ 2 ÁGUAS E COM TELHA ONDULADA DE FIBROCIMENTO, ALUMÍNIO OU PLÁSTICA EM EDIFÍCIO RESIDENCIAL DE MÚLTIPLOS PAVIMENTOS, INCLUSO TRANSPORTE VERTICAL. AF_07/2019</v>
          </cell>
          <cell r="C1515" t="str">
            <v>M2</v>
          </cell>
          <cell r="D1515">
            <v>27.05</v>
          </cell>
        </row>
        <row r="1516">
          <cell r="A1516">
            <v>100384</v>
          </cell>
          <cell r="B1516" t="str">
            <v>FABRICAÇÃO E INSTALAÇÃO DE PONTALETES DE MADEIRA NÃO APARELHADA PARA TELHADOS COM ATÉ 2 ÁGUAS E COM TELHA ONDULADA DE FIBROCIMENTO, ALUMÍNIO OU PLÁSTICA EM EDIFÍCIO INSTITUCIONAL TÉRREO, INCLUSO TRANSPORTE VERTICAL. AF_07/2019</v>
          </cell>
          <cell r="C1516" t="str">
            <v>M2</v>
          </cell>
          <cell r="D1516">
            <v>28.47</v>
          </cell>
        </row>
        <row r="1517">
          <cell r="A1517">
            <v>100385</v>
          </cell>
          <cell r="B1517" t="str">
            <v>FABRICAÇÃO E INSTALAÇÃO DE PONTALETES DE MADEIRA NÃO APARELHADA PARA TELHADOS COM MAIS QUE 2 ÁGUAS E COM TELHA CERÂMICA OU DE CONCRETO EM EDIFÍCIO RESIDENCIAL TÉRREO, INCLUSO TRANSPORTE VERTICAL. AF_07/2019</v>
          </cell>
          <cell r="C1517" t="str">
            <v>M2</v>
          </cell>
          <cell r="D1517">
            <v>36.28</v>
          </cell>
        </row>
        <row r="1518">
          <cell r="A1518">
            <v>100386</v>
          </cell>
          <cell r="B1518" t="str">
            <v>FABRICAÇÃO E INSTALAÇÃO DE PONTALETES DE MADEIRA NÃO APARELHADA PARA TELHADOS COM MAIS QUE 2 ÁGUAS E COM TELHA CERÂMICA OU DE CONCRETO EM EDIFÍCIO RESIDENCIAL DE MÚLTIPLOS PAVIMENTOS. AF_07/2019</v>
          </cell>
          <cell r="C1518" t="str">
            <v>M2</v>
          </cell>
          <cell r="D1518">
            <v>46.64</v>
          </cell>
        </row>
        <row r="1519">
          <cell r="A1519">
            <v>100387</v>
          </cell>
          <cell r="B1519" t="str">
            <v>FABRICAÇÃO E INSTALAÇÃO DE PONTALETES DE MADEIRA NÃO APARELHADA PARA TELHADOS COM MAIS QUE 2 ÁGUAS E COM TELHA CERÂMICA OU DE CONCRETO EM EDIFÍCIO INSTITUCIONAL TÉRREO, INCLUSO TRANSPORTE VERTICAL. AF_07/2019</v>
          </cell>
          <cell r="C1519" t="str">
            <v>M2</v>
          </cell>
          <cell r="D1519">
            <v>57.04</v>
          </cell>
        </row>
        <row r="1520">
          <cell r="A1520">
            <v>100388</v>
          </cell>
          <cell r="B1520" t="str">
            <v>RETIRADA E RECOLOCAÇÃO DE RIPA EM TELHADOS DE ATÉ 2 ÁGUAS COM TELHA CERÂMICA OU DE CONCRETO DE ENCAIXE, INCLUSO TRANSPORTE VERTICAL. AF_07/2019</v>
          </cell>
          <cell r="C1520" t="str">
            <v>M2</v>
          </cell>
          <cell r="D1520">
            <v>20.6</v>
          </cell>
        </row>
        <row r="1521">
          <cell r="A1521">
            <v>100389</v>
          </cell>
          <cell r="B1521" t="str">
            <v>RETIRADA E RECOLOCAÇÃO DE CAIBRO EM TELHADOS DE ATÉ 2 ÁGUAS COM TELHA CERÂMICA OU DE CONCRETO DE ENCAIXE, INCLUSO TRANSPORTE VERTICAL. AF_07/2019</v>
          </cell>
          <cell r="C1521" t="str">
            <v>M2</v>
          </cell>
          <cell r="D1521">
            <v>18.54</v>
          </cell>
        </row>
        <row r="1522">
          <cell r="A1522">
            <v>100390</v>
          </cell>
          <cell r="B1522" t="str">
            <v>RETIRADA E RECOLOCAÇÃO DE RIPA EM TELHADOS DE MAIS DE 2 ÁGUAS COM TELHA CERÂMICA OU DE CONCRETO DE ENCAIXE, INCLUSO TRANSPORTE VERTICAL. AF_07/2019</v>
          </cell>
          <cell r="C1522" t="str">
            <v>M2</v>
          </cell>
          <cell r="D1522">
            <v>24.69</v>
          </cell>
        </row>
        <row r="1523">
          <cell r="A1523">
            <v>100391</v>
          </cell>
          <cell r="B1523" t="str">
            <v>RETIRADA E RECOLOCAÇÃO DE CAIBRO EM TELHADOS DE MAIS DE 2 ÁGUAS COM TELHA CERÂMICA OU DE CONCRETO DE ENCAIXE, INCLUSO TRANSPORTE VERTICAL. AF_07/2019</v>
          </cell>
          <cell r="C1523" t="str">
            <v>M2</v>
          </cell>
          <cell r="D1523">
            <v>21.24</v>
          </cell>
        </row>
        <row r="1524">
          <cell r="A1524">
            <v>100392</v>
          </cell>
          <cell r="B1524" t="str">
            <v>RETIRADA E RECOLOCAÇÃO DE RIPA EM TELHADOS DE ATÉ 2 ÁGUAS COM TELHA CERÂMICA CAPA-CANAL, INCLUSO TRANSPORTE VERTICAL. AF_07/2019</v>
          </cell>
          <cell r="C1524" t="str">
            <v>M2</v>
          </cell>
          <cell r="D1524">
            <v>16.23</v>
          </cell>
        </row>
        <row r="1525">
          <cell r="A1525">
            <v>100393</v>
          </cell>
          <cell r="B1525" t="str">
            <v>RETIRADA E RECOLOCAÇÃO DE CAIBRO EM TELHADOS DE ATÉ 2 ÁGUAS COM TELHA CERÂMICA CAPA-CANAL, INCLUSO TRANSPORTE VERTICAL. AF_07/2019</v>
          </cell>
          <cell r="C1525" t="str">
            <v>M2</v>
          </cell>
          <cell r="D1525">
            <v>21.2</v>
          </cell>
        </row>
        <row r="1526">
          <cell r="A1526">
            <v>100394</v>
          </cell>
          <cell r="B1526" t="str">
            <v>RETIRADA E RECOLOCAÇÃO DE RIPA EM TELHADOS DE MAIS DE 2 ÁGUAS COM TELHA CERÂMICA CAPA-CANAL, INCLUSO TRANSPORTE VERTICAL. AF_07/2019</v>
          </cell>
          <cell r="C1526" t="str">
            <v>M2</v>
          </cell>
          <cell r="D1526">
            <v>19.43</v>
          </cell>
        </row>
        <row r="1527">
          <cell r="A1527">
            <v>100395</v>
          </cell>
          <cell r="B1527" t="str">
            <v>RETIRADA E RECOLOCAÇÃO DE CAIBRO EM TELHADOS DE MAIS DE 2 ÁGUAS COM TELHA CERÂMICA CAPA-CANAL, INCLUSO TRANSPORTE VERTICAL. AF_07/2019</v>
          </cell>
          <cell r="C1527" t="str">
            <v>M2</v>
          </cell>
          <cell r="D1527">
            <v>25.32</v>
          </cell>
        </row>
        <row r="1528">
          <cell r="A1528">
            <v>94189</v>
          </cell>
          <cell r="B1528" t="str">
            <v>TELHAMENTO COM TELHA DE CONCRETO DE ENCAIXE, COM ATÉ 2 ÁGUAS, INCLUSO TRANSPORTE VERTICAL. AF_07/2019</v>
          </cell>
          <cell r="C1528" t="str">
            <v>M2</v>
          </cell>
          <cell r="D1528">
            <v>42.2</v>
          </cell>
        </row>
        <row r="1529">
          <cell r="A1529">
            <v>94192</v>
          </cell>
          <cell r="B1529" t="str">
            <v>TELHAMENTO COM TELHA DE CONCRETO DE ENCAIXE, COM MAIS DE 2 ÁGUAS, INCLUSO TRANSPORTE VERTICAL. AF_07/2019</v>
          </cell>
          <cell r="C1529" t="str">
            <v>M2</v>
          </cell>
          <cell r="D1529">
            <v>44.93</v>
          </cell>
        </row>
        <row r="1530">
          <cell r="A1530">
            <v>94195</v>
          </cell>
          <cell r="B1530" t="str">
            <v>TELHAMENTO COM TELHA CERÂMICA DE ENCAIXE, TIPO PORTUGUESA, COM ATÉ 2 ÁGUAS, INCLUSO TRANSPORTE VERTICAL. AF_07/2019</v>
          </cell>
          <cell r="C1530" t="str">
            <v>M2</v>
          </cell>
          <cell r="D1530">
            <v>25.43</v>
          </cell>
        </row>
        <row r="1531">
          <cell r="A1531">
            <v>94198</v>
          </cell>
          <cell r="B1531" t="str">
            <v>TELHAMENTO COM TELHA CERÂMICA DE ENCAIXE, TIPO PORTUGUESA, COM MAIS DE 2 ÁGUAS, INCLUSO TRANSPORTE VERTICAL. AF_07/2019</v>
          </cell>
          <cell r="C1531" t="str">
            <v>M2</v>
          </cell>
          <cell r="D1531">
            <v>29.05</v>
          </cell>
        </row>
        <row r="1532">
          <cell r="A1532">
            <v>94201</v>
          </cell>
          <cell r="B1532" t="str">
            <v>TELHAMENTO COM TELHA CERÂMICA CAPA-CANAL, TIPO COLONIAL, COM ATÉ 2 ÁGUAS, INCLUSO TRANSPORTE VERTICAL. AF_07/2019</v>
          </cell>
          <cell r="C1532" t="str">
            <v>M2</v>
          </cell>
          <cell r="D1532">
            <v>36.99</v>
          </cell>
        </row>
        <row r="1533">
          <cell r="A1533">
            <v>94204</v>
          </cell>
          <cell r="B1533" t="str">
            <v>TELHAMENTO COM TELHA CERÂMICA CAPA-CANAL, TIPO COLONIAL, COM MAIS DE 2 ÁGUAS, INCLUSO TRANSPORTE VERTICAL. AF_07/2019</v>
          </cell>
          <cell r="C1533" t="str">
            <v>M2</v>
          </cell>
          <cell r="D1533">
            <v>43.15</v>
          </cell>
        </row>
        <row r="1534">
          <cell r="A1534">
            <v>94224</v>
          </cell>
          <cell r="B1534" t="str">
            <v>EMBOÇAMENTO COM ARGAMASSA TRAÇO 1:2:9 (CIMENTO, CAL E AREIA). AF_07/2019</v>
          </cell>
          <cell r="C1534" t="str">
            <v>M</v>
          </cell>
          <cell r="D1534">
            <v>27.01</v>
          </cell>
        </row>
        <row r="1535">
          <cell r="A1535">
            <v>94226</v>
          </cell>
          <cell r="B1535" t="str">
            <v>SUBCOBERTURA COM MANTA PLÁSTICA REVESTIDA POR PELÍCULA DE ALUMÍNO, INCLUSO TRANSPORTE VERTICAL. AF_07/2019</v>
          </cell>
          <cell r="C1535" t="str">
            <v>M2</v>
          </cell>
          <cell r="D1535">
            <v>17.95</v>
          </cell>
        </row>
        <row r="1536">
          <cell r="A1536">
            <v>94232</v>
          </cell>
          <cell r="B1536" t="str">
            <v>AMARRAÇÃO DE TELHAS CERÂMICAS OU DE CONCRETO. AF_07/2019</v>
          </cell>
          <cell r="C1536" t="str">
            <v>UN</v>
          </cell>
          <cell r="D1536">
            <v>3.15</v>
          </cell>
        </row>
        <row r="1537">
          <cell r="A1537">
            <v>94440</v>
          </cell>
          <cell r="B1537" t="str">
            <v>TELHAMENTO COM TELHA CERÂMICA DE ENCAIXE, TIPO FRANCESA, COM ATÉ 2 ÁGUAS, INCLUSO TRANSPORTE VERTICAL. AF_07/2019</v>
          </cell>
          <cell r="C1537" t="str">
            <v>M2</v>
          </cell>
          <cell r="D1537">
            <v>25.43</v>
          </cell>
        </row>
        <row r="1538">
          <cell r="A1538">
            <v>94441</v>
          </cell>
          <cell r="B1538" t="str">
            <v>TELHAMENTO COM TELHA CERÂMICA DE ENCAIXE, TIPO FRANCESA, COM MAIS DE 2 ÁGUAS, INCLUSO TRANSPORTE VERTICAL. AF_07/2019</v>
          </cell>
          <cell r="C1538" t="str">
            <v>M2</v>
          </cell>
          <cell r="D1538">
            <v>29.05</v>
          </cell>
        </row>
        <row r="1539">
          <cell r="A1539">
            <v>94442</v>
          </cell>
          <cell r="B1539" t="str">
            <v>TELHAMENTO COM TELHA CERÂMICA DE ENCAIXE, TIPO ROMANA, COM ATÉ 2 ÁGUAS, INCLUSO TRANSPORTE VERTICAL. AF_07/2019</v>
          </cell>
          <cell r="C1539" t="str">
            <v>M2</v>
          </cell>
          <cell r="D1539">
            <v>25.43</v>
          </cell>
        </row>
        <row r="1540">
          <cell r="A1540">
            <v>94443</v>
          </cell>
          <cell r="B1540" t="str">
            <v>TELHAMENTO COM TELHA CERÂMICA DE ENCAIXE, TIPO ROMANA, COM MAIS DE 2 ÁGUAS, INCLUSO TRANSPORTE VERTICAL. AF_07/2019</v>
          </cell>
          <cell r="C1540" t="str">
            <v>M2</v>
          </cell>
          <cell r="D1540">
            <v>29.05</v>
          </cell>
        </row>
        <row r="1541">
          <cell r="A1541">
            <v>94445</v>
          </cell>
          <cell r="B1541" t="str">
            <v>TELHAMENTO COM TELHA CERÂMICA CAPA-CANAL, TIPO PLAN, COM ATÉ 2 ÁGUAS, INCLUSO TRANSPORTE VERTICAL. AF_07/2019</v>
          </cell>
          <cell r="C1541" t="str">
            <v>M2</v>
          </cell>
          <cell r="D1541">
            <v>36.99</v>
          </cell>
        </row>
        <row r="1542">
          <cell r="A1542">
            <v>94446</v>
          </cell>
          <cell r="B1542" t="str">
            <v>TELHAMENTO COM TELHA CERÂMICA CAPA-CANAL, TIPO PLAN, COM MAIS DE 2 ÁGUAS, INCLUSO TRANSPORTE VERTICAL. AF_07/2019</v>
          </cell>
          <cell r="C1542" t="str">
            <v>M2</v>
          </cell>
          <cell r="D1542">
            <v>43.15</v>
          </cell>
        </row>
        <row r="1543">
          <cell r="A1543">
            <v>94447</v>
          </cell>
          <cell r="B1543" t="str">
            <v>TELHAMENTO COM TELHA CERÂMICA CAPA-CANAL, TIPO PAULISTA, COM ATÉ 2 ÁGUAS, INCLUSO TRANSPORTE VERTICAL. AF_07/2019</v>
          </cell>
          <cell r="C1543" t="str">
            <v>M2</v>
          </cell>
          <cell r="D1543">
            <v>36.99</v>
          </cell>
        </row>
        <row r="1544">
          <cell r="A1544">
            <v>94448</v>
          </cell>
          <cell r="B1544" t="str">
            <v>TELHAMENTO COM TELHA CERÂMICA CAPA-CANAL, TIPO PAULISTA, COM MAIS DE 2 ÁGUAS, INCLUSO TRANSPORTE VERTICAL. AF_07/2019</v>
          </cell>
          <cell r="C1544" t="str">
            <v>M2</v>
          </cell>
          <cell r="D1544">
            <v>43.15</v>
          </cell>
        </row>
        <row r="1545">
          <cell r="A1545">
            <v>94207</v>
          </cell>
          <cell r="B1545" t="str">
            <v>TELHAMENTO COM TELHA ONDULADA DE FIBROCIMENTO E = 6 MM, COM RECOBRIMENTO LATERAL DE 1/4 DE ONDA PARA TELHADO COM INCLINAÇÃO MAIOR QUE 10°, COM ATÉ 2 ÁGUAS, INCLUSO IÇAMENTO. AF_07/2019</v>
          </cell>
          <cell r="C1545" t="str">
            <v>M2</v>
          </cell>
          <cell r="D1545">
            <v>46.2</v>
          </cell>
        </row>
        <row r="1546">
          <cell r="A1546">
            <v>94210</v>
          </cell>
          <cell r="B1546" t="str">
            <v>TELHAMENTO COM TELHA ONDULADA DE FIBROCIMENTO E = 6 MM, COM RECOBRIMENTO LATERAL DE 1 1/4 DE ONDA PARA TELHADO COM INCLINAÇÃO MÁXIMA DE 10°, COM ATÉ 2 ÁGUAS, INCLUSO IÇAMENTO. AF_07/2019</v>
          </cell>
          <cell r="C1546" t="str">
            <v>M2</v>
          </cell>
          <cell r="D1546">
            <v>49.06</v>
          </cell>
        </row>
        <row r="1547">
          <cell r="A1547">
            <v>94218</v>
          </cell>
          <cell r="B1547" t="str">
            <v>TELHAMENTO COM TELHA ESTRUTURAL DE FIBROCIMENTO E= 8 MM, COM ATÉ 2 ÁGUAS, INCLUSO IÇAMENTO. AF_07/2019_PS</v>
          </cell>
          <cell r="C1547" t="str">
            <v>M2</v>
          </cell>
          <cell r="D1547">
            <v>116.76</v>
          </cell>
        </row>
        <row r="1548">
          <cell r="A1548">
            <v>94213</v>
          </cell>
          <cell r="B1548" t="str">
            <v>TELHAMENTO COM TELHA DE AÇO/ALUMÍNIO E = 0,5 MM, COM ATÉ 2 ÁGUAS, INCLUSO IÇAMENTO. AF_07/2019</v>
          </cell>
          <cell r="C1548" t="str">
            <v>M2</v>
          </cell>
          <cell r="D1548">
            <v>71.94</v>
          </cell>
        </row>
        <row r="1549">
          <cell r="A1549">
            <v>94216</v>
          </cell>
          <cell r="B1549" t="str">
            <v>TELHAMENTO COM TELHA METÁLICA TERMOACÚSTICA E = 30 MM, COM ATÉ 2 ÁGUAS, INCLUSO IÇAMENTO. AF_07/2019</v>
          </cell>
          <cell r="C1549" t="str">
            <v>M2</v>
          </cell>
          <cell r="D1549">
            <v>203.74</v>
          </cell>
        </row>
        <row r="1550">
          <cell r="A1550">
            <v>94219</v>
          </cell>
          <cell r="B1550" t="str">
            <v>CUMEEIRA E ESPIGÃO PARA TELHA CERÂMICA EMBOÇADA COM ARGAMASSA TRAÇO 1:2:9 (CIMENTO, CAL E AREIA), PARA TELHADOS COM MAIS DE 2 ÁGUAS, INCLUSO TRANSPORTE VERTICAL. AF_07/2019</v>
          </cell>
          <cell r="C1550" t="str">
            <v>M</v>
          </cell>
          <cell r="D1550">
            <v>29.28</v>
          </cell>
        </row>
        <row r="1551">
          <cell r="A1551">
            <v>94220</v>
          </cell>
          <cell r="B1551" t="str">
            <v>CUMEEIRA E ESPIGÃO PARA TELHA DE CONCRETO EMBOÇADA COM ARGAMASSA TRAÇO 1:2:9 (CIMENTO, CAL E AREIA), PARA TELHADOS COM MAIS DE 2 ÁGUAS, INCLUSO TRANSPORTE VERTICAL. AF_07/2019</v>
          </cell>
          <cell r="C1551" t="str">
            <v>M</v>
          </cell>
          <cell r="D1551">
            <v>57.63</v>
          </cell>
        </row>
        <row r="1552">
          <cell r="A1552">
            <v>94221</v>
          </cell>
          <cell r="B1552" t="str">
            <v>CUMEEIRA PARA TELHA CERÂMICA EMBOÇADA COM ARGAMASSA TRAÇO 1:2:9 (CIMENTO, CAL E AREIA) PARA TELHADOS COM ATÉ 2 ÁGUAS, INCLUSO TRANSPORTE VERTICAL. AF_07/2019</v>
          </cell>
          <cell r="C1552" t="str">
            <v>M</v>
          </cell>
          <cell r="D1552">
            <v>22.11</v>
          </cell>
        </row>
        <row r="1553">
          <cell r="A1553">
            <v>94222</v>
          </cell>
          <cell r="B1553" t="str">
            <v>CUMEEIRA PARA TELHA DE CONCRETO EMBOÇADA COM ARGAMASSA TRAÇO 1:2:9 (CIMENTO, CAL E AREIA) PARA TELHADOS COM ATÉ 2 ÁGUAS, INCLUSO TRANSPORTE VERTICAL. AF_07/2019</v>
          </cell>
          <cell r="C1553" t="str">
            <v>M</v>
          </cell>
          <cell r="D1553">
            <v>50.46</v>
          </cell>
        </row>
        <row r="1554">
          <cell r="A1554">
            <v>94223</v>
          </cell>
          <cell r="B1554" t="str">
            <v>CUMEEIRA PARA TELHA DE FIBROCIMENTO ONDULADA E = 6 MM, INCLUSO ACESSÓRIOS DE FIXAÇÃO E IÇAMENTO. AF_07/2019</v>
          </cell>
          <cell r="C1554" t="str">
            <v>M</v>
          </cell>
          <cell r="D1554">
            <v>79.77</v>
          </cell>
        </row>
        <row r="1555">
          <cell r="A1555">
            <v>94451</v>
          </cell>
          <cell r="B1555" t="str">
            <v>CUMEEIRA PARA TELHA DE FIBROCIMENTO ESTRUTURAL E = 6 MM, INCLUSO ACESSÓRIOS DE FIXAÇÃO E IÇAMENTO. AF_07/2019</v>
          </cell>
          <cell r="C1555" t="str">
            <v>M</v>
          </cell>
          <cell r="D1555">
            <v>88.68</v>
          </cell>
        </row>
        <row r="1556">
          <cell r="A1556">
            <v>100325</v>
          </cell>
          <cell r="B1556" t="str">
            <v>CUMEEIRA SHED PARA TELHA ONDULADA DE FIBROCIMENTO, E = 6 MM, INCLUSO ACESSÓRIOS DE FIXAÇÃO E IÇAMENTO. AF_07/2019</v>
          </cell>
          <cell r="C1556" t="str">
            <v>M</v>
          </cell>
          <cell r="D1556">
            <v>86.12</v>
          </cell>
        </row>
        <row r="1557">
          <cell r="A1557">
            <v>100327</v>
          </cell>
          <cell r="B1557" t="str">
            <v>RUFO EXTERNO/INTERNO EM CHAPA DE AÇO GALVANIZADO NÚMERO 26, CORTE DE 33 CM, INCLUSO IÇAMENTO. AF_07/2019</v>
          </cell>
          <cell r="C1557" t="str">
            <v>M</v>
          </cell>
          <cell r="D1557">
            <v>52.11</v>
          </cell>
        </row>
        <row r="1558">
          <cell r="A1558">
            <v>100328</v>
          </cell>
          <cell r="B1558" t="str">
            <v>RETIRADA E RECOLOCAÇÃO DE  TELHA CERÂMICA DE ENCAIXE, COM ATÉ DUAS ÁGUAS, INCLUSO IÇAMENTO. AF_07/2019</v>
          </cell>
          <cell r="C1558" t="str">
            <v>M2</v>
          </cell>
          <cell r="D1558">
            <v>12.09</v>
          </cell>
        </row>
        <row r="1559">
          <cell r="A1559">
            <v>100329</v>
          </cell>
          <cell r="B1559" t="str">
            <v>RETIRADA E RECOLOCAÇÃO DE  TELHA CERÂMICA DE ENCAIXE, COM MAIS DE DUAS ÁGUAS, INCLUSO IÇAMENTO. AF_07/2019</v>
          </cell>
          <cell r="C1559" t="str">
            <v>M2</v>
          </cell>
          <cell r="D1559">
            <v>15.72</v>
          </cell>
        </row>
        <row r="1560">
          <cell r="A1560">
            <v>100330</v>
          </cell>
          <cell r="B1560" t="str">
            <v>RETIRADA E RECOLOCAÇÃO DE  TELHA CERÂMICA CAPA-CANAL, COM ATÉ DUAS ÁGUAS, INCLUSO IÇAMENTO. AF_07/2019</v>
          </cell>
          <cell r="C1560" t="str">
            <v>M2</v>
          </cell>
          <cell r="D1560">
            <v>16.39</v>
          </cell>
        </row>
        <row r="1561">
          <cell r="A1561">
            <v>100331</v>
          </cell>
          <cell r="B1561" t="str">
            <v>RETIRADA E RECOLOCAÇÃO DE  TELHA CERÂMICA CAPA-CANAL, COM MAIS DE DUAS ÁGUAS, INCLUSO IÇAMENTO. AF_07/2019</v>
          </cell>
          <cell r="C1561" t="str">
            <v>M2</v>
          </cell>
          <cell r="D1561">
            <v>22.59</v>
          </cell>
        </row>
        <row r="1562">
          <cell r="A1562">
            <v>100434</v>
          </cell>
          <cell r="B1562" t="str">
            <v>CALHA DE BEIRAL, SEMICIRCULAR DE PVC, DIAMETRO 125 MM, INCLUINDO CABECEIRAS, EMENDAS, BOCAIS, SUPORTES E VEDAÇÕES, EXCLUINDO CONDUTORES, INCLUSO TRANSPORTE VERTICAL. AF_07/2019</v>
          </cell>
          <cell r="C1562" t="str">
            <v>M</v>
          </cell>
          <cell r="D1562">
            <v>204.88</v>
          </cell>
        </row>
        <row r="1563">
          <cell r="A1563">
            <v>100435</v>
          </cell>
          <cell r="B1563" t="str">
            <v>RUFO EM FIBROCIMENTO PARA TELHA ONDULADA E = 6 MM, ABA DE 26 CM, INCLUSO TRANSPORTE VERTICAL, EXCETO CONTRARRUFO. AF_07/2019</v>
          </cell>
          <cell r="C1563" t="str">
            <v>M</v>
          </cell>
          <cell r="D1563">
            <v>59.57</v>
          </cell>
        </row>
        <row r="1564">
          <cell r="A1564">
            <v>94227</v>
          </cell>
          <cell r="B1564" t="str">
            <v>CALHA EM CHAPA DE AÇO GALVANIZADO NÚMERO 24, DESENVOLVIMENTO DE 33 CM, INCLUSO TRANSPORTE VERTICAL. AF_07/2019</v>
          </cell>
          <cell r="C1564" t="str">
            <v>M</v>
          </cell>
          <cell r="D1564">
            <v>57.75</v>
          </cell>
        </row>
        <row r="1565">
          <cell r="A1565">
            <v>94228</v>
          </cell>
          <cell r="B1565" t="str">
            <v>CALHA EM CHAPA DE AÇO GALVANIZADO NÚMERO 24, DESENVOLVIMENTO DE 50 CM, INCLUSO TRANSPORTE VERTICAL. AF_07/2019</v>
          </cell>
          <cell r="C1565" t="str">
            <v>M</v>
          </cell>
          <cell r="D1565">
            <v>78.12</v>
          </cell>
        </row>
        <row r="1566">
          <cell r="A1566">
            <v>94229</v>
          </cell>
          <cell r="B1566" t="str">
            <v>CALHA EM CHAPA DE AÇO GALVANIZADO NÚMERO 24, DESENVOLVIMENTO DE 100 CM, INCLUSO TRANSPORTE VERTICAL. AF_07/2019</v>
          </cell>
          <cell r="C1566" t="str">
            <v>M</v>
          </cell>
          <cell r="D1566">
            <v>150.52000000000001</v>
          </cell>
        </row>
        <row r="1567">
          <cell r="A1567">
            <v>94231</v>
          </cell>
          <cell r="B1567" t="str">
            <v>RUFO EM CHAPA DE AÇO GALVANIZADO NÚMERO 24, CORTE DE 25 CM, INCLUSO TRANSPORTE VERTICAL. AF_07/2019</v>
          </cell>
          <cell r="C1567" t="str">
            <v>M</v>
          </cell>
          <cell r="D1567">
            <v>46.29</v>
          </cell>
        </row>
        <row r="1568">
          <cell r="A1568">
            <v>94449</v>
          </cell>
          <cell r="B1568" t="str">
            <v>TELHAMENTO COM TELHA ONDULADA DE FIBRA DE VIDRO E = 0,6 MM, PARA TELHADO COM INCLINAÇÃO MAIOR QUE 10°, COM ATÉ 2 ÁGUAS, INCLUSO IÇAMENTO. AF_07/2019</v>
          </cell>
          <cell r="C1568" t="str">
            <v>M2</v>
          </cell>
          <cell r="D1568">
            <v>64.94</v>
          </cell>
        </row>
        <row r="1569">
          <cell r="A1569">
            <v>92255</v>
          </cell>
          <cell r="B1569" t="str">
            <v>INSTALAÇÃO DE TESOURA (INTEIRA OU MEIA), EM AÇO, PARA VÃOS MAIORES OU IGUAIS A 3,0 M E MENORES QUE 6,0 M, INCLUSO IÇAMENTO. AF_07/2019</v>
          </cell>
          <cell r="C1569" t="str">
            <v>UN</v>
          </cell>
          <cell r="D1569">
            <v>209.89</v>
          </cell>
        </row>
        <row r="1570">
          <cell r="A1570">
            <v>92256</v>
          </cell>
          <cell r="B1570" t="str">
            <v>INSTALAÇÃO DE TESOURA (INTEIRA OU MEIA), EM AÇO, PARA VÃOS MAIORES OU IGUAIS A 6,0 M E MENORES QUE 8,0 M, INCLUSO IÇAMENTO. AF_07/2019</v>
          </cell>
          <cell r="C1570" t="str">
            <v>UN</v>
          </cell>
          <cell r="D1570">
            <v>262.08999999999997</v>
          </cell>
        </row>
        <row r="1571">
          <cell r="A1571">
            <v>92257</v>
          </cell>
          <cell r="B1571" t="str">
            <v>INSTALAÇÃO DE TESOURA (INTEIRA OU MEIA), EM AÇO, PARA VÃOS MAIORES OU IGUAIS A 8,0 M E MENORES QUE 10,0 M, INCLUSO IÇAMENTO. AF_07/2019</v>
          </cell>
          <cell r="C1571" t="str">
            <v>UN</v>
          </cell>
          <cell r="D1571">
            <v>313.56</v>
          </cell>
        </row>
        <row r="1572">
          <cell r="A1572">
            <v>92258</v>
          </cell>
          <cell r="B1572" t="str">
            <v>INSTALAÇÃO DE TESOURA (INTEIRA OU MEIA), EM AÇO, PARA VÃOS MAIORES OU IGUAIS A 10,0 M E MENORES QUE 12,0 M, INCLUSO IÇAMENTO. AF_07/2019</v>
          </cell>
          <cell r="C1572" t="str">
            <v>UN</v>
          </cell>
          <cell r="D1572">
            <v>396.34</v>
          </cell>
        </row>
        <row r="1573">
          <cell r="A1573">
            <v>92568</v>
          </cell>
          <cell r="B1573" t="str">
            <v>TRAMA DE AÇO COMPOSTA POR RIPAS, CAIBROS E TERÇAS PARA TELHADOS DE ATÉ 2 ÁGUAS PARA TELHA DE ENCAIXE DE CERÂMICA OU DE CONCRETO, INCLUSO TRANSPORTE VERTICAL. AF_07/2019</v>
          </cell>
          <cell r="C1573" t="str">
            <v>M2</v>
          </cell>
          <cell r="D1573">
            <v>125.34</v>
          </cell>
        </row>
        <row r="1574">
          <cell r="A1574">
            <v>92569</v>
          </cell>
          <cell r="B1574" t="str">
            <v>TRAMA DE AÇO COMPOSTA POR RIPAS E CAIBROS PARA TELHADOS DE ATÉ 2 ÁGUAS PARA TELHA DE ENCAIXE DE CERÂMICA OU DE CONCRETO, INCLUSO TRANSPORTE VERTICAL. AF_07/2019</v>
          </cell>
          <cell r="C1574" t="str">
            <v>M2</v>
          </cell>
          <cell r="D1574">
            <v>69.599999999999994</v>
          </cell>
        </row>
        <row r="1575">
          <cell r="A1575">
            <v>92570</v>
          </cell>
          <cell r="B1575" t="str">
            <v>TRAMA DE AÇO COMPOSTA POR RIPAS PARA TELHADOS DE ATÉ 2 ÁGUAS PARA TELHA DE ENCAIXE DE CERÂMICA OU DE CONCRETO, INCLUSO TRANSPORTE VERTICAL. AF_07/2019</v>
          </cell>
          <cell r="C1575" t="str">
            <v>M2</v>
          </cell>
          <cell r="D1575">
            <v>44.04</v>
          </cell>
        </row>
        <row r="1576">
          <cell r="A1576">
            <v>92571</v>
          </cell>
          <cell r="B1576" t="str">
            <v>TRAMA DE AÇO COMPOSTA POR RIPAS, CAIBROS E TERÇAS PARA TELHADOS DE MAIS DE 2 ÁGUAS PARA TELHA DE ENCAIXE DE CERÂMICA OU DE CONCRETO, INCLUSO TRANSPORTE VERTICAL. AF_07/2019</v>
          </cell>
          <cell r="C1576" t="str">
            <v>M2</v>
          </cell>
          <cell r="D1576">
            <v>135.16</v>
          </cell>
        </row>
        <row r="1577">
          <cell r="A1577">
            <v>92572</v>
          </cell>
          <cell r="B1577" t="str">
            <v>TRAMA DE AÇO COMPOSTA POR RIPAS E CAIBROS PARA TELHADOS DE MAIS DE 2 ÁGUAS PARA TELHA DE ENCAIXE DE CERÂMICA OU DE CONCRETO, INCLUSO TRANSPORTE VERTICAL. AF_07/2019</v>
          </cell>
          <cell r="C1577" t="str">
            <v>M2</v>
          </cell>
          <cell r="D1577">
            <v>80.8</v>
          </cell>
        </row>
        <row r="1578">
          <cell r="A1578">
            <v>92573</v>
          </cell>
          <cell r="B1578" t="str">
            <v>TRAMA DE AÇO COMPOSTA POR RIPAS PARA TELHADOS DE MAIS DE 2 ÁGUAS PARA TELHA DE ENCAIXE DE CERÂMICA OU DE CONCRETO, INCLUSO TRANSPORTE VERTICAL, INCLUSO TRANSPORTE VERTICAL. AF_07/2019</v>
          </cell>
          <cell r="C1578" t="str">
            <v>M2</v>
          </cell>
          <cell r="D1578">
            <v>48.26</v>
          </cell>
        </row>
        <row r="1579">
          <cell r="A1579">
            <v>92574</v>
          </cell>
          <cell r="B1579" t="str">
            <v>TRAMA DE AÇO COMPOSTA POR RIPAS, CAIBROS E TERÇAS PARA TELHADOS DE ATÉ 2 ÁGUAS PARA TELHA CERÂMICA CAPA-CANAL, INCLUSO TRANSPORTE VERTICAL. AF_07/2019</v>
          </cell>
          <cell r="C1579" t="str">
            <v>M2</v>
          </cell>
          <cell r="D1579">
            <v>127.65</v>
          </cell>
        </row>
        <row r="1580">
          <cell r="A1580">
            <v>92575</v>
          </cell>
          <cell r="B1580" t="str">
            <v>TRAMA DE AÇO COMPOSTA POR RIPAS E CAIBROS PARA TELHADOS DE ATÉ 2 ÁGUAS PARA TELHA CERÂMICA CAPA-CANAL, INCLUSO TRANSPORTE VERTICAL. AF_07/2019</v>
          </cell>
          <cell r="C1580" t="str">
            <v>M2</v>
          </cell>
          <cell r="D1580">
            <v>63.81</v>
          </cell>
        </row>
        <row r="1581">
          <cell r="A1581">
            <v>92576</v>
          </cell>
          <cell r="B1581" t="str">
            <v>TRAMA DE AÇO COMPOSTA POR RIPAS PARA TELHADOS DE ATÉ 2 ÁGUAS PARA TELHA CERÂMICA CAPA-CANAL, INCLUSO TRANSPORTE VERTICAL. AF_07/2019</v>
          </cell>
          <cell r="C1581" t="str">
            <v>M2</v>
          </cell>
          <cell r="D1581">
            <v>34.83</v>
          </cell>
        </row>
        <row r="1582">
          <cell r="A1582">
            <v>92577</v>
          </cell>
          <cell r="B1582" t="str">
            <v>TRAMA DE AÇO COMPOSTA POR RIPAS, CAIBROS E TERÇAS PARA TELHADOS DE MAIS DE 2 ÁGUAS PARA TELHA CERÂMICA CAPA-CANAL, INCLUSO TRANSPORTE VERTICAL. AF_07/2019</v>
          </cell>
          <cell r="C1582" t="str">
            <v>M2</v>
          </cell>
          <cell r="D1582">
            <v>137.84</v>
          </cell>
        </row>
        <row r="1583">
          <cell r="A1583">
            <v>92578</v>
          </cell>
          <cell r="B1583" t="str">
            <v>TRAMA DE AÇO COMPOSTA POR RIPAS E CAIBROS PARA TELHADOS DE MAIS DE 2 ÁGUAS PARA TELHA CERÂMICA CAPA-CANAL, INCLUSO TRANSPORTE VERTICAL. AF_07/2019</v>
          </cell>
          <cell r="C1583" t="str">
            <v>M2</v>
          </cell>
          <cell r="D1583">
            <v>69.540000000000006</v>
          </cell>
        </row>
        <row r="1584">
          <cell r="A1584">
            <v>92579</v>
          </cell>
          <cell r="B1584" t="str">
            <v>TRAMA DE AÇO COMPOSTA POR RIPAS PARA TELHADOS DE MAIS DE 2 ÁGUAS PARA TELHA CERÂMICA CAPA-CANAL, INCLUSO TRANSPORTE VERTICAL. AF_07/2019</v>
          </cell>
          <cell r="C1584" t="str">
            <v>M2</v>
          </cell>
          <cell r="D1584">
            <v>38.200000000000003</v>
          </cell>
        </row>
        <row r="1585">
          <cell r="A1585">
            <v>92580</v>
          </cell>
          <cell r="B1585" t="str">
            <v>TRAMA DE AÇO COMPOSTA POR TERÇAS PARA TELHADOS DE ATÉ 2 ÁGUAS PARA TELHA ONDULADA DE FIBROCIMENTO, METÁLICA, PLÁSTICA OU TERMOACÚSTICA, INCLUSO TRANSPORTE VERTICAL. AF_07/2019</v>
          </cell>
          <cell r="C1585" t="str">
            <v>M2</v>
          </cell>
          <cell r="D1585">
            <v>47.99</v>
          </cell>
        </row>
        <row r="1586">
          <cell r="A1586">
            <v>92581</v>
          </cell>
          <cell r="B1586" t="str">
            <v>TRAMA DE AÇO COMPOSTA POR TERÇAS PARA TELHADOS DE ATÉ 2 ÁGUAS PARA TELHA ESTRUTURAL DE FIBROCIMENTO, INCLUSO TRANSPORTE VERTICAL. AF_07/2019</v>
          </cell>
          <cell r="C1586" t="str">
            <v>M2</v>
          </cell>
          <cell r="D1586">
            <v>49.78</v>
          </cell>
        </row>
        <row r="1587">
          <cell r="A1587">
            <v>92582</v>
          </cell>
          <cell r="B1587" t="str">
            <v>FABRICAÇÃO E INSTALAÇÃO DE TESOURA INTEIRA EM AÇO, VÃO DE 3 M, PARA TELHA CERÂMICA OU DE CONCRETO, INCLUSO IÇAMENTO. AF_07/2019</v>
          </cell>
          <cell r="C1587" t="str">
            <v>UN</v>
          </cell>
          <cell r="D1587">
            <v>716.49</v>
          </cell>
        </row>
        <row r="1588">
          <cell r="A1588">
            <v>92584</v>
          </cell>
          <cell r="B1588" t="str">
            <v>FABRICAÇÃO E INSTALAÇÃO DE TESOURA INTEIRA EM AÇO, VÃO DE 4 M, PARA TELHA CERÂMICA OU DE CONCRETO, INCLUSO IÇAMENTO. AF_07/2019</v>
          </cell>
          <cell r="C1588" t="str">
            <v>UN</v>
          </cell>
          <cell r="D1588">
            <v>832.55</v>
          </cell>
        </row>
        <row r="1589">
          <cell r="A1589">
            <v>92586</v>
          </cell>
          <cell r="B1589" t="str">
            <v>FABRICAÇÃO E INSTALAÇÃO DE TESOURA INTEIRA EM AÇO, VÃO DE 5 M, PARA TELHA CERÂMICA OU DE CONCRETO, INCLUSO IÇAMENTO. AF_07/2019</v>
          </cell>
          <cell r="C1589" t="str">
            <v>UN</v>
          </cell>
          <cell r="D1589">
            <v>948.6</v>
          </cell>
        </row>
        <row r="1590">
          <cell r="A1590">
            <v>92588</v>
          </cell>
          <cell r="B1590" t="str">
            <v>FABRICAÇÃO E INSTALAÇÃO DE TESOURA INTEIRA EM AÇO, VÃO DE 6 M, PARA TELHA CERÂMICA OU DE CONCRETO, INCLUSO IÇAMENTO. AF_07/2019</v>
          </cell>
          <cell r="C1590" t="str">
            <v>UN</v>
          </cell>
          <cell r="D1590">
            <v>1204.1500000000001</v>
          </cell>
        </row>
        <row r="1591">
          <cell r="A1591">
            <v>92590</v>
          </cell>
          <cell r="B1591" t="str">
            <v>FABRICAÇÃO E INSTALAÇÃO DE TESOURA INTEIRA EM AÇO, VÃO DE 7 M, PARA TELHA CERÂMICA OU DE CONCRETO, INCLUSO IÇAMENTO. AF_07/2019</v>
          </cell>
          <cell r="C1591" t="str">
            <v>UN</v>
          </cell>
          <cell r="D1591">
            <v>1320.2</v>
          </cell>
        </row>
        <row r="1592">
          <cell r="A1592">
            <v>92592</v>
          </cell>
          <cell r="B1592" t="str">
            <v>FABRICAÇÃO E INSTALAÇÃO DE TESOURA INTEIRA EM AÇO, VÃO DE 8 M, PARA TELHA CERÂMICA OU DE CONCRETO, INCLUSO IÇAMENTO. AF_07/2019</v>
          </cell>
          <cell r="C1592" t="str">
            <v>UN</v>
          </cell>
          <cell r="D1592">
            <v>1487.73</v>
          </cell>
        </row>
        <row r="1593">
          <cell r="A1593">
            <v>92594</v>
          </cell>
          <cell r="B1593" t="str">
            <v>FABRICAÇÃO E INSTALAÇÃO DE TESOURA INTEIRA EM AÇO, VÃO DE 9 M, PARA TELHA CERÂMICA OU DE CONCRETO, INCLUSO IÇAMENTO. AF_07/2019</v>
          </cell>
          <cell r="C1593" t="str">
            <v>UN</v>
          </cell>
          <cell r="D1593">
            <v>1720.44</v>
          </cell>
        </row>
        <row r="1594">
          <cell r="A1594">
            <v>92596</v>
          </cell>
          <cell r="B1594" t="str">
            <v>FABRICAÇÃO E INSTALAÇÃO DE TESOURA INTEIRA EM AÇO, VÃO DE 10 M, PARA TELHA CERÂMICA OU DE CONCRETO, INCLUSO IÇAMENTO. AF_07/2019</v>
          </cell>
          <cell r="C1594" t="str">
            <v>UN</v>
          </cell>
          <cell r="D1594">
            <v>1924.24</v>
          </cell>
        </row>
        <row r="1595">
          <cell r="A1595">
            <v>92598</v>
          </cell>
          <cell r="B1595" t="str">
            <v>FABRICAÇÃO E INSTALAÇÃO DE TESOURA INTEIRA EM AÇO, VÃO DE 11 M, PARA TELHA CERÂMICA OU DE CONCRETO, INCLUSO IÇAMENTO. AF_07/2019</v>
          </cell>
          <cell r="C1595" t="str">
            <v>UN</v>
          </cell>
          <cell r="D1595">
            <v>2040.29</v>
          </cell>
        </row>
        <row r="1596">
          <cell r="A1596">
            <v>92600</v>
          </cell>
          <cell r="B1596" t="str">
            <v>FABRICAÇÃO E INSTALAÇÃO DE TESOURA INTEIRA EM AÇO, VÃO DE 12 M, PARA TELHA CERÂMICA OU DE CONCRETO, INCLUSO IÇAMENTO. AF_07/2019</v>
          </cell>
          <cell r="C1596" t="str">
            <v>UN</v>
          </cell>
          <cell r="D1596">
            <v>2185.6999999999998</v>
          </cell>
        </row>
        <row r="1597">
          <cell r="A1597">
            <v>92602</v>
          </cell>
          <cell r="B1597" t="str">
            <v>FABRICAÇÃO E INSTALAÇÃO DE TESOURA INTEIRA EM AÇO, VÃO DE 3 M, PARA TELHA ONDULADA DE FIBROCIMENTO, METÁLICA, PLÁSTICA OU TERMOACÚSTICA, INCLUSO IÇAMENTO. AF_07/2019</v>
          </cell>
          <cell r="C1597" t="str">
            <v>UN</v>
          </cell>
          <cell r="D1597">
            <v>716.49</v>
          </cell>
        </row>
        <row r="1598">
          <cell r="A1598">
            <v>92604</v>
          </cell>
          <cell r="B1598" t="str">
            <v>FABRICAÇÃO E INSTALAÇÃO DE TESOURA INTEIRA EM AÇO, VÃO DE 4 M, PARA TELHA ONDULADA DE FIBROCIMENTO, METÁLICA, PLÁSTICA OU TERMOACÚSTICA, INCLUSO IÇAMENTO. AF_07/2019</v>
          </cell>
          <cell r="C1598" t="str">
            <v>UN</v>
          </cell>
          <cell r="D1598">
            <v>803.19</v>
          </cell>
        </row>
        <row r="1599">
          <cell r="A1599">
            <v>92606</v>
          </cell>
          <cell r="B1599" t="str">
            <v>FABRICAÇÃO E INSTALAÇÃO DE TESOURA INTEIRA EM AÇO, VÃO DE 5 M, PARA TELHA ONDULADA DE FIBROCIMENTO, METÁLICA, PLÁSTICA OU TERMOACÚSTICA, INCLUSO IÇAMENTO. AF_07/2019</v>
          </cell>
          <cell r="C1599" t="str">
            <v>UN</v>
          </cell>
          <cell r="D1599">
            <v>919.25</v>
          </cell>
        </row>
        <row r="1600">
          <cell r="A1600">
            <v>92608</v>
          </cell>
          <cell r="B1600" t="str">
            <v>FABRICAÇÃO E INSTALAÇÃO DE TESOURA INTEIRA EM AÇO, VÃO DE 6 M, PARA TELHA ONDULADA DE FIBROCIMENTO, METÁLICA, PLÁSTICA OU TERMOACÚSTICA, INCLUSO IÇAMENTO. AF_07/2019</v>
          </cell>
          <cell r="C1600" t="str">
            <v>UN</v>
          </cell>
          <cell r="D1600">
            <v>1145.44</v>
          </cell>
        </row>
        <row r="1601">
          <cell r="A1601">
            <v>92610</v>
          </cell>
          <cell r="B1601" t="str">
            <v>FABRICAÇÃO E INSTALAÇÃO DE TESOURA INTEIRA EM AÇO, VÃO DE 7 M, PARA TELHA ONDULADA DE FIBROCIMENTO, METÁLICA, PLÁSTICA OU TERMOACÚSTICA, INCLUSO IÇAMENTO. AF_07/2019</v>
          </cell>
          <cell r="C1601" t="str">
            <v>UN</v>
          </cell>
          <cell r="D1601">
            <v>1261.5</v>
          </cell>
        </row>
        <row r="1602">
          <cell r="A1602">
            <v>92612</v>
          </cell>
          <cell r="B1602" t="str">
            <v>FABRICAÇÃO E INSTALAÇÃO DE TESOURA INTEIRA EM AÇO, VÃO DE 8 M, PARA TELHA ONDULADA DE FIBROCIMENTO, METÁLICA, PLÁSTICA OU TERMOACÚSTICA, INCLUSO IÇAMENTO, INCLUSO IÇAMENTO. AF_07/2019</v>
          </cell>
          <cell r="C1602" t="str">
            <v>UN</v>
          </cell>
          <cell r="D1602">
            <v>1429.02</v>
          </cell>
        </row>
        <row r="1603">
          <cell r="A1603">
            <v>92614</v>
          </cell>
          <cell r="B1603" t="str">
            <v>FABRICAÇÃO E INSTALAÇÃO DE TESOURA INTEIRA EM AÇO, VÃO DE 9 M, PARA TELHA ONDULADA DE FIBROCIMENTO, METÁLICA, PLÁSTICA OU TERMOACÚSTICA, INCLUSO IÇAMENTO. AF_07/2019</v>
          </cell>
          <cell r="C1603" t="str">
            <v>UN</v>
          </cell>
          <cell r="D1603">
            <v>1603.03</v>
          </cell>
        </row>
        <row r="1604">
          <cell r="A1604">
            <v>92616</v>
          </cell>
          <cell r="B1604" t="str">
            <v>FABRICAÇÃO E INSTALAÇÃO DE TESOURA INTEIRA EM AÇO, VÃO DE 10 M, PARA TELHA ONDULADA DE FIBROCIMENTO, METÁLICA, PLÁSTICA OU TERMOACÚSTICA, INCLUSO IÇAMENTO. AF_07/2019</v>
          </cell>
          <cell r="C1604" t="str">
            <v>UN</v>
          </cell>
          <cell r="D1604">
            <v>1836.18</v>
          </cell>
        </row>
        <row r="1605">
          <cell r="A1605">
            <v>92618</v>
          </cell>
          <cell r="B1605" t="str">
            <v>FABRICAÇÃO E INSTALAÇÃO DE TESOURA INTEIRA EM AÇO, VÃO DE 11 M, PARA TELHA ONDULADA DE FIBROCIMENTO, METÁLICA, PLÁSTICA OU TERMOACÚSTICA, INCLUSO IÇAMENTO. AF_07/2019</v>
          </cell>
          <cell r="C1605" t="str">
            <v>UN</v>
          </cell>
          <cell r="D1605">
            <v>1952.23</v>
          </cell>
        </row>
        <row r="1606">
          <cell r="A1606">
            <v>92620</v>
          </cell>
          <cell r="B1606" t="str">
            <v>FABRICAÇÃO E INSTALAÇÃO DE TESOURA INTEIRA EM AÇO, VÃO DE 12 M, PARA TELHA ONDULADA DE FIBROCIMENTO, METÁLICA, PLÁSTICA OU TERMOACÚSTICA, INCLUSO IÇAMENTO. AF_07/2019</v>
          </cell>
          <cell r="C1606" t="str">
            <v>UN</v>
          </cell>
          <cell r="D1606">
            <v>2068.2800000000002</v>
          </cell>
        </row>
        <row r="1607">
          <cell r="A1607">
            <v>100357</v>
          </cell>
          <cell r="B1607" t="str">
            <v>FABRICAÇÃO E INSTALAÇÃO DE MEIA TESOURA DE MADEIRA NÃO APARELHADA, COM VÃO DE 3 M, PARA TELHA CERÂMICA OU DE CONCRETO, INCLUSO IÇAMENTO. AF_07/2019</v>
          </cell>
          <cell r="C1607" t="str">
            <v>UN</v>
          </cell>
          <cell r="D1607">
            <v>1128.94</v>
          </cell>
        </row>
        <row r="1608">
          <cell r="A1608">
            <v>100358</v>
          </cell>
          <cell r="B1608" t="str">
            <v>FABRICAÇÃO E INSTALAÇÃO DE MEIA TESOURA DE MADEIRA NÃO APARELHADA, COM VÃO DE 4 M, PARA TELHA CERÂMICA OU DE CONCRETO, INCLUSO IÇAMENTO. AF_07/2019</v>
          </cell>
          <cell r="C1608" t="str">
            <v>UN</v>
          </cell>
          <cell r="D1608">
            <v>1532.39</v>
          </cell>
        </row>
        <row r="1609">
          <cell r="A1609">
            <v>100359</v>
          </cell>
          <cell r="B1609" t="str">
            <v>FABRICAÇÃO E INSTALAÇÃO DE MEIA TESOURA DE MADEIRA NÃO APARELHADA, COM VÃO DE 5 M, PARA TELHA CERÂMICA OU DE CONCRETO, INCLUSO IÇAMENTO. AF_07/2019</v>
          </cell>
          <cell r="C1609" t="str">
            <v>UN</v>
          </cell>
          <cell r="D1609">
            <v>1609.45</v>
          </cell>
        </row>
        <row r="1610">
          <cell r="A1610">
            <v>100360</v>
          </cell>
          <cell r="B1610" t="str">
            <v>FABRICAÇÃO E INSTALAÇÃO DE MEIA TESOURA DE MADEIRA NÃO APARELHADA, COM VÃO DE 6 M, PARA TELHA CERÂMICA OU DE CONCRETO, INCLUSO IÇAMENTO. AF_07/2019</v>
          </cell>
          <cell r="C1610" t="str">
            <v>UN</v>
          </cell>
          <cell r="D1610">
            <v>1784.26</v>
          </cell>
        </row>
        <row r="1611">
          <cell r="A1611">
            <v>100361</v>
          </cell>
          <cell r="B1611" t="str">
            <v>FABRICAÇÃO E INSTALAÇÃO DE MEIA TESOURA DE MADEIRA NÃO APARELHADA, COM VÃO DE 7 M, PARA TELHA CERÂMICA OU DE CONCRETO, INCLUSO IÇAMENTO. AF_07/2019</v>
          </cell>
          <cell r="C1611" t="str">
            <v>UN</v>
          </cell>
          <cell r="D1611">
            <v>2220.29</v>
          </cell>
        </row>
        <row r="1612">
          <cell r="A1612">
            <v>100362</v>
          </cell>
          <cell r="B1612" t="str">
            <v>FABRICAÇÃO E INSTALAÇÃO DE MEIA TESOURA DE MADEIRA NÃO APARELHADA, COM VÃO DE 8 M, PARA TELHA CERÂMICA OU DE CONCRETO, INCLUSO IÇAMENTO. AF_07/2019</v>
          </cell>
          <cell r="C1612" t="str">
            <v>UN</v>
          </cell>
          <cell r="D1612">
            <v>2887.13</v>
          </cell>
        </row>
        <row r="1613">
          <cell r="A1613">
            <v>100363</v>
          </cell>
          <cell r="B1613" t="str">
            <v>FABRICAÇÃO E INSTALAÇÃO DE MEIA TESOURA DE MADEIRA NÃO APARELHADA, COM VÃO DE 9 M, PARA TELHA CERÂMICA OU DE CONCRETO, INCLUSO IÇAMENTO. AF_07/2019</v>
          </cell>
          <cell r="C1613" t="str">
            <v>UN</v>
          </cell>
          <cell r="D1613">
            <v>2981.69</v>
          </cell>
        </row>
        <row r="1614">
          <cell r="A1614">
            <v>100364</v>
          </cell>
          <cell r="B1614" t="str">
            <v>FABRICAÇÃO E INSTALAÇÃO DE MEIA TESOURA DE MADEIRA NÃO APARELHADA, COM VÃO DE 10 M, PARA TELHA CERÂMICA OU DE CONCRETO, INCLUSO IÇAMENTO. AF_07/2019</v>
          </cell>
          <cell r="C1614" t="str">
            <v>UN</v>
          </cell>
          <cell r="D1614">
            <v>3241.85</v>
          </cell>
        </row>
        <row r="1615">
          <cell r="A1615">
            <v>100365</v>
          </cell>
          <cell r="B1615" t="str">
            <v>FABRICAÇÃO E INSTALAÇÃO DE MEIA TESOURA DE MADEIRA NÃO APARELHADA, COM VÃO DE 11 M, PARA TELHA CERÂMICA OU DE CONCRETO, INCLUSO IÇAMENTO. AF_07/2019</v>
          </cell>
          <cell r="C1615" t="str">
            <v>UN</v>
          </cell>
          <cell r="D1615">
            <v>3735.21</v>
          </cell>
        </row>
        <row r="1616">
          <cell r="A1616">
            <v>100366</v>
          </cell>
          <cell r="B1616" t="str">
            <v>FABRICAÇÃO E INSTALAÇÃO DE MEIA TESOURA DE MADEIRA NÃO APARELHADA, COM VÃO DE 12 M, PARA TELHA CERÂMICA OU DE CONCRETO, INCLUSO IÇAMENTO. AF_07/2019</v>
          </cell>
          <cell r="C1616" t="str">
            <v>UN</v>
          </cell>
          <cell r="D1616">
            <v>3987.88</v>
          </cell>
        </row>
        <row r="1617">
          <cell r="A1617">
            <v>100367</v>
          </cell>
          <cell r="B1617" t="str">
            <v>FABRICAÇÃO E INSTALAÇÃO DE MEIA TESOURA DE MADEIRA NÃO APARELHADA, COM VÃO DE 3 M, PARA TELHA ONDULADA DE FIBROCIMENTO, ALUMÍNIO, PLÁSTICA OU TERMOACÚSTICA, INCLUSO IÇAMENTO. AF_07/2019</v>
          </cell>
          <cell r="C1617" t="str">
            <v>UN</v>
          </cell>
          <cell r="D1617">
            <v>1099.54</v>
          </cell>
        </row>
        <row r="1618">
          <cell r="A1618">
            <v>100368</v>
          </cell>
          <cell r="B1618" t="str">
            <v>FABRICAÇÃO E INSTALAÇÃO DE MEIA TESOURA DE MADEIRA NÃO APARELHADA, COM VÃO DE 4 M, PARA TELHA ONDULADA DE FIBROCIMENTO, ALUMÍNIO, PLÁSTICA OU TERMOACÚSTICA, INCLUSO IÇAMENTO. AF_07/2019</v>
          </cell>
          <cell r="C1618" t="str">
            <v>UN</v>
          </cell>
          <cell r="D1618">
            <v>1496.13</v>
          </cell>
        </row>
        <row r="1619">
          <cell r="A1619">
            <v>100369</v>
          </cell>
          <cell r="B1619" t="str">
            <v>FABRICAÇÃO E INSTALAÇÃO DE MEIA TESOURA DE MADEIRA NÃO APARELHADA, COM VÃO DE 5 M, PARA TELHA ONDULADA DE FIBROCIMENTO, ALUMÍNIO, PLÁSTICA OU TERMOACÚSTICA, INCLUSO IÇAMENTO. AF_07/2019</v>
          </cell>
          <cell r="C1619" t="str">
            <v>UN</v>
          </cell>
          <cell r="D1619">
            <v>1573.19</v>
          </cell>
        </row>
        <row r="1620">
          <cell r="A1620">
            <v>100370</v>
          </cell>
          <cell r="B1620" t="str">
            <v>FABRICAÇÃO E INSTALAÇÃO DE MEIA TESOURA DE MADEIRA NÃO APARELHADA, COM VÃO DE 6 M, PARA TELHA ONDULADA DE FIBROCIMENTO, ALUMÍNIO, PLÁSTICA OU TERMOACÚSTICA, INCLUSO IÇAMENTO. AF_07/2019</v>
          </cell>
          <cell r="C1620" t="str">
            <v>UN</v>
          </cell>
          <cell r="D1620">
            <v>1860.35</v>
          </cell>
        </row>
        <row r="1621">
          <cell r="A1621">
            <v>100371</v>
          </cell>
          <cell r="B1621" t="str">
            <v>FABRICAÇÃO E INSTALAÇÃO DE MEIA TESOURA DE MADEIRA NÃO APARELHADA, COM VÃO DE 7 M, PARA TELHA ONDULADA DE FIBROCIMENTO, ALUMÍNIO, PLÁSTICA OU TERMOACÚSTICA, INCLUSO IÇAMENTO. AF_07/2019</v>
          </cell>
          <cell r="C1621" t="str">
            <v>UN</v>
          </cell>
          <cell r="D1621">
            <v>2123.59</v>
          </cell>
        </row>
        <row r="1622">
          <cell r="A1622">
            <v>100372</v>
          </cell>
          <cell r="B1622" t="str">
            <v>FABRICAÇÃO E INSTALAÇÃO DE MEIA TESOURA DE MADEIRA NÃO APARELHADA, COM VÃO DE 8 M, PARA TELHA ONDULADA DE FIBROCIMENTO, ALUMÍNIO, PLÁSTICA OU TERMOACÚSTICA, INCLUSO IÇAMENTO. AF_07/2019</v>
          </cell>
          <cell r="C1622" t="str">
            <v>UN</v>
          </cell>
          <cell r="D1622">
            <v>2721.44</v>
          </cell>
        </row>
        <row r="1623">
          <cell r="A1623">
            <v>100373</v>
          </cell>
          <cell r="B1623" t="str">
            <v>FABRICAÇÃO E INSTALAÇÃO DE MEIA TESOURA DE MADEIRA NÃO APARELHADA, COM VÃO DE 9 M, PARA TELHA ONDULADA DE FIBROCIMENTO, ALUMÍNIO, PLÁSTICA OU TERMOACÚSTICA, INCLUSO IÇAMENTO. AF_07/2019</v>
          </cell>
          <cell r="C1623" t="str">
            <v>UN</v>
          </cell>
          <cell r="D1623">
            <v>2814.77</v>
          </cell>
        </row>
        <row r="1624">
          <cell r="A1624">
            <v>100374</v>
          </cell>
          <cell r="B1624" t="str">
            <v>FABRICAÇÃO E INSTALAÇÃO DE MEIA TESOURA DE MADEIRA NÃO APARELHADA, COM VÃO DE 10 M, PARA TELHA ONDULADA DE FIBROCIMENTO, ALUMÍNIO, PLÁSTICA OU TERMOACÚSTICA, INCLUSO IÇAMENTO. AF_07/2019</v>
          </cell>
          <cell r="C1624" t="str">
            <v>UN</v>
          </cell>
          <cell r="D1624">
            <v>3021.65</v>
          </cell>
        </row>
        <row r="1625">
          <cell r="A1625">
            <v>100375</v>
          </cell>
          <cell r="B1625" t="str">
            <v>FABRICAÇÃO E INSTALAÇÃO DE MEIA TESOURA DE MADEIRA NÃO APARELHADA, COM VÃO DE 11 M, PARA TELHA ONDULADA DE FIBROCIMENTO, ALUMÍNIO, PLÁSTICA OU TERMOACÚSTICA, INCLUSO IÇAMENTO. AF_07/2019</v>
          </cell>
          <cell r="C1625" t="str">
            <v>UN</v>
          </cell>
          <cell r="D1625">
            <v>3407.51</v>
          </cell>
        </row>
        <row r="1626">
          <cell r="A1626">
            <v>100376</v>
          </cell>
          <cell r="B1626" t="str">
            <v>FABRICAÇÃO E INSTALAÇÃO DE MEIA TESOURA DE MADEIRA NÃO APARELHADA, COM VÃO DE 12 M, PARA TELHA ONDULADA DE FIBROCIMENTO, ALUMÍNIO, PLÁSTICA OU TERMOACÚSTICA, INCLUSO IÇAMENTO. AF_07/2019</v>
          </cell>
          <cell r="C1626" t="str">
            <v>UN</v>
          </cell>
          <cell r="D1626">
            <v>3336.68</v>
          </cell>
        </row>
        <row r="1627">
          <cell r="A1627">
            <v>100377</v>
          </cell>
          <cell r="B1627" t="str">
            <v>FABRICAÇÃO E INSTALAÇÃO DE TESOURA (INTEIRA OU MEIA) EM AÇO, VÃOS MAIORES OU IGUAIS A 3,0 M E MENORES OU IGUAL A 6,0 M, INCLUSO IÇAMENTO. AF_07/2019</v>
          </cell>
          <cell r="C1627" t="str">
            <v>KG</v>
          </cell>
          <cell r="D1627">
            <v>11.76</v>
          </cell>
        </row>
        <row r="1628">
          <cell r="A1628">
            <v>100378</v>
          </cell>
          <cell r="B1628" t="str">
            <v>FABRICAÇÃO E INSTALAÇÃO DE TESOURA (INTEIRA OU MEIA) EM AÇO, VÃOS MAIORES QUE 6,0 M E MENORES QUE 12,0 M, INCLUSO IÇAMENTO. AF_07/2019</v>
          </cell>
          <cell r="C1628" t="str">
            <v>KG</v>
          </cell>
          <cell r="D1628">
            <v>10.89</v>
          </cell>
        </row>
        <row r="1629">
          <cell r="A1629">
            <v>100382</v>
          </cell>
          <cell r="B1629" t="str">
            <v>FABRICAÇÃO E INSTALAÇÃO DE PONTALETES DE MADEIRA NÃO APARELHADA PARA TELHADOS COM ATÉ 2 ÁGUAS E COM TELHA ONDULADA DE FIBROCIMENTO, ALUMÍNIO OU PLÁSTICA EM EDIFÍCIO RESIDENCIAL TÉRREO, INCLUSO TRANSPORTE VERTICAL. AF_07/2019</v>
          </cell>
          <cell r="C1629" t="str">
            <v>M2</v>
          </cell>
          <cell r="D1629">
            <v>24.9</v>
          </cell>
        </row>
        <row r="1630">
          <cell r="A1630">
            <v>104314</v>
          </cell>
          <cell r="B1630" t="str">
            <v>TRAMA DE AÇO COMPOSTA POR TERÇAS PARA TELHADOS DE ATÉ 2 ÁGUAS PARA TELHA ONDULADA DE FIBROCIMENTO, METÁLICA, PLÁSTICA OU TERMOACÚSTICA, INCLUSO TRANSPORTE VERTICAL (EM KG). AF_07/2019</v>
          </cell>
          <cell r="C1630" t="str">
            <v>KG</v>
          </cell>
          <cell r="D1630">
            <v>11.07</v>
          </cell>
        </row>
        <row r="1631">
          <cell r="A1631">
            <v>94444</v>
          </cell>
          <cell r="B1631" t="str">
            <v>TELHAMENTO COM TELHA DE ENCAIXE, TIPO FRANCESA DE VIDRO, COM ATÉ 2 ÁGUAS, INCLUSO TRANSPORTE VERTICAL. AF_07/2019</v>
          </cell>
          <cell r="C1631" t="str">
            <v>M2</v>
          </cell>
          <cell r="D1631">
            <v>747.46</v>
          </cell>
        </row>
        <row r="1632">
          <cell r="A1632">
            <v>104482</v>
          </cell>
          <cell r="B1632" t="str">
            <v>ESGOTAMENTO DE VALA COM BOMBA SUBMERSÍVEL. AF_12/2022</v>
          </cell>
          <cell r="C1632" t="str">
            <v>H</v>
          </cell>
          <cell r="D1632">
            <v>34.630000000000003</v>
          </cell>
        </row>
        <row r="1633">
          <cell r="A1633">
            <v>104184</v>
          </cell>
          <cell r="B1633" t="str">
            <v>INSTALAÇÃO E DESINSTALAÇÃO DE REGISTRO DE PVC PARA SISTEMA DE REBAIXAMENTO DE LENÇOL FREÁTICO POR PONTEIRAS FILTRANTES. AF_12/2022</v>
          </cell>
          <cell r="C1633" t="str">
            <v>UN</v>
          </cell>
          <cell r="D1633">
            <v>36.39</v>
          </cell>
        </row>
        <row r="1634">
          <cell r="A1634">
            <v>104185</v>
          </cell>
          <cell r="B1634" t="str">
            <v>INSTALAÇÃO E DESINSTALAÇÃO DE CONJUNTO DE BOMBAS, À VÁCUO E CENTRÍFUGA, PARA SISTEMA DE REBAIXAMENTO DE LENÇOL FREÁTICO POR PONTEIRAS FILTRANTES (EXCLUI O FORNECIMENTO DE BOMBAS). AF_12/2022</v>
          </cell>
          <cell r="C1634" t="str">
            <v>UN</v>
          </cell>
          <cell r="D1634">
            <v>28.91</v>
          </cell>
        </row>
        <row r="1635">
          <cell r="A1635">
            <v>104186</v>
          </cell>
          <cell r="B1635" t="str">
            <v>PERFURAÇÃO DE SOLO PARA SISTEMA DE REBAIXAMENTO DE LENÇOL FREÁTICO POR POÇOS PROFUNDOS, DIÂMETRO DO POÇO DE 400 MM. AF_12/2022</v>
          </cell>
          <cell r="C1635" t="str">
            <v>M</v>
          </cell>
          <cell r="D1635">
            <v>280.43</v>
          </cell>
        </row>
        <row r="1636">
          <cell r="A1636">
            <v>104187</v>
          </cell>
          <cell r="B1636" t="str">
            <v>INSTALAÇÃO E RETIRADA DE REVESTIMENTO METÁLICO PARA PERFURAÇÃO DE SOLO PARA SISTEMA DE REBAIXAMENTO DE LENÇOL FREÁTICO POR PORÇOS PROFUNDOS, DIÂMETRO DO POÇO DE 400 MM. AF_12/2022</v>
          </cell>
          <cell r="C1636" t="str">
            <v>M</v>
          </cell>
          <cell r="D1636">
            <v>1686.32</v>
          </cell>
        </row>
        <row r="1637">
          <cell r="A1637">
            <v>104189</v>
          </cell>
          <cell r="B1637" t="str">
            <v>INSTALAÇÃO DE MATERIAL GRANULAR FILTRANTE PARA SISTEMA DE REBAIXAMENTO DE LENÇOL FREÁTICO POR POÇOS PROFUNDOSA, DIÂMETRO DO POÇO DE 400 MM. AF_12/2022</v>
          </cell>
          <cell r="C1637" t="str">
            <v>M3</v>
          </cell>
          <cell r="D1637">
            <v>132.38</v>
          </cell>
        </row>
        <row r="1638">
          <cell r="A1638">
            <v>104190</v>
          </cell>
          <cell r="B1638" t="str">
            <v>INSTALAÇÃO E DESINSTALAÇÃO DE SISTEMA DE BOMBA PARA SISTEMA DE REBAIXAMENTO DE LENÇOL FREÁTICO POR POÇOS PROFUNDOS (EXCLUI O FORNECIMENTO DE BOMBA). AF_12/2022</v>
          </cell>
          <cell r="C1638" t="str">
            <v>UN</v>
          </cell>
          <cell r="D1638">
            <v>733.48</v>
          </cell>
        </row>
        <row r="1639">
          <cell r="A1639">
            <v>102661</v>
          </cell>
          <cell r="B1639" t="str">
            <v>DRENO SUBSUPERFICIAL (SEÇÃO 0,40 X 0,40 M), COM TUBO DE PEAD CORRUGADO PERFURADO, DN 100 MM, ENCHIMENTO COM AREIA. AF_07/2021</v>
          </cell>
          <cell r="C1639" t="str">
            <v>M</v>
          </cell>
          <cell r="D1639">
            <v>33.32</v>
          </cell>
        </row>
        <row r="1640">
          <cell r="A1640">
            <v>102662</v>
          </cell>
          <cell r="B1640" t="str">
            <v>DRENO SUBSUPERFICIAL (SEÇÃO 0,40 X 0,40 M), COM TUBO DE PVC CORRUGADO RÍGIDO PERFURADO, DN 100 MM, ENCHIMENTO COM AREIA. AF_07/2021</v>
          </cell>
          <cell r="C1640" t="str">
            <v>M</v>
          </cell>
          <cell r="D1640">
            <v>104.38</v>
          </cell>
        </row>
        <row r="1641">
          <cell r="A1641">
            <v>102663</v>
          </cell>
          <cell r="B1641" t="str">
            <v>DRENO SUBSUPERFICIAL (SEÇÃO 0,40 X 0,40 M), COM TUBO DE CONCRETO SIMPLES POROSO, DN 200 MM, ENCHIMENTO COM AREIA. AF_07/2021</v>
          </cell>
          <cell r="C1641" t="str">
            <v>M</v>
          </cell>
          <cell r="D1641">
            <v>74.459999999999994</v>
          </cell>
        </row>
        <row r="1642">
          <cell r="A1642">
            <v>102664</v>
          </cell>
          <cell r="B1642" t="str">
            <v>DRENO SUBSUPERFICIAL (SEÇÃO 0,40 X 0,40 M), CEGO, ENCHIMENTO DE BRITA, ENVOLVIDO COM MANTA GEOTÊXTIL. AF_07/2021</v>
          </cell>
          <cell r="C1642" t="str">
            <v>M</v>
          </cell>
          <cell r="D1642">
            <v>57.49</v>
          </cell>
        </row>
        <row r="1643">
          <cell r="A1643">
            <v>102665</v>
          </cell>
          <cell r="B1643" t="str">
            <v>DRENO SUBSUPERFICIAL (SEÇÃO 0,40 X 0,40 M), CEGO, ENCHIMENTO DE BRITA. AF_07/2021</v>
          </cell>
          <cell r="C1643" t="str">
            <v>M</v>
          </cell>
          <cell r="D1643">
            <v>31.53</v>
          </cell>
        </row>
        <row r="1644">
          <cell r="A1644">
            <v>102666</v>
          </cell>
          <cell r="B1644" t="str">
            <v>DRENO SUBSUPERFICIAL (SEÇÃO 0,40 X 0,40 M), COM TUBO DE PEAD CORRUGADO PERFURADO, DN 100 MM, ENCHIMENTO COM BRITA, ENVOLVIDO COM MANTA GEOTÊXTIL. AF_07/2021</v>
          </cell>
          <cell r="C1644" t="str">
            <v>M</v>
          </cell>
          <cell r="D1644">
            <v>68.58</v>
          </cell>
        </row>
        <row r="1645">
          <cell r="A1645">
            <v>102668</v>
          </cell>
          <cell r="B1645" t="str">
            <v>DRENO SUBSUPERFICIAL (SEÇÃO 0,40 X 0,40 M), COM TUBO DE PVC CORRUGADO RÍGIDO PERFURADO, DN 100 MM, ENCHIMENTO COM BRITA, ENVOLVIDO COM MANTA GEOTÊXTIL. AF_07/2021</v>
          </cell>
          <cell r="C1645" t="str">
            <v>M</v>
          </cell>
          <cell r="D1645">
            <v>139.63999999999999</v>
          </cell>
        </row>
        <row r="1646">
          <cell r="A1646">
            <v>102669</v>
          </cell>
          <cell r="B1646" t="str">
            <v>DRENO SUBSUPERFICIAL (SEÇÃO 0,40 X 0,40 M), COM TUBO DE CONCRETO SIMPLES POROSO, DN 200 MM, ENCHIMENTO COM BRITA, ENVOLVIDO COM MANTA GEOTÊXTIL. AF_07/2021</v>
          </cell>
          <cell r="C1646" t="str">
            <v>M</v>
          </cell>
          <cell r="D1646">
            <v>108.29</v>
          </cell>
        </row>
        <row r="1647">
          <cell r="A1647">
            <v>102670</v>
          </cell>
          <cell r="B1647" t="str">
            <v>DRENO PROFUNDO (SEÇÃO 0,50 X 1,50 M), COM TUBO DE PEAD CORRUGADO PERFURADO, DN 100 MM, ENCHIMENTO COM AREIA, COM SELO DE ARGILA. AF_07/2021</v>
          </cell>
          <cell r="C1647" t="str">
            <v>M</v>
          </cell>
          <cell r="D1647">
            <v>95.05</v>
          </cell>
        </row>
        <row r="1648">
          <cell r="A1648">
            <v>102672</v>
          </cell>
          <cell r="B1648" t="str">
            <v>DRENO PROFUNDO (SEÇÃO 0,50 X 1,50 M), COM TUBO DE PVC CORRUGADO RÍGIDO PERFURADO, DN 100 MM, ENCHIMENTO COM AREIA, COM SELO DE ARGILA. AF_07/2021</v>
          </cell>
          <cell r="C1648" t="str">
            <v>M</v>
          </cell>
          <cell r="D1648">
            <v>180.07</v>
          </cell>
        </row>
        <row r="1649">
          <cell r="A1649">
            <v>102673</v>
          </cell>
          <cell r="B1649" t="str">
            <v>DRENO PROFUNDO (SEÇÃO 0,50 X 1,50 M), COM TUBO DE CONCRETO SIMPLES POROSO, DN 200 MM, ENCHIMENTO COM AREIA, COM SELO DE ARGILA. AF_07/2021</v>
          </cell>
          <cell r="C1649" t="str">
            <v>M</v>
          </cell>
          <cell r="D1649">
            <v>164.61</v>
          </cell>
        </row>
        <row r="1650">
          <cell r="A1650">
            <v>102674</v>
          </cell>
          <cell r="B1650" t="str">
            <v>DRENO PROFUNDO (SEÇÃO 0,50 X 1,50 M), COM TUBO DE PEAD CORRUGADO PERFURADO, DN 100 MM, ENCHIMENTO COM AREIA. AF_07/2021</v>
          </cell>
          <cell r="C1650" t="str">
            <v>M</v>
          </cell>
          <cell r="D1650">
            <v>103.58</v>
          </cell>
        </row>
        <row r="1651">
          <cell r="A1651">
            <v>102676</v>
          </cell>
          <cell r="B1651" t="str">
            <v>DRENO PROFUNDO (SEÇÃO 0,50 X 1,50 M), COM TUBO DE PVC CORRUGADO RÍGIDO PERFURADO, DN 100 MM, ENCHIMENTO COM AREIA. AF_07/2021</v>
          </cell>
          <cell r="C1651" t="str">
            <v>M</v>
          </cell>
          <cell r="D1651">
            <v>178.49</v>
          </cell>
        </row>
        <row r="1652">
          <cell r="A1652">
            <v>102677</v>
          </cell>
          <cell r="B1652" t="str">
            <v>DRENO PROFUNDO (SEÇÃO 0,50 X 1,50 M), COM TUBO DE CONCRETO SIMPLES POROSO, DN 200 MM, ENCHIMENTO COM AREIA. AF_07/2021</v>
          </cell>
          <cell r="C1652" t="str">
            <v>M</v>
          </cell>
          <cell r="D1652">
            <v>151.31</v>
          </cell>
        </row>
        <row r="1653">
          <cell r="A1653">
            <v>102678</v>
          </cell>
          <cell r="B1653" t="str">
            <v>DRENO PROFUNDO (SEÇÃO 0,50 X 1,50 M), CEGO, ENCHIMENTO DE BRITA, ENVOLVIDO COM MANTA GEOTÊXTIL, COM SELO DE ARGILA. AF_07/2021</v>
          </cell>
          <cell r="C1653" t="str">
            <v>M</v>
          </cell>
          <cell r="D1653">
            <v>170.38</v>
          </cell>
        </row>
        <row r="1654">
          <cell r="A1654">
            <v>102679</v>
          </cell>
          <cell r="B1654" t="str">
            <v>DRENO PROFUNDO (SEÇÃO 0,50 X 1,50 M), CEGO, ENCHIMENTO DE BRITA, ENVOLVIDO COM MANTA GEOTÊXTIL. AF_07/2021</v>
          </cell>
          <cell r="C1654" t="str">
            <v>M</v>
          </cell>
          <cell r="D1654">
            <v>188.69</v>
          </cell>
        </row>
        <row r="1655">
          <cell r="A1655">
            <v>102680</v>
          </cell>
          <cell r="B1655" t="str">
            <v>DRENO PROFUNDO (SEÇÃO 0,50 X 1,50 M), COM TUBO DE PEAD CORRUGADO PERFURADO, DN 100 MM, ENCHIMENTO COM BRITA, ENVOLVIDO COM MANTA GEOTÊXTIL, COM SELO DE ARGILA. AF_07/2021</v>
          </cell>
          <cell r="C1655" t="str">
            <v>M</v>
          </cell>
          <cell r="D1655">
            <v>182.8</v>
          </cell>
        </row>
        <row r="1656">
          <cell r="A1656">
            <v>102681</v>
          </cell>
          <cell r="B1656" t="str">
            <v>DRENO PROFUNDO (SEÇÃO 0,50 X 1,50 M), COM TUBO DE PVC CORRUGADO RÍGIDO PERFURADO, DN 100 MM, ENCHIMENTO COM BRITA, ENVOLVIDO COM MANTA GEOTÊXTIL, COM SELO DE ARGILA. AF_07/2021</v>
          </cell>
          <cell r="C1656" t="str">
            <v>M</v>
          </cell>
          <cell r="D1656">
            <v>257.70999999999998</v>
          </cell>
        </row>
        <row r="1657">
          <cell r="A1657">
            <v>102683</v>
          </cell>
          <cell r="B1657" t="str">
            <v>DRENO PROFUNDO (SEÇÃO 0,50 X 1,50 M), COM TUBO DE CONCRETO SIMPLES POROSO, DN 200 MM, ENCHIMENTO COM BRITA, ENVOLVIDO COM MANTA GEOTÊXTIL, COM SELO DE ARGILA. AF_07/2021</v>
          </cell>
          <cell r="C1657" t="str">
            <v>M</v>
          </cell>
          <cell r="D1657">
            <v>233.38</v>
          </cell>
        </row>
        <row r="1658">
          <cell r="A1658">
            <v>102684</v>
          </cell>
          <cell r="B1658" t="str">
            <v>DRENO PROFUNDO (SEÇÃO 0,50 X 1,50 M), COM TUBO DE PEAD CORRUGADO PERFURADO, DN 100 MM, ENCHIMENTO COM BRITA, ENVOLVIDO COM MANTA GEOTÊXTIL. AF_07/2021</v>
          </cell>
          <cell r="C1658" t="str">
            <v>M</v>
          </cell>
          <cell r="D1658">
            <v>201.1</v>
          </cell>
        </row>
        <row r="1659">
          <cell r="A1659">
            <v>102685</v>
          </cell>
          <cell r="B1659" t="str">
            <v>DRENO PROFUNDO (SEÇÃO 0,50 X 1,50 M), COM TUBO DE PVC CORRUGADO RÍGIDO PERFURADO, DN 100 MM, ENCHIMENTO COM BRITA, ENVOLVIDO COM MANTA GEOTÊXTIL. AF_07/2021</v>
          </cell>
          <cell r="C1659" t="str">
            <v>M</v>
          </cell>
          <cell r="D1659">
            <v>276.01</v>
          </cell>
        </row>
        <row r="1660">
          <cell r="A1660">
            <v>102687</v>
          </cell>
          <cell r="B1660" t="str">
            <v>DRENO PROFUNDO (SEÇÃO 0,50 X 1,50 M), COM TUBO DE CONCRETO SIMPLES POROSO, DN 200 MM, ENCHIMENTO COM BRITA, ENVOLVIDO COM MANTA GEOTÊXTIL. AF_07/2021</v>
          </cell>
          <cell r="C1660" t="str">
            <v>M</v>
          </cell>
          <cell r="D1660">
            <v>247.38</v>
          </cell>
        </row>
        <row r="1661">
          <cell r="A1661">
            <v>102688</v>
          </cell>
          <cell r="B1661" t="str">
            <v>DRENO ESPINHA DE PEIXE (SEÇÃO 0,40 X 0,40 M), COM TUBO DE PEAD CORRUGADO PERFURADO, DN 100 MM, ENCHIMENTO COM AREIA, INCLUSIVE CONEXÕES. AF_07/2021</v>
          </cell>
          <cell r="C1661" t="str">
            <v>M</v>
          </cell>
          <cell r="D1661">
            <v>40.090000000000003</v>
          </cell>
        </row>
        <row r="1662">
          <cell r="A1662">
            <v>102689</v>
          </cell>
          <cell r="B1662" t="str">
            <v>DRENO ESPINHA DE PEIXE (SEÇÃO 0,40 X 0,40 M), COM TUBO DE PVC CORRUGADO RÍGIDO PERFURADO, DN 100 MM, ENCHIMENTO COM AREIA, INCLUSIVE CONEXÕES. AF_07/2021</v>
          </cell>
          <cell r="C1662" t="str">
            <v>M</v>
          </cell>
          <cell r="D1662">
            <v>108.38</v>
          </cell>
        </row>
        <row r="1663">
          <cell r="A1663">
            <v>102690</v>
          </cell>
          <cell r="B1663" t="str">
            <v>DRENO ESPINHA DE PEIXE (SEÇÃO (0,40 X 0,40 M), COM TUBO DE PEAD CORRUGADO PERFURADO, DN 100 MM, ENCHIMENTO COM BRITA, ENVOLVIDO COM MANTA GEOTÊXTIL, INCLUSIVE CONEXÕES. AF_07/2021</v>
          </cell>
          <cell r="C1663" t="str">
            <v>M</v>
          </cell>
          <cell r="D1663">
            <v>75.34</v>
          </cell>
        </row>
        <row r="1664">
          <cell r="A1664">
            <v>102693</v>
          </cell>
          <cell r="B1664" t="str">
            <v>DRENO ESPINHA DE PEIXE (SEÇÃO 0,40 X 0,40 M), COM TUBO DE PVC CORRUGADO RÍGIDO PERFURADO, DN 100 MM, ENCHIMENTO COM BRITA, ENVOLVIDO COM MANTA GEOTÊXTIL, INCLUSIVE CONEXÕES. AF_07/2021</v>
          </cell>
          <cell r="C1664" t="str">
            <v>M</v>
          </cell>
          <cell r="D1664">
            <v>143.63999999999999</v>
          </cell>
        </row>
        <row r="1665">
          <cell r="A1665">
            <v>102694</v>
          </cell>
          <cell r="B1665" t="str">
            <v>DRENO ESPINHA DE PEIXE (SEÇÃO 0,50 X 0,80 M), COM TUBO DE PEAD CORRUGADO PERFURADO, DN 100 MM, ENCHIMENTO COM AREIA, INCLUSIVE CONEXÕES. AF_07/2021</v>
          </cell>
          <cell r="C1665" t="str">
            <v>M</v>
          </cell>
          <cell r="D1665">
            <v>73.11</v>
          </cell>
        </row>
        <row r="1666">
          <cell r="A1666">
            <v>102696</v>
          </cell>
          <cell r="B1666" t="str">
            <v>DRENO ESPINHA DE PEIXE (SEÇÃO 0,50 X 0,80 M), COM TUBO DE PVC CORRUGADO RÍGIDO PERFURADO, DN 100 MM, ENCHIMENTO COM AREIA, INCLUSIVE CONEXÕES. AF_07/2021</v>
          </cell>
          <cell r="C1666" t="str">
            <v>M</v>
          </cell>
          <cell r="D1666">
            <v>141.16</v>
          </cell>
        </row>
        <row r="1667">
          <cell r="A1667">
            <v>102697</v>
          </cell>
          <cell r="B1667" t="str">
            <v>DRENO ESPINHA DE PEIXE (SEÇÃO 0,50 X 0,80 M), COM TUBO DE PEAD CORRUGADO PERFURADO, DN 100 MM, ENCHIMENTO COM BRITA, ENVOLVIDO COM MANTA GEOTÊXTIL, INCLUSIVE CONEXÕES. AF_07/2021</v>
          </cell>
          <cell r="C1667" t="str">
            <v>M</v>
          </cell>
          <cell r="D1667">
            <v>132.71</v>
          </cell>
        </row>
        <row r="1668">
          <cell r="A1668">
            <v>102703</v>
          </cell>
          <cell r="B1668" t="str">
            <v>DRENO ESPINHA DE PEIXE (SEÇÃO 0,50 X 0,80 M), COM TUBO DE PVC CORRUGADO RÍGIDO PERFURADO, DN 100 MM, ENCHIMENTO COM BRITA, ENVOLVIDO COM MANTA GEOTÊXTIL, INCLUSIVE CONEXÕES. AF_07/2021</v>
          </cell>
          <cell r="C1668" t="str">
            <v>M</v>
          </cell>
          <cell r="D1668">
            <v>200.76</v>
          </cell>
        </row>
        <row r="1669">
          <cell r="A1669">
            <v>102704</v>
          </cell>
          <cell r="B1669" t="str">
            <v>TUBO DE PEAD CORRUGADO PERFURADO, DN 100 MM, PARA DRENO - FORNECIMENTO E ASSENTAMENTO. AF_07/2021</v>
          </cell>
          <cell r="C1669" t="str">
            <v>M</v>
          </cell>
          <cell r="D1669">
            <v>12.2</v>
          </cell>
        </row>
        <row r="1670">
          <cell r="A1670">
            <v>102705</v>
          </cell>
          <cell r="B1670" t="str">
            <v>TUBO DE PVC CORRUGADO RÍGIDO PERFURADO, DN 100 MM, PARA DRENO - FORNECIMENTO E ASSENTAMENTO. AF_07/2021</v>
          </cell>
          <cell r="C1670" t="str">
            <v>M</v>
          </cell>
          <cell r="D1670">
            <v>79.25</v>
          </cell>
        </row>
        <row r="1671">
          <cell r="A1671">
            <v>102707</v>
          </cell>
          <cell r="B1671" t="str">
            <v>TUBO DE CONCRETO SIMPLES POROSO, DN 200 MM, PARA DRENO - FORNECIMENTO E ASSENTAMENTO. AF_07/2021</v>
          </cell>
          <cell r="C1671" t="str">
            <v>M</v>
          </cell>
          <cell r="D1671">
            <v>56.72</v>
          </cell>
        </row>
        <row r="1672">
          <cell r="A1672">
            <v>102708</v>
          </cell>
          <cell r="B1672" t="str">
            <v>LUVA DE PVC, SÉRIE NORMAL, PARA ESGOTO PREDIAL, DN 100 MM, INSTALADA EM DRENO  - FORNECIMENTO E INSTALAÇÃO. AF_07/2021</v>
          </cell>
          <cell r="C1672" t="str">
            <v>UN</v>
          </cell>
          <cell r="D1672">
            <v>26.25</v>
          </cell>
        </row>
        <row r="1673">
          <cell r="A1673">
            <v>102710</v>
          </cell>
          <cell r="B1673" t="str">
            <v>JUNÇÃO SIMPLES DE PVC, 45 GRAUS, SÉRIE NORMAL, PARA ESGOTO PREDIAL, DN 100 MM, INSTALADA EM DRENO - FORNECIMENTO E INSTALAÇÃO. AF_07/2021</v>
          </cell>
          <cell r="C1673" t="str">
            <v>UN</v>
          </cell>
          <cell r="D1673">
            <v>66.55</v>
          </cell>
        </row>
        <row r="1674">
          <cell r="A1674">
            <v>102711</v>
          </cell>
          <cell r="B1674" t="str">
            <v>JUNÇÃO DUPLA DE PVC, SÉRIE NORMAL, PARA ESGOTO PREDIAL, DN 100 X 100 X 100 MM, INSTALADA EM DRENO  - FORNECIMENTO E INSTALAÇÃO. AF_07/2021</v>
          </cell>
          <cell r="C1674" t="str">
            <v>UN</v>
          </cell>
          <cell r="D1674">
            <v>89.52</v>
          </cell>
        </row>
        <row r="1675">
          <cell r="A1675">
            <v>102712</v>
          </cell>
          <cell r="B1675" t="str">
            <v>GEOTÊXTIL NÃO TECIDO 100% POLIÉSTER, RESISTÊNCIA A TRAÇÃO DE 9 KN/M (RT - 9), INSTALADO EM DRENO - FORNECIMENTO E INSTALAÇÃO. AF_07/2021</v>
          </cell>
          <cell r="C1675" t="str">
            <v>M2</v>
          </cell>
          <cell r="D1675">
            <v>10.08</v>
          </cell>
        </row>
        <row r="1676">
          <cell r="A1676">
            <v>102713</v>
          </cell>
          <cell r="B1676" t="str">
            <v>GEOTÊXTIL NÃO TECIDO 100% POLIÉSTER, RESISTÊNCIA A TRAÇÃO DE 14 KN/M (RT - 14), INSTALADO EM DRENO - FORNECIMENTO E INSTALAÇÃO. AF_07/2021</v>
          </cell>
          <cell r="C1676" t="str">
            <v>M2</v>
          </cell>
          <cell r="D1676">
            <v>13.87</v>
          </cell>
        </row>
        <row r="1677">
          <cell r="A1677">
            <v>102715</v>
          </cell>
          <cell r="B1677" t="str">
            <v>GEOTÊXTIL NÃO TECIDO 100% POLIÉSTER, RESISTÊNCIA A TRAÇÃO DE 26 KN/M (RT - 26), INSTALADO EM DRENO - FORNECIMENTO E INSTALAÇÃO. AF_07/2021</v>
          </cell>
          <cell r="C1677" t="str">
            <v>M2</v>
          </cell>
          <cell r="D1677">
            <v>27.48</v>
          </cell>
        </row>
        <row r="1678">
          <cell r="A1678">
            <v>102716</v>
          </cell>
          <cell r="B1678" t="str">
            <v>ENCHIMENTO DE AREIA PARA DRENO, LANÇAMENTO MECANIZADO. AF_07/2021</v>
          </cell>
          <cell r="C1678" t="str">
            <v>M3</v>
          </cell>
          <cell r="D1678">
            <v>119.05</v>
          </cell>
        </row>
        <row r="1679">
          <cell r="A1679">
            <v>102717</v>
          </cell>
          <cell r="B1679" t="str">
            <v>ENCHIMENTO DE BRITA PARA DRENO, LANÇAMENTO MECANIZADO. AF_07/2021</v>
          </cell>
          <cell r="C1679" t="str">
            <v>M3</v>
          </cell>
          <cell r="D1679">
            <v>180.19</v>
          </cell>
        </row>
        <row r="1680">
          <cell r="A1680">
            <v>102718</v>
          </cell>
          <cell r="B1680" t="str">
            <v>ENCHIMENTO DE AREIA PARA DRENO, LANÇAMENTO MANUAL. AF_07/2021</v>
          </cell>
          <cell r="C1680" t="str">
            <v>M3</v>
          </cell>
          <cell r="D1680">
            <v>127.47</v>
          </cell>
        </row>
        <row r="1681">
          <cell r="A1681">
            <v>102719</v>
          </cell>
          <cell r="B1681" t="str">
            <v>ENCHIMENTO DE BRITA PARA DRENO, LANÇAMENTO MANUAL. AF_07/2021</v>
          </cell>
          <cell r="C1681" t="str">
            <v>M3</v>
          </cell>
          <cell r="D1681">
            <v>188.61</v>
          </cell>
        </row>
        <row r="1682">
          <cell r="A1682">
            <v>102722</v>
          </cell>
          <cell r="B1682" t="str">
            <v>DRENO EM MURO DE CONTENÇÃO, EXECUTADO NO PÉ DO MURO, COM TUBO DE PEAD CORRUGADO FLEXÍVEL PERFURADO, ENCHIMENTO COM BRITA, ENVOLVIDO COM MANTA GEOTÊXTIL. AF_07/2021</v>
          </cell>
          <cell r="C1682" t="str">
            <v>M</v>
          </cell>
          <cell r="D1682">
            <v>60.23</v>
          </cell>
        </row>
        <row r="1683">
          <cell r="A1683">
            <v>102723</v>
          </cell>
          <cell r="B1683" t="str">
            <v>DRENO EM MURO DE CONTENÇÃO, EXECUTADO NO PÉ DO MURO, COM TUBO DE PVC CORRUGADO RÍGIDO PERFURADO, ENCHIMENTO COM BRITA, ENVOLVIDO COM MANTA GEOTÊXTIL. AF_07/2021</v>
          </cell>
          <cell r="C1683" t="str">
            <v>M</v>
          </cell>
          <cell r="D1683">
            <v>127.28</v>
          </cell>
        </row>
        <row r="1684">
          <cell r="A1684">
            <v>102724</v>
          </cell>
          <cell r="B1684" t="str">
            <v>DRENO BARBACÃ, DN 100 MM, COM MATERIAL DRENANTE. AF_07/2021</v>
          </cell>
          <cell r="C1684" t="str">
            <v>UN</v>
          </cell>
          <cell r="D1684">
            <v>33.869999999999997</v>
          </cell>
        </row>
        <row r="1685">
          <cell r="A1685">
            <v>102725</v>
          </cell>
          <cell r="B1685" t="str">
            <v>DRENO BARBACÃ, DN 75 MM, COM MATERIAL DRENANTE. AF_07/2021</v>
          </cell>
          <cell r="C1685" t="str">
            <v>UN</v>
          </cell>
          <cell r="D1685">
            <v>33.11</v>
          </cell>
        </row>
        <row r="1686">
          <cell r="A1686">
            <v>102726</v>
          </cell>
          <cell r="B1686" t="str">
            <v>DRENO BARBACÃ, DN 50 MM, COM MATERIAL DRENANTE. AF_07/2021</v>
          </cell>
          <cell r="C1686" t="str">
            <v>UN</v>
          </cell>
          <cell r="D1686">
            <v>30.67</v>
          </cell>
        </row>
        <row r="1687">
          <cell r="A1687">
            <v>103653</v>
          </cell>
          <cell r="B1687" t="str">
            <v>GEOTÊXTIL NÃO TECIDO 100% POLIÉSTER, RESISTÊNCIA A TRAÇÃO DE 31 KN/M (RT-31), INSTALADO EM DRENO - FORNECIMENTO E INSTALAÇÃO. AF_07/2021</v>
          </cell>
          <cell r="C1687" t="str">
            <v>M2</v>
          </cell>
          <cell r="D1687">
            <v>32.83</v>
          </cell>
        </row>
        <row r="1688">
          <cell r="A1688">
            <v>92743</v>
          </cell>
          <cell r="B1688" t="str">
            <v>MURO DE GABIÃO, ENCHIMENTO COM PEDRA DE MÃO TIPO RACHÃO, DE GRAVIDADE, COM GAIOLAS DE COMPRIMENTO IGUAL A 2 M, PARA MUROS COM ALTURA MENOR OU IGUAL A 4 M - FORNECIMENTO E EXECUÇÃO. AF_03/2024</v>
          </cell>
          <cell r="C1688" t="str">
            <v>M3</v>
          </cell>
          <cell r="D1688">
            <v>786.94</v>
          </cell>
        </row>
        <row r="1689">
          <cell r="A1689">
            <v>92744</v>
          </cell>
          <cell r="B1689" t="str">
            <v>MURO DE GABIÃO, ENCHIMENTO COM PEDRA DE MÃO TIPO RACHÃO, DE GRAVIDADE, COM GAIOLAS DE COMPRIMENTO IGUAL A 5 M, PARA MUROS COM ALTURA MENOR OU IGUAL A 4 M - FORNECIMENTO E EXECUÇÃO. AF_03/2024</v>
          </cell>
          <cell r="C1689" t="str">
            <v>M3</v>
          </cell>
          <cell r="D1689">
            <v>761.43</v>
          </cell>
        </row>
        <row r="1690">
          <cell r="A1690">
            <v>92745</v>
          </cell>
          <cell r="B1690" t="str">
            <v>MURO DE GABIÃO, ENCHIMENTO COM PEDRA DE MÃO TIPO RACHÃO, DE GRAVIDADE, COM GAIOLAS DE COMPRIMENTO IGUAL A 2 M, PARA MUROS COM ALTURA MAIOR QUE 4 M E MENOR OU IGUAL A 6 M - FORNECIMENTO E EXECUÇÃO. AF_03/2024</v>
          </cell>
          <cell r="C1690" t="str">
            <v>M3</v>
          </cell>
          <cell r="D1690">
            <v>957.19</v>
          </cell>
        </row>
        <row r="1691">
          <cell r="A1691">
            <v>92746</v>
          </cell>
          <cell r="B1691" t="str">
            <v>MURO DE GABIÃO, ENCHIMENTO COM PEDRA DE MÃO TIPO RACHÃO, DE GRAVIDADE, COM GAIOLAS DE COMPRIMENTO IGUAL A 5 M, PARA MUROS COM ALTURA MAIOR QUE 4 M E MENOR OU IGUAL A 6 M - FORNECIMENTO E EXECUÇÃO. AF_03/2024</v>
          </cell>
          <cell r="C1691" t="str">
            <v>M3</v>
          </cell>
          <cell r="D1691">
            <v>894.25</v>
          </cell>
        </row>
        <row r="1692">
          <cell r="A1692">
            <v>92747</v>
          </cell>
          <cell r="B1692" t="str">
            <v>MURO DE GABIÃO, ENCHIMENTO COM PEDRA DE MÃO TIPO RACHÃO, DE GRAVIDADE, COM GAIOLAS DE COMPRIMENTO IGUAL A 2 M, PARA MUROS COM ALTURA MAIOR QUE 6 M E MENOR OU IGUAL A 10 M - FORNECIMENTO E EXECUÇÃO. AF_03/2024</v>
          </cell>
          <cell r="C1692" t="str">
            <v>M3</v>
          </cell>
          <cell r="D1692">
            <v>1061.48</v>
          </cell>
        </row>
        <row r="1693">
          <cell r="A1693">
            <v>92748</v>
          </cell>
          <cell r="B1693" t="str">
            <v>MURO DE GABIÃO, ENCHIMENTO COM PEDRA DE MÃO TIPO RACHÃO, DE GRAVIDADE, COM GAIOLAS DE COMPRIMENTO IGUAL A 5 M, PARA MUROS COM ALTURA MAIOR QUE 6 M E MENOR OU IGUAL A 10 M- FORNECIMENTO E EXECUÇÃO. AF_03/2024</v>
          </cell>
          <cell r="C1693" t="str">
            <v>M3</v>
          </cell>
          <cell r="D1693">
            <v>973.64</v>
          </cell>
        </row>
        <row r="1694">
          <cell r="A1694">
            <v>92749</v>
          </cell>
          <cell r="B1694" t="str">
            <v>MURO DE GABIÃO, ENCHIMENTO COM PEDRA DE MÃO TIPO RACHÃO, COM SOLO REFORÇADO, PARA MUROS COM ALTURA MENOR OU IGUAL A 4 M - FORNECIMENTO E EXECUÇÃO. AF_03/2024</v>
          </cell>
          <cell r="C1694" t="str">
            <v>M3</v>
          </cell>
          <cell r="D1694">
            <v>1133.77</v>
          </cell>
        </row>
        <row r="1695">
          <cell r="A1695">
            <v>92750</v>
          </cell>
          <cell r="B1695" t="str">
            <v>MURO DE GABIÃO, ENCHIMENTO COM PEDRA DE MÃO TIPO RACHÃO, COM SOLO REFORÇADO, PARA MUROS COM ALTURA MAIOR QUE 4 M E MENOR OU IGUAL A 12 M - FORNECIMENTO E EXECUÇÃO. AF_03/2024</v>
          </cell>
          <cell r="C1695" t="str">
            <v>M3</v>
          </cell>
          <cell r="D1695">
            <v>1905.42</v>
          </cell>
        </row>
        <row r="1696">
          <cell r="A1696">
            <v>92751</v>
          </cell>
          <cell r="B1696" t="str">
            <v>MURO DE GABIÃO, ENCHIMENTO COM PEDRA DE MÃO TIPO RACHÃO, COM SOLO REFORÇADO, PARA MUROS COM ALTURA MAIOR QUE 12 M E MENOR OU IGUAL A 20 M - FORNECIMENTO E EXECUÇÃO. AF_03/2024</v>
          </cell>
          <cell r="C1696" t="str">
            <v>M3</v>
          </cell>
          <cell r="D1696">
            <v>2356.7800000000002</v>
          </cell>
        </row>
        <row r="1697">
          <cell r="A1697">
            <v>92752</v>
          </cell>
          <cell r="B1697" t="str">
            <v>MURO DE GABIÃO, ENCHIMENTO COM PEDRA DE MÃO TIPO RACHÃO, COM SOLO REFORÇADO, PARA MUROS COM ALTURA MAIOR QUE 20 M E MENOR OU IGUAL A 28 M - FORNECIMENTO E EXECUÇÃO. AF_03/2024</v>
          </cell>
          <cell r="C1697" t="str">
            <v>M3</v>
          </cell>
          <cell r="D1697">
            <v>2805.66</v>
          </cell>
        </row>
        <row r="1698">
          <cell r="A1698">
            <v>92753</v>
          </cell>
          <cell r="B1698" t="str">
            <v>MURO DE GABIÃO, ENCHIMENTO COM RESÍDUO DE CONSTRUÇÃO E DEMOLIÇÃO, DE GRAVIDADE, COM GAIOLA TRAPEZOIDAL DE COMPRIMENTO IGUAL A 2 M, PARA MUROS COM ALTURA MENOR OU IGUAL A 2 M - FORNECIMENTO E EXECUÇÃO. AF_03/2024</v>
          </cell>
          <cell r="C1698" t="str">
            <v>M3</v>
          </cell>
          <cell r="D1698">
            <v>724.38</v>
          </cell>
        </row>
        <row r="1699">
          <cell r="A1699">
            <v>92754</v>
          </cell>
          <cell r="B1699" t="str">
            <v>MURO DE GABIÃO, ENCHIMENTO COM RESÍDUO DE CONSTRUÇÃO E DEMOLIÇÃO, DE GRAVIDADE, COM GAIOLA TRAPEZOIDAL DE COMPRIMENTO IGUAL A 2 M, PARA MUROS COM ALTURA MAIOR QUE 2 M E MENOR OU IGUAL A 4 M - FORNECIMENTO E EXECUÇÃO. AF_03/2024</v>
          </cell>
          <cell r="C1699" t="str">
            <v>M3</v>
          </cell>
          <cell r="D1699">
            <v>702.18</v>
          </cell>
        </row>
        <row r="1700">
          <cell r="A1700">
            <v>92755</v>
          </cell>
          <cell r="B1700" t="str">
            <v>PROTEÇÃO SUPERFICIAL DE CANAL EM GABIÃO TIPO COLCHÃO, ALTURA DE 17 CENTÍMETROS, ENCHIMENTO COM PEDRA DE MÃO TIPO RACHÃO - FORNECIMENTO E EXECUÇÃO. AF_03/2024</v>
          </cell>
          <cell r="C1700" t="str">
            <v>M2</v>
          </cell>
          <cell r="D1700">
            <v>286.33</v>
          </cell>
        </row>
        <row r="1701">
          <cell r="A1701">
            <v>92756</v>
          </cell>
          <cell r="B1701" t="str">
            <v>PROTEÇÃO SUPERFICIAL DE CANAL EM GABIÃO TIPO COLCHÃO, ALTURA DE 23 CENTÍMETROS, ENCHIMENTO COM PEDRA DE MÃO TIPO RACHÃO - FORNECIMENTO E EXECUÇÃO. AF_03/2024</v>
          </cell>
          <cell r="C1701" t="str">
            <v>M2</v>
          </cell>
          <cell r="D1701">
            <v>327.75</v>
          </cell>
        </row>
        <row r="1702">
          <cell r="A1702">
            <v>92757</v>
          </cell>
          <cell r="B1702" t="str">
            <v>PROTEÇÃO SUPERFICIAL DE CANAL EM GABIÃO TIPO COLCHÃO, ALTURA DE 30 CENTÍMETROS, ENCHIMENTO COM PEDRA DE MÃO TIPO RACHÃO - FORNECIMENTO E EXECUÇÃO. AF_03/2024</v>
          </cell>
          <cell r="C1702" t="str">
            <v>M2</v>
          </cell>
          <cell r="D1702">
            <v>377.55</v>
          </cell>
        </row>
        <row r="1703">
          <cell r="A1703">
            <v>92758</v>
          </cell>
          <cell r="B1703" t="str">
            <v>PROTEÇÃO SUPERFICIAL DE CANAL EM GABIÃO TIPO SACO, DIÂMETRO DE 65 CENTÍMETROS, ENCHIMENTO MANUAL COM PEDRA DE MÃO TIPO RACHÃO - FORNECIMENTO E EXECUÇÃO. AF_03/2024</v>
          </cell>
          <cell r="C1703" t="str">
            <v>M3</v>
          </cell>
          <cell r="D1703">
            <v>851.61</v>
          </cell>
        </row>
        <row r="1704">
          <cell r="A1704">
            <v>91069</v>
          </cell>
          <cell r="B1704" t="str">
            <v>EXECUÇÃO DE REVESTIMENTO DE CONCRETO PROJETADO COM ESPESSURA DE 7 CM, ARMADO COM TELA, INCLINAÇÃO MENOR QUE 90°, APLICAÇÃO CONTÍNUA, UTILIZANDO EQUIPAMENTO DE PROJEÇÃO COM 6 M³/H DE CAPACIDADE. AF_07/2024</v>
          </cell>
          <cell r="C1704" t="str">
            <v>M2</v>
          </cell>
          <cell r="D1704">
            <v>194.35</v>
          </cell>
        </row>
        <row r="1705">
          <cell r="A1705">
            <v>91070</v>
          </cell>
          <cell r="B1705" t="str">
            <v>EXECUÇÃO DE REVESTIMENTO DE CONCRETO PROJETADO COM ESPESSURA DE 10 CM, ARMADO COM TELA, INCLINAÇÃO MENOR QUE 90°, APLICAÇÃO CONTÍNUA, UTILIZANDO EQUIPAMENTO DE PROJEÇÃO COM 6 M³/H DE CAPACIDADE. AF_07/2024</v>
          </cell>
          <cell r="C1705" t="str">
            <v>M2</v>
          </cell>
          <cell r="D1705">
            <v>204.61</v>
          </cell>
        </row>
        <row r="1706">
          <cell r="A1706">
            <v>91071</v>
          </cell>
          <cell r="B1706" t="str">
            <v>EXECUÇÃO DE REVESTIMENTO DE CONCRETO PROJETADO COM ESPESSURA DE 7 CM, ARMADO COM TELA, INCLINAÇÃO DE 90°, APLICAÇÃO CONTÍNUA, UTILIZANDO EQUIPAMENTO DE PROJEÇÃO COM 6 M³/H DE CAPACIDADE. AF_07/2024</v>
          </cell>
          <cell r="C1706" t="str">
            <v>M2</v>
          </cell>
          <cell r="D1706">
            <v>316.44</v>
          </cell>
        </row>
        <row r="1707">
          <cell r="A1707">
            <v>91072</v>
          </cell>
          <cell r="B1707" t="str">
            <v>EXECUÇÃO DE REVESTIMENTO DE CONCRETO PROJETADO COM ESPESSURA DE 10 CM, ARMADO COM TELA, INCLINAÇÃO DE 90°, APLICAÇÃO CONTÍNUA, UTILIZANDO EQUIPAMENTO DE PROJEÇÃO COM 6 M³/H DE CAPACIDADE. AF_07/2024</v>
          </cell>
          <cell r="C1707" t="str">
            <v>M2</v>
          </cell>
          <cell r="D1707">
            <v>324.38</v>
          </cell>
        </row>
        <row r="1708">
          <cell r="A1708">
            <v>91073</v>
          </cell>
          <cell r="B1708" t="str">
            <v>EXECUÇÃO DE REVESTIMENTO DE CONCRETO PROJETADO COM ESPESSURA DE 7 CM, ARMADO COM TELA, INCLINAÇÃO MENOR QUE 90°, APLICAÇÃO CONTÍNUA, UTILIZANDO EQUIPAMENTO DE PROJEÇÃO COM 3 M³/H DE CAPACIDADE. AF_07/2024</v>
          </cell>
          <cell r="C1708" t="str">
            <v>M2</v>
          </cell>
          <cell r="D1708">
            <v>254.03</v>
          </cell>
        </row>
        <row r="1709">
          <cell r="A1709">
            <v>91074</v>
          </cell>
          <cell r="B1709" t="str">
            <v>EXECUÇÃO DE REVESTIMENTO DE CONCRETO PROJETADO COM ESPESSURA DE 10 CM, ARMADO COM TELA, INCLINAÇÃO MENOR QUE 90°, APLICAÇÃO CONTÍNUA, UTILIZANDO EQUIPAMENTO DE PROJEÇÃO COM 3 M³/H DE CAPACIDADE. AF_07/2024</v>
          </cell>
          <cell r="C1709" t="str">
            <v>M2</v>
          </cell>
          <cell r="D1709">
            <v>239.83</v>
          </cell>
        </row>
        <row r="1710">
          <cell r="A1710">
            <v>91075</v>
          </cell>
          <cell r="B1710" t="str">
            <v>EXECUÇÃO DE REVESTIMENTO DE CONCRETO PROJETADO COM ESPESSURA DE 7 CM, ARMADO COM TELA, INCLINAÇÃO DE 90°, APLICAÇÃO CONTÍNUA, UTILIZANDO EQUIPAMENTO DE PROJEÇÃO COM 3 M³/H DE CAPACIDADE. AF_07/2024</v>
          </cell>
          <cell r="C1710" t="str">
            <v>M2</v>
          </cell>
          <cell r="D1710">
            <v>404.85</v>
          </cell>
        </row>
        <row r="1711">
          <cell r="A1711">
            <v>91076</v>
          </cell>
          <cell r="B1711" t="str">
            <v>EXECUÇÃO DE REVESTIMENTO DE CONCRETO PROJETADO COM ESPESSURA DE 10 CM, ARMADO COM TELA, INCLINAÇÃO DE 90°, APLICAÇÃO CONTÍNUA, UTILIZANDO EQUIPAMENTO DE PROJEÇÃO COM 3 M³/H DE CAPACIDADE. AF_07/2024</v>
          </cell>
          <cell r="C1711" t="str">
            <v>M2</v>
          </cell>
          <cell r="D1711">
            <v>370.18</v>
          </cell>
        </row>
        <row r="1712">
          <cell r="A1712">
            <v>91077</v>
          </cell>
          <cell r="B1712" t="str">
            <v>EXECUÇÃO DE REVESTIMENTO DE CONCRETO PROJETADO COM ESPESSURA DE 7 CM, ARMADO COM FIBRAS DE AÇO, INCLINAÇÃO MENOR QUE 90°, APLICAÇÃO CONTÍNUA, UTILIZANDO EQUIPAMENTO DE PROJEÇÃO COM 6 M³/H DE CAPACIDADE. AF_07/2024</v>
          </cell>
          <cell r="C1712" t="str">
            <v>M2</v>
          </cell>
          <cell r="D1712">
            <v>177.77</v>
          </cell>
        </row>
        <row r="1713">
          <cell r="A1713">
            <v>91078</v>
          </cell>
          <cell r="B1713" t="str">
            <v>EXECUÇÃO DE REVESTIMENTO DE CONCRETO PROJETADO COM ESPESSURA DE 10 CM, ARMADO COM FIBRAS DE AÇO, INCLINAÇÃO MENOR QUE 90°, APLICAÇÃO CONTÍNUA, UTILIZANDO EQUIPAMENTO DE PROJEÇÃO COM 6 M³/H DE CAPACIDADE. AF_07/2024</v>
          </cell>
          <cell r="C1713" t="str">
            <v>M2</v>
          </cell>
          <cell r="D1713">
            <v>193.68</v>
          </cell>
        </row>
        <row r="1714">
          <cell r="A1714">
            <v>91079</v>
          </cell>
          <cell r="B1714" t="str">
            <v>EXECUÇÃO DE REVESTIMENTO DE CONCRETO PROJETADO COM ESPESSURA DE 7 CM, ARMADO COM FIBRAS DE AÇO, INCLINAÇÃO DE 90°, APLICAÇÃO CONTÍNUA, UTILIZANDO EQUIPAMENTO DE PROJEÇÃO COM 6 M³/H DE CAPACIDADE. AF_07/2024</v>
          </cell>
          <cell r="C1714" t="str">
            <v>M2</v>
          </cell>
          <cell r="D1714">
            <v>193.77</v>
          </cell>
        </row>
        <row r="1715">
          <cell r="A1715">
            <v>91080</v>
          </cell>
          <cell r="B1715" t="str">
            <v>EXECUÇÃO DE REVESTIMENTO DE CONCRETO PROJETADO COM ESPESSURA DE 10 CM, ARMADO COM FIBRAS DE AÇO, INCLINAÇÃO DE 90°, APLICAÇÃO CONTÍNUA, UTILIZANDO EQUIPAMENTO DE PROJEÇÃO COM 6 M³/H DE CAPACIDADE. AF_07/2024</v>
          </cell>
          <cell r="C1715" t="str">
            <v>M2</v>
          </cell>
          <cell r="D1715">
            <v>205.93</v>
          </cell>
        </row>
        <row r="1716">
          <cell r="A1716">
            <v>91081</v>
          </cell>
          <cell r="B1716" t="str">
            <v>EXECUÇÃO DE REVESTIMENTO DE CONCRETO PROJETADO COM ESPESSURA DE 7 CM, ARMADO COM FIBRAS DE AÇO, INCLINAÇÃO MENOR QUE 90°, APLICAÇÃO CONTÍNUA, UTILIZANDO EQUIPAMENTO DE PROJEÇÃO COM 3 M³/H DE CAPACIDADE. AF_07/2024</v>
          </cell>
          <cell r="C1716" t="str">
            <v>M2</v>
          </cell>
          <cell r="D1716">
            <v>262.39999999999998</v>
          </cell>
        </row>
        <row r="1717">
          <cell r="A1717">
            <v>91082</v>
          </cell>
          <cell r="B1717" t="str">
            <v>EXECUÇÃO DE REVESTIMENTO DE CONCRETO PROJETADO COM ESPESSURA DE 10 CM, ARMADO COM FIBRAS DE AÇO, INCLINAÇÃO MENOR QUE 90°, APLICAÇÃO CONTÍNUA, UTILIZANDO EQUIPAMENTO DE PROJEÇÃO COM 3 M³/H DE CAPACIDADE. AF_07/2024</v>
          </cell>
          <cell r="C1717" t="str">
            <v>M2</v>
          </cell>
          <cell r="D1717">
            <v>237.17</v>
          </cell>
        </row>
        <row r="1718">
          <cell r="A1718">
            <v>91083</v>
          </cell>
          <cell r="B1718" t="str">
            <v>EXECUÇÃO DE REVESTIMENTO DE CONCRETO PROJETADO COM ESPESSURA DE 7 CM, ARMADO COM FIBRAS DE AÇO, INCLINAÇÃO DE 90°, APLICAÇÃO CONTÍNUA, UTILIZANDO EQUIPAMENTO DE PROJEÇÃO COM 3 M³/H DE CAPACIDADE. AF_07/2024</v>
          </cell>
          <cell r="C1718" t="str">
            <v>M2</v>
          </cell>
          <cell r="D1718">
            <v>329.73</v>
          </cell>
        </row>
        <row r="1719">
          <cell r="A1719">
            <v>91084</v>
          </cell>
          <cell r="B1719" t="str">
            <v>EXECUÇÃO DE REVESTIMENTO DE CONCRETO PROJETADO COM ESPESSURA DE 10 CM, ARMADO COM FIBRAS DE AÇO, INCLINAÇÃO DE 90°, APLICAÇÃO CONTÍNUA, UTILIZANDO EQUIPAMENTO DE PROJEÇÃO COM 3 M³/H DE CAPACIDADE. AF_07/2024</v>
          </cell>
          <cell r="C1719" t="str">
            <v>M2</v>
          </cell>
          <cell r="D1719">
            <v>263.85000000000002</v>
          </cell>
        </row>
        <row r="1720">
          <cell r="A1720">
            <v>91086</v>
          </cell>
          <cell r="B1720" t="str">
            <v>EXECUÇÃO DE REVESTIMENTO DE CONCRETO PROJETADO COM ESPESSURA DE 7 CM, ARMADO COM TELA, INCLINAÇÃO MENOR QUE 90°, APLICAÇÃO DESCONTÍNUA, UTILIZANDO EQUIPAMENTO DE PROJEÇÃO COM 6 M³/H DE CAPACIDADE. AF_07/2024</v>
          </cell>
          <cell r="C1720" t="str">
            <v>M2</v>
          </cell>
          <cell r="D1720">
            <v>214.52</v>
          </cell>
        </row>
        <row r="1721">
          <cell r="A1721">
            <v>91087</v>
          </cell>
          <cell r="B1721" t="str">
            <v>EXECUÇÃO DE REVESTIMENTO DE CONCRETO PROJETADO COM ESPESSURA DE 10 CM, ARMADO COM TELA, INCLINAÇÃO MENOR QUE 90°, APLICAÇÃO DESCONTÍNUA, UTILIZANDO EQUIPAMENTO DE PROJEÇÃO COM 6 M³/H DE CAPACIDADE. AF_07/2024</v>
          </cell>
          <cell r="C1721" t="str">
            <v>M2</v>
          </cell>
          <cell r="D1721">
            <v>226.37</v>
          </cell>
        </row>
        <row r="1722">
          <cell r="A1722">
            <v>91088</v>
          </cell>
          <cell r="B1722" t="str">
            <v>EXECUÇÃO DE REVESTIMENTO DE CONCRETO PROJETADO COM ESPESSURA DE 7 CM, ARMADO COM TELA, INCLINAÇÃO DE 90°, APLICAÇÃO DESCONTÍNUA, UTILIZANDO EQUIPAMENTO DE PROJEÇÃO COM 6 M³/H DE CAPACIDADE. AF_07/2024</v>
          </cell>
          <cell r="C1722" t="str">
            <v>M2</v>
          </cell>
          <cell r="D1722">
            <v>336.93</v>
          </cell>
        </row>
        <row r="1723">
          <cell r="A1723">
            <v>91089</v>
          </cell>
          <cell r="B1723" t="str">
            <v>EXECUÇÃO DE REVESTIMENTO DE CONCRETO PROJETADO COM ESPESSURA DE 10 CM, ARMADO COM TELA, INCLINAÇÃO DE 90°, APLICAÇÃO DESCONTÍNUA, UTILIZANDO EQUIPAMENTO DE PROJEÇÃO COM 6 M³/H DE CAPACIDADE. AF_07/2024</v>
          </cell>
          <cell r="C1723" t="str">
            <v>M2</v>
          </cell>
          <cell r="D1723">
            <v>347.29</v>
          </cell>
        </row>
        <row r="1724">
          <cell r="A1724">
            <v>91090</v>
          </cell>
          <cell r="B1724" t="str">
            <v>EXECUÇÃO DE REVESTIMENTO DE CONCRETO PROJETADO COM ESPESSURA DE 7 CM, ARMADO COM TELA, INCLINAÇÃO MENOR QUE 90°, APLICAÇÃO DESCONTÍNUA, UTILIZANDO EQUIPAMENTO DE PROJEÇÃO COM 3 M³/H DE CAPACIDADE. AF_07/2024</v>
          </cell>
          <cell r="C1724" t="str">
            <v>M2</v>
          </cell>
          <cell r="D1724">
            <v>259.57</v>
          </cell>
        </row>
        <row r="1725">
          <cell r="A1725">
            <v>91091</v>
          </cell>
          <cell r="B1725" t="str">
            <v>EXECUÇÃO DE REVESTIMENTO DE CONCRETO PROJETADO COM ESPESSURA DE 10 CM, ARMADO COM TELA, INCLINAÇÃO MENOR QUE 90°, APLICAÇÃO DESCONTÍNUA, UTILIZANDO EQUIPAMENTO DE PROJEÇÃO COM 3 M³/H DE CAPACIDADE. AF_07/2024</v>
          </cell>
          <cell r="C1725" t="str">
            <v>M2</v>
          </cell>
          <cell r="D1725">
            <v>255.77</v>
          </cell>
        </row>
        <row r="1726">
          <cell r="A1726">
            <v>91092</v>
          </cell>
          <cell r="B1726" t="str">
            <v>EXECUÇÃO DE REVESTIMENTO DE CONCRETO PROJETADO COM ESPESSURA DE 7 CM, ARMADO COM TELA, INCLINAÇÃO DE 90°, APLICAÇÃO DESCONTÍNUA, UTILIZANDO EQUIPAMENTO DE PROJEÇÃO COM 3 M³/H DE CAPACIDADE. AF_07/2024</v>
          </cell>
          <cell r="C1726" t="str">
            <v>M2</v>
          </cell>
          <cell r="D1726">
            <v>400.36</v>
          </cell>
        </row>
        <row r="1727">
          <cell r="A1727">
            <v>91093</v>
          </cell>
          <cell r="B1727" t="str">
            <v>EXECUÇÃO DE REVESTIMENTO DE CONCRETO PROJETADO COM ESPESSURA DE 10 CM, ARMADO COM TELA, INCLINAÇÃO DE 90°, APLICAÇÃO DESCONTÍNUA, UTILIZANDO EQUIPAMENTO DE PROJEÇÃO COM 3 M³/H DE CAPACIDADE. AF_07/2024</v>
          </cell>
          <cell r="C1727" t="str">
            <v>M2</v>
          </cell>
          <cell r="D1727">
            <v>384.77</v>
          </cell>
        </row>
        <row r="1728">
          <cell r="A1728">
            <v>91094</v>
          </cell>
          <cell r="B1728" t="str">
            <v>EXECUÇÃO DE REVESTIMENTO DE CONCRETO PROJETADO COM ESPESSURA DE 7 CM, ARMADO COM FIBRAS DE AÇO, INCLINAÇÃO MENOR QUE 90°, APLICAÇÃO DESCONTÍNUA, UTILIZANDO EQUIPAMENTO DE PROJEÇÃO COM 6 M³/H DE CAPACIDADE. AF_07/2024</v>
          </cell>
          <cell r="C1728" t="str">
            <v>M2</v>
          </cell>
          <cell r="D1728">
            <v>169.57</v>
          </cell>
        </row>
        <row r="1729">
          <cell r="A1729">
            <v>91095</v>
          </cell>
          <cell r="B1729" t="str">
            <v>EXECUÇÃO DE REVESTIMENTO DE CONCRETO PROJETADO COM ESPESSURA DE 10 CM, ARMADO COM FIBRAS DE AÇO, INCLINAÇÃO MENOR QUE 90°, APLICAÇÃO DESCONTÍNUA, UTILIZANDO EQUIPAMENTO DE PROJEÇÃO COM 6 M³/H DE CAPACIDADE. AF_07/2024</v>
          </cell>
          <cell r="C1729" t="str">
            <v>M2</v>
          </cell>
          <cell r="D1729">
            <v>187.86</v>
          </cell>
        </row>
        <row r="1730">
          <cell r="A1730">
            <v>91096</v>
          </cell>
          <cell r="B1730" t="str">
            <v>EXECUÇÃO DE REVESTIMENTO DE CONCRETO PROJETADO COM ESPESSURA DE 7 CM, ARMADO COM FIBRAS DE AÇO, INCLINAÇÃO DE 90°, APLICAÇÃO DESCONTÍNUA, UTILIZANDO EQUIPAMENTO DE PROJEÇÃO COM 6 M³/H DE CAPACIDADE. AF_07/2024</v>
          </cell>
          <cell r="C1730" t="str">
            <v>M2</v>
          </cell>
          <cell r="D1730">
            <v>182.7</v>
          </cell>
        </row>
        <row r="1731">
          <cell r="A1731">
            <v>91097</v>
          </cell>
          <cell r="B1731" t="str">
            <v>EXECUÇÃO DE REVESTIMENTO DE CONCRETO PROJETADO COM ESPESSURA DE 10 CM, ARMADO COM FIBRAS DE AÇO, INCLINAÇÃO DE 90°, APLICAÇÃO DESCONTÍNUA, UTILIZANDO EQUIPAMENTO DE PROJEÇÃO COM 6 M³/H DE CAPACIDADE. AF_07/2024</v>
          </cell>
          <cell r="C1731" t="str">
            <v>M2</v>
          </cell>
          <cell r="D1731">
            <v>198.59</v>
          </cell>
        </row>
        <row r="1732">
          <cell r="A1732">
            <v>91098</v>
          </cell>
          <cell r="B1732" t="str">
            <v>EXECUÇÃO DE REVESTIMENTO DE CONCRETO PROJETADO COM ESPESSURA DE 7 CM, ARMADO COM FIBRAS DE AÇO, INCLINAÇÃO MENOR QUE 90°, APLICAÇÃO DESCONTÍNUA, UTILIZANDO EQUIPAMENTO DE PROJEÇÃO COM 3 M³/H DE CAPACIDADE. AF_07/2024</v>
          </cell>
          <cell r="C1732" t="str">
            <v>M2</v>
          </cell>
          <cell r="D1732">
            <v>230.1</v>
          </cell>
        </row>
        <row r="1733">
          <cell r="A1733">
            <v>91099</v>
          </cell>
          <cell r="B1733" t="str">
            <v>EXECUÇÃO DE REVESTIMENTO DE CONCRETO PROJETADO COM ESPESSURA DE 10 CM, ARMADO COM FIBRAS DE AÇO, INCLINAÇÃO MENOR QUE 90°, APLICAÇÃO DESCONTÍNUA, UTILIZANDO EQUIPAMENTO DE PROJEÇÃO COM 3 M³/H DE CAPACIDADE. AF_07/2024</v>
          </cell>
          <cell r="C1733" t="str">
            <v>M2</v>
          </cell>
          <cell r="D1733">
            <v>223.38</v>
          </cell>
        </row>
        <row r="1734">
          <cell r="A1734">
            <v>91100</v>
          </cell>
          <cell r="B1734" t="str">
            <v>EXECUÇÃO DE REVESTIMENTO DE CONCRETO PROJETADO COM ESPESSURA DE 7 CM, ARMADO COM FIBRAS DE AÇO, INCLINAÇÃO DE 90°, APLICAÇÃO DESCONTÍNUA, UTILIZANDO EQUIPAMENTO DE PROJEÇÃO COM 3 M³/H DE CAPACIDADE. AF_07/2024</v>
          </cell>
          <cell r="C1734" t="str">
            <v>M2</v>
          </cell>
          <cell r="D1734">
            <v>272.67</v>
          </cell>
        </row>
        <row r="1735">
          <cell r="A1735">
            <v>91101</v>
          </cell>
          <cell r="B1735" t="str">
            <v>EXECUÇÃO DE REVESTIMENTO DE CONCRETO PROJETADO COM ESPESSURA DE 10 CM, ARMADO COM FIBRAS DE AÇO, INCLINAÇÃO DE 90°, APLICAÇÃO DESCONTÍNUA, UTILIZANDO EQUIPAMENTO DE PROJEÇÃO COM 3 M³/H DE CAPACIDADE. AF_07/2024</v>
          </cell>
          <cell r="C1735" t="str">
            <v>M2</v>
          </cell>
          <cell r="D1735">
            <v>244.43</v>
          </cell>
        </row>
        <row r="1736">
          <cell r="A1736">
            <v>93957</v>
          </cell>
          <cell r="B1736" t="str">
            <v>EXECUÇÃO DE GRAMPO PARA SOLO GRAMPEADO COM COMPRIMENTO MENOR OU IGUAL A 6 M, DIÂMETRO DE 10 CM, PERFURAÇÃO COM EQUIPAMENTO MANUAL E ARMADURA COM DIÂMETRO DE 20 MM. AF_07/2024</v>
          </cell>
          <cell r="C1736" t="str">
            <v>M</v>
          </cell>
          <cell r="D1736">
            <v>346.15</v>
          </cell>
        </row>
        <row r="1737">
          <cell r="A1737">
            <v>93959</v>
          </cell>
          <cell r="B1737" t="str">
            <v>EXECUÇÃO DE GRAMPO PARA SOLO GRAMPEADO COM COMPRIMENTO MAIOR QUE 6 M E MENOR OU IGUAL A 10 M, DIÂMETRO DE 10 CM, PERFURAÇÃO COM EQUIPAMENTO MANUAL E ARMADURA COM DIÂMETRO DE 20 MM. AF_07/2024</v>
          </cell>
          <cell r="C1737" t="str">
            <v>M</v>
          </cell>
          <cell r="D1737">
            <v>279.64</v>
          </cell>
        </row>
        <row r="1738">
          <cell r="A1738">
            <v>93961</v>
          </cell>
          <cell r="B1738" t="str">
            <v>EXECUÇÃO DE GRAMPO PARA SOLO GRAMPEADO COM COMPRIMENTO MAIOR QUE 10 M, DIÂMETRO DE 10 CM, PERFURAÇÃO COM EQUIPAMENTO MANUAL E ARMADURA COM DIÂMETRO DE 20 MM. AF_07/2024</v>
          </cell>
          <cell r="C1738" t="str">
            <v>M</v>
          </cell>
          <cell r="D1738">
            <v>251.72</v>
          </cell>
        </row>
        <row r="1739">
          <cell r="A1739">
            <v>93967</v>
          </cell>
          <cell r="B1739" t="str">
            <v>EXECUÇÃO DE GRAMPO PARA SOLO GRAMPEADO COM COMPRIMENTO MENOR OU IGUAL A 6 M, DIÂMETRO DE 7 CM, PERFURAÇÃO COM EQUIPAMENTO MANUAL E ARMADURA COM DIÂMETRO DE 20 MM. AF_07/2024</v>
          </cell>
          <cell r="C1739" t="str">
            <v>M</v>
          </cell>
          <cell r="D1739">
            <v>288.89999999999998</v>
          </cell>
        </row>
        <row r="1740">
          <cell r="A1740">
            <v>93969</v>
          </cell>
          <cell r="B1740" t="str">
            <v>EXECUÇÃO DE GRAMPO PARA SOLO GRAMPEADO COM COMPRIMENTO MAIOR QUE 6 M E MENOR OU IGUAL A 10 M, DIÂMETRO DE 7 CM, PERFURAÇÃO COM EQUIPAMENTO MANUAL E ARMADURA COM DIÂMETRO DE 20 MM. AF_07/2024</v>
          </cell>
          <cell r="C1740" t="str">
            <v>M</v>
          </cell>
          <cell r="D1740">
            <v>233.45</v>
          </cell>
        </row>
        <row r="1741">
          <cell r="A1741">
            <v>93971</v>
          </cell>
          <cell r="B1741" t="str">
            <v>EXECUÇÃO DE GRAMPO PARA SOLO GRAMPEADO COM COMPRIMENTO MAIOR QUE 10 M, DIÂMETRO DE 7 CM, PERFURAÇÃO COM EQUIPAMENTO MANUAL E ARMADURA COM DIÂMETRO DE 20 MM. AF_07/2024</v>
          </cell>
          <cell r="C1741" t="str">
            <v>M</v>
          </cell>
          <cell r="D1741">
            <v>210.93</v>
          </cell>
        </row>
        <row r="1742">
          <cell r="A1742">
            <v>95108</v>
          </cell>
          <cell r="B1742" t="str">
            <v>EXECUÇÃO DE PROTEÇÃO DA CABEÇA DO TIRANTE COM USO DE FÔRMAS METÁLICAS, 50 UTILIZAÇÕES, E CONCRETO FCK =15 MPA. AF_11/2023</v>
          </cell>
          <cell r="C1742" t="str">
            <v>UN</v>
          </cell>
          <cell r="D1742">
            <v>37.21</v>
          </cell>
        </row>
        <row r="1743">
          <cell r="A1743">
            <v>100341</v>
          </cell>
          <cell r="B1743" t="str">
            <v>FABRICAÇÃO, MONTAGEM E DESMONTAGEM DE FÔRMA PARA CORTINA DE CONTENÇÃO, EM CHAPA DE MADEIRA COMPENSADA PLASTIFICADA, E = 18 MM, 10 UTILIZAÇÕES. AF_11/2024</v>
          </cell>
          <cell r="C1743" t="str">
            <v>M2</v>
          </cell>
          <cell r="D1743">
            <v>43.31</v>
          </cell>
        </row>
        <row r="1744">
          <cell r="A1744">
            <v>100342</v>
          </cell>
          <cell r="B1744" t="str">
            <v>ARMAÇÃO DE CORTINA DE CONTENÇÃO EM CONCRETO ARMADO, COM AÇO CA-50 DE 6,3 MM - MONTAGEM. AF_11/2024</v>
          </cell>
          <cell r="C1744" t="str">
            <v>KG</v>
          </cell>
          <cell r="D1744">
            <v>19.190000000000001</v>
          </cell>
        </row>
        <row r="1745">
          <cell r="A1745">
            <v>100343</v>
          </cell>
          <cell r="B1745" t="str">
            <v>ARMAÇÃO DE CORTINA DE CONTENÇÃO EM CONCRETO ARMADO, COM AÇO CA-50 DE 8 MM - MONTAGEM. AF_11/2024</v>
          </cell>
          <cell r="C1745" t="str">
            <v>KG</v>
          </cell>
          <cell r="D1745">
            <v>17.38</v>
          </cell>
        </row>
        <row r="1746">
          <cell r="A1746">
            <v>100344</v>
          </cell>
          <cell r="B1746" t="str">
            <v>ARMAÇÃO DE CORTINA DE CONTENÇÃO EM CONCRETO ARMADO, COM AÇO CA-50 DE 10 MM - MONTAGEM. AF_11/2024</v>
          </cell>
          <cell r="C1746" t="str">
            <v>KG</v>
          </cell>
          <cell r="D1746">
            <v>14.62</v>
          </cell>
        </row>
        <row r="1747">
          <cell r="A1747">
            <v>100345</v>
          </cell>
          <cell r="B1747" t="str">
            <v>ARMAÇÃO DE CORTINA DE CONTENÇÃO EM CONCRETO ARMADO, COM AÇO CA-50 DE 12,5 MM - MONTAGEM. AF_11/2024</v>
          </cell>
          <cell r="C1747" t="str">
            <v>KG</v>
          </cell>
          <cell r="D1747">
            <v>11.64</v>
          </cell>
        </row>
        <row r="1748">
          <cell r="A1748">
            <v>100346</v>
          </cell>
          <cell r="B1748" t="str">
            <v>ARMAÇÃO DE CORTINA DE CONTENÇÃO EM CONCRETO ARMADO, COM AÇO CA-50 DE 16 MM - MONTAGEM. AF_11/2024</v>
          </cell>
          <cell r="C1748" t="str">
            <v>KG</v>
          </cell>
          <cell r="D1748">
            <v>11.23</v>
          </cell>
        </row>
        <row r="1749">
          <cell r="A1749">
            <v>100347</v>
          </cell>
          <cell r="B1749" t="str">
            <v>ARMAÇÃO DE CORTINA DE CONTENÇÃO EM CONCRETO ARMADO, COM AÇO CA-50 DE 20 MM - MONTAGEM. AF_11/2024</v>
          </cell>
          <cell r="C1749" t="str">
            <v>KG</v>
          </cell>
          <cell r="D1749">
            <v>12.73</v>
          </cell>
        </row>
        <row r="1750">
          <cell r="A1750">
            <v>100348</v>
          </cell>
          <cell r="B1750" t="str">
            <v>ARMAÇÃO DE CORTINA DE CONTENÇÃO EM CONCRETO ARMADO, COM AÇO CA-50 DE 25 MM - MONTAGEM. AF_11/2024</v>
          </cell>
          <cell r="C1750" t="str">
            <v>KG</v>
          </cell>
          <cell r="D1750">
            <v>12.56</v>
          </cell>
        </row>
        <row r="1751">
          <cell r="A1751">
            <v>100349</v>
          </cell>
          <cell r="B1751" t="str">
            <v>CONCRETAGEM DE CORTINA DE CONTENÇÃO, ATRAVÉS DE BOMBA - LANÇAMENTO, ADENSAMENTO E ACABAMENTO. AF_11/2024</v>
          </cell>
          <cell r="C1751" t="str">
            <v>M3</v>
          </cell>
          <cell r="D1751">
            <v>767.77</v>
          </cell>
        </row>
        <row r="1752">
          <cell r="A1752">
            <v>104841</v>
          </cell>
          <cell r="B1752" t="str">
            <v>EXECUÇÃO DE PERFURAÇÃO PARA TIRANTE, COMPRIMENTO MAIOR OU IGUAL A 14 M E MENOR QUE 22 M, COM DIÂMETRO DE FURO DE 100 MM EXECUTADO COM HASTE E TUBOS DE REVESTIMENTO UTILIZANDO PERFURATRIZ SOBRE ESTEIRA. AF_11/2023</v>
          </cell>
          <cell r="C1752" t="str">
            <v>M</v>
          </cell>
          <cell r="D1752">
            <v>82.88</v>
          </cell>
        </row>
        <row r="1753">
          <cell r="A1753">
            <v>104842</v>
          </cell>
          <cell r="B1753" t="str">
            <v>EXECUÇÃO DE PERFURAÇÃO PARA TIRANTE, COMPRIMENTO MAIOR OU IGUAL A 22 M E MENOR QUE 30 M, COM DIÂMETRO DE FURO DE 100 MM EXECUTADO COM HASTE E TUBOS DE REVESTIMENTO UTILIZANDO PERFURATRIZ SOBRE ESTEIRA. AF_11/2023</v>
          </cell>
          <cell r="C1753" t="str">
            <v>M</v>
          </cell>
          <cell r="D1753">
            <v>70.599999999999994</v>
          </cell>
        </row>
        <row r="1754">
          <cell r="A1754">
            <v>104843</v>
          </cell>
          <cell r="B1754" t="str">
            <v>EXECUÇÃO DE PERFURAÇÃO PARA TIRANTE, COMPRIMENTO MAIOR OU IGUAL A 6 M E MENOR QUE 14 M, COM DIÂMETRO DE FURO DE 150 MM EXECUTADO COM HASTE E TUBOS DE REVESTIMENTO UTILIZANDO PERFURATRIZ SOBRE ESTEIRA. AF_11/2023</v>
          </cell>
          <cell r="C1754" t="str">
            <v>M</v>
          </cell>
          <cell r="D1754">
            <v>114.33</v>
          </cell>
        </row>
        <row r="1755">
          <cell r="A1755">
            <v>104844</v>
          </cell>
          <cell r="B1755" t="str">
            <v>EXECUÇÃO DE PERFURAÇÃO PARA TIRANTE, COMPRIMENTO MAIOR OU IGUAL A 14 M E MENOR QUE 22 M, COM DIÂMETRO DE FURO DE 150 MM EXECUTADO COM HASTE E TUBOS DE REVESTIMENTO UTILIZANDO PERFURATRIZ SOBRE ESTEIRA. AF_11/2023</v>
          </cell>
          <cell r="C1755" t="str">
            <v>M</v>
          </cell>
          <cell r="D1755">
            <v>91.65</v>
          </cell>
        </row>
        <row r="1756">
          <cell r="A1756">
            <v>104845</v>
          </cell>
          <cell r="B1756" t="str">
            <v>EXECUÇÃO DE PERFURAÇÃO PARA TIRANTE, COMPRIMENTO MAIOR OU IGUAL A 6 M E MENOR QUE 14 M, COM DIÂMETRO DE FURO DE 200 MM EXECUTADO COM HASTE E TUBOS DE REVESTIMENTO UTILIZANDO PERFURATRIZ SOBRE ESTEIRA. AF_11/2023</v>
          </cell>
          <cell r="C1756" t="str">
            <v>M</v>
          </cell>
          <cell r="D1756">
            <v>130.54</v>
          </cell>
        </row>
        <row r="1757">
          <cell r="A1757">
            <v>104846</v>
          </cell>
          <cell r="B1757" t="str">
            <v>EXECUÇÃO DE PERFURAÇÃO PARA TIRANTE, COMPRIMENTO MAIOR OU IGUAL A 14 M E MENOR QUE 22 M, COM DIÂMETRO DE FURO DE 200 MM EXECUTADO COM HASTE E TUBOS DE REVESTIMENTO UTILIZANDO PERFURATRIZ SOBRE ESTEIRA. AF_11/2023</v>
          </cell>
          <cell r="C1757" t="str">
            <v>M</v>
          </cell>
          <cell r="D1757">
            <v>104.67</v>
          </cell>
        </row>
        <row r="1758">
          <cell r="A1758">
            <v>104847</v>
          </cell>
          <cell r="B1758" t="str">
            <v>EXECUÇÃO DE PERFURAÇÃO PARA TIRANTE, COMPRIMENTO MAIOR OU IGUAL A 22 M E MENOR QUE 30 M, COM DIÂMETRO DE FURO DE 200 MM EXECUTADO COM HASTE E TUBOS DE REVESTIMENTO UTILIZANDO PERFURATRIZ SOBRE ESTEIRA. AF_11/2023</v>
          </cell>
          <cell r="C1758" t="str">
            <v>M</v>
          </cell>
          <cell r="D1758">
            <v>88.77</v>
          </cell>
        </row>
        <row r="1759">
          <cell r="A1759">
            <v>104848</v>
          </cell>
          <cell r="B1759" t="str">
            <v>EXECUÇÃO DE PERFURAÇÃO PARA TIRANTE, COMPRIMENTO MAIOR OU IGUAL A 6 M E MENOR QUE 14 M, COM DIÂMETRO DE FURO DE 100 MM EXECUTADO COM HASTE UTILIZANDO PERFURATRIZ MANUAL SOBRE BASE DE MONTAGEM. AF_11/2023</v>
          </cell>
          <cell r="C1759" t="str">
            <v>M</v>
          </cell>
          <cell r="D1759">
            <v>64.73</v>
          </cell>
        </row>
        <row r="1760">
          <cell r="A1760">
            <v>104849</v>
          </cell>
          <cell r="B1760" t="str">
            <v>EXECUÇÃO DE PERFURAÇÃO PARA TIRANTE, COMPRIMENTO MAIOR OU IGUAL A 14 M E MENOR QUE 22 M, COM DIÂMETRO DE FURO DE 100 MM EXECUTADO COM HASTE UTILIZANDO PERFURATRIZ MANUAL SOBRE BASE DE MONTAGEM. AF_11/2023</v>
          </cell>
          <cell r="C1760" t="str">
            <v>M</v>
          </cell>
          <cell r="D1760">
            <v>55.49</v>
          </cell>
        </row>
        <row r="1761">
          <cell r="A1761">
            <v>104850</v>
          </cell>
          <cell r="B1761" t="str">
            <v>EXECUÇÃO DE PERFURAÇÃO PARA TIRANTE, COMPRIMENTO MAIOR OU IGUAL A 22 M E MENOR QUE 30 M, COM DIÂMETRO DE FURO DE 100 MM EXECUTADO COM HASTE UTILIZANDO PERFURATRIZ MANUAL SOBRE BASE DE MONTAGEM. AF_11/2023</v>
          </cell>
          <cell r="C1761" t="str">
            <v>M</v>
          </cell>
          <cell r="D1761">
            <v>49.29</v>
          </cell>
        </row>
        <row r="1762">
          <cell r="A1762">
            <v>104851</v>
          </cell>
          <cell r="B1762" t="str">
            <v>EXECUÇÃO DE PERFURAÇÃO PARA TIRANTE, COMPRIMENTO MAIOR OU IGUAL A 6 M E MENOR QUE 14 M, COM DIÂMETRO DE FURO DE 150 MM EXECUTADO COM HASTE UTILIZANDO PERFURATRIZ MANUAL SOBRE BASE DE MONTAGEM. AF_11/2023</v>
          </cell>
          <cell r="C1762" t="str">
            <v>M</v>
          </cell>
          <cell r="D1762">
            <v>71.87</v>
          </cell>
        </row>
        <row r="1763">
          <cell r="A1763">
            <v>104852</v>
          </cell>
          <cell r="B1763" t="str">
            <v>EXECUÇÃO DE PERFURAÇÃO PARA TIRANTE, COMPRIMENTO MAIOR OU IGUAL A 14 M E MENOR QUE 22 M, COM DIÂMETRO DE FURO DE 150 MM EXECUTADO COM HASTE UTILIZANDO PERFURATRIZ MANUAL SOBRE BASE DE MONTAGEM. AF_11/2023</v>
          </cell>
          <cell r="C1763" t="str">
            <v>M</v>
          </cell>
          <cell r="D1763">
            <v>61.22</v>
          </cell>
        </row>
        <row r="1764">
          <cell r="A1764">
            <v>104853</v>
          </cell>
          <cell r="B1764" t="str">
            <v>EXECUÇÃO DE PERFURAÇÃO PARA TIRANTE, COMPRIMENTO MAIOR OU IGUAL A 22 M E MENOR QUE 30 M, COM DIÂMETRO DE FURO DE 150 MM EXECUTADO COM HASTE UTILIZANDO PERFURATRIZ MANUAL SOBRE BASE DE MONTAGEM. AF_11/2023</v>
          </cell>
          <cell r="C1764" t="str">
            <v>M</v>
          </cell>
          <cell r="D1764">
            <v>54.09</v>
          </cell>
        </row>
        <row r="1765">
          <cell r="A1765">
            <v>104854</v>
          </cell>
          <cell r="B1765" t="str">
            <v>EXECUÇÃO DE PERFURAÇÃO PARA TIRANTE, COMPRIMENTO MAIOR OU IGUAL A 14 M E MENOR QUE 22 M, COM DIÂMETRO DE FURO DE 200 MM EXECUTADO COM HASTE UTILIZANDO PERFURATRIZ MANUAL SOBRE BASE DE MONTAGEM. AF_11/2023</v>
          </cell>
          <cell r="C1765" t="str">
            <v>M</v>
          </cell>
          <cell r="D1765">
            <v>69.72</v>
          </cell>
        </row>
        <row r="1766">
          <cell r="A1766">
            <v>104855</v>
          </cell>
          <cell r="B1766" t="str">
            <v>EXECUÇÃO DE PERFURAÇÃO PARA TIRANTE, COMPRIMENTO MAIOR OU IGUAL A 22 M E MENOR QUE 30 M, COM DIÂMETRO DE FURO DE 200 MM EXECUTADO COM HASTE UTILIZANDO PERFURATRIZ MANUAL SOBRE BASE DE MONTAGEM. AF_11/2023</v>
          </cell>
          <cell r="C1766" t="str">
            <v>M</v>
          </cell>
          <cell r="D1766">
            <v>61.18</v>
          </cell>
        </row>
        <row r="1767">
          <cell r="A1767">
            <v>104875</v>
          </cell>
          <cell r="B1767" t="str">
            <v>PERFURAÇÃO DE PAREDE DIAFRAGMA COM COROA DIAMANTADA DE DIÂMETRO DE 102 MM. AF_11/2023</v>
          </cell>
          <cell r="C1767" t="str">
            <v>M</v>
          </cell>
          <cell r="D1767">
            <v>134.13999999999999</v>
          </cell>
        </row>
        <row r="1768">
          <cell r="A1768">
            <v>104876</v>
          </cell>
          <cell r="B1768" t="str">
            <v>PERFURAÇÃO DE CORTINA PRÉ-MOLDADA COM MARTELETE ROMPEDOR. AF_11/2023</v>
          </cell>
          <cell r="C1768" t="str">
            <v>UN</v>
          </cell>
          <cell r="D1768">
            <v>24.58</v>
          </cell>
        </row>
        <row r="1769">
          <cell r="A1769">
            <v>104877</v>
          </cell>
          <cell r="B1769" t="str">
            <v>EXECUÇÃO DE LONGARINA, PARA TIRANTES PROVISÓRIOS, COM PERFIL METÁLICO, INCLUINDO CUNHA E SOLIDARIZAÇÃO. AF_11/2023</v>
          </cell>
          <cell r="C1769" t="str">
            <v>UN</v>
          </cell>
          <cell r="D1769">
            <v>596.89</v>
          </cell>
        </row>
        <row r="1770">
          <cell r="A1770">
            <v>104878</v>
          </cell>
          <cell r="B1770" t="str">
            <v>EXECUÇÃO DE LONGARINA, PARA TIRANTES PERMANENTES, COM PERFIL METÁLICO, INCLUINDO CUNHA E SOLIDARIZAÇÃO. AF_11/2023</v>
          </cell>
          <cell r="C1770" t="str">
            <v>UN</v>
          </cell>
          <cell r="D1770">
            <v>2299.29</v>
          </cell>
        </row>
        <row r="1771">
          <cell r="A1771">
            <v>104879</v>
          </cell>
          <cell r="B1771" t="str">
            <v>EXECUÇÃO DE PERFURAÇÃO PARA TIRANTE, COMPRIMENTO MAIOR OU IGUAL A 22 M E MENOR QUE 30 M, COM DIÂMETRO DE FURO DE 150 MM EXECUTADO COM HASTE E TUBOS DE REVESTIMENTO UTILIZANDO PERFURATRIZ SOBRE ESTEIRA. AF_11/2023</v>
          </cell>
          <cell r="C1771" t="str">
            <v>M</v>
          </cell>
          <cell r="D1771">
            <v>77.900000000000006</v>
          </cell>
        </row>
        <row r="1772">
          <cell r="A1772">
            <v>104880</v>
          </cell>
          <cell r="B1772" t="str">
            <v>EXECUÇÃO DE PERFURAÇÃO PARA TIRANTE, COMPRIMENTO MAIOR OU IGUAL A 6 M E MENOR QUE 14 M, COM DIÂMETRO DE FURO DE 200 MM EXECUTADO COM HASTE UTILIZANDO PERFURATRIZ MANUAL SOBRE BASE DE MONTAGEM. AF_11/2023</v>
          </cell>
          <cell r="C1772" t="str">
            <v>M</v>
          </cell>
          <cell r="D1772">
            <v>82.47</v>
          </cell>
        </row>
        <row r="1773">
          <cell r="A1773">
            <v>104886</v>
          </cell>
          <cell r="B1773" t="str">
            <v>EXECUÇÃO DE PERFURAÇÃO PARA TIRANTE, COMPRIMENTO MAIOR OU IGUAL A 6 M E MENOR QUE 14 M, COM DIÂMETRO DE FURO DE 100 MM EXECUTADO COM HASTE UTILIZANDO PERFURATRIZ SOBRE ESTEIRA. AF_11/2023</v>
          </cell>
          <cell r="C1773" t="str">
            <v>M</v>
          </cell>
          <cell r="D1773">
            <v>49.43</v>
          </cell>
        </row>
        <row r="1774">
          <cell r="A1774">
            <v>104887</v>
          </cell>
          <cell r="B1774" t="str">
            <v>EXECUÇÃO DE PERFURAÇÃO PARA TIRANTE, COMPRIMENTO MAIOR OU IGUAL A 14 M E MENOR QUE 22 M, COM DIÂMETRO DE FURO DE 100 MM EXECUTADO COM HASTE UTILIZANDO PERFURATRIZ SOBRE ESTEIRA. AF_11/2023</v>
          </cell>
          <cell r="C1774" t="str">
            <v>M</v>
          </cell>
          <cell r="D1774">
            <v>43.3</v>
          </cell>
        </row>
        <row r="1775">
          <cell r="A1775">
            <v>104888</v>
          </cell>
          <cell r="B1775" t="str">
            <v>EXECUÇÃO DE PERFURAÇÃO PARA TIRANTE, COMPRIMENTO MAIOR OU IGUAL A 22 M E MENOR QUE 30 M, COM DIÂMETRO DE FURO DE 100 MM EXECUTADO COM HASTE UTILIZANDO PERFURATRIZ SOBRE ESTEIRA. AF_11/2023</v>
          </cell>
          <cell r="C1775" t="str">
            <v>M</v>
          </cell>
          <cell r="D1775">
            <v>39.17</v>
          </cell>
        </row>
        <row r="1776">
          <cell r="A1776">
            <v>104889</v>
          </cell>
          <cell r="B1776" t="str">
            <v>EXECUÇÃO DE PERFURAÇÃO PARA TIRANTE, COMPRIMENTO MAIOR OU IGUAL A 6 M E MENOR QUE 14 M, COM DIÂMETRO DE FURO DE 200 MM EXECUTADO COM HASTE UTILIZANDO PERFURATRIZ SOBRE ESTEIRA. AF_11/2023</v>
          </cell>
          <cell r="C1776" t="str">
            <v>M</v>
          </cell>
          <cell r="D1776">
            <v>57.63</v>
          </cell>
        </row>
        <row r="1777">
          <cell r="A1777">
            <v>104890</v>
          </cell>
          <cell r="B1777" t="str">
            <v>EXECUÇÃO DE PERFURAÇÃO PARA TIRANTE, COMPRIMENTO MAIOR OU IGUAL A 14 M E MENOR QUE 22 M, COM DIÂMETRO DE FURO DE 200 MM EXECUTADO COM HASTE UTILIZANDO PERFURATRIZ SOBRE ESTEIRA. AF_11/2023</v>
          </cell>
          <cell r="C1777" t="str">
            <v>M</v>
          </cell>
          <cell r="D1777">
            <v>49.88</v>
          </cell>
        </row>
        <row r="1778">
          <cell r="A1778">
            <v>104891</v>
          </cell>
          <cell r="B1778" t="str">
            <v>EXECUÇÃO DE PERFURAÇÃO PARA TIRANTE, COMPRIMENTO MAIOR OU IGUAL A 22 M E MENOR QUE 30 M, COM DIÂMETRO DE FURO DE 200 MM EXECUTADO COM HASTE UTILIZANDO PERFURATRIZ SOBRE ESTEIRA. AF_11/2023</v>
          </cell>
          <cell r="C1778" t="str">
            <v>M</v>
          </cell>
          <cell r="D1778">
            <v>44.72</v>
          </cell>
        </row>
        <row r="1779">
          <cell r="A1779">
            <v>104892</v>
          </cell>
          <cell r="B1779" t="str">
            <v>EXECUÇÃO DE PERFURAÇÃO PARA TIRANTE, COMPRIMENTO MAIOR OU IGUAL A 6 M E MENOR QUE 14 M, COM DIÂMETRO DE FURO DE 100 MM EXECUTADO COM HASTE E TUBOS DE REVESTIMENTO UTILIZANDO PERFURATRIZ SOBRE ESTEIRA. AF_11/2023</v>
          </cell>
          <cell r="C1779" t="str">
            <v>M</v>
          </cell>
          <cell r="D1779">
            <v>103.39</v>
          </cell>
        </row>
        <row r="1780">
          <cell r="A1780">
            <v>102989</v>
          </cell>
          <cell r="B1780" t="str">
            <v>CANALETA MEIA CANA PRÉ-MOLDADA DE CONCRETO (D = 20 CM) - FORNECIMENTO E INSTALAÇÃO. AF_08/2021</v>
          </cell>
          <cell r="C1780" t="str">
            <v>M</v>
          </cell>
          <cell r="D1780">
            <v>46.09</v>
          </cell>
        </row>
        <row r="1781">
          <cell r="A1781">
            <v>102990</v>
          </cell>
          <cell r="B1781" t="str">
            <v>CANALETA MEIA CANA PRÉ-MOLDADA DE CONCRETO (D = 30 CM) - FORNECIMENTO E INSTALAÇÃO. AF_08/2021</v>
          </cell>
          <cell r="C1781" t="str">
            <v>M</v>
          </cell>
          <cell r="D1781">
            <v>56</v>
          </cell>
        </row>
        <row r="1782">
          <cell r="A1782">
            <v>102991</v>
          </cell>
          <cell r="B1782" t="str">
            <v>CANALETA MEIA CANA PRÉ-MOLDADA DE CONCRETO (D = 40 CM) - FORNECIMENTO E INSTALAÇÃO. AF_08/2021</v>
          </cell>
          <cell r="C1782" t="str">
            <v>M</v>
          </cell>
          <cell r="D1782">
            <v>72.63</v>
          </cell>
        </row>
        <row r="1783">
          <cell r="A1783">
            <v>102992</v>
          </cell>
          <cell r="B1783" t="str">
            <v>CANALETA MEIA CANA PRÉ-MOLDADA DE CONCRETO (D = 50 CM) - FORNECIMENTO E INSTALAÇÃO. AF_08/2021</v>
          </cell>
          <cell r="C1783" t="str">
            <v>M</v>
          </cell>
          <cell r="D1783">
            <v>108.52</v>
          </cell>
        </row>
        <row r="1784">
          <cell r="A1784">
            <v>102993</v>
          </cell>
          <cell r="B1784" t="str">
            <v>CANALETA MEIA CANA PRÉ-MOLDADA DE CONCRETO (D = 60 CM) - FORNECIMENTO E INSTALAÇÃO. AF_08/2021</v>
          </cell>
          <cell r="C1784" t="str">
            <v>M</v>
          </cell>
          <cell r="D1784">
            <v>141.19</v>
          </cell>
        </row>
        <row r="1785">
          <cell r="A1785">
            <v>102994</v>
          </cell>
          <cell r="B1785" t="str">
            <v>CANALETA MEIA CANA PRÉ-MOLDADA DE CONCRETO (D = 80 CM) - FORNECIMENTO E INSTALAÇÃO. AF_08/2021</v>
          </cell>
          <cell r="C1785" t="str">
            <v>M</v>
          </cell>
          <cell r="D1785">
            <v>244.48</v>
          </cell>
        </row>
        <row r="1786">
          <cell r="A1786">
            <v>102995</v>
          </cell>
          <cell r="B1786" t="str">
            <v>EXECUÇÃO DE CANALETA DE CONCRETO MOLDADO IN LOCO, ESPESSURA DE 0,07 M, GEOMETRIA TRAPEZOIDAL (DIMENSÕES INTERNAS: B=0,6 M; B=0,147 M; H=0,2 M). AF_08/2021</v>
          </cell>
          <cell r="C1786" t="str">
            <v>M</v>
          </cell>
          <cell r="D1786">
            <v>51.5</v>
          </cell>
        </row>
        <row r="1787">
          <cell r="A1787">
            <v>102996</v>
          </cell>
          <cell r="B1787" t="str">
            <v>EXECUÇÃO DE CANALETA DE CONCRETO MOLDADO IN LOCO, ESPESSURA DE 0,07 M, GEOMETRIA TRAPEZOIDAL (DIMENSÕES INTERNAS: B=0,9 M; B=0,246 M; H=0,3 M). AF_08/2021</v>
          </cell>
          <cell r="C1787" t="str">
            <v>M</v>
          </cell>
          <cell r="D1787">
            <v>72.790000000000006</v>
          </cell>
        </row>
        <row r="1788">
          <cell r="A1788">
            <v>102997</v>
          </cell>
          <cell r="B1788" t="str">
            <v>EXECUÇÃO DE CANALETA DE CONCRETO MOLDADO IN LOCO, ESPESSURA DE 0,08 M, GEOMETRIA TRAPEZOIDAL (DIMENSÕES INTERNAS: B=1M; B=0,5 M; H=0,25 M). AF_08/2021</v>
          </cell>
          <cell r="C1788" t="str">
            <v>M</v>
          </cell>
          <cell r="D1788">
            <v>96.88</v>
          </cell>
        </row>
        <row r="1789">
          <cell r="A1789">
            <v>102998</v>
          </cell>
          <cell r="B1789" t="str">
            <v>EXECUÇÃO DE CANALETA DE CONCRETO MOLDADO IN LOCO, ESPESSURA DE 0,08 M, GEOMETRIA TRAPEZOIDAL (DIMENSÕES INTERNAS: B=1,074 M; B=0,534 M; H=0,27 M). AF_08/2021</v>
          </cell>
          <cell r="C1789" t="str">
            <v>M</v>
          </cell>
          <cell r="D1789">
            <v>92.67</v>
          </cell>
        </row>
        <row r="1790">
          <cell r="A1790">
            <v>102999</v>
          </cell>
          <cell r="B1790" t="str">
            <v>EXECUÇÃO DE CANALETA DE CONCRETO MOLDADO IN LOCO, ESPESSURA DE 0,08 M, GEOMETRIA TRAPEZOIDAL (DIMENSÕES INTERNAS: B=1,4 M; B=0,7 M; H=0,35 M). AF_08/2021</v>
          </cell>
          <cell r="C1790" t="str">
            <v>M</v>
          </cell>
          <cell r="D1790">
            <v>117.25</v>
          </cell>
        </row>
        <row r="1791">
          <cell r="A1791">
            <v>103000</v>
          </cell>
          <cell r="B1791" t="str">
            <v>EXECUÇÃO DE CANALETA DE CONCRETO MOLDADO IN LOCO, ESPESSURA DE 0,08 M, GEOMETRIA TRAPEZOIDAL (DIMENSÕES INTERNAS: B=1,474 M; B=0,934 M; H=0,27 M). AF_08/2021</v>
          </cell>
          <cell r="C1791" t="str">
            <v>M</v>
          </cell>
          <cell r="D1791">
            <v>117.73</v>
          </cell>
        </row>
        <row r="1792">
          <cell r="A1792">
            <v>103001</v>
          </cell>
          <cell r="B1792" t="str">
            <v>GRELHA DE FERRO FUNDIDO SIMPLES COM REQUADRO, 150 X 1000 MM, ASSENTADA COM ARGAMASSA 1 : 3 CIMENTO: AREIA - FORNECIMENTO E INSTALAÇÃO. AF_08/2021</v>
          </cell>
          <cell r="C1792" t="str">
            <v>UN</v>
          </cell>
          <cell r="D1792">
            <v>163.44</v>
          </cell>
        </row>
        <row r="1793">
          <cell r="A1793">
            <v>103002</v>
          </cell>
          <cell r="B1793" t="str">
            <v>GRELHA DE FERRO FUNDIDO SIMPLES COM REQUADRO, 200 X 1000 MM, ASSENTADA COM ARGAMASSA 1 : 3 CIMENTO: AREIA - FORNECIMENTO E INSTALAÇÃO. AF_08/2021</v>
          </cell>
          <cell r="C1793" t="str">
            <v>UN</v>
          </cell>
          <cell r="D1793">
            <v>201.81</v>
          </cell>
        </row>
        <row r="1794">
          <cell r="A1794">
            <v>103003</v>
          </cell>
          <cell r="B1794" t="str">
            <v>GRELHA DE FERRO FUNDIDO SIMPLES COM REQUADRO, 300 X 1000 MM, ASSENTADA COM ARGAMASSA 1 : 3 CIMENTO: AREIA - FORNECIMENTO E INSTALAÇÃO. AF_08/2021</v>
          </cell>
          <cell r="C1794" t="str">
            <v>UN</v>
          </cell>
          <cell r="D1794">
            <v>278.61</v>
          </cell>
        </row>
        <row r="1795">
          <cell r="A1795">
            <v>103005</v>
          </cell>
          <cell r="B1795" t="str">
            <v>CAIXA COM GRELHA RETANGULAR DE FERRO FUNDIDO, EM ALVENARIA COM TIJOLOS CERÂMICOS MACIÇOS, DIMENSÕES INTERNAS: 0,15 X 1,00 X 0,3 M. AF_08/2021</v>
          </cell>
          <cell r="C1795" t="str">
            <v>UN</v>
          </cell>
          <cell r="D1795">
            <v>493.79</v>
          </cell>
        </row>
        <row r="1796">
          <cell r="A1796">
            <v>103006</v>
          </cell>
          <cell r="B1796" t="str">
            <v>CAIXA COM GRELHA RETANGULAR DE FERRO FUNDIDO, EM ALVENARIA COM TIJOLOS CERÂMICOS MACIÇOS, DIMENSÕES INTERNAS: 0,20 X 1,00 X 0,4 M. AF_08/2021</v>
          </cell>
          <cell r="C1796" t="str">
            <v>UN</v>
          </cell>
          <cell r="D1796">
            <v>678.75</v>
          </cell>
        </row>
        <row r="1797">
          <cell r="A1797">
            <v>103007</v>
          </cell>
          <cell r="B1797" t="str">
            <v>CAIXA COM GRELHA RETANGULAR DE FERRO FUNDIDO, EM ALVENARIA COM TIJOLOS CERÂMICOS MACIÇOS, DIMENSÕES INTERNAS: 0,30 X 1,00 X 0,5 M. AF_08/2021</v>
          </cell>
          <cell r="C1797" t="str">
            <v>UN</v>
          </cell>
          <cell r="D1797">
            <v>885.79</v>
          </cell>
        </row>
        <row r="1798">
          <cell r="A1798">
            <v>97933</v>
          </cell>
          <cell r="B1798" t="str">
            <v>CAIXA COM GRELHA SIMPLES RETANGULAR, EM CONCRETO PRÉ-MOLDADO, DIMENSÕES INTERNAS: 0,6X1,0X1,0 M. AF_12/2020</v>
          </cell>
          <cell r="C1798" t="str">
            <v>UN</v>
          </cell>
          <cell r="D1798">
            <v>1107.3900000000001</v>
          </cell>
        </row>
        <row r="1799">
          <cell r="A1799">
            <v>97934</v>
          </cell>
          <cell r="B1799" t="str">
            <v>CAIXA COM GRELHA DUPLA RETANGULAR, EM CONCRETO PRÉ-MOLDADO, DIMENSÕES INTERNAS: 0,5X2,2X1,0 M. AF_12/2020</v>
          </cell>
          <cell r="C1799" t="str">
            <v>UN</v>
          </cell>
          <cell r="D1799">
            <v>2392.14</v>
          </cell>
        </row>
        <row r="1800">
          <cell r="A1800">
            <v>97935</v>
          </cell>
          <cell r="B1800" t="str">
            <v>CAIXA PARA BOCA DE LOBO SIMPLES RETANGULAR, EM CONCRETO PRÉ-MOLDADO, DIMENSÕES INTERNAS: 0,6X1,0X1,2 M. AF_12/2020</v>
          </cell>
          <cell r="C1800" t="str">
            <v>UN</v>
          </cell>
          <cell r="D1800">
            <v>896.19</v>
          </cell>
        </row>
        <row r="1801">
          <cell r="A1801">
            <v>97936</v>
          </cell>
          <cell r="B1801" t="str">
            <v>CAIXA PARA BOCA DE LOBO DUPLA RETANGULAR, EM CONCRETO PRÉ-MOLDADO, DIMENSÕES INTERNAS: 0,6X2,2X1,2 M. AF_12/2020</v>
          </cell>
          <cell r="C1801" t="str">
            <v>UN</v>
          </cell>
          <cell r="D1801">
            <v>2004.37</v>
          </cell>
        </row>
        <row r="1802">
          <cell r="A1802">
            <v>97947</v>
          </cell>
          <cell r="B1802" t="str">
            <v>CAIXA COM GRELHA SIMPLES RETANGULAR, EM ALVENARIA COM TIJOLOS CERÂMICOS MACIÇOS, DIMENSÕES INTERNAS: 0,5X1X1 M. AF_12/2020</v>
          </cell>
          <cell r="C1802" t="str">
            <v>UN</v>
          </cell>
          <cell r="D1802">
            <v>1656.26</v>
          </cell>
        </row>
        <row r="1803">
          <cell r="A1803">
            <v>97948</v>
          </cell>
          <cell r="B1803" t="str">
            <v>CAIXA COM GRELHA DUPLA RETANGULAR, EM ALVENARIA COM TIJOLOS CERÂMICOS MACIÇOS, DIMENSÕES INTERNAS: 0,5X2,2X1 M. AF_12/2020</v>
          </cell>
          <cell r="C1803" t="str">
            <v>UN</v>
          </cell>
          <cell r="D1803">
            <v>3084.93</v>
          </cell>
        </row>
        <row r="1804">
          <cell r="A1804">
            <v>97949</v>
          </cell>
          <cell r="B1804" t="str">
            <v>CAIXA PARA BOCA DE LOBO SIMPLES RETANGULAR, EM ALVENARIA COM TIJOLOS CERÂMICOS MACIÇOS, DIMENSÕES INTERNAS: 0,6X1X1,2 M. AF_12/2020</v>
          </cell>
          <cell r="C1804" t="str">
            <v>UN</v>
          </cell>
          <cell r="D1804">
            <v>1624.36</v>
          </cell>
        </row>
        <row r="1805">
          <cell r="A1805">
            <v>97950</v>
          </cell>
          <cell r="B1805" t="str">
            <v>CAIXA PARA BOCA DE LOBO DUPLA RETANGULAR, EM ALVENARIA COM TIJOLOS CERÂMICOS MACIÇOS, DIMENSÕES INTERNAS: 0,6X2,2X1,2 M. AF_12/2020</v>
          </cell>
          <cell r="C1805" t="str">
            <v>UN</v>
          </cell>
          <cell r="D1805">
            <v>2887.98</v>
          </cell>
        </row>
        <row r="1806">
          <cell r="A1806">
            <v>97951</v>
          </cell>
          <cell r="B1806" t="str">
            <v>CAIXA PARA BOCA DE LOBO COMBINADA COM GRELHA RETANGULAR, EM ALVENARIA COM TIJOLOS CERÂMICOS MACIÇOS, DIMENSÕES INTERNAS: 1,3X1X1,2 M. AF_12/2020</v>
          </cell>
          <cell r="C1806" t="str">
            <v>UN</v>
          </cell>
          <cell r="D1806">
            <v>2663.47</v>
          </cell>
        </row>
        <row r="1807">
          <cell r="A1807">
            <v>97952</v>
          </cell>
          <cell r="B1807" t="str">
            <v>CAIXA PARA BOCA DE LOBO DUPLA COMBINADA COM GRELHA RETANGULAR, EM ALVENARIA COM TIJOLOS CERÂMICOS MACIÇOS, DIMENSÕES INTERNAS: 1,3X2,2X1,2 M. AF_12/2020</v>
          </cell>
          <cell r="C1807" t="str">
            <v>UN</v>
          </cell>
          <cell r="D1807">
            <v>4678.59</v>
          </cell>
        </row>
        <row r="1808">
          <cell r="A1808">
            <v>97953</v>
          </cell>
          <cell r="B1808" t="str">
            <v>CAIXA COM GRELHA SIMPLES RETANGULAR, EM ALVENARIA COM BLOCOS DE CONCRETO, DIMENSÕES INTERNAS: 0,5X1X1 M. AF_12/2020</v>
          </cell>
          <cell r="C1808" t="str">
            <v>UN</v>
          </cell>
          <cell r="D1808">
            <v>1391.11</v>
          </cell>
        </row>
        <row r="1809">
          <cell r="A1809">
            <v>97955</v>
          </cell>
          <cell r="B1809" t="str">
            <v>CAIXA COM GRELHA DUPLA RETANGULAR, EM ALVENARIA COM BLOCOS DE CONCRETO, DIMENSÕES INTERNAS: 0,5X2,2X1 M. AF_12/2020</v>
          </cell>
          <cell r="C1809" t="str">
            <v>UN</v>
          </cell>
          <cell r="D1809">
            <v>2981.54</v>
          </cell>
        </row>
        <row r="1810">
          <cell r="A1810">
            <v>97956</v>
          </cell>
          <cell r="B1810" t="str">
            <v>CAIXA PARA BOCA DE LOBO SIMPLES RETANGULAR, EM ALVENARIA COM BLOCOS DE CONCRETO, DIMENSÕES INTERNAS: 0,6X1X1,2 M. AF_12/2020</v>
          </cell>
          <cell r="C1810" t="str">
            <v>UN</v>
          </cell>
          <cell r="D1810">
            <v>1469.07</v>
          </cell>
        </row>
        <row r="1811">
          <cell r="A1811">
            <v>97957</v>
          </cell>
          <cell r="B1811" t="str">
            <v>CAIXA PARA BOCA DE LOBO DUPLA RETANGULAR, EM ALVENARIA COM BLOCOS DE CONCRETO, DIMENSÕES INTERNAS: 0,6X2,2X1,2 M. AF_12/2020</v>
          </cell>
          <cell r="C1811" t="str">
            <v>UN</v>
          </cell>
          <cell r="D1811">
            <v>2632.99</v>
          </cell>
        </row>
        <row r="1812">
          <cell r="A1812">
            <v>97961</v>
          </cell>
          <cell r="B1812" t="str">
            <v>CAIXA PARA BOCA DE LOBO COMBINADA COM GRELHA RETANGULAR, EM ALVENARIA COM BLOCOS DE CONCRETO, DIMENSÕES INTERNAS: 1,3X1X1,2 M. AF_12/2020</v>
          </cell>
          <cell r="C1812" t="str">
            <v>UN</v>
          </cell>
          <cell r="D1812">
            <v>2406.9299999999998</v>
          </cell>
        </row>
        <row r="1813">
          <cell r="A1813">
            <v>97973</v>
          </cell>
          <cell r="B1813" t="str">
            <v>CAIXA PARA BOCA DE LOBO DUPLA COMBINADA COM GRELHA RETANGULAR, EM ALVENARIA COM BLOCOS DE CONCRETO, DIMENSÕES INTERNAS: 1,3X2,2X1,2 M. AF_12/2020</v>
          </cell>
          <cell r="C1813" t="str">
            <v>UN</v>
          </cell>
          <cell r="D1813">
            <v>4492.55</v>
          </cell>
        </row>
        <row r="1814">
          <cell r="A1814">
            <v>97974</v>
          </cell>
          <cell r="B1814" t="str">
            <v>POÇO DE INSPEÇÃO CIRCULAR PARA ESGOTO, EM CONCRETO PRÉ-MOLDADO, DIÂMETRO INTERNO = 0,60 M, PROFUNDIDADE = 0,90 M, EXCLUINDO TAMPÃO. AF_12/2020_PA</v>
          </cell>
          <cell r="C1814" t="str">
            <v>UN</v>
          </cell>
          <cell r="D1814">
            <v>496.71</v>
          </cell>
        </row>
        <row r="1815">
          <cell r="A1815">
            <v>97975</v>
          </cell>
          <cell r="B1815" t="str">
            <v>POÇO DE INSPEÇÃO CIRCULAR PARA ESGOTO, EM CONCRETO PRÉ-MOLDADO, DIÂMETRO INTERNO = 0,60 M, PROFUNDIDADE = 1,40 M, EXCLUINDO TAMPÃO. AF_12/2020_PA</v>
          </cell>
          <cell r="C1815" t="str">
            <v>UN</v>
          </cell>
          <cell r="D1815">
            <v>647.94000000000005</v>
          </cell>
        </row>
        <row r="1816">
          <cell r="A1816">
            <v>97976</v>
          </cell>
          <cell r="B1816" t="str">
            <v>POÇO DE INSPEÇÃO CIRCULAR PARA ESGOTO, EM ALVENARIA COM TIJOLOS CERÂMICOS MACIÇOS, DIÂMETRO INTERNO = 0,60 M, PROFUNDIDADE = 0,95 M, EXCLUINDO TAMPÃO. AF_12/2020_PA</v>
          </cell>
          <cell r="C1816" t="str">
            <v>UN</v>
          </cell>
          <cell r="D1816">
            <v>1080.51</v>
          </cell>
        </row>
        <row r="1817">
          <cell r="A1817">
            <v>97977</v>
          </cell>
          <cell r="B1817" t="str">
            <v>POÇO DE INSPEÇÃO CIRCULAR PARA ESGOTO, EM ALVENARIA COM TIJOLOS CERÂMICOS MACIÇOS, DIÂMETRO INTERNO = 0,60 M, PROFUNDIDADE = 1,45 M, EXCLUINDO TAMPÃO. AF_12/2020_PA</v>
          </cell>
          <cell r="C1817" t="str">
            <v>UN</v>
          </cell>
          <cell r="D1817">
            <v>1514.63</v>
          </cell>
        </row>
        <row r="1818">
          <cell r="A1818">
            <v>97978</v>
          </cell>
          <cell r="B1818" t="str">
            <v>BASE PARA POÇO DE VISITA CIRCULAR PARA ESGOTO, EM CONCRETO PRÉ-MOLDADO, DIÂMETRO INTERNO = 0,80 M, PROFUNDIDADE = 1,35 M, EXCLUINDO TAMPÃO. AF_12/2020_PA</v>
          </cell>
          <cell r="C1818" t="str">
            <v>UN</v>
          </cell>
          <cell r="D1818">
            <v>988.34</v>
          </cell>
        </row>
        <row r="1819">
          <cell r="A1819">
            <v>97980</v>
          </cell>
          <cell r="B1819" t="str">
            <v>BASE PARA POÇO DE VISITA CIRCULAR PARA  ESGOTO, EM ALVENARIA COM TIJOLOS CERÂMICOS MACIÇOS, DIÂMETRO INTERNO = 0,80 M, PROFUNDIDADE = 1,40 M, EXCLUINDO TAMPÃO. AF_12/2020_PA</v>
          </cell>
          <cell r="C1819" t="str">
            <v>UN</v>
          </cell>
          <cell r="D1819">
            <v>1983.14</v>
          </cell>
        </row>
        <row r="1820">
          <cell r="A1820">
            <v>97981</v>
          </cell>
          <cell r="B1820" t="str">
            <v>ACRÉSCIMO PARA POÇO DE VISITA CIRCULAR PARA ESGOTO, EM ALVENARIA COM TIJOLOS CERÂMICOS MACIÇOS, DIÂMETRO INTERNO = 0,8 M. AF_12/2020</v>
          </cell>
          <cell r="C1820" t="str">
            <v>M</v>
          </cell>
          <cell r="D1820">
            <v>1076.54</v>
          </cell>
        </row>
        <row r="1821">
          <cell r="A1821">
            <v>97983</v>
          </cell>
          <cell r="B1821" t="str">
            <v>ACRÉSCIMO PARA POÇO DE VISITA CIRCULAR PARA ESGOTO, EM CONCRETO PRÉ-MOLDADO, DIÂMETRO INTERNO = 1 M. AF_12/2020</v>
          </cell>
          <cell r="C1821" t="str">
            <v>M</v>
          </cell>
          <cell r="D1821">
            <v>532.73</v>
          </cell>
        </row>
        <row r="1822">
          <cell r="A1822">
            <v>97985</v>
          </cell>
          <cell r="B1822" t="str">
            <v>ACRÉSCIMO PARA POÇO DE VISITA CIRCULAR PARA  ESGOTO, EM ALVENARIA COM TIJOLOS CERÂMICOS MACIÇOS, DIÂMETRO INTERNO = 1 M. AF_12/2020</v>
          </cell>
          <cell r="C1822" t="str">
            <v>M</v>
          </cell>
          <cell r="D1822">
            <v>1296.1199999999999</v>
          </cell>
        </row>
        <row r="1823">
          <cell r="A1823">
            <v>97987</v>
          </cell>
          <cell r="B1823" t="str">
            <v>ACRÉSCIMO PARA POÇO DE VISITA CIRCULAR PARA ESGOTO, EM CONCRETO PRÉ-MOLDADO, DIÂMETRO INTERNO = 1,2 M. AF_12/2020</v>
          </cell>
          <cell r="C1823" t="str">
            <v>M</v>
          </cell>
          <cell r="D1823">
            <v>708.72</v>
          </cell>
        </row>
        <row r="1824">
          <cell r="A1824">
            <v>97988</v>
          </cell>
          <cell r="B1824" t="str">
            <v>BASE PARA POÇO DE VISITA CIRCULAR PARA  ESGOTO, EM ALVENARIA COM TIJOLOS CERÂMICOS MACIÇOS, DIÂMETRO INTERNO = 1,20 M, PROFUNDIDADE = 1,40 M, EXCLUINDO TAMPÃO. AF_12/2020_PA</v>
          </cell>
          <cell r="C1824" t="str">
            <v>UN</v>
          </cell>
          <cell r="D1824">
            <v>2911.27</v>
          </cell>
        </row>
        <row r="1825">
          <cell r="A1825">
            <v>97989</v>
          </cell>
          <cell r="B1825" t="str">
            <v>ACRÉSCIMO PARA POÇO DE VISITA CIRCULAR PARA ESGOTO, EM ALVENARIA COM TIJOLOS CERÂMICOS MACIÇOS, DIÂMETRO INTERNO = 1,2 M. AF_12/2020</v>
          </cell>
          <cell r="C1825" t="str">
            <v>M</v>
          </cell>
          <cell r="D1825">
            <v>1515.62</v>
          </cell>
        </row>
        <row r="1826">
          <cell r="A1826">
            <v>97991</v>
          </cell>
          <cell r="B1826" t="str">
            <v>ACRÉSCIMO PARA POÇO DE VISITA CIRCULAR PARA  ESGOTO, EM CONCRETO PRÉ-MOLDADO, DIÂMETRO INTERNO = 1,5 M. AF_12/2020</v>
          </cell>
          <cell r="C1826" t="str">
            <v>M</v>
          </cell>
          <cell r="D1826">
            <v>971.21</v>
          </cell>
        </row>
        <row r="1827">
          <cell r="A1827">
            <v>97992</v>
          </cell>
          <cell r="B1827" t="str">
            <v>BASE PARA POÇO DE VISITA CIRCULAR PARA ESGOTO, EM ALVENARIA COM TIJOLOS CERÂMICOS MACIÇOS, DIÂMETRO INTERNO = 1,50 M, PROFUNDIDADE = 1,40 M, EXCLUINDO TAMPÃO. AF_12/2020_PA</v>
          </cell>
          <cell r="C1827" t="str">
            <v>UN</v>
          </cell>
          <cell r="D1827">
            <v>3728.11</v>
          </cell>
        </row>
        <row r="1828">
          <cell r="A1828">
            <v>97993</v>
          </cell>
          <cell r="B1828" t="str">
            <v>ACRÉSCIMO PARA POÇO DE VISITA CIRCULAR PARA  ESGOTO, EM ALVENARIA COM TIJOLOS CERÂMICOS MACIÇOS, DIÂMETRO INTERNO = 1,5 M. AF_12/2020</v>
          </cell>
          <cell r="C1828" t="str">
            <v>M</v>
          </cell>
          <cell r="D1828">
            <v>1845.01</v>
          </cell>
        </row>
        <row r="1829">
          <cell r="A1829">
            <v>97994</v>
          </cell>
          <cell r="B1829" t="str">
            <v>BASE PARA POÇO DE VISITA RETANGULAR PARA  ESGOTO, EM ALVENARIA COM BLOCOS DE CONCRETO, DIMENSÕES INTERNAS = 1X1 M, PROFUNDIDADE = 1,40 M, EXCLUINDO TAMPÃO. AF_12/2020_PA</v>
          </cell>
          <cell r="C1829" t="str">
            <v>UN</v>
          </cell>
          <cell r="D1829">
            <v>2643.29</v>
          </cell>
        </row>
        <row r="1830">
          <cell r="A1830">
            <v>97995</v>
          </cell>
          <cell r="B1830" t="str">
            <v>ACRÉSCIMO PARA POÇO DE VISITA RETANGULAR PARA ESGOTO, EM ALVENARIA COM BLOCOS DE CONCRETO, DIMENSÕES INTERNAS = 1X1 M. AF_12/2020</v>
          </cell>
          <cell r="C1830" t="str">
            <v>M</v>
          </cell>
          <cell r="D1830">
            <v>1320.49</v>
          </cell>
        </row>
        <row r="1831">
          <cell r="A1831">
            <v>97996</v>
          </cell>
          <cell r="B1831" t="str">
            <v>BASE PARA POÇO DE VISITA RETANGULAR PARA ESGOTO, EM ALVENARIA COM BLOCOS DE CONCRETO, DIMENSÕES INTERNAS = 1X1,5 M, PROFUNDIDADE = 1,40 M, EXCLUINDO TAMPÃO. AF_12/2020_PA</v>
          </cell>
          <cell r="C1831" t="str">
            <v>UN</v>
          </cell>
          <cell r="D1831">
            <v>3345.35</v>
          </cell>
        </row>
        <row r="1832">
          <cell r="A1832">
            <v>97997</v>
          </cell>
          <cell r="B1832" t="str">
            <v>ACRÉSCIMO PARA POÇO DE VISITA RETANGULAR PARA ESGOTO, EM ALVENARIA COM BLOCOS DE CONCRETO, DIMENSÕES INTERNAS = 1X1,5 M. AF_12/2020</v>
          </cell>
          <cell r="C1832" t="str">
            <v>M</v>
          </cell>
          <cell r="D1832">
            <v>1577.85</v>
          </cell>
        </row>
        <row r="1833">
          <cell r="A1833">
            <v>97999</v>
          </cell>
          <cell r="B1833" t="str">
            <v>ACRÉSCIMO PARA POÇO DE VISITA RETANGULAR PARA ESGOTO, EM ALVENARIA COM BLOCOS DE CONCRETO, DIMENSÕES INTERNAS = 1X2 M. AF_12/2020</v>
          </cell>
          <cell r="C1833" t="str">
            <v>M</v>
          </cell>
          <cell r="D1833">
            <v>1835.28</v>
          </cell>
        </row>
        <row r="1834">
          <cell r="A1834">
            <v>98001</v>
          </cell>
          <cell r="B1834" t="str">
            <v>ACRÉSCIMO PARA POÇO DE VISITA RETANGULAR PARA ESGOTO, EM ALVENARIA COM BLOCOS DE CONCRETO, DIMENSÕES INTERNAS = 1X2,5 M. AF_12/2020</v>
          </cell>
          <cell r="C1834" t="str">
            <v>M</v>
          </cell>
          <cell r="D1834">
            <v>2092.64</v>
          </cell>
        </row>
        <row r="1835">
          <cell r="A1835">
            <v>98002</v>
          </cell>
          <cell r="B1835" t="str">
            <v>BASE PARA POÇO DE VISITA RETANGULAR PARA ESGOTO, EM ALVENARIA COM BLOCOS DE CONCRETO, DIMENSÕES INTERNAS = 1X3 M, PROFUNDIDADE = 1,40 M, EXCLUINDO TAMPÃO. AF_12/2020_PA</v>
          </cell>
          <cell r="C1835" t="str">
            <v>UN</v>
          </cell>
          <cell r="D1835">
            <v>5485.33</v>
          </cell>
        </row>
        <row r="1836">
          <cell r="A1836">
            <v>98003</v>
          </cell>
          <cell r="B1836" t="str">
            <v>ACRÉSCIMO PARA POÇO DE VISITA RETANGULAR PARA ESGOTO, EM ALVENARIA COM BLOCOS DE CONCRETO, DIMENSÕES INTERNAS = 1X3 M. AF_12/2020</v>
          </cell>
          <cell r="C1836" t="str">
            <v>M</v>
          </cell>
          <cell r="D1836">
            <v>2350.0700000000002</v>
          </cell>
        </row>
        <row r="1837">
          <cell r="A1837">
            <v>98005</v>
          </cell>
          <cell r="B1837" t="str">
            <v>ACRÉSCIMO PARA POÇO DE VISITA RETANGULAR PARA ESGOTO, EM ALVENARIA COM BLOCOS DE CONCRETO, DIMENSÕES INTERNAS = 1X3,5 M. AF_12/2020</v>
          </cell>
          <cell r="C1837" t="str">
            <v>M</v>
          </cell>
          <cell r="D1837">
            <v>2607.4899999999998</v>
          </cell>
        </row>
        <row r="1838">
          <cell r="A1838">
            <v>98006</v>
          </cell>
          <cell r="B1838" t="str">
            <v>BASE PARA POÇO DE VISITA RETANGULAR PARA ESGOTO, EM ALVENARIA COM BLOCOS DE CONCRETO, DIMENSÕES INTERNAS = 1X4 M, PROFUNDIDADE = 1,40 M, EXCLUINDO TAMPÃO. AF_12/2020_PA</v>
          </cell>
          <cell r="C1838" t="str">
            <v>UN</v>
          </cell>
          <cell r="D1838">
            <v>6897.99</v>
          </cell>
        </row>
        <row r="1839">
          <cell r="A1839">
            <v>98007</v>
          </cell>
          <cell r="B1839" t="str">
            <v>ACRÉSCIMO PARA POÇO DE VISITA RETANGULAR PARA ESGOTO, EM ALVENARIA COM BLOCOS DE CONCRETO, DIMENSÕES INTERNAS = 1X4 M. AF_12/2020</v>
          </cell>
          <cell r="C1839" t="str">
            <v>M</v>
          </cell>
          <cell r="D1839">
            <v>2864.86</v>
          </cell>
        </row>
        <row r="1840">
          <cell r="A1840">
            <v>98008</v>
          </cell>
          <cell r="B1840" t="str">
            <v>BASE PARA POÇO DE VISITA RETANGULAR PARA ESGOTO, EM ALVENARIA COM BLOCOS DE CONCRETO, DIMENSÕES INTERNAS = 1,5X1,5 M, PROFUNDIDADE = 1,45 M, EXCLUINDO TAMPÃO . AF_12/2020_PA</v>
          </cell>
          <cell r="C1840" t="str">
            <v>UN</v>
          </cell>
          <cell r="D1840">
            <v>4145.8599999999997</v>
          </cell>
        </row>
        <row r="1841">
          <cell r="A1841">
            <v>98009</v>
          </cell>
          <cell r="B1841" t="str">
            <v>ACRÉSCIMO PARA POÇO DE VISITA RETANGULAR PARA ESGOTO, EM ALVENARIA COM BLOCOS DE CONCRETO, DIMENSÕES INTERNAS = 1,5X1,5 M. AF_12/2020</v>
          </cell>
          <cell r="C1841" t="str">
            <v>M</v>
          </cell>
          <cell r="D1841">
            <v>1835.28</v>
          </cell>
        </row>
        <row r="1842">
          <cell r="A1842">
            <v>98010</v>
          </cell>
          <cell r="B1842" t="str">
            <v>BASE PARA POÇO DE VISITA RETANGULAR PARA ESGOTO, EM ALVENARIA COM BLOCOS DE CONCRETO, DIMENSÕES INTERNAS = 1,5X2 M, PROFUNDIDADE = 1,40 M, EXCLUINDO TAMPÃO. AF_12/2020_PA</v>
          </cell>
          <cell r="C1842" t="str">
            <v>UN</v>
          </cell>
          <cell r="D1842">
            <v>5060.28</v>
          </cell>
        </row>
        <row r="1843">
          <cell r="A1843">
            <v>98011</v>
          </cell>
          <cell r="B1843" t="str">
            <v>ACRÉSCIMO PARA POÇO DE VISITA RETANGULAR PARA ESGOTO, EM ALVENARIA COM BLOCOS DE CONCRETO, DIMENSÕES INTERNAS = 1,5X2 M. AF_12/2020</v>
          </cell>
          <cell r="C1843" t="str">
            <v>M</v>
          </cell>
          <cell r="D1843">
            <v>2092.64</v>
          </cell>
        </row>
        <row r="1844">
          <cell r="A1844">
            <v>98012</v>
          </cell>
          <cell r="B1844" t="str">
            <v>BASE PARA POÇO DE VISITA RETANGULAR PARA ESGOTO, EM ALVENARIA COM BLOCOS DE CONCRETO, DIMENSÕES INTERNAS = 1,5X2,5 M, PROFUNDIDADE = 1,40 M, EXCLUINDO TAMPÃO. AF_12/2020_PA</v>
          </cell>
          <cell r="C1844" t="str">
            <v>UN</v>
          </cell>
          <cell r="D1844">
            <v>5947.93</v>
          </cell>
        </row>
        <row r="1845">
          <cell r="A1845">
            <v>98013</v>
          </cell>
          <cell r="B1845" t="str">
            <v>ACRÉSCIMO PARA POÇO DE VISITA RETANGULAR PARA ESGOTO, EM ALVENARIA COM BLOCOS DE CONCRETO, DIMENSÕES INTERNAS = 1,5X2,5 M. AF_12/2020</v>
          </cell>
          <cell r="C1845" t="str">
            <v>M</v>
          </cell>
          <cell r="D1845">
            <v>2350.0700000000002</v>
          </cell>
        </row>
        <row r="1846">
          <cell r="A1846">
            <v>98014</v>
          </cell>
          <cell r="B1846" t="str">
            <v>BASE PARA POÇO DE VISITA RETANGULAR PARA ESGOTO, EM ALVENARIA COM BLOCOS DE CONCRETO, DIMENSÕES INTERNAS = 1,5X3 M, PROFUNDIDADE = 1,40 M, EXCLUINDO TAMPÃO. AF_12/2020_PA</v>
          </cell>
          <cell r="C1846" t="str">
            <v>UN</v>
          </cell>
          <cell r="D1846">
            <v>6835.45</v>
          </cell>
        </row>
        <row r="1847">
          <cell r="A1847">
            <v>98015</v>
          </cell>
          <cell r="B1847" t="str">
            <v>ACRÉSCIMO PARA POÇO DE VISITA RETANGULAR PARA ESGOTO, EM ALVENARIA COM BLOCOS DE CONCRETO, DIMENSÕES INTERNAS = 1,5X3 M. AF_12/2020</v>
          </cell>
          <cell r="C1847" t="str">
            <v>M</v>
          </cell>
          <cell r="D1847">
            <v>2607.4899999999998</v>
          </cell>
        </row>
        <row r="1848">
          <cell r="A1848">
            <v>98016</v>
          </cell>
          <cell r="B1848" t="str">
            <v>BASE PARA POÇO DE VISITA RETANGULAR PARA ESGOTO, EM ALVENARIA COM BLOCOS DE CONCRETO, DIMENSÕES INTERNAS = 1,5X3,5 M, PROFUNDIDADE = 1,40 M, EXCLUINDO TAMPÃO. AF_12/2020_PA</v>
          </cell>
          <cell r="C1848" t="str">
            <v>UN</v>
          </cell>
          <cell r="D1848">
            <v>7723.17</v>
          </cell>
        </row>
        <row r="1849">
          <cell r="A1849">
            <v>98017</v>
          </cell>
          <cell r="B1849" t="str">
            <v>ACRÉSCIMO PARA POÇO DE VISITA RETANGULAR PARA ESGOTO, EM ALVENARIA COM BLOCOS DE CONCRETO, DIMENSÕES INTERNAS = 1,5X3,5 M. AF_12/2020</v>
          </cell>
          <cell r="C1849" t="str">
            <v>M</v>
          </cell>
          <cell r="D1849">
            <v>2864.86</v>
          </cell>
        </row>
        <row r="1850">
          <cell r="A1850">
            <v>98018</v>
          </cell>
          <cell r="B1850" t="str">
            <v>BASE PARA POÇO DE VISITA RETANGULAR PARA ESGOTO, EM ALVENARIA COM BLOCOS DE CONCRETO, DIMENSÕES INTERNAS = 1,5X4 M, PROFUNDIDADE = 1,40 M, EXCLUINDO TAMPÃO. AF_12/2020_PA</v>
          </cell>
          <cell r="C1850" t="str">
            <v>UN</v>
          </cell>
          <cell r="D1850">
            <v>8610.73</v>
          </cell>
        </row>
        <row r="1851">
          <cell r="A1851">
            <v>98019</v>
          </cell>
          <cell r="B1851" t="str">
            <v>ACRÉSCIMO PARA POÇO DE VISITA RETANGULAR PARA ESGOTO, EM ALVENARIA COM BLOCOS DE CONCRETO, DIMENSÕES INTERNAS = 1,5X4 M. AF_12/2020</v>
          </cell>
          <cell r="C1851" t="str">
            <v>M</v>
          </cell>
          <cell r="D1851">
            <v>3144.45</v>
          </cell>
        </row>
        <row r="1852">
          <cell r="A1852">
            <v>98020</v>
          </cell>
          <cell r="B1852" t="str">
            <v>BASE PARA POÇO DE VISITA RETANGULAR PARA ESGOTO, EM ALVENARIA COM BLOCOS DE CONCRETO, DIMENSÕES INTERNAS = 2X2 M, PROFUNDIDADE = 1,40 M, EXCLUINDO TAMPÃO. AF_12/2020_PA</v>
          </cell>
          <cell r="C1852" t="str">
            <v>UN</v>
          </cell>
          <cell r="D1852">
            <v>6118.64</v>
          </cell>
        </row>
        <row r="1853">
          <cell r="A1853">
            <v>98021</v>
          </cell>
          <cell r="B1853" t="str">
            <v>ACRÉSCIMO PARA POÇO DE VISITA RETANGULAR PARA ESGOTO, EM ALVENARIA COM BLOCOS DE CONCRETO, DIMENSÕES INTERNAS = 2X2 M. AF_12/2020</v>
          </cell>
          <cell r="C1853" t="str">
            <v>M</v>
          </cell>
          <cell r="D1853">
            <v>2372.3000000000002</v>
          </cell>
        </row>
        <row r="1854">
          <cell r="A1854">
            <v>98022</v>
          </cell>
          <cell r="B1854" t="str">
            <v>BASE PARA POÇO DE VISITA RETANGULAR PARA ESGOTO, EM ALVENARIA COM BLOCOS DE CONCRETO, DIMENSÕES INTERNAS = 2X2,5 M, PROFUNDIDADE = 1,40 M, EXCLUINDO TAMPÃO. AF_12/2020_PA</v>
          </cell>
          <cell r="C1854" t="str">
            <v>UN</v>
          </cell>
          <cell r="D1854">
            <v>7174.76</v>
          </cell>
        </row>
        <row r="1855">
          <cell r="A1855">
            <v>98023</v>
          </cell>
          <cell r="B1855" t="str">
            <v>ACRÉSCIMO PARA POÇO DE VISITA RETANGULAR PARA ESGOTO, EM ALVENARIA COM BLOCOS DE CONCRETO, DIMENSÕES INTERNAS = 2X2,5 M. AF_12/2020</v>
          </cell>
          <cell r="C1855" t="str">
            <v>M</v>
          </cell>
          <cell r="D1855">
            <v>2629.67</v>
          </cell>
        </row>
        <row r="1856">
          <cell r="A1856">
            <v>98024</v>
          </cell>
          <cell r="B1856" t="str">
            <v>BASE PARA POÇO DE VISITA RETANGULAR PARA ESGOTO, EM ALVENARIA COM BLOCOS DE CONCRETO, DIMENSÕES INTERNAS = 2X3 M, PROFUNDIDADE = 1,40 M, EXCLUINDO TAMPÃO. AF_12/2020_PA</v>
          </cell>
          <cell r="C1856" t="str">
            <v>UN</v>
          </cell>
          <cell r="D1856">
            <v>8290.24</v>
          </cell>
        </row>
        <row r="1857">
          <cell r="A1857">
            <v>98025</v>
          </cell>
          <cell r="B1857" t="str">
            <v>ACRÉSCIMO PARA POÇO DE VISITA RETANGULAR PARA ESGOTO, EM ALVENARIA COM BLOCOS DE CONCRETO, DIMENSÕES INTERNAS = 2X3 M. AF_12/2020</v>
          </cell>
          <cell r="C1857" t="str">
            <v>M</v>
          </cell>
          <cell r="D1857">
            <v>2887.09</v>
          </cell>
        </row>
        <row r="1858">
          <cell r="A1858">
            <v>98026</v>
          </cell>
          <cell r="B1858" t="str">
            <v>BASE PARA POÇO DE VISITA RETANGULAR PARA ESGOTO, EM ALVENARIA COM BLOCOS DE CONCRETO, DIMENSÕES INTERNAS = 2X3,5 M, PROFUNDIDADE = 1,40 M, EXCLUINDO TAMPÃO. AF_12/2020_PA</v>
          </cell>
          <cell r="C1858" t="str">
            <v>UN</v>
          </cell>
          <cell r="D1858">
            <v>9353.84</v>
          </cell>
        </row>
        <row r="1859">
          <cell r="A1859">
            <v>98027</v>
          </cell>
          <cell r="B1859" t="str">
            <v>ACRÉSCIMO PARA POÇO DE VISITA RETANGULAR PARA ESGOTO, EM ALVENARIA COM BLOCOS DE CONCRETO, DIMENSÕES INTERNAS = 2X3,5 M. AF_12/2020</v>
          </cell>
          <cell r="C1859" t="str">
            <v>M</v>
          </cell>
          <cell r="D1859">
            <v>3144.45</v>
          </cell>
        </row>
        <row r="1860">
          <cell r="A1860">
            <v>98028</v>
          </cell>
          <cell r="B1860" t="str">
            <v>BASE PARA POÇO DE VISITA RETANGULAR PARA ESGOTO, EM ALVENARIA COM BLOCOS DE CONCRETO, DIMENSÕES INTERNAS = 2X4 M, PROFUNDIDADE = 1,40 M, EXCLUINDO TAMPÃO. AF_12/2020_PA</v>
          </cell>
          <cell r="C1860" t="str">
            <v>UN</v>
          </cell>
          <cell r="D1860">
            <v>10417.56</v>
          </cell>
        </row>
        <row r="1861">
          <cell r="A1861">
            <v>98029</v>
          </cell>
          <cell r="B1861" t="str">
            <v>ACRÉSCIMO PARA POÇO DE VISITA RETANGULAR PARA ESGOTO, EM ALVENARIA COM BLOCOS DE CONCRETO, DIMENSÕES INTERNAS = 2X4 M. AF_12/2020</v>
          </cell>
          <cell r="C1861" t="str">
            <v>M</v>
          </cell>
          <cell r="D1861">
            <v>3406.41</v>
          </cell>
        </row>
        <row r="1862">
          <cell r="A1862">
            <v>98030</v>
          </cell>
          <cell r="B1862" t="str">
            <v>BASE PARA POÇO DE VISITA RETANGULAR PARA ESGOTO, EM ALVENARIA COM BLOCOS DE CONCRETO, DIMENSÕES INTERNAS = 2,5X2,5 M, PROFUNDIDADE = 1,40 M, EXCLUINDO TAMPÃO. AF_12/2020_PA</v>
          </cell>
          <cell r="C1862" t="str">
            <v>UN</v>
          </cell>
          <cell r="D1862">
            <v>8491.89</v>
          </cell>
        </row>
        <row r="1863">
          <cell r="A1863">
            <v>98031</v>
          </cell>
          <cell r="B1863" t="str">
            <v>ACRÉSCIMO PARA POÇO DE VISITA RETANGULAR PARA ESGOTO, EM ALVENARIA COM BLOCOS DE CONCRETO, DIMENSÕES INTERNAS = 2,5X2,5 M. AF_12/2020</v>
          </cell>
          <cell r="C1863" t="str">
            <v>M</v>
          </cell>
          <cell r="D1863">
            <v>2891.71</v>
          </cell>
        </row>
        <row r="1864">
          <cell r="A1864">
            <v>98032</v>
          </cell>
          <cell r="B1864" t="str">
            <v>BASE PARA POÇO DE VISITA RETANGULAR PARA ESGOTO, EM ALVENARIA COM BLOCOS DE CONCRETO, DIMENSÕES INTERNAS = 2,5X3 M, PROFUNDIDADE = 1,40 M, EXCLUINDO TAMPÃO. AF_12/2020_PA</v>
          </cell>
          <cell r="C1864" t="str">
            <v>UN</v>
          </cell>
          <cell r="D1864">
            <v>9775.34</v>
          </cell>
        </row>
        <row r="1865">
          <cell r="A1865">
            <v>98033</v>
          </cell>
          <cell r="B1865" t="str">
            <v>ACRÉSCIMO PARA POÇO DE VISITA RETANGULAR PARA ESGOTO, EM ALVENARIA COM BLOCOS DE CONCRETO, DIMENSÕES INTERNAS = 2,5X3 M. AF_12/2020</v>
          </cell>
          <cell r="C1865" t="str">
            <v>M</v>
          </cell>
          <cell r="D1865">
            <v>3149.09</v>
          </cell>
        </row>
        <row r="1866">
          <cell r="A1866">
            <v>98034</v>
          </cell>
          <cell r="B1866" t="str">
            <v>BASE PARA POÇO DE VISITA RETANGULAR PARA ESGOTO, EM ALVENARIA COM BLOCOS DE CONCRETO, DIMENSÕES INTERNAS = 2,5X3,5 M, PROFUNDIDADE = 1,40 M, EXCLUINDO TAMPÃO. AF_12/2020_PA</v>
          </cell>
          <cell r="C1866" t="str">
            <v>UN</v>
          </cell>
          <cell r="D1866">
            <v>11058.85</v>
          </cell>
        </row>
        <row r="1867">
          <cell r="A1867">
            <v>98035</v>
          </cell>
          <cell r="B1867" t="str">
            <v>ACRÉSCIMO PARA POÇO DE VISITA RETANGULAR PARA ESGOTO, EM ALVENARIA COM BLOCOS DE CONCRETO, DIMENSÕES INTERNAS = 2,5X3,5 M. AF_12/2020</v>
          </cell>
          <cell r="C1867" t="str">
            <v>M</v>
          </cell>
          <cell r="D1867">
            <v>3406.41</v>
          </cell>
        </row>
        <row r="1868">
          <cell r="A1868">
            <v>98036</v>
          </cell>
          <cell r="B1868" t="str">
            <v>BASE PARA POÇO DE VISITA RETANGULAR PARA ESGOTO, EM ALVENARIA COM BLOCOS DE CONCRETO, DIMENSÕES INTERNAS = 2,5X4 M, PROFUNDIDADE = 1,40 M, EXCLUINDO TAMPÃO. AF_12/2020_PA</v>
          </cell>
          <cell r="C1868" t="str">
            <v>UN</v>
          </cell>
          <cell r="D1868">
            <v>12342.28</v>
          </cell>
        </row>
        <row r="1869">
          <cell r="A1869">
            <v>98037</v>
          </cell>
          <cell r="B1869" t="str">
            <v>ACRÉSCIMO PARA POÇO DE VISITA RETANGULAR PARA ESGOTO, EM ALVENARIA COM BLOCOS DE CONCRETO, DIMENSÕES INTERNAS = 2,5X4 M. AF_12/2020</v>
          </cell>
          <cell r="C1869" t="str">
            <v>M</v>
          </cell>
          <cell r="D1869">
            <v>3668.4</v>
          </cell>
        </row>
        <row r="1870">
          <cell r="A1870">
            <v>98038</v>
          </cell>
          <cell r="B1870" t="str">
            <v>BASE PARA POÇO DE VISITA RETANGULAR PARA ESGOTO, EM ALVENARIA COM BLOCOS DE CONCRETO, DIMENSÕES INTERNAS = 3X3 M, PROFUNDIDADE = 1,40 M, EXCLUINDO TAMPÃO. AF_12/2020_PA</v>
          </cell>
          <cell r="C1870" t="str">
            <v>UN</v>
          </cell>
          <cell r="D1870">
            <v>11296.08</v>
          </cell>
        </row>
        <row r="1871">
          <cell r="A1871">
            <v>98039</v>
          </cell>
          <cell r="B1871" t="str">
            <v>ACRÉSCIMO PARA POÇO DE VISITA RETANGULAR PARA ESGOTO, EM ALVENARIA COM BLOCOS DE CONCRETO, DIMENSÕES INTERNAS = 3X3 M. AF_12/2020</v>
          </cell>
          <cell r="C1871" t="str">
            <v>M</v>
          </cell>
          <cell r="D1871">
            <v>3411.04</v>
          </cell>
        </row>
        <row r="1872">
          <cell r="A1872">
            <v>98040</v>
          </cell>
          <cell r="B1872" t="str">
            <v>BASE PARA POÇO DE VISITA RETANGULAR PARA ESGOTO, EM ALVENARIA COM BLOCOS DE CONCRETO, DIMENSÕES INTERNAS = 3X3,5 M, PROFUNDIDADE = 1,40 M, EXCLUINDO TAMPÃO. AF_12/2020_PA</v>
          </cell>
          <cell r="C1872" t="str">
            <v>UN</v>
          </cell>
          <cell r="D1872">
            <v>12772.15</v>
          </cell>
        </row>
        <row r="1873">
          <cell r="A1873">
            <v>98041</v>
          </cell>
          <cell r="B1873" t="str">
            <v>ACRÉSCIMO PARA POÇO DE VISITA RETANGULAR PARA ESGOTO, EM ALVENARIA COM BLOCOS DE CONCRETO, DIMENSÕES INTERNAS = 3X3,5 M. AF_12/2020</v>
          </cell>
          <cell r="C1873" t="str">
            <v>M</v>
          </cell>
          <cell r="D1873">
            <v>3668.4</v>
          </cell>
        </row>
        <row r="1874">
          <cell r="A1874">
            <v>98042</v>
          </cell>
          <cell r="B1874" t="str">
            <v>BASE PARA POÇO DE VISITA RETANGULAR PARA ESGOTO, EM ALVENARIA COM BLOCOS DE CONCRETO, DIMENSÕES INTERNAS = 3X4 M, PROFUNDIDADE = 1,40 M, EXCLUINDO TAMPÃO. AF_12/2020_PA</v>
          </cell>
          <cell r="C1874" t="str">
            <v>UN</v>
          </cell>
          <cell r="D1874">
            <v>14248.33</v>
          </cell>
        </row>
        <row r="1875">
          <cell r="A1875">
            <v>98043</v>
          </cell>
          <cell r="B1875" t="str">
            <v>ACRÉSCIMO PARA POÇO DE VISITA RETANGULAR PARA ESGOTO, EM ALVENARIA COM BLOCOS DE CONCRETO, DIMENSÕES INTERNAS = 3X4 M. AF_12/2020</v>
          </cell>
          <cell r="C1875" t="str">
            <v>M</v>
          </cell>
          <cell r="D1875">
            <v>3930.46</v>
          </cell>
        </row>
        <row r="1876">
          <cell r="A1876">
            <v>98044</v>
          </cell>
          <cell r="B1876" t="str">
            <v>BASE PARA POÇO DE VISITA RETANGULAR PARA ESGOTO, EM ALVENARIA COM BLOCOS DE CONCRETO, DIMENSÕES INTERNAS = 3,5X3,5 M, PROFUNDIDADE = 1,40 M, EXCLUINDO TAMPÃO. AF_12/2020_PA</v>
          </cell>
          <cell r="C1876" t="str">
            <v>UN</v>
          </cell>
          <cell r="D1876">
            <v>14485.63</v>
          </cell>
        </row>
        <row r="1877">
          <cell r="A1877">
            <v>98045</v>
          </cell>
          <cell r="B1877" t="str">
            <v>ACRÉSCIMO PARA POÇO DE VISITA RETANGULAR PARA ESGOTO, EM ALVENARIA COM BLOCOS DE CONCRETO, DIMENSÕES INTERNAS = 3,5X3,5 M. AF_12/2020</v>
          </cell>
          <cell r="C1877" t="str">
            <v>M</v>
          </cell>
          <cell r="D1877">
            <v>3930.46</v>
          </cell>
        </row>
        <row r="1878">
          <cell r="A1878">
            <v>98046</v>
          </cell>
          <cell r="B1878" t="str">
            <v>BASE PARA POÇO DE VISITA RETANGULAR PARA ESGOTO, EM ALVENARIA COM BLOCOS DE CONCRETO, DIMENSÕES INTERNAS = 3,5X4 M, PROFUNDIDADE = 1,40 M, EXCLUINDO TAMPÃO. AF_12/2020_PA</v>
          </cell>
          <cell r="C1878" t="str">
            <v>UN</v>
          </cell>
          <cell r="D1878">
            <v>16154.24</v>
          </cell>
        </row>
        <row r="1879">
          <cell r="A1879">
            <v>98047</v>
          </cell>
          <cell r="B1879" t="str">
            <v>ACRÉSCIMO PARA POÇO DE VISITA RETANGULAR PARA ESGOTO, EM ALVENARIA COM BLOCOS DE CONCRETO, DIMENSÕES INTERNAS = 3,5X4 M. AF_12/2020</v>
          </cell>
          <cell r="C1879" t="str">
            <v>M</v>
          </cell>
          <cell r="D1879">
            <v>4192.45</v>
          </cell>
        </row>
        <row r="1880">
          <cell r="A1880">
            <v>98048</v>
          </cell>
          <cell r="B1880" t="str">
            <v>BASE PARA POÇO DE VISITA RETANGULAR PARA ESGOTO, EM ALVENARIA COM BLOCOS DE CONCRETO, DIMENSÕES INTERNAS = 4X4 M, PROFUNDIDADE = 1,45 M, EXCLUINDO TAMPÃO. AF_12/2020_PA</v>
          </cell>
          <cell r="C1880" t="str">
            <v>UN</v>
          </cell>
          <cell r="D1880">
            <v>18060.27</v>
          </cell>
        </row>
        <row r="1881">
          <cell r="A1881">
            <v>98049</v>
          </cell>
          <cell r="B1881" t="str">
            <v>ACRÉSCIMO PARA POÇO DE VISITA RETANGULAR PARA ESGOTO, EM ALVENARIA COM BLOCOS DE CONCRETO, DIMENSÕES INTERNAS = 4X4 M. AF_12/2020</v>
          </cell>
          <cell r="C1881" t="str">
            <v>M</v>
          </cell>
          <cell r="D1881">
            <v>4409.2</v>
          </cell>
        </row>
        <row r="1882">
          <cell r="A1882">
            <v>98050</v>
          </cell>
          <cell r="B1882" t="str">
            <v>CHAMINÉ CIRCULAR PARA POÇO DE VISITA PARA ESGOTO, EM CONCRETO PRÉ-MOLDADO, DIÂMETRO INTERNO = 0,6 M. AF_12/2020</v>
          </cell>
          <cell r="C1882" t="str">
            <v>M</v>
          </cell>
          <cell r="D1882">
            <v>295</v>
          </cell>
        </row>
        <row r="1883">
          <cell r="A1883">
            <v>98051</v>
          </cell>
          <cell r="B1883" t="str">
            <v>CHAMINÉ CIRCULAR PARA POÇO DE VISITA PARA ESGOTO, EM ALVENARIA COM TIJOLOS CERÂMICOS MACIÇOS, DIÂMETRO INTERNO = 0,6 M. AF_12/2020</v>
          </cell>
          <cell r="C1883" t="str">
            <v>M</v>
          </cell>
          <cell r="D1883">
            <v>867.01</v>
          </cell>
        </row>
        <row r="1884">
          <cell r="A1884">
            <v>98405</v>
          </cell>
          <cell r="B1884" t="str">
            <v>BASE PARA POÇO DE VISITA CIRCULAR PARA  ESGOTO, EM ALVENARIA COM TIJOLOS CERÂMICOS MACIÇOS, DIÂMETRO INTERNO = 1,0 M, PROFUNDIDADE = 1,40 M, EXCLUINDO TAMPÃO. AF_12/2020_PA</v>
          </cell>
          <cell r="C1884" t="str">
            <v>UN</v>
          </cell>
          <cell r="D1884">
            <v>2445.61</v>
          </cell>
        </row>
        <row r="1885">
          <cell r="A1885">
            <v>98406</v>
          </cell>
          <cell r="B1885" t="str">
            <v>BASE PARA POÇO DE VISITA RETANGULAR PARA ESGOTO, EM ALVENARIA COM BLOCOS DE CONCRETO, DIMENSÕES INTERNAS = 1X3,5 M, PROFUNDIDADE = 1,40 M, EXCLUINDO TAMPÃO. AF_12/2020_PA</v>
          </cell>
          <cell r="C1885" t="str">
            <v>UN</v>
          </cell>
          <cell r="D1885">
            <v>6191.6</v>
          </cell>
        </row>
        <row r="1886">
          <cell r="A1886">
            <v>98407</v>
          </cell>
          <cell r="B1886" t="str">
            <v>BASE PARA POÇO DE VISITA RETANGULAR PARA ESGOTO, EM ALVENARIA COM BLOCOS DE CONCRETO, DIMENSÕES INTERNAS = 1X2 M, PROFUNDIDADE = 1,40 M, EXCLUINDO TAMPÃO. AF_12/2020_PA</v>
          </cell>
          <cell r="C1886" t="str">
            <v>UN</v>
          </cell>
          <cell r="D1886">
            <v>4047.38</v>
          </cell>
        </row>
        <row r="1887">
          <cell r="A1887">
            <v>98408</v>
          </cell>
          <cell r="B1887" t="str">
            <v>BASE PARA POÇO DE VISITA RETANGULAR PARA ESGOTO, EM ALVENARIA COM BLOCOS DE CONCRETO, DIMENSÕES INTERNAS = 1X2,5 M, PROFUNDIDADE = 1,40 M, EXCLUINDO TAMPÃO. AF_12/2020_PA</v>
          </cell>
          <cell r="C1887" t="str">
            <v>UN</v>
          </cell>
          <cell r="D1887">
            <v>4749.4399999999996</v>
          </cell>
        </row>
        <row r="1888">
          <cell r="A1888">
            <v>98409</v>
          </cell>
          <cell r="B1888" t="str">
            <v>ACRÉSCIMO PARA POÇO DE VISITA CIRCULAR PARA ESGOTO, EM CONCRETO PRÉ-MOLDADO, DIÂMETRO INTERNO = 0,8 M. AF_12/2020</v>
          </cell>
          <cell r="C1888" t="str">
            <v>M</v>
          </cell>
          <cell r="D1888">
            <v>403.72</v>
          </cell>
        </row>
        <row r="1889">
          <cell r="A1889">
            <v>98410</v>
          </cell>
          <cell r="B1889" t="str">
            <v>BASE PARA POÇO DE VISITA CIRCULAR PARA ESGOTO, EM CONCRETO PRÉ-MOLDADO, DIÂMETRO INTERNO = 1,0 M, PROFUNDIDADE = 1,35 M, EXCLUINDO TAMPÃO. AF_12/2020_PA</v>
          </cell>
          <cell r="C1889" t="str">
            <v>UN</v>
          </cell>
          <cell r="D1889">
            <v>1256.25</v>
          </cell>
        </row>
        <row r="1890">
          <cell r="A1890">
            <v>99240</v>
          </cell>
          <cell r="B1890" t="str">
            <v>ACRÉSCIMO PARA POÇO DE VISITA CIRCULAR PARA DRENAGEM, EM CONCRETO PRÉ-MOLDADO, DIÂMETRO INTERNO = 1,2 M. AF_12/2020</v>
          </cell>
          <cell r="C1890" t="str">
            <v>M</v>
          </cell>
          <cell r="D1890">
            <v>705.79</v>
          </cell>
        </row>
        <row r="1891">
          <cell r="A1891">
            <v>99241</v>
          </cell>
          <cell r="B1891" t="str">
            <v>ACRÉSCIMO PARA POÇO DE VISITA RETANGULAR PARA DRENAGEM, EM ALVENARIA COM BLOCOS DE CONCRETO, DIMENSÕES INTERNAS = 1,5X1,5 M. AF_12/2020</v>
          </cell>
          <cell r="C1891" t="str">
            <v>M</v>
          </cell>
          <cell r="D1891">
            <v>1773.87</v>
          </cell>
        </row>
        <row r="1892">
          <cell r="A1892">
            <v>99242</v>
          </cell>
          <cell r="B1892" t="str">
            <v>BASE PARA POÇO DE VISITA CIRCULAR PARA DRENAGEM, EM ALVENARIA COM TIJOLOS CERÂMICOS MACIÇOS, DIÂMETRO INTERNO = 1,2 M, PROFUNDIDADE = 1,40 M, EXCLUINDO TAMPÃO. AF_12/2020_PA</v>
          </cell>
          <cell r="C1892" t="str">
            <v>UN</v>
          </cell>
          <cell r="D1892">
            <v>2827.78</v>
          </cell>
        </row>
        <row r="1893">
          <cell r="A1893">
            <v>99243</v>
          </cell>
          <cell r="B1893" t="str">
            <v>ACRÉSCIMO PARA POÇO DE VISITA CIRCULAR PARA DRENAGEM, EM ALVENARIA COM TIJOLOS CERÂMICOS MACIÇOS, DIÂMETRO INTERNO = 1,2 M. AF_12/2020</v>
          </cell>
          <cell r="C1893" t="str">
            <v>M</v>
          </cell>
          <cell r="D1893">
            <v>1436.54</v>
          </cell>
        </row>
        <row r="1894">
          <cell r="A1894">
            <v>99244</v>
          </cell>
          <cell r="B1894" t="str">
            <v>BASE PARA POÇO DE VISITA RETANGULAR PARA DRENAGEM, EM ALVENARIA COM BLOCOS DE CONCRETO, DIMENSÕES INTERNAS = 1,5X2 M, PROFUNDIDADE = 1,40 M, EXCLUINDO TAMPÃO. AF_12/2020_PA</v>
          </cell>
          <cell r="C1894" t="str">
            <v>UN</v>
          </cell>
          <cell r="D1894">
            <v>4959.96</v>
          </cell>
        </row>
        <row r="1895">
          <cell r="A1895">
            <v>99246</v>
          </cell>
          <cell r="B1895" t="str">
            <v>ACRÉSCIMO PARA POÇO DE VISITA CIRCULAR PARA DRENAGEM, EM CONCRETO PRÉ-MOLDADO, DIÂMETRO INTERNO = 1,5 M. AF_12/2020</v>
          </cell>
          <cell r="C1895" t="str">
            <v>M</v>
          </cell>
          <cell r="D1895">
            <v>967.21</v>
          </cell>
        </row>
        <row r="1896">
          <cell r="A1896">
            <v>99247</v>
          </cell>
          <cell r="B1896" t="str">
            <v>ACRÉSCIMO PARA POÇO DE VISITA RETANGULAR PARA DRENAGEM, EM ALVENARIA COM BLOCOS DE CONCRETO, DIMENSÕES INTERNAS = 1,5X2 M. AF_12/2020</v>
          </cell>
          <cell r="C1896" t="str">
            <v>M</v>
          </cell>
          <cell r="D1896">
            <v>2022.21</v>
          </cell>
        </row>
        <row r="1897">
          <cell r="A1897">
            <v>99248</v>
          </cell>
          <cell r="B1897" t="str">
            <v>BASE PARA POÇO DE VISITA CIRCULAR PARA DRENAGEM, EM ALVENARIA COM TIJOLOS CERÂMICOS MACIÇOS, DIÂMETRO INTERNO = 1,50 M, PROFUNDIDADE = 1,40 M, EXCLUINDO TAMPÃO. AF_12/2020_PA</v>
          </cell>
          <cell r="C1897" t="str">
            <v>UN</v>
          </cell>
          <cell r="D1897">
            <v>3627.34</v>
          </cell>
        </row>
        <row r="1898">
          <cell r="A1898">
            <v>99249</v>
          </cell>
          <cell r="B1898" t="str">
            <v>ACRÉSCIMO PARA POÇO DE VISITA CIRCULAR PARA DRENAGEM, EM ALVENARIA COM TIJOLOS CERÂMICOS MACIÇOS, DIÂMETRO INTERNO = 1,5 M. AF_12/2020</v>
          </cell>
          <cell r="C1898" t="str">
            <v>M</v>
          </cell>
          <cell r="D1898">
            <v>1753.63</v>
          </cell>
        </row>
        <row r="1899">
          <cell r="A1899">
            <v>99252</v>
          </cell>
          <cell r="B1899" t="str">
            <v>BASE PARA POÇO DE VISITA RETANGULAR PARA DRENAGEM, EM ALVENARIA COM BLOCOS DE CONCRETO, DIMENSÕES INTERNAS = 1X1 M, PROFUNDIDADE = 1,40 M, EXCLUINDO TAMPÃO. AF_12/2020_PA</v>
          </cell>
          <cell r="C1899" t="str">
            <v>UN</v>
          </cell>
          <cell r="D1899">
            <v>2591</v>
          </cell>
        </row>
        <row r="1900">
          <cell r="A1900">
            <v>99254</v>
          </cell>
          <cell r="B1900" t="str">
            <v>ACRÉSCIMO PARA POÇO DE VISITA RETANGULAR PARA DRENAGEM, EM ALVENARIA COM BLOCOS DE CONCRETO, DIMENSÕES INTERNAS = 1X1 M. AF_12/2020</v>
          </cell>
          <cell r="C1900" t="str">
            <v>M</v>
          </cell>
          <cell r="D1900">
            <v>1277.1400000000001</v>
          </cell>
        </row>
        <row r="1901">
          <cell r="A1901">
            <v>99256</v>
          </cell>
          <cell r="B1901" t="str">
            <v>BASE PARA POÇO DE VISITA RETANGULAR PARA DRENAGEM, EM ALVENARIA COM BLOCOS DE CONCRETO, DIMENSÕES INTERNAS = 1,5X2,5 M, PROFUNDIDADE = 1,40 M, EXCLUINDO TAMPÃO. AF_12/2020_PA</v>
          </cell>
          <cell r="C1901" t="str">
            <v>UN</v>
          </cell>
          <cell r="D1901">
            <v>5829.53</v>
          </cell>
        </row>
        <row r="1902">
          <cell r="A1902">
            <v>99259</v>
          </cell>
          <cell r="B1902" t="str">
            <v>BASE PARA POÇO DE VISITA RETANGULAR PARA DRENAGEM, EM ALVENARIA COM BLOCOS DE CONCRETO, DIMENSÕES INTERNAS = 1X1,5 M, PROFUNDIDADE = 1,40 M, EXCLUINDO TAMPÃO. AF_12/2020_PA</v>
          </cell>
          <cell r="C1902" t="str">
            <v>UN</v>
          </cell>
          <cell r="D1902">
            <v>3278.63</v>
          </cell>
        </row>
        <row r="1903">
          <cell r="A1903">
            <v>99261</v>
          </cell>
          <cell r="B1903" t="str">
            <v>ACRÉSCIMO PARA POÇO DE VISITA RETANGULAR PARA DRENAGEM, EM ALVENARIA COM BLOCOS DE CONCRETO, DIMENSÕES INTERNAS = 1X1,5 M. AF_12/2020</v>
          </cell>
          <cell r="C1903" t="str">
            <v>M</v>
          </cell>
          <cell r="D1903">
            <v>1525.48</v>
          </cell>
        </row>
        <row r="1904">
          <cell r="A1904">
            <v>99263</v>
          </cell>
          <cell r="B1904" t="str">
            <v>ACRÉSCIMO PARA POÇO DE VISITA RETANGULAR PARA DRENAGEM, EM ALVENARIA COM BLOCOS DE CONCRETO, DIMENSÕES INTERNAS = 1,5X2,5 M. AF_12/2020</v>
          </cell>
          <cell r="C1904" t="str">
            <v>M</v>
          </cell>
          <cell r="D1904">
            <v>2270.61</v>
          </cell>
        </row>
        <row r="1905">
          <cell r="A1905">
            <v>99265</v>
          </cell>
          <cell r="B1905" t="str">
            <v>BASE PARA POÇO DE VISITA RETANGULAR PARA DRENAGEM, EM ALVENARIA COM BLOCOS DE CONCRETO, DIMENSÕES INTERNAS = 1X2 M, PROFUNDIDADE = 1,40 M, EXCLUINDO TAMPÃO. AF_12/2020_PA</v>
          </cell>
          <cell r="C1905" t="str">
            <v>UN</v>
          </cell>
          <cell r="D1905">
            <v>3966.23</v>
          </cell>
        </row>
        <row r="1906">
          <cell r="A1906">
            <v>99266</v>
          </cell>
          <cell r="B1906" t="str">
            <v>ACRÉSCIMO PARA POÇO DE VISITA RETANGULAR PARA DRENAGEM, EM ALVENARIA COM BLOCOS DE CONCRETO, DIMENSÕES INTERNAS = 1X2 M. AF_12/2020</v>
          </cell>
          <cell r="C1906" t="str">
            <v>M</v>
          </cell>
          <cell r="D1906">
            <v>1773.87</v>
          </cell>
        </row>
        <row r="1907">
          <cell r="A1907">
            <v>99267</v>
          </cell>
          <cell r="B1907" t="str">
            <v>BASE PARA POÇO DE VISITA RETANGULAR PARA DRENAGEM, EM ALVENARIA COM BLOCOS DE CONCRETO, DIMENSÕES INTERNAS = 1X2,5 M, PROFUNDIDADE = 1,40 M, EXCLUINDO TAMPÃO. AF_12/2020_PA</v>
          </cell>
          <cell r="C1907" t="str">
            <v>UN</v>
          </cell>
          <cell r="D1907">
            <v>4653.8599999999997</v>
          </cell>
        </row>
        <row r="1908">
          <cell r="A1908">
            <v>99268</v>
          </cell>
          <cell r="B1908" t="str">
            <v>POÇO DE INSPEÇÃO CIRCULAR PARA DRENAGEM, EM CONCRETO PRÉ-MOLDADO, DIÂMETRO INTERNO = 0,60 M, PROFUNDIDADE = 0,90 M, EXCLUINDO TAMPÃO. AF_12/2020_PA</v>
          </cell>
          <cell r="C1908" t="str">
            <v>UN</v>
          </cell>
          <cell r="D1908">
            <v>492.97</v>
          </cell>
        </row>
        <row r="1909">
          <cell r="A1909">
            <v>99269</v>
          </cell>
          <cell r="B1909" t="str">
            <v>ACRÉSCIMO PARA POÇO DE VISITA RETANGULAR PARA DRENAGEM, EM ALVENARIA COM BLOCOS DE CONCRETO, DIMENSÕES INTERNAS = 1X2,5 M. AF_12/2020</v>
          </cell>
          <cell r="C1909" t="str">
            <v>M</v>
          </cell>
          <cell r="D1909">
            <v>2022.21</v>
          </cell>
        </row>
        <row r="1910">
          <cell r="A1910">
            <v>99270</v>
          </cell>
          <cell r="B1910" t="str">
            <v>POÇO DE INSPEÇÃO CIRCULAR PARA DRENAGEM, EM CONCRETO PRÉ-MOLDADO, DIÂMETRO INTERNO = 0,60 M, PROFUNDIDADE = 1,40 M, EXCLUINDO TAMPÃO. AF_12/2020_PA</v>
          </cell>
          <cell r="C1910" t="str">
            <v>UN</v>
          </cell>
          <cell r="D1910">
            <v>643.57000000000005</v>
          </cell>
        </row>
        <row r="1911">
          <cell r="A1911">
            <v>99271</v>
          </cell>
          <cell r="B1911" t="str">
            <v>BASE PARA POÇO DE VISITA RETANGULAR PARA DRENAGEM, EM ALVENARIA COM BLOCOS DE CONCRETO, DIMENSÕES INTERNAS = 1,5X3 M, PROFUNDIDADE = 1,40 M, EXCLUINDO TAMPÃO. AF_12/2020_PA</v>
          </cell>
          <cell r="C1911" t="str">
            <v>UN</v>
          </cell>
          <cell r="D1911">
            <v>6698.96</v>
          </cell>
        </row>
        <row r="1912">
          <cell r="A1912">
            <v>99272</v>
          </cell>
          <cell r="B1912" t="str">
            <v>POÇO DE INSPEÇÃO CIRCULAR PARA DRENAGEM, EM ALVENARIA COM TIJOLOS CERÂMICOS MACIÇOS, DIÂMETRO INTERNO = 0,60 M, PROFUNDIDADE = 0,95 M, EXCLUINDO TAMPÃO. AF_12/2020_PA</v>
          </cell>
          <cell r="C1912" t="str">
            <v>UN</v>
          </cell>
          <cell r="D1912">
            <v>1042.92</v>
          </cell>
        </row>
        <row r="1913">
          <cell r="A1913">
            <v>99273</v>
          </cell>
          <cell r="B1913" t="str">
            <v>POÇO DE INSPEÇÃO CIRCULAR PARA DRENAGEM, EM ALVENARIA COM TIJOLOS CERÂMICOS MACIÇOS, DIÂMETRO INTERNO = 0,60 M, PROFUNDIDADE = 1,45 M, EXCLUINDO TAMPÃO. AF_12/2020_PA</v>
          </cell>
          <cell r="C1913" t="str">
            <v>UN</v>
          </cell>
          <cell r="D1913">
            <v>1448.01</v>
          </cell>
        </row>
        <row r="1914">
          <cell r="A1914">
            <v>99274</v>
          </cell>
          <cell r="B1914" t="str">
            <v>BASE PARA POÇO DE VISITA RETANGULAR PARA DRENAGEM, EM ALVENARIA COM BLOCOS DE CONCRETO, DIMENSÕES INTERNAS = 1X3 M, PROFUNDIDADE = 1,40 M, EXCLUINDO TAMPÃO. AF_12/2020_PA</v>
          </cell>
          <cell r="C1914" t="str">
            <v>UN</v>
          </cell>
          <cell r="D1914">
            <v>5375.32</v>
          </cell>
        </row>
        <row r="1915">
          <cell r="A1915">
            <v>99275</v>
          </cell>
          <cell r="B1915" t="str">
            <v>BASE PARA POÇO DE VISITA CIRCULAR PARA DRENAGEM, EM CONCRETO PRÉ-MOLDADO, DIÂMETRO INTERNO = 0,80 M, PROFUNDIDADE = 1,35 M, EXCLUINDO TAMPÃO. AF_12/2020_PA</v>
          </cell>
          <cell r="C1915" t="str">
            <v>UN</v>
          </cell>
          <cell r="D1915">
            <v>981.01</v>
          </cell>
        </row>
        <row r="1916">
          <cell r="A1916">
            <v>99276</v>
          </cell>
          <cell r="B1916" t="str">
            <v>ACRÉSCIMO PARA POÇO DE VISITA RETANGULAR PARA DRENAGEM, EM ALVENARIA COM BLOCOS DE CONCRETO, DIMENSÕES INTERNAS = 1,5X3 M. AF_12/2020</v>
          </cell>
          <cell r="C1916" t="str">
            <v>M</v>
          </cell>
          <cell r="D1916">
            <v>2519</v>
          </cell>
        </row>
        <row r="1917">
          <cell r="A1917">
            <v>99277</v>
          </cell>
          <cell r="B1917" t="str">
            <v>ACRÉSCIMO PARA POÇO DE VISITA RETANGULAR PARA DRENAGEM, EM ALVENARIA COM BLOCOS DE CONCRETO, DIMENSÕES INTERNAS = 1X3 M. AF_12/2020</v>
          </cell>
          <cell r="C1917" t="str">
            <v>M</v>
          </cell>
          <cell r="D1917">
            <v>2270.61</v>
          </cell>
        </row>
        <row r="1918">
          <cell r="A1918">
            <v>99278</v>
          </cell>
          <cell r="B1918" t="str">
            <v>ACRÉSCIMO PARA POÇO DE VISITA CIRCULAR PARA DRENAGEM, EM CONCRETO PRÉ-MOLDADO, DIÂMETRO INTERNO = 0,8 M. AF_12/2020</v>
          </cell>
          <cell r="C1918" t="str">
            <v>M</v>
          </cell>
          <cell r="D1918">
            <v>401.95</v>
          </cell>
        </row>
        <row r="1919">
          <cell r="A1919">
            <v>99279</v>
          </cell>
          <cell r="B1919" t="str">
            <v>BASE PARA POÇO DE VISITA RETANGULAR PARA DRENAGEM, EM ALVENARIA COM BLOCOS DE CONCRETO, DIMENSÕES INTERNAS = 1X3,5 M, PROFUNDIDADE = 1,40 M, EXCLUINDO TAMPÃO. AF_12/2020_PA</v>
          </cell>
          <cell r="C1919" t="str">
            <v>UN</v>
          </cell>
          <cell r="D1919">
            <v>6067.16</v>
          </cell>
        </row>
        <row r="1920">
          <cell r="A1920">
            <v>99280</v>
          </cell>
          <cell r="B1920" t="str">
            <v>BASE PARA POÇO DE VISITA CIRCULAR PARA DRENAGEM, EM ALVENARIA COM TIJOLOS CERÂMICOS MACIÇOS, DIÂMETRO INTERNO = 0,80 M, PROFUNDIDADE = 1,40 M, EXCLUINDO TAMPÃO. AF_12/2020_PA</v>
          </cell>
          <cell r="C1920" t="str">
            <v>UN</v>
          </cell>
          <cell r="D1920">
            <v>1917.29</v>
          </cell>
        </row>
        <row r="1921">
          <cell r="A1921">
            <v>99281</v>
          </cell>
          <cell r="B1921" t="str">
            <v>ACRÉSCIMO PARA POÇO DE VISITA RETANGULAR PARA DRENAGEM, EM ALVENARIA COM BLOCOS DE CONCRETO, DIMENSÕES INTERNAS = 1X3,5 M. AF_12/2020</v>
          </cell>
          <cell r="C1921" t="str">
            <v>M</v>
          </cell>
          <cell r="D1921">
            <v>2519</v>
          </cell>
        </row>
        <row r="1922">
          <cell r="A1922">
            <v>99282</v>
          </cell>
          <cell r="B1922" t="str">
            <v>ACRÉSCIMO PARA POÇO DE VISITA RETANGULAR PARA DRENAGEM, EM ALVENARIA COM BLOCOS DE CONCRETO, DIMENSÕES INTERNAS = 2,5X2,5 M. AF_12/2020</v>
          </cell>
          <cell r="C1922" t="str">
            <v>M</v>
          </cell>
          <cell r="D1922">
            <v>2790.9</v>
          </cell>
        </row>
        <row r="1923">
          <cell r="A1923">
            <v>99283</v>
          </cell>
          <cell r="B1923" t="str">
            <v>ACRÉSCIMO PARA POÇO DE VISITA CIRCULAR PARA DRENAGEM, EM ALVENARIA COM TIJOLOS CERÂMICOS MACIÇOS, DIÂMETRO INTERNO = 0,8 M. AF_12/2020</v>
          </cell>
          <cell r="C1923" t="str">
            <v>M</v>
          </cell>
          <cell r="D1923">
            <v>1013.87</v>
          </cell>
        </row>
        <row r="1924">
          <cell r="A1924">
            <v>99284</v>
          </cell>
          <cell r="B1924" t="str">
            <v>BASE PARA POÇO DE VISITA RETANGULAR PARA DRENAGEM, EM ALVENARIA COM BLOCOS DE CONCRETO, DIMENSÕES INTERNAS = 1,5X3,5 M, PROFUNDIDADE = 1,40 M, EXCLUINDO TAMPÃO. AF_12/2020_PA</v>
          </cell>
          <cell r="C1924" t="str">
            <v>UN</v>
          </cell>
          <cell r="D1924">
            <v>7568.58</v>
          </cell>
        </row>
        <row r="1925">
          <cell r="A1925">
            <v>99285</v>
          </cell>
          <cell r="B1925" t="str">
            <v>BASE PARA POÇO DE VISITA CIRCULAR PARA DRENAGEM, EM CONCRETO PRÉ-MOLDADO, DIÂMETRO INTERNO = 1,0 M, PROFUNDIDADE = 1,35 M, EXCLUINDO TAMPÃO. AF_05/2018_PA</v>
          </cell>
          <cell r="C1925" t="str">
            <v>UN</v>
          </cell>
          <cell r="D1925">
            <v>1292.3</v>
          </cell>
        </row>
        <row r="1926">
          <cell r="A1926">
            <v>99286</v>
          </cell>
          <cell r="B1926" t="str">
            <v>BASE PARA POÇO DE VISITA RETANGULAR PARA DRENAGEM, EM ALVENARIA COM BLOCOS DE CONCRETO, DIMENSÕES INTERNAS = 1X4 M, PROFUNDIDADE = 1,40 M, EXCLUINDO TAMPÃO. AF_12/2020_PA</v>
          </cell>
          <cell r="C1926" t="str">
            <v>UN</v>
          </cell>
          <cell r="D1926">
            <v>6759.12</v>
          </cell>
        </row>
        <row r="1927">
          <cell r="A1927">
            <v>99287</v>
          </cell>
          <cell r="B1927" t="str">
            <v>BASE PARA POÇO DE VISITA RETANGULAR PARA DRENAGEM, EM ALVENARIA COM BLOCOS DE CONCRETO, DIMENSÕES INTERNAS = 2,5X3 M, PROFUNDIDADE = 1,40 M, EXCLUINDO TAMPÃO. AF_12/2020_PA</v>
          </cell>
          <cell r="C1927" t="str">
            <v>UN</v>
          </cell>
          <cell r="D1927">
            <v>9578.59</v>
          </cell>
        </row>
        <row r="1928">
          <cell r="A1928">
            <v>99288</v>
          </cell>
          <cell r="B1928" t="str">
            <v>ACRÉSCIMO PARA POÇO DE VISITA CIRCULAR PARA DRENAGEM, EM CONCRETO PRÉ-MOLDADO, DIÂMETRO INTERNO = 1 M. AF_12/2020</v>
          </cell>
          <cell r="C1928" t="str">
            <v>M</v>
          </cell>
          <cell r="D1928">
            <v>530.4</v>
          </cell>
        </row>
        <row r="1929">
          <cell r="A1929">
            <v>99289</v>
          </cell>
          <cell r="B1929" t="str">
            <v>ACRÉSCIMO PARA POÇO DE VISITA RETANGULAR PARA DRENAGEM, EM ALVENARIA COM BLOCOS DE CONCRETO, DIMENSÕES INTERNAS = 1X4 M. AF_12/2020</v>
          </cell>
          <cell r="C1929" t="str">
            <v>M</v>
          </cell>
          <cell r="D1929">
            <v>2767.34</v>
          </cell>
        </row>
        <row r="1930">
          <cell r="A1930">
            <v>99290</v>
          </cell>
          <cell r="B1930" t="str">
            <v>BASE PARA POÇO DE VISITA RETANGULAR PARA DRENAGEM, EM ALVENARIA COM BLOCOS DE CONCRETO, DIMENSÕES INTERNAS = 1,5X1,5 M, PROFUNDIDADE = 1,40 M, EXCLUINDO TAMPÃO. AF_12/2020_PA</v>
          </cell>
          <cell r="C1930" t="str">
            <v>UN</v>
          </cell>
          <cell r="D1930">
            <v>4063.64</v>
          </cell>
        </row>
        <row r="1931">
          <cell r="A1931">
            <v>99291</v>
          </cell>
          <cell r="B1931" t="str">
            <v>ACRÉSCIMO PARA POÇO DE VISITA RETANGULAR PARA DRENAGEM, EM ALVENARIA COM BLOCOS DE CONCRETO, DIMENSÕES INTERNAS = 1,5X3,5 M. AF_12/2020</v>
          </cell>
          <cell r="C1931" t="str">
            <v>M</v>
          </cell>
          <cell r="D1931">
            <v>2767.34</v>
          </cell>
        </row>
        <row r="1932">
          <cell r="A1932">
            <v>99292</v>
          </cell>
          <cell r="B1932" t="str">
            <v>BASE PARA POÇO DE VISITA CIRCULAR PARA DRENAGEM, EM ALVENARIA COM TIJOLOS CERÂMICOS MACIÇOS, DIÂMETRO INTERNO = 1,0 M, PROFUNDIDADE = 1,40 M, EXCLUINDO TAMPÃO. AF_12/2020_PA</v>
          </cell>
          <cell r="C1932" t="str">
            <v>UN</v>
          </cell>
          <cell r="D1932">
            <v>2370.54</v>
          </cell>
        </row>
        <row r="1933">
          <cell r="A1933">
            <v>99293</v>
          </cell>
          <cell r="B1933" t="str">
            <v>ACRÉSCIMO PARA POÇO DE VISITA CIRCULAR PARA DRENAGEM, EM ALVENARIA COM TIJOLOS CERÂMICOS MACIÇOS, DIÂMETRO INTERNO = 1 M. AF_12/2020</v>
          </cell>
          <cell r="C1933" t="str">
            <v>M</v>
          </cell>
          <cell r="D1933">
            <v>1225.24</v>
          </cell>
        </row>
        <row r="1934">
          <cell r="A1934">
            <v>99294</v>
          </cell>
          <cell r="B1934" t="str">
            <v>BASE PARA POÇO DE VISITA RETANGULAR PARA DRENAGEM, EM ALVENARIA COM BLOCOS DE CONCRETO, DIMENSÕES INTERNAS = 1,5X4 M, PROFUNDIDADE = 1,40 M, EXCLUINDO TAMPÃO. AF_12/2020_PA</v>
          </cell>
          <cell r="C1934" t="str">
            <v>UN</v>
          </cell>
          <cell r="D1934">
            <v>8438.06</v>
          </cell>
        </row>
        <row r="1935">
          <cell r="A1935">
            <v>99296</v>
          </cell>
          <cell r="B1935" t="str">
            <v>ACRÉSCIMO PARA POÇO DE VISITA RETANGULAR PARA DRENAGEM, EM ALVENARIA COM BLOCOS DE CONCRETO, DIMENSÕES INTERNAS = 2,5X3 M. AF_12/2020</v>
          </cell>
          <cell r="C1935" t="str">
            <v>M</v>
          </cell>
          <cell r="D1935">
            <v>3039.26</v>
          </cell>
        </row>
        <row r="1936">
          <cell r="A1936">
            <v>99297</v>
          </cell>
          <cell r="B1936" t="str">
            <v>ACRÉSCIMO PARA POÇO DE VISITA RETANGULAR PARA DRENAGEM, EM ALVENARIA COM BLOCOS DE CONCRETO, DIMENSÕES INTERNAS = 1,5X4 M. AF_12/2020</v>
          </cell>
          <cell r="C1936" t="str">
            <v>M</v>
          </cell>
          <cell r="D1936">
            <v>3035.19</v>
          </cell>
        </row>
        <row r="1937">
          <cell r="A1937">
            <v>99298</v>
          </cell>
          <cell r="B1937" t="str">
            <v>BASE PARA POÇO DE VISITA RETANGULAR PARA DRENAGEM, EM ALVENARIA COM BLOCOS DE CONCRETO, DIMENSÕES INTERNAS = 2,5X3,5 M, PROFUNDIDADE = 1,40 M, EXCLUINDO TAMPÃO. AF_12/2020_PA</v>
          </cell>
          <cell r="C1937" t="str">
            <v>UN</v>
          </cell>
          <cell r="D1937">
            <v>10835.67</v>
          </cell>
        </row>
        <row r="1938">
          <cell r="A1938">
            <v>99299</v>
          </cell>
          <cell r="B1938" t="str">
            <v>ACRÉSCIMO PARA POÇO DE VISITA RETANGULAR PARA DRENAGEM, EM ALVENARIA COM BLOCOS DE CONCRETO, DIMENSÕES INTERNAS = 2,5X3,5 M. AF_12/2020</v>
          </cell>
          <cell r="C1938" t="str">
            <v>M</v>
          </cell>
          <cell r="D1938">
            <v>3287.55</v>
          </cell>
        </row>
        <row r="1939">
          <cell r="A1939">
            <v>99300</v>
          </cell>
          <cell r="B1939" t="str">
            <v>BASE PARA POÇO DE VISITA RETANGULAR PARA DRENAGEM, EM ALVENARIA COM BLOCOS DE CONCRETO, DIMENSÕES INTERNAS = 2,5X4 M, PROFUNDIDADE = 1,40 M, EXCLUINDO TAMPÃO. AF_12/2020_PA</v>
          </cell>
          <cell r="C1939" t="str">
            <v>UN</v>
          </cell>
          <cell r="D1939">
            <v>12092.66</v>
          </cell>
        </row>
        <row r="1940">
          <cell r="A1940">
            <v>99301</v>
          </cell>
          <cell r="B1940" t="str">
            <v>BASE PARA POÇO DE VISITA RETANGULAR PARA DRENAGEM, EM ALVENARIA COM BLOCOS DE CONCRETO, DIMENSÕES INTERNAS = 2X2 M, PROFUNDIDADE = 1,40 M, EXCLUINDO TAMPÃO. AF_12/2020_PA</v>
          </cell>
          <cell r="C1940" t="str">
            <v>UN</v>
          </cell>
          <cell r="D1940">
            <v>5996.44</v>
          </cell>
        </row>
        <row r="1941">
          <cell r="A1941">
            <v>99302</v>
          </cell>
          <cell r="B1941" t="str">
            <v>ACRÉSCIMO PARA POÇO DE VISITA RETANGULAR PARA DRENAGEM, EM ALVENARIA COM BLOCOS DE CONCRETO, DIMENSÕES INTERNAS = 2,5X4 M. AF_12/2020</v>
          </cell>
          <cell r="C1941" t="str">
            <v>M</v>
          </cell>
          <cell r="D1941">
            <v>3539.95</v>
          </cell>
        </row>
        <row r="1942">
          <cell r="A1942">
            <v>99303</v>
          </cell>
          <cell r="B1942" t="str">
            <v>BASE PARA POÇO DE VISITA RETANGULAR PARA DRENAGEM, EM ALVENARIA COM BLOCOS DE CONCRETO, DIMENSÕES INTERNAS = 3X3 M, PROFUNDIDADE = 1,40 M, EXCLUINDO TAMPÃO. AF_12/2020_PA</v>
          </cell>
          <cell r="C1942" t="str">
            <v>UN</v>
          </cell>
          <cell r="D1942">
            <v>11067.85</v>
          </cell>
        </row>
        <row r="1943">
          <cell r="A1943">
            <v>99304</v>
          </cell>
          <cell r="B1943" t="str">
            <v>ACRÉSCIMO PARA POÇO DE VISITA RETANGULAR PARA DRENAGEM, EM ALVENARIA COM BLOCOS DE CONCRETO, DIMENSÕES INTERNAS = 3X3 M. AF_12/2020</v>
          </cell>
          <cell r="C1943" t="str">
            <v>M</v>
          </cell>
          <cell r="D1943">
            <v>3291.61</v>
          </cell>
        </row>
        <row r="1944">
          <cell r="A1944">
            <v>99305</v>
          </cell>
          <cell r="B1944" t="str">
            <v>BASE PARA POÇO DE VISITA RETANGULAR PARA DRENAGEM, EM ALVENARIA COM BLOCOS DE CONCRETO, DIMENSÕES INTERNAS = 3X3,5 M, PROFUNDIDADE = 1,40 M, EXCLUINDO TAMPÃO. AF_12/2020_PA</v>
          </cell>
          <cell r="C1944" t="str">
            <v>UN</v>
          </cell>
          <cell r="D1944">
            <v>12513.62</v>
          </cell>
        </row>
        <row r="1945">
          <cell r="A1945">
            <v>99306</v>
          </cell>
          <cell r="B1945" t="str">
            <v>ACRÉSCIMO PARA POÇO DE VISITA RETANGULAR PARA DRENAGEM, EM ALVENARIA COM BLOCOS DE CONCRETO, DIMENSÕES INTERNAS = 3X3,5 M. AF_12/2020</v>
          </cell>
          <cell r="C1945" t="str">
            <v>M</v>
          </cell>
          <cell r="D1945">
            <v>3539.95</v>
          </cell>
        </row>
        <row r="1946">
          <cell r="A1946">
            <v>99307</v>
          </cell>
          <cell r="B1946" t="str">
            <v>ACRÉSCIMO PARA POÇO DE VISITA RETANGULAR PARA DRENAGEM, EM ALVENARIA COM BLOCOS DE CONCRETO, DIMENSÕES INTERNAS = 2X2 M. AF_12/2020</v>
          </cell>
          <cell r="C1946" t="str">
            <v>M</v>
          </cell>
          <cell r="D1946">
            <v>2290.12</v>
          </cell>
        </row>
        <row r="1947">
          <cell r="A1947">
            <v>99308</v>
          </cell>
          <cell r="B1947" t="str">
            <v>BASE PARA POÇO DE VISITA RETANGULAR PARA DRENAGEM, EM ALVENARIA COM BLOCOS DE CONCRETO, DIMENSÕES INTERNAS = 3X4 M, PROFUNDIDADE = 1,40 M, EXCLUINDO TAMPÃO. AF_12/2020_PA</v>
          </cell>
          <cell r="C1947" t="str">
            <v>UN</v>
          </cell>
          <cell r="D1947">
            <v>13959.51</v>
          </cell>
        </row>
        <row r="1948">
          <cell r="A1948">
            <v>99309</v>
          </cell>
          <cell r="B1948" t="str">
            <v>ACRÉSCIMO PARA POÇO DE VISITA RETANGULAR PARA DRENAGEM, EM ALVENARIA COM BLOCOS DE CONCRETO, DIMENSÕES INTERNAS = 3X4 M. AF_12/2020</v>
          </cell>
          <cell r="C1948" t="str">
            <v>M</v>
          </cell>
          <cell r="D1948">
            <v>3792.41</v>
          </cell>
        </row>
        <row r="1949">
          <cell r="A1949">
            <v>99310</v>
          </cell>
          <cell r="B1949" t="str">
            <v>BASE PARA POÇO DE VISITA RETANGULAR PARA DRENAGEM, EM ALVENARIA COM BLOCOS DE CONCRETO, DIMENSÕES INTERNAS = 3,5X3,5 M, PROFUNDIDADE = 1,40 M, EXCLUINDO TAMPÃO. AF_12/2020_PA</v>
          </cell>
          <cell r="C1949" t="str">
            <v>UN</v>
          </cell>
          <cell r="D1949">
            <v>14191.74</v>
          </cell>
        </row>
        <row r="1950">
          <cell r="A1950">
            <v>99311</v>
          </cell>
          <cell r="B1950" t="str">
            <v>ACRÉSCIMO PARA POÇO DE VISITA RETANGULAR PARA DRENAGEM, EM ALVENARIA COM BLOCOS DE CONCRETO, DIMENSÕES INTERNAS = 3,5X3,5 M. AF_12/2020</v>
          </cell>
          <cell r="C1950" t="str">
            <v>M</v>
          </cell>
          <cell r="D1950">
            <v>3792.41</v>
          </cell>
        </row>
        <row r="1951">
          <cell r="A1951">
            <v>99312</v>
          </cell>
          <cell r="B1951" t="str">
            <v>BASE PARA POÇO DE VISITA RETANGULAR PARA DRENAGEM, EM ALVENARIA COM BLOCOS DE CONCRETO, DIMENSÕES INTERNAS = 2X2,5 M, PROFUNDIDADE = 1,40 M, EXCLUINDO TAMPÃO. AF_12/2020_PA</v>
          </cell>
          <cell r="C1951" t="str">
            <v>UN</v>
          </cell>
          <cell r="D1951">
            <v>7031.25</v>
          </cell>
        </row>
        <row r="1952">
          <cell r="A1952">
            <v>99313</v>
          </cell>
          <cell r="B1952" t="str">
            <v>BASE PARA POÇO DE VISITA RETANGULAR PARA DRENAGEM, EM ALVENARIA COM BLOCOS DE CONCRETO, DIMENSÕES INTERNAS = 3,5X4 M, PROFUNDIDADE = 1,40 M, EXCLUINDO TAMPÃO. AF_12/2020_PA</v>
          </cell>
          <cell r="C1952" t="str">
            <v>UN</v>
          </cell>
          <cell r="D1952">
            <v>15826.22</v>
          </cell>
        </row>
        <row r="1953">
          <cell r="A1953">
            <v>99314</v>
          </cell>
          <cell r="B1953" t="str">
            <v>ACRÉSCIMO PARA POÇO DE VISITA RETANGULAR PARA DRENAGEM, EM ALVENARIA COM BLOCOS DE CONCRETO, DIMENSÕES INTERNAS = 3,5X4 M. AF_12/2020</v>
          </cell>
          <cell r="C1953" t="str">
            <v>M</v>
          </cell>
          <cell r="D1953">
            <v>4044.81</v>
          </cell>
        </row>
        <row r="1954">
          <cell r="A1954">
            <v>99315</v>
          </cell>
          <cell r="B1954" t="str">
            <v>BASE PARA POÇO DE VISITA RETANGULAR PARA DRENAGEM, EM ALVENARIA COM BLOCOS DE CONCRETO, DIMENSÕES INTERNAS = 4X4 M, PROFUNDIDADE = 1,40 M, EXCLUINDO TAMPÃO. AF_12/2020_PA</v>
          </cell>
          <cell r="C1954" t="str">
            <v>UN</v>
          </cell>
          <cell r="D1954">
            <v>17693.060000000001</v>
          </cell>
        </row>
        <row r="1955">
          <cell r="A1955">
            <v>99317</v>
          </cell>
          <cell r="B1955" t="str">
            <v>ACRÉSCIMO PARA POÇO DE VISITA RETANGULAR PARA DRENAGEM, EM ALVENARIA COM BLOCOS DE CONCRETO, DIMENSÕES INTERNAS = 2X2,5 M. AF_12/2020</v>
          </cell>
          <cell r="C1955" t="str">
            <v>M</v>
          </cell>
          <cell r="D1955">
            <v>2538.46</v>
          </cell>
        </row>
        <row r="1956">
          <cell r="A1956">
            <v>99318</v>
          </cell>
          <cell r="B1956" t="str">
            <v>CHAMINÉ CIRCULAR PARA POÇO DE VISITA PARA DRENAGEM, EM CONCRETO PRÉ-MOLDADO, DIÂMETRO INTERNO = 0,6 M. AF_12/2020</v>
          </cell>
          <cell r="C1956" t="str">
            <v>M</v>
          </cell>
          <cell r="D1956">
            <v>294.2</v>
          </cell>
        </row>
        <row r="1957">
          <cell r="A1957">
            <v>99319</v>
          </cell>
          <cell r="B1957" t="str">
            <v>CHAMINÉ CIRCULAR PARA POÇO DE VISITA PARA DRENAGEM, EM ALVENARIA COM TIJOLOS CERÂMICOS MACIÇOS, DIÂMETRO INTERNO = 0,6 M. AF_12/2020</v>
          </cell>
          <cell r="C1957" t="str">
            <v>M</v>
          </cell>
          <cell r="D1957">
            <v>814.58</v>
          </cell>
        </row>
        <row r="1958">
          <cell r="A1958">
            <v>99320</v>
          </cell>
          <cell r="B1958" t="str">
            <v>BASE PARA POÇO DE VISITA RETANGULAR PARA DRENAGEM, EM ALVENARIA COM BLOCOS DE CONCRETO, DIMENSÕES INTERNAS = 2X3 M, PROFUNDIDADE = 1,40 M, EXCLUINDO TAMPÃO. AF_12/2020_PA</v>
          </cell>
          <cell r="C1958" t="str">
            <v>UN</v>
          </cell>
          <cell r="D1958">
            <v>8125.42</v>
          </cell>
        </row>
        <row r="1959">
          <cell r="A1959">
            <v>99321</v>
          </cell>
          <cell r="B1959" t="str">
            <v>ACRÉSCIMO PARA POÇO DE VISITA RETANGULAR PARA DRENAGEM, EM ALVENARIA COM BLOCOS DE CONCRETO, DIMENSÕES INTERNAS = 2X3 M. AF_12/2020</v>
          </cell>
          <cell r="C1959" t="str">
            <v>M</v>
          </cell>
          <cell r="D1959">
            <v>2786.85</v>
          </cell>
        </row>
        <row r="1960">
          <cell r="A1960">
            <v>99322</v>
          </cell>
          <cell r="B1960" t="str">
            <v>BASE PARA POÇO DE VISITA RETANGULAR PARA DRENAGEM, EM ALVENARIA COM BLOCOS DE CONCRETO, DIMENSÕES INTERNAS = 2X3,5 M, PROFUNDIDADE = 1,40 M, EXCLUINDO TAMPÃO. AF_12/2020_PA</v>
          </cell>
          <cell r="C1960" t="str">
            <v>UN</v>
          </cell>
          <cell r="D1960">
            <v>9167.7099999999991</v>
          </cell>
        </row>
        <row r="1961">
          <cell r="A1961">
            <v>99323</v>
          </cell>
          <cell r="B1961" t="str">
            <v>ACRÉSCIMO PARA POÇO DE VISITA RETANGULAR PARA DRENAGEM, EM ALVENARIA COM BLOCOS DE CONCRETO, DIMENSÕES INTERNAS = 2X3,5 M. AF_12/2020</v>
          </cell>
          <cell r="C1961" t="str">
            <v>M</v>
          </cell>
          <cell r="D1961">
            <v>3035.19</v>
          </cell>
        </row>
        <row r="1962">
          <cell r="A1962">
            <v>99324</v>
          </cell>
          <cell r="B1962" t="str">
            <v>BASE PARA POÇO DE VISITA RETANGULAR PARA DRENAGEM, EM ALVENARIA COM BLOCOS DE CONCRETO, DIMENSÕES INTERNAS = 2X4 M, PROFUNDIDADE = 1,40 M, EXCLUINDO TAMPÃO. AF_12/2020_PA</v>
          </cell>
          <cell r="C1962" t="str">
            <v>UN</v>
          </cell>
          <cell r="D1962">
            <v>10210.11</v>
          </cell>
        </row>
        <row r="1963">
          <cell r="A1963">
            <v>99325</v>
          </cell>
          <cell r="B1963" t="str">
            <v>ACRÉSCIMO PARA POÇO DE VISITA RETANGULAR PARA DRENAGEM, EM ALVENARIA COM BLOCOS DE CONCRETO, DIMENSÕES INTERNAS = 2X4 M. AF_12/2020</v>
          </cell>
          <cell r="C1963" t="str">
            <v>M</v>
          </cell>
          <cell r="D1963">
            <v>3287.55</v>
          </cell>
        </row>
        <row r="1964">
          <cell r="A1964">
            <v>99326</v>
          </cell>
          <cell r="B1964" t="str">
            <v>BASE PARA POÇO DE VISITA RETANGULAR PARA DRENAGEM, EM ALVENARIA COM BLOCOS DE CONCRETO, DIMENSÕES INTERNAS = 2,5X2,5 M, PROFUNDIDADE = 1,40 M, EXCLUINDO TAMPÃO. AF_12/2020_PA</v>
          </cell>
          <cell r="C1964" t="str">
            <v>UN</v>
          </cell>
          <cell r="D1964">
            <v>8321.57</v>
          </cell>
        </row>
        <row r="1965">
          <cell r="A1965">
            <v>99327</v>
          </cell>
          <cell r="B1965" t="str">
            <v>ACRÉSCIMO PARA POÇO DE VISITA RETANGULAR PARA DRENAGEM, EM ALVENARIA COM BLOCOS DE CONCRETO, DIMENSÕES INTERNAS = 4X4 M. AF_12/2020</v>
          </cell>
          <cell r="C1965" t="str">
            <v>M</v>
          </cell>
          <cell r="D1965">
            <v>4257.5</v>
          </cell>
        </row>
        <row r="1966">
          <cell r="A1966">
            <v>101800</v>
          </cell>
          <cell r="B1966" t="str">
            <v>CAIXA COM GRELHA RETANGULAR DE FERRO FUNDIDO, EM ALVENARIA COM TIJOLOS CERÂMICOS MACIÇOS, DIMENSÕES INTERNAS: 0,30 X 1,00 X 1,00. AF_12/2020</v>
          </cell>
          <cell r="C1966" t="str">
            <v>UN</v>
          </cell>
          <cell r="D1966">
            <v>1237.49</v>
          </cell>
        </row>
        <row r="1967">
          <cell r="A1967">
            <v>101801</v>
          </cell>
          <cell r="B1967" t="str">
            <v>CAIXA COM GRELHA RETANGULAR DE FERRO FUNDIDO, EM ALVENARIA COM BLOCOS DE CONCRETO, DIMENSÕES INTERNAS: 0,30 X 1,00 X 1,00. AF_12/2020</v>
          </cell>
          <cell r="C1967" t="str">
            <v>UN</v>
          </cell>
          <cell r="D1967">
            <v>944.7</v>
          </cell>
        </row>
        <row r="1968">
          <cell r="A1968">
            <v>101806</v>
          </cell>
          <cell r="B1968" t="str">
            <v>CAIXA ENTERRADA DISTRIBUIDORA DE VAZÃO (SUMIDOUROS MÚLTIPLOS), RETANGULAR, EM ALVENARIA COM TIJOLOS MACIÇOS, DIMENSÕES INTERNAS: 0,60 X 0,60 X H=0,50 M. AF_12/2020</v>
          </cell>
          <cell r="C1968" t="str">
            <v>UN</v>
          </cell>
          <cell r="D1968">
            <v>512.77</v>
          </cell>
        </row>
        <row r="1969">
          <cell r="A1969">
            <v>101807</v>
          </cell>
          <cell r="B1969" t="str">
            <v>CAIXA ENTERRADA DISTRIBUIDORA DE VAZÃO (SUMIDOUROS MÚLTIPLOS), RETANGULAR, EM ALVENARIA COM BLOCOS DE CONCRETO, DIMENSÕES INTERNAS: 0,60 X 0,60 X H=0,50 M. AF_12/2020</v>
          </cell>
          <cell r="C1969" t="str">
            <v>UN</v>
          </cell>
          <cell r="D1969">
            <v>495.84</v>
          </cell>
        </row>
        <row r="1970">
          <cell r="A1970">
            <v>101808</v>
          </cell>
          <cell r="B1970" t="str">
            <v>CAIXA ENTERRADA DISTRIBUIDORA DE VAZÃO (SUMIDOUROS MÚLTIPLOS), RETANGULAR, EM CONCRETO PRÉ-MOLDADO, DIMENSÕES INTERNAS: 0,60 X 0,60 X H=0,50 M. AF_12/2020</v>
          </cell>
          <cell r="C1970" t="str">
            <v>UN</v>
          </cell>
          <cell r="D1970">
            <v>552.64</v>
          </cell>
        </row>
        <row r="1971">
          <cell r="A1971">
            <v>101809</v>
          </cell>
          <cell r="B1971" t="str">
            <v>BASE PARA POCO DE VISITA RETANGULAR PARA ESGOTO E DRENAGEM, EM CONCRETO ESTRUTURAL, DIMENSÕES INTERNAS DE 90X150 M, PROFUNDIDADE DE 1,25 M, EXCLUINDO TAMPÃO. AF_12/2020_PA</v>
          </cell>
          <cell r="C1971" t="str">
            <v>UN</v>
          </cell>
          <cell r="D1971">
            <v>2878.22</v>
          </cell>
        </row>
        <row r="1972">
          <cell r="A1972">
            <v>102139</v>
          </cell>
          <cell r="B1972" t="str">
            <v>BASE PARA POÇO DE VISITA CIRCULAR PARA  ESGOTO, EM CONCRETO PRÉ-MOLDADO, DIÂMETRO INTERNO = 1,20 M, PROFUNDIDADE = 1,60 M, EXCLUINDO TAMPÃO. AF_12/2020_PA</v>
          </cell>
          <cell r="C1972" t="str">
            <v>UN</v>
          </cell>
          <cell r="D1972">
            <v>1718.7</v>
          </cell>
        </row>
        <row r="1973">
          <cell r="A1973">
            <v>102141</v>
          </cell>
          <cell r="B1973" t="str">
            <v>BASE PARA POÇO DE VISITA CIRCULAR PARA  ESGOTO, EM CONCRETO PRÉ-MOLDADO, DIÂMETRO INTERNO = 1,50 M, PROFUNDIDADE = 1,35 M, EXCLUINDO TAMPÃO. AF_12/2020_PA</v>
          </cell>
          <cell r="C1973" t="str">
            <v>UN</v>
          </cell>
          <cell r="D1973">
            <v>2635.47</v>
          </cell>
        </row>
        <row r="1974">
          <cell r="A1974">
            <v>102142</v>
          </cell>
          <cell r="B1974" t="str">
            <v>BASE PARA POÇO DE VISITA CIRCULAR PARA DRENAGEM, EM CONCRETO PRÉ-MOLDADO, DIÂMETRO INTERNO = 1,50 M, PROFUNDIDADE = 1,35 M, EXCLUINDO TAMPÃO. AF_12/2020_PA</v>
          </cell>
          <cell r="C1974" t="str">
            <v>UN</v>
          </cell>
          <cell r="D1974">
            <v>2602.35</v>
          </cell>
        </row>
        <row r="1975">
          <cell r="A1975">
            <v>102457</v>
          </cell>
          <cell r="B1975" t="str">
            <v>BASE PARA POÇO DE VISITA CIRCULAR PARA DRENAGEM, EM CONCRETO PRÉ-MOLDADO, DIÂMETRO INTERNO = 1,20 M, PROFUNDIDADE = 1,60 M, EXCLUINDO TAMPÃO. AF_05/2021_PA</v>
          </cell>
          <cell r="C1975" t="str">
            <v>UN</v>
          </cell>
          <cell r="D1975">
            <v>1624.19</v>
          </cell>
        </row>
        <row r="1976">
          <cell r="A1976">
            <v>94263</v>
          </cell>
          <cell r="B1976" t="str">
            <v>GUIA (MEIO-FIO) CONCRETO, MOLDADA  IN LOCO  EM TRECHO RETO COM EXTRUSORA, 13 CM BASE X 22 CM ALTURA. AF_01/2024</v>
          </cell>
          <cell r="C1976" t="str">
            <v>M</v>
          </cell>
          <cell r="D1976">
            <v>36.82</v>
          </cell>
        </row>
        <row r="1977">
          <cell r="A1977">
            <v>94264</v>
          </cell>
          <cell r="B1977" t="str">
            <v>GUIA (MEIO-FIO) CONCRETO, MOLDADA  IN LOCO  EM TRECHO CURVO COM EXTRUSORA, 13 CM BASE X 22 CM ALTURA. AF_01/2024</v>
          </cell>
          <cell r="C1977" t="str">
            <v>M</v>
          </cell>
          <cell r="D1977">
            <v>41.38</v>
          </cell>
        </row>
        <row r="1978">
          <cell r="A1978">
            <v>94265</v>
          </cell>
          <cell r="B1978" t="str">
            <v>GUIA (MEIO-FIO) CONCRETO, MOLDADA  IN LOCO  EM TRECHO RETO COM EXTRUSORA, 15 CM BASE X 30 CM ALTURA. AF_01/2024</v>
          </cell>
          <cell r="C1978" t="str">
            <v>M</v>
          </cell>
          <cell r="D1978">
            <v>51.15</v>
          </cell>
        </row>
        <row r="1979">
          <cell r="A1979">
            <v>94266</v>
          </cell>
          <cell r="B1979" t="str">
            <v>GUIA (MEIO-FIO) CONCRETO, MOLDADA  IN LOCO  EM TRECHO CURVO COM EXTRUSORA, 15 CM BASE X 30 CM ALTURA. AF_01/2024</v>
          </cell>
          <cell r="C1979" t="str">
            <v>M</v>
          </cell>
          <cell r="D1979">
            <v>56.36</v>
          </cell>
        </row>
        <row r="1980">
          <cell r="A1980">
            <v>94267</v>
          </cell>
          <cell r="B1980" t="str">
            <v>GUIA (MEIO-FIO) E SARJETA CONJUGADOS DE CONCRETO, MOLDADA  IN LOCO  EM TRECHO RETO COM EXTRUSORA, 45 CM BASE (15 CM BASE DA GUIA + 30 CM BASE DA SARJETA) X 22 CM ALTURA. AF_01/2024</v>
          </cell>
          <cell r="C1980" t="str">
            <v>M</v>
          </cell>
          <cell r="D1980">
            <v>61.6</v>
          </cell>
        </row>
        <row r="1981">
          <cell r="A1981">
            <v>94268</v>
          </cell>
          <cell r="B1981" t="str">
            <v>GUIA (MEIO-FIO) E SARJETA CONJUGADOS DE CONCRETO, MOLDADA  IN LOCO  EM TRECHO CURVO COM EXTRUSORA, 45 CM BASE (15 CM BASE DA GUIA + 30 CM BASE DA SARJETA) X 22 CM ALTURA. AF_01/2024</v>
          </cell>
          <cell r="C1981" t="str">
            <v>M</v>
          </cell>
          <cell r="D1981">
            <v>67.349999999999994</v>
          </cell>
        </row>
        <row r="1982">
          <cell r="A1982">
            <v>94269</v>
          </cell>
          <cell r="B1982" t="str">
            <v>GUIA (MEIO-FIO) E SARJETA CONJUGADOS DE CONCRETO, MOLDADA  IN LOCO  EM TRECHO RETO COM EXTRUSORA, 60 CM BASE (15 CM BASE DA GUIA + 45 CM BASE DA SARJETA) X 26 CM ALTURA. AF_01/2024</v>
          </cell>
          <cell r="C1982" t="str">
            <v>M</v>
          </cell>
          <cell r="D1982">
            <v>89.41</v>
          </cell>
        </row>
        <row r="1983">
          <cell r="A1983">
            <v>94270</v>
          </cell>
          <cell r="B1983" t="str">
            <v>GUIA (MEIO-FIO) E SARJETA CONJUGADOS DE CONCRETO, MOLDADA IN LOCO  EM TRECHO CURVO COM EXTRUSORA, 60 CM BASE (15 CM BASE DA GUIA + 45 CM BASE DA SARJETA) X 26 CM ALTURA. AF_01/2024</v>
          </cell>
          <cell r="C1983" t="str">
            <v>M</v>
          </cell>
          <cell r="D1983">
            <v>97.39</v>
          </cell>
        </row>
        <row r="1984">
          <cell r="A1984">
            <v>94271</v>
          </cell>
          <cell r="B1984" t="str">
            <v>GUIA (MEIO-FIO) E SARJETA CONJUGADOS DE CONCRETO, MOLDADA  IN LOCO  EM TRECHO RETO COM EXTRUSORA, 65 CM BASE (15 CM BASE DA GUIA + 50 CM BASE DA SARJETA) X 26 CM ALTURA. AF_01/2024</v>
          </cell>
          <cell r="C1984" t="str">
            <v>M</v>
          </cell>
          <cell r="D1984">
            <v>109.41</v>
          </cell>
        </row>
        <row r="1985">
          <cell r="A1985">
            <v>94272</v>
          </cell>
          <cell r="B1985" t="str">
            <v>GUIA (MEIO-FIO) E SARJETA CONJUGADOS DE CONCRETO, MOLDADA  IN LOCO  EM TRECHO CURVO COM EXTRUSORA, 65 CM BASE (15 CM BASE DA GUIA + 50 CM BASE DA SARJETA) X 26 CM ALTURA. AF_01/2024</v>
          </cell>
          <cell r="C1985" t="str">
            <v>M</v>
          </cell>
          <cell r="D1985">
            <v>120.07</v>
          </cell>
        </row>
        <row r="1986">
          <cell r="A1986">
            <v>94273</v>
          </cell>
          <cell r="B1986" t="str">
            <v>ASSENTAMENTO DE GUIA (MEIO-FIO) EM TRECHO RETO, CONFECCIONADA EM CONCRETO PRÉ-FABRICADO, DIMENSÕES 100X15X13X30 CM (COMPRIMENTO X BASE INFERIOR X BASE SUPERIOR X ALTURA). AF_01/2024</v>
          </cell>
          <cell r="C1986" t="str">
            <v>M</v>
          </cell>
          <cell r="D1986">
            <v>55.25</v>
          </cell>
        </row>
        <row r="1987">
          <cell r="A1987">
            <v>94274</v>
          </cell>
          <cell r="B1987" t="str">
            <v>ASSENTAMENTO DE GUIA (MEIO-FIO) EM TRECHO CURVO, CONFECCIONADA EM CONCRETO PRÉ-FABRICADO, DIMENSÕES 100X15X13X30 CM (COMPRIMENTO X BASE INFERIOR X BASE SUPERIOR X ALTURA). AF_01/2024</v>
          </cell>
          <cell r="C1987" t="str">
            <v>M</v>
          </cell>
          <cell r="D1987">
            <v>58.07</v>
          </cell>
        </row>
        <row r="1988">
          <cell r="A1988">
            <v>94275</v>
          </cell>
          <cell r="B1988" t="str">
            <v>ASSENTAMENTO DE GUIA (MEIO-FIO) EM TRECHO RETO, CONFECCIONADA EM CONCRETO PRÉ-FABRICADO, DIMENSÕES 100X15X13X20 CM (COMPRIMENTO X BASE INFERIOR X BASE SUPERIOR X ALTURA). AF_01/2024</v>
          </cell>
          <cell r="C1988" t="str">
            <v>M</v>
          </cell>
          <cell r="D1988">
            <v>50.2</v>
          </cell>
        </row>
        <row r="1989">
          <cell r="A1989">
            <v>94276</v>
          </cell>
          <cell r="B1989" t="str">
            <v>ASSENTAMENTO DE GUIA (MEIO-FIO) EM TRECHO CURVO, CONFECCIONADA EM CONCRETO PRÉ-FABRICADO, DIMENSÕES 100X15X13X20 CM (COMPRIMENTO X BASE INFERIOR X BASE SUPERIOR X ALTURA). AF_01/2024</v>
          </cell>
          <cell r="C1989" t="str">
            <v>M</v>
          </cell>
          <cell r="D1989">
            <v>53</v>
          </cell>
        </row>
        <row r="1990">
          <cell r="A1990">
            <v>94277</v>
          </cell>
          <cell r="B1990" t="str">
            <v>ASSENTAMENTO DE GUIA (MEIO-FIO) EM TRECHO RETO, CONFECCIONADA EM CONCRETO PRÉ-FABRICADO, DIMENSÕES 80X08X08X25 CM (COMPRIMENTO X BASE INFERIOR X BASE SUPERIOR X ALTURA). AF_01/2024</v>
          </cell>
          <cell r="C1990" t="str">
            <v>M</v>
          </cell>
          <cell r="D1990">
            <v>43.98</v>
          </cell>
        </row>
        <row r="1991">
          <cell r="A1991">
            <v>94278</v>
          </cell>
          <cell r="B1991" t="str">
            <v>ASSENTAMENTO DE GUIA (MEIO-FIO) EM TRECHO CURVO, CONFECCIONADA EM CONCRETO PRÉ-FABRICADO, DIMENSÕES 80X08X08X25 CM (COMPRIMENTO X BASE INFERIOR X BASE SUPERIOR X ALTURA). AF_01/2024</v>
          </cell>
          <cell r="C1991" t="str">
            <v>M</v>
          </cell>
          <cell r="D1991">
            <v>46.78</v>
          </cell>
        </row>
        <row r="1992">
          <cell r="A1992">
            <v>94279</v>
          </cell>
          <cell r="B1992" t="str">
            <v>ASSENTAMENTO DE GUIA (MEIO-FIO) EM TRECHO RETO, CONFECCIONADA EM CONCRETO PRÉ-FABRICADO, DIMENSÕES 39X6,5X6,5X19 CM (COMPRIMENTO X BASE INFERIOR X BASE SUPERIOR X ALTURA), PARA DELIMITAÇÃO DE JARDINS, PRAÇAS OU PASSEIOS. AF_01/2024</v>
          </cell>
          <cell r="C1992" t="str">
            <v>M</v>
          </cell>
          <cell r="D1992">
            <v>53.76</v>
          </cell>
        </row>
        <row r="1993">
          <cell r="A1993">
            <v>94280</v>
          </cell>
          <cell r="B1993" t="str">
            <v>ASSENTAMENTO DE GUIA (MEIO-FIO) EM TRECHO CURVO, CONFECCIONADA EM CONCRETO PRÉ-FABRICADO, DIMENSÕES 39X6,5X6,5X19 CM (COMPRIMENTO X BASE INFERIOR X BASE SUPERIOR X ALTURA), PARA DELIMITAÇÃO DE JARDINS, PRAÇAS OU PASSEIOS. AF_01/2024</v>
          </cell>
          <cell r="C1993" t="str">
            <v>M</v>
          </cell>
          <cell r="D1993">
            <v>56.57</v>
          </cell>
        </row>
        <row r="1994">
          <cell r="A1994">
            <v>94281</v>
          </cell>
          <cell r="B1994" t="str">
            <v>EXECUÇÃO DE SARJETA DE CONCRETO USINADO, MOLDADA  IN LOCO  EM TRECHO RETO, 30 CM BASE X 15 CM ALTURA. AF_01/2024</v>
          </cell>
          <cell r="C1994" t="str">
            <v>M</v>
          </cell>
          <cell r="D1994">
            <v>48.29</v>
          </cell>
        </row>
        <row r="1995">
          <cell r="A1995">
            <v>94282</v>
          </cell>
          <cell r="B1995" t="str">
            <v>EXECUÇÃO DE SARJETA DE CONCRETO USINADO, MOLDADA  IN LOCO  EM TRECHO CURVO, 30 CM BASE X 15 CM ALTURA. AF_01/2024</v>
          </cell>
          <cell r="C1995" t="str">
            <v>M</v>
          </cell>
          <cell r="D1995">
            <v>55.71</v>
          </cell>
        </row>
        <row r="1996">
          <cell r="A1996">
            <v>94283</v>
          </cell>
          <cell r="B1996" t="str">
            <v>EXECUÇÃO DE SARJETA DE CONCRETO USINADO, MOLDADA  IN LOCO  EM TRECHO RETO, 45 CM BASE X 15 CM ALTURA. AF_01/2024</v>
          </cell>
          <cell r="C1996" t="str">
            <v>M</v>
          </cell>
          <cell r="D1996">
            <v>66.5</v>
          </cell>
        </row>
        <row r="1997">
          <cell r="A1997">
            <v>94284</v>
          </cell>
          <cell r="B1997" t="str">
            <v>EXECUÇÃO DE SARJETA DE CONCRETO USINADO, MOLDADA  IN LOCO  EM TRECHO CURVO, 45 CM BASE X 15 CM ALTURA. AF_01/2024</v>
          </cell>
          <cell r="C1997" t="str">
            <v>M</v>
          </cell>
          <cell r="D1997">
            <v>73.94</v>
          </cell>
        </row>
        <row r="1998">
          <cell r="A1998">
            <v>94285</v>
          </cell>
          <cell r="B1998" t="str">
            <v>EXECUÇÃO DE SARJETA DE CONCRETO USINADO, MOLDADA  IN LOCO  EM TRECHO RETO, 60 CM BASE X 15 CM ALTURA. AF_01/2024</v>
          </cell>
          <cell r="C1998" t="str">
            <v>M</v>
          </cell>
          <cell r="D1998">
            <v>87.02</v>
          </cell>
        </row>
        <row r="1999">
          <cell r="A1999">
            <v>94286</v>
          </cell>
          <cell r="B1999" t="str">
            <v>EXECUÇÃO DE SARJETA DE CONCRETO USINADO, MOLDADA  IN LOCO  EM TRECHO CURVO, 60 CM BASE X 15 CM ALTURA. AF_01/2024</v>
          </cell>
          <cell r="C1999" t="str">
            <v>M</v>
          </cell>
          <cell r="D1999">
            <v>94.45</v>
          </cell>
        </row>
        <row r="2000">
          <cell r="A2000">
            <v>94287</v>
          </cell>
          <cell r="B2000" t="str">
            <v>EXECUÇÃO DE SARJETA DE CONCRETO USINADO, MOLDADA  IN LOCO  EM TRECHO RETO, 30 CM BASE X 10 CM ALTURA. AF_01/2024</v>
          </cell>
          <cell r="C2000" t="str">
            <v>M</v>
          </cell>
          <cell r="D2000">
            <v>35.97</v>
          </cell>
        </row>
        <row r="2001">
          <cell r="A2001">
            <v>94288</v>
          </cell>
          <cell r="B2001" t="str">
            <v>EXECUÇÃO DE SARJETA DE CONCRETO USINADO, MOLDADA  IN LOCO  EM TRECHO CURVO, 30 CM BASE X 10 CM ALTURA. AF_01/2024</v>
          </cell>
          <cell r="C2001" t="str">
            <v>M</v>
          </cell>
          <cell r="D2001">
            <v>42.56</v>
          </cell>
        </row>
        <row r="2002">
          <cell r="A2002">
            <v>94289</v>
          </cell>
          <cell r="B2002" t="str">
            <v>EXECUÇÃO DE SARJETA DE CONCRETO USINADO, MOLDADA  IN LOCO  EM TRECHO RETO, 45 CM BASE X 10 CM ALTURA. AF_01/2024</v>
          </cell>
          <cell r="C2002" t="str">
            <v>M</v>
          </cell>
          <cell r="D2002">
            <v>47.54</v>
          </cell>
        </row>
        <row r="2003">
          <cell r="A2003">
            <v>94290</v>
          </cell>
          <cell r="B2003" t="str">
            <v>EXECUÇÃO DE SARJETA DE CONCRETO USINADO, MOLDADA  IN LOCO  EM TRECHO CURVO, 45 CM BASE X 10 CM ALTURA. AF_01/2024</v>
          </cell>
          <cell r="C2003" t="str">
            <v>M</v>
          </cell>
          <cell r="D2003">
            <v>54.15</v>
          </cell>
        </row>
        <row r="2004">
          <cell r="A2004">
            <v>94291</v>
          </cell>
          <cell r="B2004" t="str">
            <v>EXECUÇÃO DE SARJETA DE CONCRETO USINADO, MOLDADA  IN LOCO  EM TRECHO RETO, 60 CM BASE X 10 CM ALTURA. AF_01/2024</v>
          </cell>
          <cell r="C2004" t="str">
            <v>M</v>
          </cell>
          <cell r="D2004">
            <v>59.63</v>
          </cell>
        </row>
        <row r="2005">
          <cell r="A2005">
            <v>94292</v>
          </cell>
          <cell r="B2005" t="str">
            <v>EXECUÇÃO DE SARJETA DE CONCRETO USINADO, MOLDADA  IN LOCO  EM TRECHO CURVO, 60 CM BASE X 10 CM ALTURA. AF_01/2024</v>
          </cell>
          <cell r="C2005" t="str">
            <v>M</v>
          </cell>
          <cell r="D2005">
            <v>66.239999999999995</v>
          </cell>
        </row>
        <row r="2006">
          <cell r="A2006">
            <v>94293</v>
          </cell>
          <cell r="B2006" t="str">
            <v>EXECUÇÃO DE SARJETÃO DE CONCRETO USINADO, MOLDADA  IN LOCO  EM TRECHO RETO, 100 CM BASE X 20 CM ALTURA. AF_01/2024</v>
          </cell>
          <cell r="C2006" t="str">
            <v>M</v>
          </cell>
          <cell r="D2006">
            <v>194.93</v>
          </cell>
        </row>
        <row r="2007">
          <cell r="A2007">
            <v>94294</v>
          </cell>
          <cell r="B2007" t="str">
            <v>EXECUÇÃO DE ESCORAS DE CONCRETO PARA CONTENÇÃO DE GUIAS PRÉ-FABRICADAS. AF_01/2024</v>
          </cell>
          <cell r="C2007" t="str">
            <v>M</v>
          </cell>
          <cell r="D2007">
            <v>7.7</v>
          </cell>
        </row>
        <row r="2008">
          <cell r="A2008">
            <v>104491</v>
          </cell>
          <cell r="B2008" t="str">
            <v>ADUELA/ GALERIA FECHADA PRE-MOLDADA DE CONCRETO ARMADO, SECAO QUADRANGULAR INTERNA DE 1,50 X 1,50 M (L X A), MISULA DE 20 X 20 CM, C = 1,00 M, ESPESSURA MIN = 15 CM, TB-45 E FCK DO CONCRETO = 30 MPA   FORNECIMENTO E ASSENTAMENTO. AF_01/2023</v>
          </cell>
          <cell r="C2008" t="str">
            <v>M</v>
          </cell>
          <cell r="D2008">
            <v>4029.9</v>
          </cell>
        </row>
        <row r="2009">
          <cell r="A2009">
            <v>104492</v>
          </cell>
          <cell r="B2009" t="str">
            <v>ADUELA/ GALERIA FECHADA PRE-MOLDADA DE CONCRETO ARMADO, SECAO QUADRANGULAR INTERNA DE 2,00 X 2,00 M (L X A), MISULA DE 20 X 20 CM, C = 1,00 M, ESPESSURA MIN = 15 CM, TB-45 E FCK DO CONCRETO = 30 MPA   FORNECIMENTO E ASSENTAMENTO. AF_01/2023</v>
          </cell>
          <cell r="C2009" t="str">
            <v>M</v>
          </cell>
          <cell r="D2009">
            <v>5038.71</v>
          </cell>
        </row>
        <row r="2010">
          <cell r="A2010">
            <v>104494</v>
          </cell>
          <cell r="B2010" t="str">
            <v>ADUELA/ GALERIA FECHADA PRE-MOLDADA DE CONCRETO ARMADO, SECAO QUADRANGULAR INTERNA DE 2,50 X 2,50 M (L X A), MISULA DE 20 X 20 CM, C = 1,00 M, ESPESSURA MIN = 15 CM, TB-45 E FCK DO CONCRETO = 30 MPA   FORNECIMENTO E ASSENTAMENTO. AF_01/2023</v>
          </cell>
          <cell r="C2010" t="str">
            <v>M</v>
          </cell>
          <cell r="D2010">
            <v>6806.9</v>
          </cell>
        </row>
        <row r="2011">
          <cell r="A2011">
            <v>104497</v>
          </cell>
          <cell r="B2011" t="str">
            <v>ADUELA/ GALERIA FECHADA PRE-MOLDADA DE CONCRETO ARMADO, SECAO QUADRANGULAR INTERNA DE 3,00 X 3,00 M (L X A), MISULA DE 20 X 20 CM, C = 1,00 M, ESPESSURA MIN = 20 CM, TB-45 E FCK DO CONCRETO = 30 MPA   FORNECIMENTO E ASSENTAMENTO. AF_01/2023</v>
          </cell>
          <cell r="C2011" t="str">
            <v>M</v>
          </cell>
          <cell r="D2011">
            <v>8168.16</v>
          </cell>
        </row>
        <row r="2012">
          <cell r="A2012">
            <v>104515</v>
          </cell>
          <cell r="B2012" t="str">
            <v>APLICAÇÃO DE MANTA GEOTÊXTIL NAS JUNTAS RÍGIDAS DE ADUELAS PRÉ-MOLDADAS DE CONCRETO ARMADO. AF_01/2023</v>
          </cell>
          <cell r="C2012" t="str">
            <v>M2</v>
          </cell>
          <cell r="D2012">
            <v>28.36</v>
          </cell>
        </row>
        <row r="2013">
          <cell r="A2013">
            <v>102727</v>
          </cell>
          <cell r="B2013" t="str">
            <v>FABRICAÇÃO, MONTAGEM E DESMONTAGEM DE FÔRMA PARA BOCA PARA BUEIRO, EM CHAPA DE MADEIRA COMPENSADA RESINADA, E = 17 MM, 2 UTILIZAÇÕES. AF_07/2021</v>
          </cell>
          <cell r="C2013" t="str">
            <v>M2</v>
          </cell>
          <cell r="D2013">
            <v>104.85</v>
          </cell>
        </row>
        <row r="2014">
          <cell r="A2014">
            <v>102728</v>
          </cell>
          <cell r="B2014" t="str">
            <v>ARMAÇÃO DE MURO ALA E MURO TESTA UTILIZANDO AÇO CA-50 DE 6,3 MM - MONTAGEM. AF_07/2021</v>
          </cell>
          <cell r="C2014" t="str">
            <v>KG</v>
          </cell>
          <cell r="D2014">
            <v>16.809999999999999</v>
          </cell>
        </row>
        <row r="2015">
          <cell r="A2015">
            <v>102729</v>
          </cell>
          <cell r="B2015" t="str">
            <v>ARMAÇÃO DE MURO ALA E MURO TESTA UTILIZANDO AÇO CA-50 DE 8 MM - MONTAGEM. AF_07/2021</v>
          </cell>
          <cell r="C2015" t="str">
            <v>KG</v>
          </cell>
          <cell r="D2015">
            <v>15.83</v>
          </cell>
        </row>
        <row r="2016">
          <cell r="A2016">
            <v>102730</v>
          </cell>
          <cell r="B2016" t="str">
            <v>ARMAÇÃO DE MURO ALA E MURO TESTA UTILIZANDO AÇO CA-50 DE 10 MM - MONTAGEM. AF_07/2021</v>
          </cell>
          <cell r="C2016" t="str">
            <v>KG</v>
          </cell>
          <cell r="D2016">
            <v>14.15</v>
          </cell>
        </row>
        <row r="2017">
          <cell r="A2017">
            <v>102731</v>
          </cell>
          <cell r="B2017" t="str">
            <v>ARMAÇÃO DE MURO ALA E MURO TESTA UTILIZANDO AÇO CA-50 DE 12,5 MM - MONTAGEM. AF_07/2021</v>
          </cell>
          <cell r="C2017" t="str">
            <v>KG</v>
          </cell>
          <cell r="D2017">
            <v>11.95</v>
          </cell>
        </row>
        <row r="2018">
          <cell r="A2018">
            <v>102732</v>
          </cell>
          <cell r="B2018" t="str">
            <v>ARMAÇÃO DE MURO ALA E MURO TESTA UTILIZANDO AÇO CA-50 DE 16 MM - MONTAGEM. AF_07/2021</v>
          </cell>
          <cell r="C2018" t="str">
            <v>KG</v>
          </cell>
          <cell r="D2018">
            <v>11.34</v>
          </cell>
        </row>
        <row r="2019">
          <cell r="A2019">
            <v>102733</v>
          </cell>
          <cell r="B2019" t="str">
            <v>ARMAÇÃO DE MURO ALA E MURO TESTA UTILIZANDO AÇO CA-50 DE 20 MM - MONTAGEM. AF_07/2021</v>
          </cell>
          <cell r="C2019" t="str">
            <v>KG</v>
          </cell>
          <cell r="D2019">
            <v>12.69</v>
          </cell>
        </row>
        <row r="2020">
          <cell r="A2020">
            <v>102734</v>
          </cell>
          <cell r="B2020" t="str">
            <v>ARMAÇÃO DE SOLEIRA UTILIZANDO AÇO CA-50 DE 6,3 MM - MONTAGEM. AF_07/2021</v>
          </cell>
          <cell r="C2020" t="str">
            <v>KG</v>
          </cell>
          <cell r="D2020">
            <v>15.83</v>
          </cell>
        </row>
        <row r="2021">
          <cell r="A2021">
            <v>102735</v>
          </cell>
          <cell r="B2021" t="str">
            <v>ARMAÇÃO DE SOLEIRA UTILIZANDO AÇO CA-50 DE 8 MM - MONTAGEM. AF_07/2021</v>
          </cell>
          <cell r="C2021" t="str">
            <v>KG</v>
          </cell>
          <cell r="D2021">
            <v>14.98</v>
          </cell>
        </row>
        <row r="2022">
          <cell r="A2022">
            <v>102736</v>
          </cell>
          <cell r="B2022" t="str">
            <v>CONCRETAGEM DE BOCA PARA BUEIRO, FCK = 20 MPA, COM USO DE BOMBA - LANÇAMENTO, ADENSAMENTO E ACABAMENTO. AF_07/2021</v>
          </cell>
          <cell r="C2022" t="str">
            <v>M3</v>
          </cell>
          <cell r="D2022">
            <v>740.36</v>
          </cell>
        </row>
        <row r="2023">
          <cell r="A2023">
            <v>102737</v>
          </cell>
          <cell r="B2023" t="str">
            <v>BOCA PARA BUEIRO SIMPLES TUBULAR D = 40 CM EM CONCRETO, ALAS COM ESCONSIDADE DE 0°, INCLUINDO FÔRMAS E MATERIAIS. AF_07/2021</v>
          </cell>
          <cell r="C2023" t="str">
            <v>UN</v>
          </cell>
          <cell r="D2023">
            <v>1210.97</v>
          </cell>
        </row>
        <row r="2024">
          <cell r="A2024">
            <v>102738</v>
          </cell>
          <cell r="B2024" t="str">
            <v>BOCA PARA BUEIRO SIMPLES TUBULAR D = 60 CM EM CONCRETO, ALAS COM ESCONSIDADE DE 0°, INCLUINDO FÔRMAS E MATERIAIS. AF_07/2021</v>
          </cell>
          <cell r="C2024" t="str">
            <v>UN</v>
          </cell>
          <cell r="D2024">
            <v>2488.23</v>
          </cell>
        </row>
        <row r="2025">
          <cell r="A2025">
            <v>102739</v>
          </cell>
          <cell r="B2025" t="str">
            <v>BOCA PARA BUEIRO SIMPLES TUBULAR D = 80 CM EM CONCRETO, ALAS COM ESCONSIDADE DE 0°, INCLUINDO FÔRMAS E MATERIAIS. AF_07/2021</v>
          </cell>
          <cell r="C2025" t="str">
            <v>UN</v>
          </cell>
          <cell r="D2025">
            <v>4174.8599999999997</v>
          </cell>
        </row>
        <row r="2026">
          <cell r="A2026">
            <v>102740</v>
          </cell>
          <cell r="B2026" t="str">
            <v>BOCA PARA BUEIRO SIMPLES TUBULAR D = 100 CM EM CONCRETO, ALAS COM ESCONSIDADE DE 0°, INCLUINDO FÔRMAS E MATERIAIS. AF_07/2021</v>
          </cell>
          <cell r="C2026" t="str">
            <v>UN</v>
          </cell>
          <cell r="D2026">
            <v>6268.45</v>
          </cell>
        </row>
        <row r="2027">
          <cell r="A2027">
            <v>102741</v>
          </cell>
          <cell r="B2027" t="str">
            <v>BOCA PARA BUEIRO SIMPLES TUBULAR D = 120 CM EM CONCRETO, ALAS COM ESCONSIDADE DE 0°, INCLUINDO FÔRMAS E MATERIAIS. AF_07/2021</v>
          </cell>
          <cell r="C2027" t="str">
            <v>UN</v>
          </cell>
          <cell r="D2027">
            <v>8812.19</v>
          </cell>
        </row>
        <row r="2028">
          <cell r="A2028">
            <v>102742</v>
          </cell>
          <cell r="B2028" t="str">
            <v>BOCA PARA BUEIRO SIMPLES TUBULAR D = 150 CM EM CONCRETO, ALAS COM ESCONSIDADE DE 0°, INCLUINDO FÔRMAS E MATERIAIS. AF_07/2021</v>
          </cell>
          <cell r="C2028" t="str">
            <v>UN</v>
          </cell>
          <cell r="D2028">
            <v>15283.17</v>
          </cell>
        </row>
        <row r="2029">
          <cell r="A2029">
            <v>102743</v>
          </cell>
          <cell r="B2029" t="str">
            <v>BOCA PARA BUEIRO DUPLO TUBULAR D = 80 CM EM CONCRETO, ALAS COM ESCONSIDADE DE 0°, INCLUINDO FÔRMAS E MATERIAIS. AF_07/2021</v>
          </cell>
          <cell r="C2029" t="str">
            <v>UN</v>
          </cell>
          <cell r="D2029">
            <v>5058.99</v>
          </cell>
        </row>
        <row r="2030">
          <cell r="A2030">
            <v>102744</v>
          </cell>
          <cell r="B2030" t="str">
            <v>BOCA PARA BUEIRO DUPLO TUBULAR D = 100 CM EM CONCRETO, ALAS COM ESCONSIDADE DE 0°, INCLUINDO FÔRMAS E MATERIAIS. AF_07/2021</v>
          </cell>
          <cell r="C2030" t="str">
            <v>UN</v>
          </cell>
          <cell r="D2030">
            <v>7592.32</v>
          </cell>
        </row>
        <row r="2031">
          <cell r="A2031">
            <v>102745</v>
          </cell>
          <cell r="B2031" t="str">
            <v>BOCA PARA BUEIRO DUPLO TUBULAR D = 120 CM EM CONCRETO, ALAS COM ESCONSIDADE DE 0°, INCLUINDO FÔRMAS E MATERIAIS. AF_07/2021</v>
          </cell>
          <cell r="C2031" t="str">
            <v>UN</v>
          </cell>
          <cell r="D2031">
            <v>10688.75</v>
          </cell>
        </row>
        <row r="2032">
          <cell r="A2032">
            <v>102746</v>
          </cell>
          <cell r="B2032" t="str">
            <v>BOCA PARA BUEIRO DUPLO TUBULAR D = 150 CM EM CONCRETO, ALAS COM ESCONSIDADE DE 0°, INCLUINDO FÔRMAS E MATERIAIS. AF_07/2021</v>
          </cell>
          <cell r="C2032" t="str">
            <v>UN</v>
          </cell>
          <cell r="D2032">
            <v>18561.52</v>
          </cell>
        </row>
        <row r="2033">
          <cell r="A2033">
            <v>102747</v>
          </cell>
          <cell r="B2033" t="str">
            <v>BOCA PARA BUEIRO TRIPLO TUBULAR D = 100 CM EM CONCRETO, ALAS COM ESCONSIDADE DE 0°, INCLUINDO FÔRMAS E MATERIAIS. AF_07/2021</v>
          </cell>
          <cell r="C2033" t="str">
            <v>UN</v>
          </cell>
          <cell r="D2033">
            <v>9432.5400000000009</v>
          </cell>
        </row>
        <row r="2034">
          <cell r="A2034">
            <v>102748</v>
          </cell>
          <cell r="B2034" t="str">
            <v>BOCA PARA BUEIRO TRIPLO TUBULAR D = 120 CM EM CONCRETO, ALAS COM ESCONSIDADE DE 0°, INCLUINDO FÔRMAS E MATERIAIS. AF_07/2021</v>
          </cell>
          <cell r="C2034" t="str">
            <v>UN</v>
          </cell>
          <cell r="D2034">
            <v>13220.87</v>
          </cell>
        </row>
        <row r="2035">
          <cell r="A2035">
            <v>102749</v>
          </cell>
          <cell r="B2035" t="str">
            <v>BOCA PARA BUEIRO TRIPLO TUBULAR D = 150 CM EM CONCRETO, ALAS COM ESCONSIDADE DE 0°, INCLUINDO FÔRMAS E MATERIAIS. AF_07/2021</v>
          </cell>
          <cell r="C2035" t="str">
            <v>UN</v>
          </cell>
          <cell r="D2035">
            <v>22737.08</v>
          </cell>
        </row>
        <row r="2036">
          <cell r="A2036">
            <v>102750</v>
          </cell>
          <cell r="B2036" t="str">
            <v>BOCA PARA BUEIRO SIMPLES TUBULAR D = 60 CM EM CONCRETO, ALAS COM ESCONSIDADE DE 30°, INCLUINDO FÔRMAS E MATERIAIS. AF_07/2021</v>
          </cell>
          <cell r="C2036" t="str">
            <v>UN</v>
          </cell>
          <cell r="D2036">
            <v>3037.89</v>
          </cell>
        </row>
        <row r="2037">
          <cell r="A2037">
            <v>102751</v>
          </cell>
          <cell r="B2037" t="str">
            <v>BOCA PARA BUEIRO SIMPLES TUBULAR D = 80 CM EM CONCRETO, ALAS COM ESCONSIDADE DE 30°, INCLUINDO FÔRMAS E MATERIAIS. AF_07/2021</v>
          </cell>
          <cell r="C2037" t="str">
            <v>UN</v>
          </cell>
          <cell r="D2037">
            <v>5296.57</v>
          </cell>
        </row>
        <row r="2038">
          <cell r="A2038">
            <v>102752</v>
          </cell>
          <cell r="B2038" t="str">
            <v>BOCA PARA BUEIRO SIMPLES TUBULAR D = 100 CM EM CONCRETO, ALAS COM ESCONSIDADE DE 30°, INCLUINDO FÔRMAS E MATERIAIS. AF_07/2021</v>
          </cell>
          <cell r="C2038" t="str">
            <v>UN</v>
          </cell>
          <cell r="D2038">
            <v>8459.94</v>
          </cell>
        </row>
        <row r="2039">
          <cell r="A2039">
            <v>102753</v>
          </cell>
          <cell r="B2039" t="str">
            <v>BOCA PARA BUEIRO SIMPLES TUBULAR D = 120 CM EM CONCRETO, ALAS COM ESCONSIDADE DE 30°, INCLUINDO FÔRMAS E MATERIAIS. AF_07/2021</v>
          </cell>
          <cell r="C2039" t="str">
            <v>UN</v>
          </cell>
          <cell r="D2039">
            <v>12551.37</v>
          </cell>
        </row>
        <row r="2040">
          <cell r="A2040">
            <v>102754</v>
          </cell>
          <cell r="B2040" t="str">
            <v>BOCA PARA BUEIRO SIMPLES TUBULAR D = 150 CM EM CONCRETO, ALAS COM ESCONSIDADE DE 30°, INCLUINDO FÔRMAS E MATERIAIS. AF_07/2021</v>
          </cell>
          <cell r="C2040" t="str">
            <v>UN</v>
          </cell>
          <cell r="D2040">
            <v>23905.51</v>
          </cell>
        </row>
        <row r="2041">
          <cell r="A2041">
            <v>102755</v>
          </cell>
          <cell r="B2041" t="str">
            <v>BOCA PARA BUEIRO DUPLO TUBULAR D = 100 CM EM CONCRETO, ALAS COM ESCONSIDADE DE 30°, INCLUINDO FÔRMAS E MATERIAIS. AF_07/2021</v>
          </cell>
          <cell r="C2041" t="str">
            <v>UN</v>
          </cell>
          <cell r="D2041">
            <v>11835.64</v>
          </cell>
        </row>
        <row r="2042">
          <cell r="A2042">
            <v>102756</v>
          </cell>
          <cell r="B2042" t="str">
            <v>BOCA PARA BUEIRO DUPLO TUBULAR D = 120 CM EM CONCRETO, ALAS COM ESCONSIDADE DE 30°, INCLUINDO FÔRMAS E MATERIAIS. AF_07/2021</v>
          </cell>
          <cell r="C2042" t="str">
            <v>UN</v>
          </cell>
          <cell r="D2042">
            <v>17615.87</v>
          </cell>
        </row>
        <row r="2043">
          <cell r="A2043">
            <v>102757</v>
          </cell>
          <cell r="B2043" t="str">
            <v>BOCA PARA BUEIRO DUPLO TUBULAR D = 150 CM EM CONCRETO, ALAS COM ESCONSIDADE DE 30°, INCLUINDO FÔRMAS E MATERIAIS. AF_07/2021</v>
          </cell>
          <cell r="C2043" t="str">
            <v>UN</v>
          </cell>
          <cell r="D2043">
            <v>32830.769999999997</v>
          </cell>
        </row>
        <row r="2044">
          <cell r="A2044">
            <v>102758</v>
          </cell>
          <cell r="B2044" t="str">
            <v>BOCA PARA BUEIRO TRIPLO TUBULAR D = 100 CM EM CONCRETO, ALAS COM ESCONSIDADE DE 30°, INCLUINDO FÔRMAS E MATERIAIS. AF_07/2021</v>
          </cell>
          <cell r="C2044" t="str">
            <v>UN</v>
          </cell>
          <cell r="D2044">
            <v>15226.61</v>
          </cell>
        </row>
        <row r="2045">
          <cell r="A2045">
            <v>102759</v>
          </cell>
          <cell r="B2045" t="str">
            <v>BOCA PARA BUEIRO TRIPLO TUBULAR D = 120 CM EM CONCRETO, ALAS COM ESCONSIDADE DE 30°, INCLUINDO FÔRMAS E MATERIAIS. AF_07/2021</v>
          </cell>
          <cell r="C2045" t="str">
            <v>UN</v>
          </cell>
          <cell r="D2045">
            <v>22703.63</v>
          </cell>
        </row>
        <row r="2046">
          <cell r="A2046">
            <v>102760</v>
          </cell>
          <cell r="B2046" t="str">
            <v>BOCA PARA BUEIRO TRIPLO TUBULAR D = 150 CM EM CONCRETO, ALAS COM ESCONSIDADE DE 30°, INCLUINDO FÔRMAS E MATERIAIS. AF_07/2021</v>
          </cell>
          <cell r="C2046" t="str">
            <v>UN</v>
          </cell>
          <cell r="D2046">
            <v>41921.58</v>
          </cell>
        </row>
        <row r="2047">
          <cell r="A2047">
            <v>102761</v>
          </cell>
          <cell r="B2047" t="str">
            <v>BOCA PARA BUEIRO SIMPLES CELULAR 150 X 150 CM EM CONCRETO, ALAS COM ESCONSIDADE DE 30°, INCLUINDO FÔRMAS E MATERIAIS. AF_07/2021</v>
          </cell>
          <cell r="C2047" t="str">
            <v>UN</v>
          </cell>
          <cell r="D2047">
            <v>14422.45</v>
          </cell>
        </row>
        <row r="2048">
          <cell r="A2048">
            <v>102762</v>
          </cell>
          <cell r="B2048" t="str">
            <v>BOCA PARA BUEIRO SIMPLES CELULAR 200 X 200 CM EM CONCRETO, ALAS COM ESCONSIDADE DE 30°, INCLUINDO FÔRMAS E MATERIAIS. AF_07/2021</v>
          </cell>
          <cell r="C2048" t="str">
            <v>UN</v>
          </cell>
          <cell r="D2048">
            <v>22382.35</v>
          </cell>
        </row>
        <row r="2049">
          <cell r="A2049">
            <v>102763</v>
          </cell>
          <cell r="B2049" t="str">
            <v>BOCA PARA BUEIRO SIMPLES CELULAR 250 X 250 CM EM CONCRETO, ALAS COM ESCONSIDADE DE 30°, INCLUINDO FÔRMAS E MATERIAIS. AF_07/2021</v>
          </cell>
          <cell r="C2049" t="str">
            <v>UN</v>
          </cell>
          <cell r="D2049">
            <v>31159.59</v>
          </cell>
        </row>
        <row r="2050">
          <cell r="A2050">
            <v>102764</v>
          </cell>
          <cell r="B2050" t="str">
            <v>BOCA PARA BUEIRO SIMPLES CELULAR 300 X 300 CM EM CONCRETO, ALAS COM ESCONSIDADE DE 30°, INCLUINDO FÔRMAS E MATERIAIS. AF_07/2021</v>
          </cell>
          <cell r="C2050" t="str">
            <v>UN</v>
          </cell>
          <cell r="D2050">
            <v>44144.26</v>
          </cell>
        </row>
        <row r="2051">
          <cell r="A2051">
            <v>102765</v>
          </cell>
          <cell r="B2051" t="str">
            <v>BOCA PARA BUEIRO DUPLO CELULAR 150 X 150 CM EM CONCRETO, ALAS COM ESCONSIDADE DE 30°, INCLUINDO FÔRMAS E MATERIAIS. AF_07/2021</v>
          </cell>
          <cell r="C2051" t="str">
            <v>UN</v>
          </cell>
          <cell r="D2051">
            <v>17961.36</v>
          </cell>
        </row>
        <row r="2052">
          <cell r="A2052">
            <v>102766</v>
          </cell>
          <cell r="B2052" t="str">
            <v>BOCA PARA BUEIRO DUPLO CELULAR 200 X 200 CM EM CONCRETO, ALAS COM ESCONSIDADE DE 30°, INCLUINDO FÔRMAS E MATERIAIS. AF_07/2021</v>
          </cell>
          <cell r="C2052" t="str">
            <v>UN</v>
          </cell>
          <cell r="D2052">
            <v>27183.96</v>
          </cell>
        </row>
        <row r="2053">
          <cell r="A2053">
            <v>102767</v>
          </cell>
          <cell r="B2053" t="str">
            <v>BOCA PARA BUEIRO DUPLO CELULAR 250 X 250 CM EM CONCRETO, ALAS COM ESCONSIDADE DE 30°, INCLUINDO FÔRMAS E MATERIAIS. AF_07/2021</v>
          </cell>
          <cell r="C2053" t="str">
            <v>UN</v>
          </cell>
          <cell r="D2053">
            <v>38087.69</v>
          </cell>
        </row>
        <row r="2054">
          <cell r="A2054">
            <v>102768</v>
          </cell>
          <cell r="B2054" t="str">
            <v>BOCA PARA BUEIRO DUPLO CELULAR 300 X 300 CM EM CONCRETO, ALAS COM ESCONSIDADE DE 30°, INCLUINDO FÔRMAS E MATERIAIS. AF_07/2021</v>
          </cell>
          <cell r="C2054" t="str">
            <v>UN</v>
          </cell>
          <cell r="D2054">
            <v>53471.99</v>
          </cell>
        </row>
        <row r="2055">
          <cell r="A2055">
            <v>102769</v>
          </cell>
          <cell r="B2055" t="str">
            <v>BOCA PARA BUEIRO TRIPLO CELULAR 150 X 150 CM EM CONCRETO, ALAS COM ESCONSIDADE DE 30°, INCLUINDO FÔRMAS E MATERIAIS. AF_07/2021</v>
          </cell>
          <cell r="C2055" t="str">
            <v>UN</v>
          </cell>
          <cell r="D2055">
            <v>20811.75</v>
          </cell>
        </row>
        <row r="2056">
          <cell r="A2056">
            <v>102770</v>
          </cell>
          <cell r="B2056" t="str">
            <v>BOCA PARA BUEIRO TRIPLO CELULAR 200 X 200 CM EM CONCRETO, ALAS COM ESCONSIDADE DE 30°, INCLUINDO FÔRMAS E MATERIAIS. AF_07/2021</v>
          </cell>
          <cell r="C2056" t="str">
            <v>UN</v>
          </cell>
          <cell r="D2056">
            <v>32047.89</v>
          </cell>
        </row>
        <row r="2057">
          <cell r="A2057">
            <v>102771</v>
          </cell>
          <cell r="B2057" t="str">
            <v>BOCA PARA BUEIRO TRIPLO CELULAR 250 X 250 CM EM CONCRETO, ALAS COM ESCONSIDADE DE 30°, INCLUINDO FÔRMAS E MATERIAIS. AF_07/2021</v>
          </cell>
          <cell r="C2057" t="str">
            <v>UN</v>
          </cell>
          <cell r="D2057">
            <v>44880.69</v>
          </cell>
        </row>
        <row r="2058">
          <cell r="A2058">
            <v>102772</v>
          </cell>
          <cell r="B2058" t="str">
            <v>BOCA PARA BUEIRO TRIPLO CELULAR 300 X 300 CM EM CONCRETO, ALAS COM ESCONSIDADE DE 30°, INCLUINDO FÔRMAS E MATERIAIS. AF_07/2021</v>
          </cell>
          <cell r="C2058" t="str">
            <v>UN</v>
          </cell>
          <cell r="D2058">
            <v>63453.62</v>
          </cell>
        </row>
        <row r="2059">
          <cell r="A2059">
            <v>102773</v>
          </cell>
          <cell r="B2059" t="str">
            <v>BOCA PARA BUEIRO SIMPLES TUBULAR D = 40 CM EM GABIÃO, ALAS COM ESCONSIDADE DE 45°, INCLUINDO FÔRMAS E MATERIAIS. AF_07/2021</v>
          </cell>
          <cell r="C2059" t="str">
            <v>UN</v>
          </cell>
          <cell r="D2059">
            <v>9573.02</v>
          </cell>
        </row>
        <row r="2060">
          <cell r="A2060">
            <v>102774</v>
          </cell>
          <cell r="B2060" t="str">
            <v>BOCA PARA BUEIRO SIMPLES TUBULAR D = 60 CM EM GABIÃO, ALAS COM ESCONSIDADE DE 45°, INCLUINDO FÔRMAS E MATERIAIS. AF_07/2021</v>
          </cell>
          <cell r="C2060" t="str">
            <v>UN</v>
          </cell>
          <cell r="D2060">
            <v>9573.02</v>
          </cell>
        </row>
        <row r="2061">
          <cell r="A2061">
            <v>102775</v>
          </cell>
          <cell r="B2061" t="str">
            <v>BOCA PARA BUEIRO SIMPLES TUBULAR D = 80 CM EM GABIÃO, ALAS COM ESCONSIDADE DE 45°, INCLUINDO FÔRMAS E MATERIAIS. AF_07/2021</v>
          </cell>
          <cell r="C2061" t="str">
            <v>UN</v>
          </cell>
          <cell r="D2061">
            <v>14294.66</v>
          </cell>
        </row>
        <row r="2062">
          <cell r="A2062">
            <v>102776</v>
          </cell>
          <cell r="B2062" t="str">
            <v>BOCA PARA BUEIRO SIMPLES TUBULAR D = 100 CM EM GABIÃO, ALAS COM ESCONSIDADE DE 45°, INCLUINDO FÔRMAS E MATERIAIS. AF_07/2021</v>
          </cell>
          <cell r="C2062" t="str">
            <v>UN</v>
          </cell>
          <cell r="D2062">
            <v>14294.66</v>
          </cell>
        </row>
        <row r="2063">
          <cell r="A2063">
            <v>102777</v>
          </cell>
          <cell r="B2063" t="str">
            <v>BOCA PARA BUEIRO SIMPLES TUBULAR D = 120 CM EM GABIÃO, ALAS COM ESCONSIDADE DE 45°, INCLUINDO FÔRMAS E MATERIAIS. AF_07/2021</v>
          </cell>
          <cell r="C2063" t="str">
            <v>UN</v>
          </cell>
          <cell r="D2063">
            <v>21639.15</v>
          </cell>
        </row>
        <row r="2064">
          <cell r="A2064">
            <v>102778</v>
          </cell>
          <cell r="B2064" t="str">
            <v>BOCA PARA BUEIRO SIMPLES TUBULAR D = 150 CM EM GABIÃO, ALAS COM ESCONSIDADE DE 45°, INCLUINDO FÔRMAS E MATERIAIS. AF_07/2021</v>
          </cell>
          <cell r="C2064" t="str">
            <v>UN</v>
          </cell>
          <cell r="D2064">
            <v>32803.800000000003</v>
          </cell>
        </row>
        <row r="2065">
          <cell r="A2065">
            <v>102779</v>
          </cell>
          <cell r="B2065" t="str">
            <v>BOCA PARA BUEIRO DUPLO TUBULAR D = 40 CM EM GABIÃO, ALAS COM ESCONSIDADE DE 45°, INCLUINDO FÔRMAS E MATERIAIS. AF_07/2021</v>
          </cell>
          <cell r="C2065" t="str">
            <v>UN</v>
          </cell>
          <cell r="D2065">
            <v>9573.02</v>
          </cell>
        </row>
        <row r="2066">
          <cell r="A2066">
            <v>102780</v>
          </cell>
          <cell r="B2066" t="str">
            <v>BOCA PARA BUEIRO DUPLO TUBULAR D = 60 CM EM GABIÃO, ALAS COM ESCONSIDADE DE 45°, INCLUINDO FÔRMAS E MATERIAIS. AF_07/2021</v>
          </cell>
          <cell r="C2066" t="str">
            <v>UN</v>
          </cell>
          <cell r="D2066">
            <v>11015.46</v>
          </cell>
        </row>
        <row r="2067">
          <cell r="A2067">
            <v>102781</v>
          </cell>
          <cell r="B2067" t="str">
            <v>BOCA PARA BUEIRO DUPLO TUBULAR D = 80 CM EM GABIÃO, ALAS COM ESCONSIDADE DE 45°, INCLUINDO FÔRMAS E MATERIAIS. AF_07/2021</v>
          </cell>
          <cell r="C2067" t="str">
            <v>UN</v>
          </cell>
          <cell r="D2067">
            <v>16327.3</v>
          </cell>
        </row>
        <row r="2068">
          <cell r="A2068">
            <v>102782</v>
          </cell>
          <cell r="B2068" t="str">
            <v>BOCA PARA BUEIRO DUPLO TUBULAR D = 100 CM EM GABIÃO, ALAS COM ESCONSIDADE DE 45°, INCLUINDO FÔRMAS E MATERIAIS. AF_07/2021</v>
          </cell>
          <cell r="C2068" t="str">
            <v>UN</v>
          </cell>
          <cell r="D2068">
            <v>18257.91</v>
          </cell>
        </row>
        <row r="2069">
          <cell r="A2069">
            <v>102783</v>
          </cell>
          <cell r="B2069" t="str">
            <v>BOCA PARA BUEIRO DUPLO TUBULAR D = 120 CM EM GABIÃO, ALAS COM ESCONSIDADE DE 45°, INCLUINDO FÔRMAS E MATERIAIS. AF_07/2021</v>
          </cell>
          <cell r="C2069" t="str">
            <v>UN</v>
          </cell>
          <cell r="D2069">
            <v>24159.96</v>
          </cell>
        </row>
        <row r="2070">
          <cell r="A2070">
            <v>102784</v>
          </cell>
          <cell r="B2070" t="str">
            <v>BOCA PARA BUEIRO DUPLO TUBULAR D = 150 CM EM GABIÃO, ALAS COM ESCONSIDADE DE 45°, INCLUINDO FÔRMAS E MATERIAIS. AF_07/2021</v>
          </cell>
          <cell r="C2070" t="str">
            <v>UN</v>
          </cell>
          <cell r="D2070">
            <v>38386.120000000003</v>
          </cell>
        </row>
        <row r="2071">
          <cell r="A2071">
            <v>102785</v>
          </cell>
          <cell r="B2071" t="str">
            <v>BOCA PARA BUEIRO TRIPLO TUBULAR D = 40 CM EM GABIÃO, ALAS COM ESCONSIDADE DE 45°, INCLUINDO FÔRMAS E MATERIAIS. AF_07/2021</v>
          </cell>
          <cell r="C2071" t="str">
            <v>UN</v>
          </cell>
          <cell r="D2071">
            <v>11015.46</v>
          </cell>
        </row>
        <row r="2072">
          <cell r="A2072">
            <v>102786</v>
          </cell>
          <cell r="B2072" t="str">
            <v>BOCA PARA BUEIRO TRIPLO TUBULAR D = 60 CM EM GABIÃO, ALAS COM ESCONSIDADE DE 45°, INCLUINDO FÔRMAS E MATERIAIS. AF_07/2021</v>
          </cell>
          <cell r="C2072" t="str">
            <v>UN</v>
          </cell>
          <cell r="D2072">
            <v>12355.86</v>
          </cell>
        </row>
        <row r="2073">
          <cell r="A2073">
            <v>102787</v>
          </cell>
          <cell r="B2073" t="str">
            <v>BOCA PARA BUEIRO TRIPLO TUBULAR D = 80 CM EM GABIÃO, ALAS COM ESCONSIDADE DE 45°, INCLUINDO FÔRMAS E MATERIAIS. AF_07/2021</v>
          </cell>
          <cell r="C2073" t="str">
            <v>UN</v>
          </cell>
          <cell r="D2073">
            <v>18257.91</v>
          </cell>
        </row>
        <row r="2074">
          <cell r="A2074">
            <v>102788</v>
          </cell>
          <cell r="B2074" t="str">
            <v>BOCA PARA BUEIRO TRIPLO TUBULAR D = 100 CM EM GABIÃO, ALAS COM ESCONSIDADE DE 45°, INCLUINDO FÔRMAS E MATERIAIS. AF_07/2021</v>
          </cell>
          <cell r="C2074" t="str">
            <v>UN</v>
          </cell>
          <cell r="D2074">
            <v>20169.38</v>
          </cell>
        </row>
        <row r="2075">
          <cell r="A2075">
            <v>102789</v>
          </cell>
          <cell r="B2075" t="str">
            <v>BOCA PARA BUEIRO TRIPLO TUBULAR D = 120 CM EM GABIÃO, ALAS COM ESCONSIDADE DE 45°, INCLUINDO FÔRMAS E MATERIAIS. AF_07/2021</v>
          </cell>
          <cell r="C2075" t="str">
            <v>UN</v>
          </cell>
          <cell r="D2075">
            <v>26565.97</v>
          </cell>
        </row>
        <row r="2076">
          <cell r="A2076">
            <v>102790</v>
          </cell>
          <cell r="B2076" t="str">
            <v>BOCA PARA BUEIRO TRIPLO TUBULAR D = 150 CM EM GABIÃO, ALAS COM ESCONSIDADE DE 45°, INCLUINDO FÔRMAS E MATERIAIS. AF_07/2021</v>
          </cell>
          <cell r="C2076" t="str">
            <v>UN</v>
          </cell>
          <cell r="D2076">
            <v>44287.32</v>
          </cell>
        </row>
        <row r="2077">
          <cell r="A2077">
            <v>102791</v>
          </cell>
          <cell r="B2077" t="str">
            <v>BOCA PARA BUEIRO SIMPLES CELULAR 150 X 150 CM EM GABIÃO, ALAS COM ESCONSIDADE DE 45°, INCLUINDO FÔRMAS E MATERIAIS. AF_07/2021</v>
          </cell>
          <cell r="C2077" t="str">
            <v>UN</v>
          </cell>
          <cell r="D2077">
            <v>35153.800000000003</v>
          </cell>
        </row>
        <row r="2078">
          <cell r="A2078">
            <v>102792</v>
          </cell>
          <cell r="B2078" t="str">
            <v>BOCA PARA BUEIRO SIMPLES CELULAR 200 X 200 CM EM GABIÃO, ALAS COM ESCONSIDADE DE 45°, INCLUINDO FÔRMAS E MATERIAIS. AF_07/2021</v>
          </cell>
          <cell r="C2078" t="str">
            <v>UN</v>
          </cell>
          <cell r="D2078">
            <v>57393.97</v>
          </cell>
        </row>
        <row r="2079">
          <cell r="A2079">
            <v>102793</v>
          </cell>
          <cell r="B2079" t="str">
            <v>BOCA PARA BUEIRO SIMPLES CELULAR 250 X 250 CM EM GABIÃO, ALAS COM ESCONSIDADE DE 45°, INCLUINDO FÔRMAS E MATERIAIS. AF_07/2021</v>
          </cell>
          <cell r="C2079" t="str">
            <v>UN</v>
          </cell>
          <cell r="D2079">
            <v>77606.06</v>
          </cell>
        </row>
        <row r="2080">
          <cell r="A2080">
            <v>102794</v>
          </cell>
          <cell r="B2080" t="str">
            <v>BOCA PARA BUEIRO SIMPLES CELULAR 300 X 300 CM EM GABIÃO, ALAS COM ESCONSIDADE DE 45°, INCLUINDO FÔRMAS E MATERIAIS. AF_07/2021</v>
          </cell>
          <cell r="C2080" t="str">
            <v>UN</v>
          </cell>
          <cell r="D2080">
            <v>111345.06</v>
          </cell>
        </row>
        <row r="2081">
          <cell r="A2081">
            <v>102795</v>
          </cell>
          <cell r="B2081" t="str">
            <v>BOCA PARA BUEIRO DUPLO CELULAR 150 X 150 CM EM GABIÃO, ALAS COM ESCONSIDADE DE 45°, INCLUINDO FÔRMAS E MATERIAIS. AF_07/2021</v>
          </cell>
          <cell r="C2081" t="str">
            <v>UN</v>
          </cell>
          <cell r="D2081">
            <v>37501.01</v>
          </cell>
        </row>
        <row r="2082">
          <cell r="A2082">
            <v>102796</v>
          </cell>
          <cell r="B2082" t="str">
            <v>BOCA PARA BUEIRO DUPLO CELULAR 200 X 200 CM EM GABIÃO, ALAS COM ESCONSIDADE DE 45°, INCLUINDO FÔRMAS E MATERIAIS. AF_07/2021</v>
          </cell>
          <cell r="C2082" t="str">
            <v>UN</v>
          </cell>
          <cell r="D2082">
            <v>60739.13</v>
          </cell>
        </row>
        <row r="2083">
          <cell r="A2083">
            <v>102797</v>
          </cell>
          <cell r="B2083" t="str">
            <v>BOCA PARA BUEIRO DUPLO CELULAR 250 X 250 CM EM GABIÃO, ALAS COM ESCONSIDADE DE 45°, INCLUINDO FÔRMAS E MATERIAIS. AF_07/2021</v>
          </cell>
          <cell r="C2083" t="str">
            <v>UN</v>
          </cell>
          <cell r="D2083">
            <v>86258.33</v>
          </cell>
        </row>
        <row r="2084">
          <cell r="A2084">
            <v>102798</v>
          </cell>
          <cell r="B2084" t="str">
            <v>BOCA PARA BUEIRO DUPLO CELULAR 300 X 300 CM EM GABIÃO, ALAS COM ESCONSIDADE DE 45°, INCLUINDO FÔRMAS E MATERIAIS. AF_07/2021</v>
          </cell>
          <cell r="C2084" t="str">
            <v>UN</v>
          </cell>
          <cell r="D2084">
            <v>105692.52</v>
          </cell>
        </row>
        <row r="2085">
          <cell r="A2085">
            <v>102799</v>
          </cell>
          <cell r="B2085" t="str">
            <v>BOCA PARA BUEIRO TRIPLO CELULAR 150 X 150 CM EM GABIÃO, ALAS COM ESCONSIDADE DE 45°, INCLUINDO FÔRMAS E MATERIAIS. AF_07/2021</v>
          </cell>
          <cell r="C2085" t="str">
            <v>UN</v>
          </cell>
          <cell r="D2085">
            <v>38287.949999999997</v>
          </cell>
        </row>
        <row r="2086">
          <cell r="A2086">
            <v>102800</v>
          </cell>
          <cell r="B2086" t="str">
            <v>BOCA PARA BUEIRO TRIPLO CELULAR 200 X 200 CM EM GABIÃO, ALAS COM ESCONSIDADE DE 45°, INCLUINDO FÔRMAS E MATERIAIS. AF_07/2021</v>
          </cell>
          <cell r="C2086" t="str">
            <v>UN</v>
          </cell>
          <cell r="D2086">
            <v>66654.61</v>
          </cell>
        </row>
        <row r="2087">
          <cell r="A2087">
            <v>102801</v>
          </cell>
          <cell r="B2087" t="str">
            <v>BOCA PARA BUEIRO TRIPLO CELULAR 250 X 250 CM EM GABIÃO, ALAS COM ESCONSIDADE DE 45°, INCLUINDO FÔRMAS E MATERIAIS. AF_07/2021</v>
          </cell>
          <cell r="C2087" t="str">
            <v>UN</v>
          </cell>
          <cell r="D2087">
            <v>93539.72</v>
          </cell>
        </row>
        <row r="2088">
          <cell r="A2088">
            <v>102802</v>
          </cell>
          <cell r="B2088" t="str">
            <v>BOCA PARA BUEIRO TRIPLO CELULAR 300 X 300 CM EM GABIÃO, ALAS COM ESCONSIDADE DE 45°, INCLUINDO FÔRMAS E MATERIAIS. AF_07/2021</v>
          </cell>
          <cell r="C2088" t="str">
            <v>UN</v>
          </cell>
          <cell r="D2088">
            <v>112237.14</v>
          </cell>
        </row>
        <row r="2089">
          <cell r="A2089">
            <v>101570</v>
          </cell>
          <cell r="B2089" t="str">
            <v>ESCORAMENTO DE VALA, TIPO PONTALETEAMENTO, COM PROFUNDIDADE DE 0 A 1,5 M, LARGURA MENOR QUE 1,5 M. AF_08/2020</v>
          </cell>
          <cell r="C2089" t="str">
            <v>M2</v>
          </cell>
          <cell r="D2089">
            <v>24.63</v>
          </cell>
        </row>
        <row r="2090">
          <cell r="A2090">
            <v>101571</v>
          </cell>
          <cell r="B2090" t="str">
            <v>ESCORAMENTO DE VALA, TIPO PONTALETEAMENTO, COM PROFUNDIDADE DE 0 A 1,5 M, LARGURA MAIOR OU IGUAL A 1,5 M E MENOR QUE 2,5 M. AF_08/2020</v>
          </cell>
          <cell r="C2090" t="str">
            <v>M2</v>
          </cell>
          <cell r="D2090">
            <v>33.65</v>
          </cell>
        </row>
        <row r="2091">
          <cell r="A2091">
            <v>101572</v>
          </cell>
          <cell r="B2091" t="str">
            <v>ESCORAMENTO DE VALA, TIPO PONTALETEAMENTO, COM PROFUNDIDADE DE 1,5 A 3,0 M, LARGURA MENOR QUE 1,5 M. AF_08/2020</v>
          </cell>
          <cell r="C2091" t="str">
            <v>M2</v>
          </cell>
          <cell r="D2091">
            <v>19.3</v>
          </cell>
        </row>
        <row r="2092">
          <cell r="A2092">
            <v>101573</v>
          </cell>
          <cell r="B2092" t="str">
            <v>ESCORAMENTO DE VALA, TIPO PONTALETEAMENTO, COM PROFUNDIDADE DE 1,5 A 3,0 M, LARGURA MAIOR OU IGUAL A 1,5 M E MENOR QUE 2,5 M. AF_08/2020</v>
          </cell>
          <cell r="C2092" t="str">
            <v>M2</v>
          </cell>
          <cell r="D2092">
            <v>28.32</v>
          </cell>
        </row>
        <row r="2093">
          <cell r="A2093">
            <v>101574</v>
          </cell>
          <cell r="B2093" t="str">
            <v>ESCORAMENTO DE VALA, TIPO PONTALETEAMENTO, COM PROFUNDIDADE DE 3,0 A 4,5 M, LARGURA MENOR QUE 1,5 M. AF_08/2020</v>
          </cell>
          <cell r="C2093" t="str">
            <v>M2</v>
          </cell>
          <cell r="D2093">
            <v>14.71</v>
          </cell>
        </row>
        <row r="2094">
          <cell r="A2094">
            <v>101575</v>
          </cell>
          <cell r="B2094" t="str">
            <v>ESCORAMENTO DE VALA, TIPO PONTALETEAMENTO, COM PROFUNDIDADE DE 3,0 A 4,5 M, LARGURA MAIOR OU IGUAL A 1,5 M E MENOR QUE 2,5 M. AF_08/2020</v>
          </cell>
          <cell r="C2094" t="str">
            <v>M2</v>
          </cell>
          <cell r="D2094">
            <v>23.91</v>
          </cell>
        </row>
        <row r="2095">
          <cell r="A2095">
            <v>101576</v>
          </cell>
          <cell r="B2095" t="str">
            <v>ESCORAMENTO DE VALA, TIPO DESCONTÍNUO, COM PROFUNDIDADE DE 0 A 1,5 M, LARGURA MENOR QUE 1,5 M. AF_08/2020</v>
          </cell>
          <cell r="C2095" t="str">
            <v>M2</v>
          </cell>
          <cell r="D2095">
            <v>43.39</v>
          </cell>
        </row>
        <row r="2096">
          <cell r="A2096">
            <v>101577</v>
          </cell>
          <cell r="B2096" t="str">
            <v>ESCORAMENTO DE VALA, TIPO DESCONTÍNUO, COM PROFUNDIDADE DE 0 A 1,5 M, LARGURA MAIOR OU IGUAL A 1,5 M E MENOR QUE 2,5 M. AF_08/2020</v>
          </cell>
          <cell r="C2096" t="str">
            <v>M2</v>
          </cell>
          <cell r="D2096">
            <v>54.94</v>
          </cell>
        </row>
        <row r="2097">
          <cell r="A2097">
            <v>101578</v>
          </cell>
          <cell r="B2097" t="str">
            <v>ESCORAMENTO DE VALA, TIPO DESCONTÍNUO, COM PROFUNDIDADE DE 1,5 M A 3,0 M, LARGURA MENOR QUE 1,5 M. AF_08/2020</v>
          </cell>
          <cell r="C2097" t="str">
            <v>M2</v>
          </cell>
          <cell r="D2097">
            <v>35.72</v>
          </cell>
        </row>
        <row r="2098">
          <cell r="A2098">
            <v>101579</v>
          </cell>
          <cell r="B2098" t="str">
            <v>ESCORAMENTO DE VALA, TIPO DESCONTÍNUO, COM PROFUNDIDADE DE 1,5 A 3,0 M, LARGURA MAIOR OU IGUAL A 1,5 M E MENOR QUE 2,5 M. AF_08/2020</v>
          </cell>
          <cell r="C2098" t="str">
            <v>M2</v>
          </cell>
          <cell r="D2098">
            <v>47.27</v>
          </cell>
        </row>
        <row r="2099">
          <cell r="A2099">
            <v>101580</v>
          </cell>
          <cell r="B2099" t="str">
            <v>ESCORAMENTO DE VALA, TIPO DESCONTÍNUO, COM PROFUNDIDADE DE 3,0 A 4,5 M, LARGURA MENOR QUE 1,5 M. AF_08/2020</v>
          </cell>
          <cell r="C2099" t="str">
            <v>M2</v>
          </cell>
          <cell r="D2099">
            <v>31.37</v>
          </cell>
        </row>
        <row r="2100">
          <cell r="A2100">
            <v>101581</v>
          </cell>
          <cell r="B2100" t="str">
            <v>ESCORAMENTO DE VALA, TIPO DESCONTÍNUO, COM PROFUNDIDADE DE 3,0 A 4,5 M, LARGURA MAIOR OU IGUAL A 1,5 E MENOR QUE 2,5 M. AF_08/2020</v>
          </cell>
          <cell r="C2100" t="str">
            <v>M2</v>
          </cell>
          <cell r="D2100">
            <v>43.1</v>
          </cell>
        </row>
        <row r="2101">
          <cell r="A2101">
            <v>101582</v>
          </cell>
          <cell r="B2101" t="str">
            <v>ESCORAMENTO DE VALA, TIPO CONTÍNUO, COM PROFUNDIDADE DE 0 A 1,5 M, LARGURA MENOR QUE 1,5 M. AF_08/2020</v>
          </cell>
          <cell r="C2101" t="str">
            <v>M2</v>
          </cell>
          <cell r="D2101">
            <v>71.150000000000006</v>
          </cell>
        </row>
        <row r="2102">
          <cell r="A2102">
            <v>101583</v>
          </cell>
          <cell r="B2102" t="str">
            <v>ESCORAMENTO DE VALA, TIPO CONTÍNUO, COM PROFUNDIDADE DE 0 A 1,5 M, LARGURA MAIOR OU IGUAL A 1,5 M E MENOR QUE 2,5 M. AF_08/2020</v>
          </cell>
          <cell r="C2102" t="str">
            <v>M2</v>
          </cell>
          <cell r="D2102">
            <v>89.13</v>
          </cell>
        </row>
        <row r="2103">
          <cell r="A2103">
            <v>101584</v>
          </cell>
          <cell r="B2103" t="str">
            <v>ESCORAMENTO DE VALA, TIPO CONTÍNUO, COM PROFUNDIDADE DE 1,5 M A 3,0 M, LARGURA MENOR QUE 1,5 M. AF_08/2020</v>
          </cell>
          <cell r="C2103" t="str">
            <v>M2</v>
          </cell>
          <cell r="D2103">
            <v>58.28</v>
          </cell>
        </row>
        <row r="2104">
          <cell r="A2104">
            <v>101585</v>
          </cell>
          <cell r="B2104" t="str">
            <v>ESCORAMENTO DE VALA, TIPO CONTÍNUO, COM PROFUNDIDADE DE 1,5 A 3,0 M, LARGURA MAIOR OU IGUAL A 1,5 M E MENOR QUE 2,5 M. AF_08/2020</v>
          </cell>
          <cell r="C2104" t="str">
            <v>M2</v>
          </cell>
          <cell r="D2104">
            <v>76.260000000000005</v>
          </cell>
        </row>
        <row r="2105">
          <cell r="A2105">
            <v>101586</v>
          </cell>
          <cell r="B2105" t="str">
            <v>ESCORAMENTO DE VALA, TIPO CONTÍNUO, COM PROFUNDIDADE DE 3,0 A 4,5 M, LARGURA MENOR QUE 1,5 M. AF_08/2020</v>
          </cell>
          <cell r="C2105" t="str">
            <v>M2</v>
          </cell>
          <cell r="D2105">
            <v>49.98</v>
          </cell>
        </row>
        <row r="2106">
          <cell r="A2106">
            <v>101587</v>
          </cell>
          <cell r="B2106" t="str">
            <v>ESCORAMENTO DE VALA, TIPO CONTÍNUO, COM PROFUNDIDADE DE 3,0 A 4,5 M, LARGURA MAIOR OU IGUAL A 1,5 E MENOR QUE 2,5 M. AF_08/2020</v>
          </cell>
          <cell r="C2106" t="str">
            <v>M2</v>
          </cell>
          <cell r="D2106">
            <v>68.150000000000006</v>
          </cell>
        </row>
        <row r="2107">
          <cell r="A2107">
            <v>101588</v>
          </cell>
          <cell r="B2107" t="str">
            <v>ESCORAMENTO DE VALA, TIPO CONTÍNUO COM PERFIL METÁLICO "U", COM PROFUNDIDADE DE 0 A 1,5 M, LARGURA MENOR QUE 1,5 M. AF_08/2020</v>
          </cell>
          <cell r="C2107" t="str">
            <v>M2</v>
          </cell>
          <cell r="D2107">
            <v>94.75</v>
          </cell>
        </row>
        <row r="2108">
          <cell r="A2108">
            <v>101589</v>
          </cell>
          <cell r="B2108" t="str">
            <v>ESCORAMENTO DE VALA,TIPO CONTÍNUO COM PERFIL METÁLICO "U", COM PROFUNDIDADE DE 0 A 1,5 M, LARGURA MAIOR OU IGUAL A 1,5 E MENOR QUE 2,5 M. AF_08/2020</v>
          </cell>
          <cell r="C2108" t="str">
            <v>M2</v>
          </cell>
          <cell r="D2108">
            <v>138.13</v>
          </cell>
        </row>
        <row r="2109">
          <cell r="A2109">
            <v>101590</v>
          </cell>
          <cell r="B2109" t="str">
            <v>ESCORAMENTO DE VALA, TIPO CONTÍNUO COM PERFIL METÁLICO "U", COM PROFUNDIDADE DE 1,5 A 3,0 M, LARGURA MENOR QUE 1,5 M. AF_08/2020</v>
          </cell>
          <cell r="C2109" t="str">
            <v>M2</v>
          </cell>
          <cell r="D2109">
            <v>71.72</v>
          </cell>
        </row>
        <row r="2110">
          <cell r="A2110">
            <v>101591</v>
          </cell>
          <cell r="B2110" t="str">
            <v>ESCORAMENTO DE VALA, TIPO CONTÍNUO COM PERFIL METÁLICO "U", COM PROFUNDIDADE DE 1,5 A 3,0 M, LARGURA MAIOR OU IGUAL 1,5 M E MENOR QUE 2,5 M. AF_08/2020</v>
          </cell>
          <cell r="C2110" t="str">
            <v>M2</v>
          </cell>
          <cell r="D2110">
            <v>115.09</v>
          </cell>
        </row>
        <row r="2111">
          <cell r="A2111">
            <v>101592</v>
          </cell>
          <cell r="B2111" t="str">
            <v>ESCORAMENTO DE VALA, TIPO CONTÍNUO COM PERFIL METÁLICO "U", COM PROFUNDIDADE DE 3,0 A 4,5 M, LARGURA MENOR QUE 1,5 M. AF_08/2020</v>
          </cell>
          <cell r="C2111" t="str">
            <v>M2</v>
          </cell>
          <cell r="D2111">
            <v>50.37</v>
          </cell>
        </row>
        <row r="2112">
          <cell r="A2112">
            <v>101593</v>
          </cell>
          <cell r="B2112" t="str">
            <v>ESCORAMENTO DE VALA, TIPO CONTÍNUO COM PERFIL METÁLICO "U", COM PROFUNDIDADE DE 3,0 A 4,5 M, LARGURA MAIOR OU IGUAL A 1,5 M E MENOR QUE 2,5 M. AF_08/2020</v>
          </cell>
          <cell r="C2112" t="str">
            <v>M2</v>
          </cell>
          <cell r="D2112">
            <v>93.9</v>
          </cell>
        </row>
        <row r="2113">
          <cell r="A2113">
            <v>101600</v>
          </cell>
          <cell r="B2113" t="str">
            <v>ESCORAMENTO DE VALA, TIPO BLINDAGEM, COM PROFUNDIDADE DE 0 A 1,5 M, LARGURA MENOR QUE 1,5 M - EXECUÇÃO, NÃO INCLUI MATERIAL. AF_08/2020</v>
          </cell>
          <cell r="C2113" t="str">
            <v>M2</v>
          </cell>
          <cell r="D2113">
            <v>17.78</v>
          </cell>
        </row>
        <row r="2114">
          <cell r="A2114">
            <v>101601</v>
          </cell>
          <cell r="B2114" t="str">
            <v>ESCORAMENTO DE VALA, TIPO BLINDAGEM COM PROFUNDIDADE DE 0 A 1,5 M, LARGURA MAIOR OU IGUAL A 1,5 M E MENOR QUE 2,5 M - EXECUÇÃO, NÃO INCLUI MATERIAL. AF_08/2020</v>
          </cell>
          <cell r="C2114" t="str">
            <v>M2</v>
          </cell>
          <cell r="D2114">
            <v>26.3</v>
          </cell>
        </row>
        <row r="2115">
          <cell r="A2115">
            <v>101602</v>
          </cell>
          <cell r="B2115" t="str">
            <v>ESCORAMENTO DE VALA, TIPO BLINDAGEM, COM PROFUNDIDADE DE 1,5 A 3,0 M, LARGURA MENOR QUE 1,5 M - EXECUÇÃO, NÃO INCLUI MATERIAL. AF_08/2020</v>
          </cell>
          <cell r="C2115" t="str">
            <v>M2</v>
          </cell>
          <cell r="D2115">
            <v>13.19</v>
          </cell>
        </row>
        <row r="2116">
          <cell r="A2116">
            <v>101603</v>
          </cell>
          <cell r="B2116" t="str">
            <v>ESCORAMENTO DE VALA, TIPO BLINDAGEM, COM PROFUNDIDADE DE 1,5 A 3,0 M, LARGURA MAIOR OU IGUAL A 1,5 M E MENOR QUE 2,5 M - EXECUÇÃO, NÃO INCLUI MATERIAL. AF_08/2020</v>
          </cell>
          <cell r="C2116" t="str">
            <v>M2</v>
          </cell>
          <cell r="D2116">
            <v>21.71</v>
          </cell>
        </row>
        <row r="2117">
          <cell r="A2117">
            <v>101604</v>
          </cell>
          <cell r="B2117" t="str">
            <v>ESCORAMENTO DE VALA, TIPO BLINDAGEM, COM PROFUNDIDADE DE 3,0 A 4,5 M, LARGURA MENOR QUE 1,5 M - EXECUÇÃO, NÃO INCLUI MATERIAL. AF_08/2020</v>
          </cell>
          <cell r="C2117" t="str">
            <v>M2</v>
          </cell>
          <cell r="D2117">
            <v>8.6300000000000008</v>
          </cell>
        </row>
        <row r="2118">
          <cell r="A2118">
            <v>101605</v>
          </cell>
          <cell r="B2118" t="str">
            <v>ESCORAMENTO DE VALA, TIPO BLINDAGEM, COM PROFUNDIDADE DE 3,0 A 4,5 M, LARGURA MAIOR OU IGUAL A 1,5 M E MENOR QUE 2,5 M - EXECUÇÃO, NÃO INCLUI MATERIAL. AF_08/2020</v>
          </cell>
          <cell r="C2118" t="str">
            <v>M2</v>
          </cell>
          <cell r="D2118">
            <v>17.16</v>
          </cell>
        </row>
        <row r="2119">
          <cell r="A2119">
            <v>90788</v>
          </cell>
          <cell r="B2119" t="str">
            <v>KIT DE PORTA-PRONTA DE MADEIRA EM ACABAMENTO MELAMÍNICO BRANCO, FOLHA LEVE OU MÉDIA, 60X210CM, EXCLUSIVE FECHADURA, FIXAÇÃO COM PREENCHIMENTO PARCIAL DE ESPUMA EXPANSIVA - FORNECIMENTO E INSTALAÇÃO. AF_12/2019</v>
          </cell>
          <cell r="C2119" t="str">
            <v>UN</v>
          </cell>
          <cell r="D2119">
            <v>746.41</v>
          </cell>
        </row>
        <row r="2120">
          <cell r="A2120">
            <v>90789</v>
          </cell>
          <cell r="B2120" t="str">
            <v>KIT DE PORTA-PRONTA DE MADEIRA EM ACABAMENTO MELAMÍNICO BRANCO, FOLHA LEVE OU MÉDIA, 70X210CM, EXCLUSIVE FECHADURA, FIXAÇÃO COM PREENCHIMENTO PARCIAL DE ESPUMA EXPANSIVA - FORNECIMENTO E INSTALAÇÃO. AF_12/2019</v>
          </cell>
          <cell r="C2120" t="str">
            <v>UN</v>
          </cell>
          <cell r="D2120">
            <v>748.35</v>
          </cell>
        </row>
        <row r="2121">
          <cell r="A2121">
            <v>90790</v>
          </cell>
          <cell r="B2121" t="str">
            <v>KIT DE PORTA-PRONTA DE MADEIRA EM ACABAMENTO MELAMÍNICO BRANCO, FOLHA LEVE OU MÉDIA, 80X210CM, EXCLUSIVE FECHADURA, FIXAÇÃO COM PREENCHIMENTO PARCIAL DE ESPUMA EXPANSIVA - FORNECIMENTO E INSTALAÇÃO. AF_12/2019</v>
          </cell>
          <cell r="C2121" t="str">
            <v>UN</v>
          </cell>
          <cell r="D2121">
            <v>772.06</v>
          </cell>
        </row>
        <row r="2122">
          <cell r="A2122">
            <v>90791</v>
          </cell>
          <cell r="B2122" t="str">
            <v>KIT DE PORTA-PRONTA DE MADEIRA EM ACABAMENTO MELAMÍNICO BRANCO, FOLHA PESADA OU SUPERPESADA, 80X210CM, FIXAÇÃO COM PREENCHIMENTO PARCIAL DE ESPUMA EXPANSIVA - FORNECIMENTO E INSTALAÇÃO. AF_12/2019</v>
          </cell>
          <cell r="C2122" t="str">
            <v>UN</v>
          </cell>
          <cell r="D2122">
            <v>905.42</v>
          </cell>
        </row>
        <row r="2123">
          <cell r="A2123">
            <v>90793</v>
          </cell>
          <cell r="B2123" t="str">
            <v>KIT DE PORTA-PRONTA DE MADEIRA EM ACABAMENTO MELAMÍNICO BRANCO, FOLHA PESADA OU SUPERPESADA, 90X210CM, FIXAÇÃO COM PREENCHIMENTO TOTAL DE ESPUMA EXPANSIVA - FORNECIMENTO E INSTALAÇÃO. AF_12/2019</v>
          </cell>
          <cell r="C2123" t="str">
            <v>UN</v>
          </cell>
          <cell r="D2123">
            <v>961.65</v>
          </cell>
        </row>
        <row r="2124">
          <cell r="A2124">
            <v>90794</v>
          </cell>
          <cell r="B2124" t="str">
            <v>KIT DE PORTA-PRONTA DE MADEIRA EM ACABAMENTO MELAMÍNICO BRANCO, FOLHA LEVE OU MÉDIA, E BATENTE METÁLICO, 60X210CM, FIXAÇÃO COM ARGAMASSA - FORNECIMENTO E INSTALAÇÃO. AF_12/2019</v>
          </cell>
          <cell r="C2124" t="str">
            <v>UN</v>
          </cell>
          <cell r="D2124">
            <v>651.39</v>
          </cell>
        </row>
        <row r="2125">
          <cell r="A2125">
            <v>90795</v>
          </cell>
          <cell r="B2125" t="str">
            <v>KIT DE PORTA-PRONTA DE MADEIRA EM ACABAMENTO MELAMÍNICO BRANCO, FOLHA LEVE OU MÉDIA, E BATENTE METÁLICO, 70X210CM, FIXAÇÃO COM ARGAMASSA - FORNECIMENTO E INSTALAÇÃO. AF_12/2019</v>
          </cell>
          <cell r="C2125" t="str">
            <v>UN</v>
          </cell>
          <cell r="D2125">
            <v>659.13</v>
          </cell>
        </row>
        <row r="2126">
          <cell r="A2126">
            <v>90796</v>
          </cell>
          <cell r="B2126" t="str">
            <v>KIT DE PORTA-PRONTA DE MADEIRA EM ACABAMENTO MELAMÍNICO BRANCO, FOLHA LEVE OU MÉDIA, E BATENTE METÁLICO, 80X210CM, FIXAÇÃO COM ARGAMASSA - FORNECIMENTO E INSTALAÇÃO. AF_12/2019</v>
          </cell>
          <cell r="C2126" t="str">
            <v>UN</v>
          </cell>
          <cell r="D2126">
            <v>666.87</v>
          </cell>
        </row>
        <row r="2127">
          <cell r="A2127">
            <v>90797</v>
          </cell>
          <cell r="B2127" t="str">
            <v>KIT DE PORTA-PRONTA DE MADEIRA EM ACABAMENTO MELAMÍNICO BRANCO, FOLHA LEVE OU MÉDIA, E BATENTE METÁLICO, 90X210CM, FIXAÇÃO COM ARGAMASSA - FORNECIMENTO E INSTALAÇÃO. AF_12/2019</v>
          </cell>
          <cell r="C2127" t="str">
            <v>UN</v>
          </cell>
          <cell r="D2127">
            <v>674.6</v>
          </cell>
        </row>
        <row r="2128">
          <cell r="A2128">
            <v>90798</v>
          </cell>
          <cell r="B2128" t="str">
            <v>KIT DE PORTA-PRONTA DE MADEIRA EM ACABAMENTO MELAMÍNICO BRANCO, FOLHA PESADA OU SUPERPESADA, E BATENTE METÁLICO, 80X210CM, FIXAÇÃO COM ARGAMASSA - FORNECIMENTO E INSTALAÇÃO. AF_12/2019</v>
          </cell>
          <cell r="C2128" t="str">
            <v>UN</v>
          </cell>
          <cell r="D2128">
            <v>971.79</v>
          </cell>
        </row>
        <row r="2129">
          <cell r="A2129">
            <v>90799</v>
          </cell>
          <cell r="B2129" t="str">
            <v>KIT DE PORTA-PRONTA DE MADEIRA EM ACABAMENTO MELAMÍNICO BRANCO, FOLHA PESADA OU SUPERPESADA, E BATENTE METÁLICO, 90X210CM, FIXAÇÃO COM ARGAMASSA - FORNECIMENTO E INSTALAÇÃO. AF_12/2019</v>
          </cell>
          <cell r="C2129" t="str">
            <v>UN</v>
          </cell>
          <cell r="D2129">
            <v>1003.85</v>
          </cell>
        </row>
        <row r="2130">
          <cell r="A2130">
            <v>90801</v>
          </cell>
          <cell r="B2130" t="str">
            <v>BATENTE PARA PORTA DE MADEIRA, PADRÃO MÉDIO - FORNECIMENTO E MONTAGEM. AF_12/2019</v>
          </cell>
          <cell r="C2130" t="str">
            <v>UN</v>
          </cell>
          <cell r="D2130">
            <v>295.79000000000002</v>
          </cell>
        </row>
        <row r="2131">
          <cell r="A2131">
            <v>90806</v>
          </cell>
          <cell r="B2131" t="str">
            <v>BATENTE PARA PORTA DE MADEIRA, FIXAÇÃO COM ARGAMASSA, PADRÃO MÉDIO - FORNECIMENTO E INSTALAÇÃO. AF_12/2019</v>
          </cell>
          <cell r="C2131" t="str">
            <v>UN</v>
          </cell>
          <cell r="D2131">
            <v>390.01</v>
          </cell>
        </row>
        <row r="2132">
          <cell r="A2132">
            <v>90820</v>
          </cell>
          <cell r="B2132" t="str">
            <v>PORTA DE MADEIRA PARA PINTURA, SEMI-OCA (LEVE OU MÉDIA), 60X210CM, ESPESSURA DE 3,5CM, INCLUSO DOBRADIÇAS - FORNECIMENTO E INSTALAÇÃO. AF_12/2019</v>
          </cell>
          <cell r="C2132" t="str">
            <v>UN</v>
          </cell>
          <cell r="D2132">
            <v>296.7</v>
          </cell>
        </row>
        <row r="2133">
          <cell r="A2133">
            <v>90821</v>
          </cell>
          <cell r="B2133" t="str">
            <v>PORTA DE MADEIRA PARA PINTURA, SEMI-OCA (LEVE OU MÉDIA), 70X210CM, ESPESSURA DE 3,5CM, INCLUSO DOBRADIÇAS - FORNECIMENTO E INSTALAÇÃO. AF_12/2019</v>
          </cell>
          <cell r="C2133" t="str">
            <v>UN</v>
          </cell>
          <cell r="D2133">
            <v>303.66000000000003</v>
          </cell>
        </row>
        <row r="2134">
          <cell r="A2134">
            <v>90822</v>
          </cell>
          <cell r="B2134" t="str">
            <v>PORTA DE MADEIRA PARA PINTURA, SEMI-OCA (LEVE OU MÉDIA), 80X210CM, ESPESSURA DE 3,5CM, INCLUSO DOBRADIÇAS - FORNECIMENTO E INSTALAÇÃO. AF_12/2019</v>
          </cell>
          <cell r="C2134" t="str">
            <v>UN</v>
          </cell>
          <cell r="D2134">
            <v>325.94</v>
          </cell>
        </row>
        <row r="2135">
          <cell r="A2135">
            <v>90823</v>
          </cell>
          <cell r="B2135" t="str">
            <v>PORTA DE MADEIRA PARA PINTURA, SEMI-OCA (LEVE OU MÉDIA), 90X210CM, ESPESSURA DE 3,5CM, INCLUSO DOBRADIÇAS - FORNECIMENTO E INSTALAÇÃO. AF_12/2019</v>
          </cell>
          <cell r="C2135" t="str">
            <v>UN</v>
          </cell>
          <cell r="D2135">
            <v>398.63</v>
          </cell>
        </row>
        <row r="2136">
          <cell r="A2136">
            <v>90824</v>
          </cell>
          <cell r="B2136" t="str">
            <v>PORTA DE MADEIRA PARA PINTURA, SEMI-OCA (PESADA OU SUPERPESADA), 80X210CM, ESPESSURA DE 3,5CM, INCLUSO DOBRADIÇAS - FORNECIMENTO E INSTALAÇÃO. AF_12/2019</v>
          </cell>
          <cell r="C2136" t="str">
            <v>UN</v>
          </cell>
          <cell r="D2136">
            <v>567.67999999999995</v>
          </cell>
        </row>
        <row r="2137">
          <cell r="A2137">
            <v>90825</v>
          </cell>
          <cell r="B2137" t="str">
            <v>PORTA DE MADEIRA, MACIÇA (PESADA OU SUPERPESADA), 90X210CM, ESPESSURA DE 3,5CM, INCLUSO DOBRADIÇAS - FORNECIMENTO E INSTALAÇÃO. AF_12/2019</v>
          </cell>
          <cell r="C2137" t="str">
            <v>UN</v>
          </cell>
          <cell r="D2137">
            <v>631.66</v>
          </cell>
        </row>
        <row r="2138">
          <cell r="A2138">
            <v>90830</v>
          </cell>
          <cell r="B2138" t="str">
            <v>FECHADURA DE EMBUTIR COM CILINDRO, EXTERNA, COMPLETA, ACABAMENTO PADRÃO MÉDIO, INCLUSO EXECUÇÃO DE FURO - FORNECIMENTO E INSTALAÇÃO. AF_12/2019</v>
          </cell>
          <cell r="C2138" t="str">
            <v>UN</v>
          </cell>
          <cell r="D2138">
            <v>155.31</v>
          </cell>
        </row>
        <row r="2139">
          <cell r="A2139">
            <v>90831</v>
          </cell>
          <cell r="B2139" t="str">
            <v>FECHADURA DE EMBUTIR PARA PORTA DE BANHEIRO, COMPLETA, ACABAMENTO PADRÃO MÉDIO, INCLUSO EXECUÇÃO DE FURO - FORNECIMENTO E INSTALAÇÃO. AF_12/2019</v>
          </cell>
          <cell r="C2139" t="str">
            <v>UN</v>
          </cell>
          <cell r="D2139">
            <v>135.07</v>
          </cell>
        </row>
        <row r="2140">
          <cell r="A2140">
            <v>90841</v>
          </cell>
          <cell r="B2140" t="str">
            <v>KIT DE PORTA DE MADEIRA PARA PINTURA, SEMI-OCA (LEVE OU MÉDIA), PADRÃO MÉDIO, 60X210CM, ESPESSURA DE 3,5CM, ITENS INCLUSOS: DOBRADIÇAS, MONTAGEM E INSTALAÇÃO DO BATENTE, FECHADURA COM EXECUÇÃO DO FURO - FORNECIMENTO E INSTALAÇÃO. AF_12/2019</v>
          </cell>
          <cell r="C2140" t="str">
            <v>UN</v>
          </cell>
          <cell r="D2140">
            <v>924.11</v>
          </cell>
        </row>
        <row r="2141">
          <cell r="A2141">
            <v>90842</v>
          </cell>
          <cell r="B2141" t="str">
            <v>KIT DE PORTA DE MADEIRA PARA PINTURA, SEMI-OCA (LEVE OU MÉDIA), PADRÃO MÉDIO, 70X210CM, ESPESSURA DE 3,5CM, ITENS INCLUSOS: DOBRADIÇAS, MONTAGEM E INSTALAÇÃO DO BATENTE, FECHADURA COM EXECUÇÃO DO FURO - FORNECIMENTO E INSTALAÇÃO. AF_12/2019</v>
          </cell>
          <cell r="C2141" t="str">
            <v>UN</v>
          </cell>
          <cell r="D2141">
            <v>933.2</v>
          </cell>
        </row>
        <row r="2142">
          <cell r="A2142">
            <v>90843</v>
          </cell>
          <cell r="B2142" t="str">
            <v>KIT DE PORTA DE MADEIRA PARA PINTURA, SEMI-OCA (LEVE OU MÉDIA), PADRÃO MÉDIO, 80X210CM, ESPESSURA DE 3,5CM, ITENS INCLUSOS: DOBRADIÇAS, MONTAGEM E INSTALAÇÃO DO BATENTE, FECHADURA COM EXECUÇÃO DO FURO - FORNECIMENTO E INSTALAÇÃO. AF_12/2019</v>
          </cell>
          <cell r="C2142" t="str">
            <v>UN</v>
          </cell>
          <cell r="D2142">
            <v>977.86</v>
          </cell>
        </row>
        <row r="2143">
          <cell r="A2143">
            <v>90844</v>
          </cell>
          <cell r="B2143" t="str">
            <v>KIT DE PORTA DE MADEIRA PARA PINTURA, SEMI-OCA (LEVE OU MÉDIA), PADRÃO MÉDIO, 90X210CM, ESPESSURA DE 3,5CM, ITENS INCLUSOS: DOBRADIÇAS, MONTAGEM E INSTALAÇÃO DO BATENTE, FECHADURA COM EXECUÇÃO DO FURO - FORNECIMENTO E INSTALAÇÃO. AF_12/2019</v>
          </cell>
          <cell r="C2143" t="str">
            <v>UN</v>
          </cell>
          <cell r="D2143">
            <v>1052.68</v>
          </cell>
        </row>
        <row r="2144">
          <cell r="A2144">
            <v>90845</v>
          </cell>
          <cell r="B2144" t="str">
            <v>KIT DE PORTA DE MADEIRA PARA PINTURA, SEMI-OCA (PESADA OU SUPERPESADA), PADRÃO MÉDIO, 80X210CM, ESPESSURA DE 3,5CM, ITENS INCLUSOS: DOBRADIÇAS, MONTAGEM E INSTALAÇÃO DO BATENTE, FECHADURA COM EXECUÇÃO DO FURO - FORNECIMENTO E INSTALAÇÃO. AF_12/2019</v>
          </cell>
          <cell r="C2144" t="str">
            <v>UN</v>
          </cell>
          <cell r="D2144">
            <v>1219.5999999999999</v>
          </cell>
        </row>
        <row r="2145">
          <cell r="A2145">
            <v>90846</v>
          </cell>
          <cell r="B2145" t="str">
            <v>KIT DE PORTA DE MADEIRA PARA PINTURA, SEMI-OCA (PESADA OU SUPERPESADA), PADRÃO MÉDIO, 90X210CM, ESPESSURA DE 3,5CM, ITENS INCLUSOS: DOBRADIÇAS, MONTAGEM E INSTALAÇÃO DO BATENTE, FECHADURA COM EXECUÇÃO DO FURO - FORNECIMENTO E INSTALAÇÃO. AF_12/2019</v>
          </cell>
          <cell r="C2145" t="str">
            <v>UN</v>
          </cell>
          <cell r="D2145">
            <v>1285.71</v>
          </cell>
        </row>
        <row r="2146">
          <cell r="A2146">
            <v>90847</v>
          </cell>
          <cell r="B2146" t="str">
            <v>KIT DE PORTA DE MADEIRA PARA PINTURA, SEMI-OCA (LEVE OU MÉDIA), PADRÃO MÉDIO, 60X210CM, ESPESSURA DE 3,5CM, ITENS INCLUSOS: DOBRADIÇAS, MONTAGEM E INSTALAÇÃO DO BATENTE, SEM FECHADURA - FORNECIMENTO E INSTALAÇÃO. AF_12/2019</v>
          </cell>
          <cell r="C2146" t="str">
            <v>UN</v>
          </cell>
          <cell r="D2146">
            <v>789.04</v>
          </cell>
        </row>
        <row r="2147">
          <cell r="A2147">
            <v>90848</v>
          </cell>
          <cell r="B2147" t="str">
            <v>KIT DE PORTA DE MADEIRA PARA PINTURA, SEMI-OCA (LEVE OU MÉDIA), PADRÃO MÉDIO, 70X210CM, ESPESSURA DE 3,5CM, ITENS INCLUSOS: DOBRADIÇAS, MONTAGEM E INSTALAÇÃO DO BATENTE, SEM FECHADURA - FORNECIMENTO E INSTALAÇÃO. AF_12/2019</v>
          </cell>
          <cell r="C2147" t="str">
            <v>UN</v>
          </cell>
          <cell r="D2147">
            <v>798.13</v>
          </cell>
        </row>
        <row r="2148">
          <cell r="A2148">
            <v>90849</v>
          </cell>
          <cell r="B2148" t="str">
            <v>KIT DE PORTA DE MADEIRA PARA PINTURA, SEMI-OCA (LEVE OU MÉDIA), PADRÃO MÉDIO, 80X210CM, ESPESSURA DE 3,5CM, ITENS INCLUSOS: DOBRADIÇAS, MONTAGEM E INSTALAÇÃO DO BATENTE, SEM FECHADURA - FORNECIMENTO E INSTALAÇÃO. AF_12/2019</v>
          </cell>
          <cell r="C2148" t="str">
            <v>UN</v>
          </cell>
          <cell r="D2148">
            <v>822.55</v>
          </cell>
        </row>
        <row r="2149">
          <cell r="A2149">
            <v>90850</v>
          </cell>
          <cell r="B2149" t="str">
            <v>KIT DE PORTA DE MADEIRA PARA PINTURA, SEMI-OCA (LEVE OU MÉDIA), PADRÃO MÉDIO, 90X210CM, ESPESSURA DE 3,5CM, ITENS INCLUSOS: DOBRADIÇAS, MONTAGEM E INSTALAÇÃO DO BATENTE, SEM FECHADURA - FORNECIMENTO E INSTALAÇÃO. AF_12/2019</v>
          </cell>
          <cell r="C2149" t="str">
            <v>UN</v>
          </cell>
          <cell r="D2149">
            <v>897.37</v>
          </cell>
        </row>
        <row r="2150">
          <cell r="A2150">
            <v>90851</v>
          </cell>
          <cell r="B2150" t="str">
            <v>KIT DE PORTA DE MADEIRA PARA PINTURA, SEMI-OCA (PESADA OU SUPERPESADA), PADRÃO MÉDIO, 80X210CM, ESPESSURA DE 3,5CM, ITENS INCLUSOS: DOBRADIÇAS, MONTAGEM E INSTALAÇÃO DO BATENTE, SEM FECHADURA - FORNECIMENTO E INSTALAÇÃO. AF_12/2019</v>
          </cell>
          <cell r="C2150" t="str">
            <v>UN</v>
          </cell>
          <cell r="D2150">
            <v>1064.29</v>
          </cell>
        </row>
        <row r="2151">
          <cell r="A2151">
            <v>90852</v>
          </cell>
          <cell r="B2151" t="str">
            <v>KIT DE PORTA DE MADEIRA PARA PINTURA, SEMI-OCA (PESADA OU SUPERPESADA), PADRÃO MÉDIO, 90X210CM, ESPESSURA DE 3,5CM, ITENS INCLUSOS: DOBRADIÇAS, MONTAGEM E INSTALAÇÃO DO BATENTE, SEM FECHADURA - FORNECIMENTO E INSTALAÇÃO. AF_12/2019</v>
          </cell>
          <cell r="C2151" t="str">
            <v>UN</v>
          </cell>
          <cell r="D2151">
            <v>1130.4000000000001</v>
          </cell>
        </row>
        <row r="2152">
          <cell r="A2152">
            <v>91009</v>
          </cell>
          <cell r="B2152" t="str">
            <v>PORTA DE MADEIRA PARA VERNIZ, SEMI-OCA (LEVE OU MÉDIA), 60X210CM, ESPESSURA DE 3,5CM, INCLUSO DOBRADIÇAS - FORNECIMENTO E INSTALAÇÃO. AF_12/2019</v>
          </cell>
          <cell r="C2152" t="str">
            <v>UN</v>
          </cell>
          <cell r="D2152">
            <v>306.79000000000002</v>
          </cell>
        </row>
        <row r="2153">
          <cell r="A2153">
            <v>91010</v>
          </cell>
          <cell r="B2153" t="str">
            <v>PORTA DE MADEIRA PARA VERNIZ, SEMI-OCA (LEVE OU MÉDIA), 70X210CM, ESPESSURA DE 3,5CM, INCLUSO DOBRADIÇAS - FORNECIMENTO E INSTALAÇÃO. AF_12/2019</v>
          </cell>
          <cell r="C2153" t="str">
            <v>UN</v>
          </cell>
          <cell r="D2153">
            <v>314.23</v>
          </cell>
        </row>
        <row r="2154">
          <cell r="A2154">
            <v>91011</v>
          </cell>
          <cell r="B2154" t="str">
            <v>PORTA DE MADEIRA PARA VERNIZ, SEMI-OCA (LEVE OU MÉDIA), 80X210CM, ESPESSURA DE 3,5CM, INCLUSO DOBRADIÇAS - FORNECIMENTO E INSTALAÇÃO. AF_12/2019</v>
          </cell>
          <cell r="C2154" t="str">
            <v>UN</v>
          </cell>
          <cell r="D2154">
            <v>366.9</v>
          </cell>
        </row>
        <row r="2155">
          <cell r="A2155">
            <v>91012</v>
          </cell>
          <cell r="B2155" t="str">
            <v>PORTA DE MADEIRA PARA VERNIZ, SEMI-OCA (LEVE OU MÉDIA), 90X210CM, ESPESSURA DE 3,5CM, INCLUSO DOBRADIÇAS - FORNECIMENTO E INSTALAÇÃO. AF_12/2019</v>
          </cell>
          <cell r="C2155" t="str">
            <v>UN</v>
          </cell>
          <cell r="D2155">
            <v>407.57</v>
          </cell>
        </row>
        <row r="2156">
          <cell r="A2156">
            <v>91013</v>
          </cell>
          <cell r="B2156" t="str">
            <v>KIT DE PORTA DE MADEIRA PARA VERNIZ, SEMI-OCA (LEVE OU MÉDIA), PADRÃO MÉDIO, 60X210CM, ESPESSURA DE 3,5CM, ITENS INCLUSOS: DOBRADIÇAS, MONTAGEM E INSTALAÇÃO DO BATENTE, SEM FECHADURA - FORNECIMENTO E INSTALAÇÃO. AF_12/2019</v>
          </cell>
          <cell r="C2156" t="str">
            <v>UN</v>
          </cell>
          <cell r="D2156">
            <v>799.13</v>
          </cell>
        </row>
        <row r="2157">
          <cell r="A2157">
            <v>91014</v>
          </cell>
          <cell r="B2157" t="str">
            <v>KIT DE PORTA DE MADEIRA PARA VERNIZ, SEMI-OCA (LEVE OU MÉDIA), PADRÃO MÉDIO, 70X210CM, ESPESSURA DE 3,5CM, ITENS INCLUSOS: DOBRADIÇAS, MONTAGEM E INSTALAÇÃO DO BATENTE, SEM FECHADURA - FORNECIMENTO E INSTALAÇÃO. AF_12/2019</v>
          </cell>
          <cell r="C2157" t="str">
            <v>UN</v>
          </cell>
          <cell r="D2157">
            <v>808.7</v>
          </cell>
        </row>
        <row r="2158">
          <cell r="A2158">
            <v>91015</v>
          </cell>
          <cell r="B2158" t="str">
            <v>KIT DE PORTA DE MADEIRA PARA VERNIZ, SEMI-OCA (LEVE OU MÉDIA), PADRÃO MÉDIO, 80X210CM, ESPESSURA DE 3,5CM, ITENS INCLUSOS: DOBRADIÇAS, MONTAGEM E INSTALAÇÃO DO BATENTE, SEM FECHADURA - FORNECIMENTO E INSTALAÇÃO. AF_12/2019</v>
          </cell>
          <cell r="C2158" t="str">
            <v>UN</v>
          </cell>
          <cell r="D2158">
            <v>863.51</v>
          </cell>
        </row>
        <row r="2159">
          <cell r="A2159">
            <v>91016</v>
          </cell>
          <cell r="B2159" t="str">
            <v>KIT DE PORTA DE MADEIRA PARA VERNIZ, SEMI-OCA (LEVE OU MÉDIA), PADRÃO MÉDIO, 90X210CM, ESPESSURA DE 3,5CM, ITENS INCLUSOS: DOBRADIÇAS, MONTAGEM E INSTALAÇÃO DO BATENTE, SEM FECHADURA - FORNECIMENTO E INSTALAÇÃO. AF_12/2019</v>
          </cell>
          <cell r="C2159" t="str">
            <v>UN</v>
          </cell>
          <cell r="D2159">
            <v>906.31</v>
          </cell>
        </row>
        <row r="2160">
          <cell r="A2160">
            <v>91287</v>
          </cell>
          <cell r="B2160" t="str">
            <v>BATENTE PARA PORTA DE MADEIRA, PADRÃO POPULAR - FORNECIMENTO E MONTAGEM. AF_12/2019</v>
          </cell>
          <cell r="C2160" t="str">
            <v>UN</v>
          </cell>
          <cell r="D2160">
            <v>225.76</v>
          </cell>
        </row>
        <row r="2161">
          <cell r="A2161">
            <v>91292</v>
          </cell>
          <cell r="B2161" t="str">
            <v>BATENTE PARA PORTA DE MADEIRA, FIXAÇÃO COM ARGAMASSA, PADRÃO POPULAR. FORNECIMENTO E INSTALAÇÃO. AF_12/2019</v>
          </cell>
          <cell r="C2161" t="str">
            <v>UN</v>
          </cell>
          <cell r="D2161">
            <v>319.98</v>
          </cell>
        </row>
        <row r="2162">
          <cell r="A2162">
            <v>91295</v>
          </cell>
          <cell r="B2162" t="str">
            <v>PORTA DE MADEIRA FRISADA, SEMI-OCA (LEVE OU MÉDIA), 60X210CM, ESPESSURA DE 3CM, INCLUSO DOBRADIÇAS - FORNECIMENTO E INSTALAÇÃO. AF_12/2019</v>
          </cell>
          <cell r="C2162" t="str">
            <v>UN</v>
          </cell>
          <cell r="D2162">
            <v>315.52999999999997</v>
          </cell>
        </row>
        <row r="2163">
          <cell r="A2163">
            <v>91296</v>
          </cell>
          <cell r="B2163" t="str">
            <v>PORTA DE MADEIRA FRISADA, SEMI-OCA (LEVE OU MÉDIA), 70X210CM, ESPESSURA DE 3CM, INCLUSO DOBRADIÇAS - FORNECIMENTO E INSTALAÇÃO. AF_12/2019</v>
          </cell>
          <cell r="C2163" t="str">
            <v>UN</v>
          </cell>
          <cell r="D2163">
            <v>338.64</v>
          </cell>
        </row>
        <row r="2164">
          <cell r="A2164">
            <v>91297</v>
          </cell>
          <cell r="B2164" t="str">
            <v>PORTA DE MADEIRA FRISADA, SEMI-OCA (LEVE OU MÉDIA), 80X210CM, ESPESSURA DE 3,5CM, INCLUSO DOBRADIÇAS - FORNECIMENTO E INSTALAÇÃO. AF_12/2019</v>
          </cell>
          <cell r="C2164" t="str">
            <v>UN</v>
          </cell>
          <cell r="D2164">
            <v>372.73</v>
          </cell>
        </row>
        <row r="2165">
          <cell r="A2165">
            <v>91298</v>
          </cell>
          <cell r="B2165" t="str">
            <v>PORTA DE MADEIRA TIPO VENEZIANA, 80X210CM, ESPESSURA DE 3CM, INCLUSO DOBRADIÇAS - FORNECIMENTO E INSTALAÇÃO. AF_12/2019</v>
          </cell>
          <cell r="C2165" t="str">
            <v>UN</v>
          </cell>
          <cell r="D2165">
            <v>887.28</v>
          </cell>
        </row>
        <row r="2166">
          <cell r="A2166">
            <v>91299</v>
          </cell>
          <cell r="B2166" t="str">
            <v>PORTA DE MADEIRA, TIPO MEXICANA, MACIÇA (PESADA OU SUPERPESADA), 80X210CM, ESPESSURA DE 3,5CM, INCLUSO DOBRADIÇAS - FORNECIMENTO E INSTALAÇÃO. AF_12/2019</v>
          </cell>
          <cell r="C2166" t="str">
            <v>UN</v>
          </cell>
          <cell r="D2166">
            <v>1245.93</v>
          </cell>
        </row>
        <row r="2167">
          <cell r="A2167">
            <v>91304</v>
          </cell>
          <cell r="B2167" t="str">
            <v>FECHADURA DE EMBUTIR COM CILINDRO, EXTERNA, COMPLETA, ACABAMENTO PADRÃO POPULAR, INCLUSO EXECUÇÃO DE FURO - FORNECIMENTO E INSTALAÇÃO. AF_12/2019</v>
          </cell>
          <cell r="C2167" t="str">
            <v>UN</v>
          </cell>
          <cell r="D2167">
            <v>98.44</v>
          </cell>
        </row>
        <row r="2168">
          <cell r="A2168">
            <v>91305</v>
          </cell>
          <cell r="B2168" t="str">
            <v>FECHADURA DE EMBUTIR PARA PORTA DE BANHEIRO, COMPLETA, ACABAMENTO PADRÃO POPULAR, INCLUSO EXECUÇÃO DE FURO - FORNECIMENTO E INSTALAÇÃO. AF_12/2019</v>
          </cell>
          <cell r="C2168" t="str">
            <v>UN</v>
          </cell>
          <cell r="D2168">
            <v>95.95</v>
          </cell>
        </row>
        <row r="2169">
          <cell r="A2169">
            <v>91306</v>
          </cell>
          <cell r="B2169" t="str">
            <v>FECHADURA DE EMBUTIR PARA PORTAS INTERNAS, COMPLETA, ACABAMENTO PADRÃO MÉDIO, COM EXECUÇÃO DE FURO - FORNECIMENTO E INSTALAÇÃO. AF_12/2019</v>
          </cell>
          <cell r="C2169" t="str">
            <v>UN</v>
          </cell>
          <cell r="D2169">
            <v>135.07</v>
          </cell>
        </row>
        <row r="2170">
          <cell r="A2170">
            <v>91307</v>
          </cell>
          <cell r="B2170" t="str">
            <v>FECHADURA DE EMBUTIR PARA PORTAS INTERNAS, COMPLETA, ACABAMENTO PADRÃO POPULAR, COM EXECUÇÃO DE FURO - FORNECIMENTO E INSTALAÇÃO. AF_12/2019</v>
          </cell>
          <cell r="C2170" t="str">
            <v>UN</v>
          </cell>
          <cell r="D2170">
            <v>82.75</v>
          </cell>
        </row>
        <row r="2171">
          <cell r="A2171">
            <v>91312</v>
          </cell>
          <cell r="B2171" t="str">
            <v>KIT DE PORTA DE MADEIRA PARA PINTURA, SEMI-OCA (LEVE OU MÉDIA), PADRÃO POPULAR, 60X210CM, ESPESSURA DE 3,5CM, ITENS INCLUSOS: DOBRADIÇAS, MONTAGEM E INSTALAÇÃO DO BATENTE, FECHADURA COM EXECUÇÃO DO FURO - FORNECIMENTO E INSTALAÇÃO. AF_12/2019</v>
          </cell>
          <cell r="C2171" t="str">
            <v>UN</v>
          </cell>
          <cell r="D2171">
            <v>784.72</v>
          </cell>
        </row>
        <row r="2172">
          <cell r="A2172">
            <v>91313</v>
          </cell>
          <cell r="B2172" t="str">
            <v>KIT DE PORTA DE MADEIRA PARA PINTURA, SEMI-OCA (LEVE OU MÉDIA), PADRÃO POPULAR, 70X210CM, ESPESSURA DE 3,5CM, ITENS INCLUSOS: DOBRADIÇAS, MONTAGEM E INSTALAÇÃO DO BATENTE, FECHADURA COM EXECUÇÃO DO FURO - FORNECIMENTO E INSTALAÇÃO. AF_12/2019</v>
          </cell>
          <cell r="C2172" t="str">
            <v>UN</v>
          </cell>
          <cell r="D2172">
            <v>779.98</v>
          </cell>
        </row>
        <row r="2173">
          <cell r="A2173">
            <v>91314</v>
          </cell>
          <cell r="B2173" t="str">
            <v>KIT DE PORTA DE MADEIRA PARA PINTURA, SEMI-OCA (LEVE OU MÉDIA), PADRÃO POPULAR, 80X210CM, ESPESSURA DE 3,5CM, ITENS INCLUSOS: DOBRADIÇAS, MONTAGEM E INSTALAÇÃO DO BATENTE, FECHADURA COM EXECUÇÃO DO FURO - FORNECIMENTO E INSTALAÇÃO. AF_12/2019</v>
          </cell>
          <cell r="C2173" t="str">
            <v>UN</v>
          </cell>
          <cell r="D2173">
            <v>819.46</v>
          </cell>
        </row>
        <row r="2174">
          <cell r="A2174">
            <v>91315</v>
          </cell>
          <cell r="B2174" t="str">
            <v>KIT DE PORTA DE MADEIRA PARA PINTURA, SEMI-OCA (LEVE OU MÉDIA), PADRÃO POPULAR, 90X210CM, ESPESSURA DE 3,5CM, ITENS INCLUSOS: DOBRADIÇAS, MONTAGEM E INSTALAÇÃO DO BATENTE, FECHADURA COM EXECUÇÃO DO FURO - FORNECIMENTO E INSTALAÇÃO. AF_12/2019</v>
          </cell>
          <cell r="C2174" t="str">
            <v>UN</v>
          </cell>
          <cell r="D2174">
            <v>893.65</v>
          </cell>
        </row>
        <row r="2175">
          <cell r="A2175">
            <v>91316</v>
          </cell>
          <cell r="B2175" t="str">
            <v>KIT DE PORTA DE MADEIRA PARA PINTURA, SEMI-OCA (PESADA OU SUPERPESADA), PADRÃO POPULAR, 80X210CM, ESPESSURA DE 3,5CM, ITENS INCLUSOS: DOBRADIÇAS, MONTAGEM E INSTALAÇÃO DO BATENTE, FECHADURA COM EXECUÇÃO DO FURO - FORNECIMENTO E INSTALAÇÃO. AF_12/2019</v>
          </cell>
          <cell r="C2175" t="str">
            <v>UN</v>
          </cell>
          <cell r="D2175">
            <v>1061.2</v>
          </cell>
        </row>
        <row r="2176">
          <cell r="A2176">
            <v>91317</v>
          </cell>
          <cell r="B2176" t="str">
            <v>KIT DE PORTA DE MADEIRA PARA PINTURA, SEMI-OCA (PESADA OU SUPERPESADA), PADRÃO POPULAR, 90X210CM, ESPESSURA DE 3,5CM, ITENS INCLUSOS: DOBRADIÇAS, MONTAGEM E INSTALAÇÃO DO BATENTE, FECHADURA COM EXECUÇÃO DO FURO - FORNECIMENTO E INSTALAÇÃO. AF_12/2019</v>
          </cell>
          <cell r="C2176" t="str">
            <v>UN</v>
          </cell>
          <cell r="D2176">
            <v>1126.68</v>
          </cell>
        </row>
        <row r="2177">
          <cell r="A2177">
            <v>91318</v>
          </cell>
          <cell r="B2177" t="str">
            <v>KIT DE PORTA DE MADEIRA PARA PINTURA, SEMI-OCA (LEVE OU MÉDIA), PADRÃO POPULAR, 60X210CM, ESPESSURA DE 3,5CM, ITENS INCLUSOS: DOBRADIÇAS, MONTAGEM E INSTALAÇÃO DO BATENTE, SEM FECHADURA - FORNECIMENTO E INSTALAÇÃO. AF_12/2019</v>
          </cell>
          <cell r="C2177" t="str">
            <v>UN</v>
          </cell>
          <cell r="D2177">
            <v>688.77</v>
          </cell>
        </row>
        <row r="2178">
          <cell r="A2178">
            <v>91319</v>
          </cell>
          <cell r="B2178" t="str">
            <v>KIT DE PORTA DE MADEIRA PARA PINTURA, SEMI-OCA (LEVE OU MÉDIA), PADRÃO POPULAR, 70X210CM, ESPESSURA DE 3,5CM, ITENS INCLUSOS: DOBRADIÇAS, MONTAGEM E INSTALAÇÃO DO BATENTE, SEM FECHADURA - FORNECIMENTO E INSTALAÇÃO. AF_12/2019</v>
          </cell>
          <cell r="C2178" t="str">
            <v>UN</v>
          </cell>
          <cell r="D2178">
            <v>697.23</v>
          </cell>
        </row>
        <row r="2179">
          <cell r="A2179">
            <v>91320</v>
          </cell>
          <cell r="B2179" t="str">
            <v>KIT DE PORTA DE MADEIRA PARA PINTURA, SEMI-OCA (LEVE OU MÉDIA), PADRÃO POPULAR, 80X210CM, ESPESSURA DE 3,5CM, ITENS INCLUSOS: DOBRADIÇAS, MONTAGEM E INSTALAÇÃO DO BATENTE, SEM FECHADURA - FORNECIMENTO E INSTALAÇÃO. AF_12/2019</v>
          </cell>
          <cell r="C2179" t="str">
            <v>UN</v>
          </cell>
          <cell r="D2179">
            <v>721.02</v>
          </cell>
        </row>
        <row r="2180">
          <cell r="A2180">
            <v>91321</v>
          </cell>
          <cell r="B2180" t="str">
            <v>KIT DE PORTA DE MADEIRA PARA PINTURA, SEMI-OCA (LEVE OU MÉDIA), PADRÃO POPULAR, 90X210CM, ESPESSURA DE 3,5CM, ITENS INCLUSOS: DOBRADIÇAS, MONTAGEM E INSTALAÇÃO DO BATENTE, SEM FECHADURA - FORNECIMENTO E INSTALAÇÃO. AF_12/2019</v>
          </cell>
          <cell r="C2180" t="str">
            <v>UN</v>
          </cell>
          <cell r="D2180">
            <v>795.21</v>
          </cell>
        </row>
        <row r="2181">
          <cell r="A2181">
            <v>91322</v>
          </cell>
          <cell r="B2181" t="str">
            <v>KIT DE PORTA DE MADEIRA PARA PINTURA, SEMI-OCA (PESADA OU SUPERPESADA), PADRÃO POPULAR, 80X210CM, ESPESSURA DE 3,5CM, ITENS INCLUSOS: DOBRADIÇAS, MONTAGEM E INSTALAÇÃO DO BATENTE, SEM FECHADURA - FORNECIMENTO E INSTALAÇÃO. AF_12/2019</v>
          </cell>
          <cell r="C2181" t="str">
            <v>UN</v>
          </cell>
          <cell r="D2181">
            <v>962.76</v>
          </cell>
        </row>
        <row r="2182">
          <cell r="A2182">
            <v>91323</v>
          </cell>
          <cell r="B2182" t="str">
            <v>KIT DE PORTA DE MADEIRA PARA PINTURA, SEMI-OCA (PESADA OU SUPERPESADA), PADRÃO POPULAR, 90X210CM, ESPESSURA DE 3,5CM, ITENS INCLUSOS: DOBRADIÇAS, MONTAGEM E INSTALAÇÃO DO BATENTE, SEM FECHADURA - FORNECIMENTO E INSTALAÇÃO. AF_12/2019</v>
          </cell>
          <cell r="C2182" t="str">
            <v>UN</v>
          </cell>
          <cell r="D2182">
            <v>1028.24</v>
          </cell>
        </row>
        <row r="2183">
          <cell r="A2183">
            <v>91324</v>
          </cell>
          <cell r="B2183" t="str">
            <v>KIT DE PORTA DE MADEIRA PARA VERNIZ, SEMI-OCA (LEVE OU MÉDIA), PADRÃO POPULAR, 60X210CM, ESPESSURA DE 3,5CM, ITENS INCLUSOS: DOBRADIÇAS, MONTAGEM E INSTALAÇÃO DO BATENTE, SEM FECHADURA - FORNECIMENTO E INSTALAÇÃO. AF_12/2019</v>
          </cell>
          <cell r="C2183" t="str">
            <v>UN</v>
          </cell>
          <cell r="D2183">
            <v>698.86</v>
          </cell>
        </row>
        <row r="2184">
          <cell r="A2184">
            <v>91325</v>
          </cell>
          <cell r="B2184" t="str">
            <v>KIT DE PORTA DE MADEIRA PARA VERNIZ, SEMI-OCA (LEVE OU MÉDIA), PADRÃO POPULAR, 70X210CM, ESPESSURA DE 3,5CM, ITENS INCLUSOS: DOBRADIÇAS, MONTAGEM E INSTALAÇÃO DO BATENTE, SEM FECHADURA - FORNECIMENTO E INSTALAÇÃO. AF_12/2019</v>
          </cell>
          <cell r="C2184" t="str">
            <v>UN</v>
          </cell>
          <cell r="D2184">
            <v>707.8</v>
          </cell>
        </row>
        <row r="2185">
          <cell r="A2185">
            <v>91326</v>
          </cell>
          <cell r="B2185" t="str">
            <v>KIT DE PORTA DE MADEIRA PARA VERNIZ, SEMI-OCA (LEVE OU MÉDIA), PADRÃO POPULAR, 80X210CM, ESPESSURA DE 3,5CM, ITENS INCLUSOS: DOBRADIÇAS, MONTAGEM E INSTALAÇÃO DO BATENTE, SEM FECHADURA - FORNECIMENTO E INSTALAÇÃO. AF_12/2019</v>
          </cell>
          <cell r="C2185" t="str">
            <v>UN</v>
          </cell>
          <cell r="D2185">
            <v>761.98</v>
          </cell>
        </row>
        <row r="2186">
          <cell r="A2186">
            <v>91327</v>
          </cell>
          <cell r="B2186" t="str">
            <v>KIT DE PORTA DE MADEIRA PARA VERNIZ, SEMI-OCA (LEVE OU MÉDIA), PADRÃO POPULAR, 90X210CM, ESPESSURA DE 3,5CM, ITENS INCLUSOS: DOBRADIÇAS, MONTAGEM E INSTALAÇÃO DO BATENTE, SEM FECHADURA - FORNECIMENTO E INSTALAÇÃO. AF_12/2019</v>
          </cell>
          <cell r="C2186" t="str">
            <v>UN</v>
          </cell>
          <cell r="D2186">
            <v>804.15</v>
          </cell>
        </row>
        <row r="2187">
          <cell r="A2187">
            <v>91328</v>
          </cell>
          <cell r="B2187" t="str">
            <v>KIT DE PORTA DE MADEIRA FRISADA, SEMI-OCA (LEVE OU MÉDIA), PADRÃO MÉDIO 60X210CM, ESPESSURA DE 3CM, ITENS INCLUSOS: DOBRADIÇAS, MONTAGEM E INSTALAÇÃO DO BATENTE, SEM FECHADURA - FORNECIMENTO E INSTALAÇÃO. AF_12/2019</v>
          </cell>
          <cell r="C2187" t="str">
            <v>UN</v>
          </cell>
          <cell r="D2187">
            <v>807.87</v>
          </cell>
        </row>
        <row r="2188">
          <cell r="A2188">
            <v>91329</v>
          </cell>
          <cell r="B2188" t="str">
            <v>KIT DE PORTA DE MADEIRA FRISADA, SEMI-OCA (LEVE OU MÉDIA), PADRÃO POPULAR, 60X210CM, ESPESSURA DE 3CM, ITENS INCLUSOS: DOBRADIÇAS, MONTAGEM E INSTALAÇÃO DO BATENTE, SEM FECHADURA - FORNECIMENTO E INSTALAÇÃO. AF_12/2019</v>
          </cell>
          <cell r="C2188" t="str">
            <v>UN</v>
          </cell>
          <cell r="D2188">
            <v>707.6</v>
          </cell>
        </row>
        <row r="2189">
          <cell r="A2189">
            <v>91330</v>
          </cell>
          <cell r="B2189" t="str">
            <v>KIT DE PORTA DE MADEIRA FRISADA, SEMI-OCA (LEVE OU MÉDIA), PADRÃO MÉDIO, 70X210CM, ESPESSURA DE 3CM, ITENS INCLUSOS: DOBRADIÇAS, MONTAGEM E INSTALAÇÃO DO BATENTE, SEM FECHADURA - FORNECIMENTO E INSTALAÇÃO. AF_12/2019</v>
          </cell>
          <cell r="C2189" t="str">
            <v>UN</v>
          </cell>
          <cell r="D2189">
            <v>833.11</v>
          </cell>
        </row>
        <row r="2190">
          <cell r="A2190">
            <v>91331</v>
          </cell>
          <cell r="B2190" t="str">
            <v>KIT DE PORTA DE MADEIRA FRISADA, SEMI-OCA (LEVE OU MÉDIA), PADRÃO POPULAR, 70X210CM, ESPESSURA DE 3CM, ITENS INCLUSOS: DOBRADIÇAS, MONTAGEM E INSTALAÇÃO DO BATENTE, SEM FECHADURA - FORNECIMENTO E INSTALAÇÃO. AF_12/2019</v>
          </cell>
          <cell r="C2190" t="str">
            <v>UN</v>
          </cell>
          <cell r="D2190">
            <v>732.21</v>
          </cell>
        </row>
        <row r="2191">
          <cell r="A2191">
            <v>91332</v>
          </cell>
          <cell r="B2191" t="str">
            <v>KIT DE PORTA DE MADEIRA FRISADA, SEMI-OCA (LEVE OU MÉDIA), PADRÃO MÉDIO, 80X210CM, ESPESSURA DE 3,5CM, ITENS INCLUSOS: DOBRADIÇAS, MONTAGEM E INSTALAÇÃO DO BATENTE, SEM FECHADURA - FORNECIMENTO E INSTALAÇÃO. AF_12/2019</v>
          </cell>
          <cell r="C2191" t="str">
            <v>UN</v>
          </cell>
          <cell r="D2191">
            <v>869.34</v>
          </cell>
        </row>
        <row r="2192">
          <cell r="A2192">
            <v>91333</v>
          </cell>
          <cell r="B2192" t="str">
            <v>KIT DE PORTA DE MADEIRA FRISADA, SEMI-OCA (LEVE OU MÉDIA), PADRÃO POPULAR, 80X210CM, ESPESSURA DE 3,5CM, ITENS INCLUSOS: DOBRADIÇAS, MONTAGEM E INSTALAÇÃO DO BATENTE, SEM FECHADURA - FORNECIMENTO E INSTALAÇÃO. AF_12/2019</v>
          </cell>
          <cell r="C2192" t="str">
            <v>UN</v>
          </cell>
          <cell r="D2192">
            <v>767.81</v>
          </cell>
        </row>
        <row r="2193">
          <cell r="A2193">
            <v>91334</v>
          </cell>
          <cell r="B2193" t="str">
            <v>KIT DE PORTA DE MADEIRA TIPO VENEZIANA, PADRÃO MÉDIO, 80X210CM, ESPESSURA DE 3CM, ITENS INCLUSOS: DOBRADIÇAS, MONTAGEM E INSTALAÇÃO DO BATENTE, SEM FECHADURA - FORNECIMENTO E INSTALAÇÃO. AF_12/2019</v>
          </cell>
          <cell r="C2193" t="str">
            <v>UN</v>
          </cell>
          <cell r="D2193">
            <v>1383.89</v>
          </cell>
        </row>
        <row r="2194">
          <cell r="A2194">
            <v>91335</v>
          </cell>
          <cell r="B2194" t="str">
            <v>KIT DE PORTA DE MADEIRA TIPO VENEZIANA, PADRÃO POPULAR, 80X210CM, ESPESSURA DE 3CM, ITENS INCLUSOS: DOBRADIÇAS, MONTAGEM E INSTALAÇÃO DO BATENTE, SEM FECHADURA - FORNECIMENTO E INSTALAÇÃO. AF_12/2019</v>
          </cell>
          <cell r="C2194" t="str">
            <v>UN</v>
          </cell>
          <cell r="D2194">
            <v>1282.3599999999999</v>
          </cell>
        </row>
        <row r="2195">
          <cell r="A2195">
            <v>91336</v>
          </cell>
          <cell r="B2195" t="str">
            <v>KIT DE PORTA DE MADEIRA TIPO MEXICANA, MACIÇA (PESADA OU SUPERPESADA), PADRÃO MÉDIO, 80X210CM, ESPESSURA DE 3CM, ITENS INCLUSOS: DOBRADIÇAS, MONTAGEM E INSTALAÇÃO DO BATENTE, SEM FECHADURA - FORNECIMENTO E INSTALAÇÃO. AF_12/2019</v>
          </cell>
          <cell r="C2195" t="str">
            <v>UN</v>
          </cell>
          <cell r="D2195">
            <v>1742.54</v>
          </cell>
        </row>
        <row r="2196">
          <cell r="A2196">
            <v>91337</v>
          </cell>
          <cell r="B2196" t="str">
            <v>KIT DE PORTA DE MADEIRA TIPO MEXICANA, MACIÇA (PESADA OU SUPERPESADA), PADRÃO POPULAR, 80X210CM, ESPESSURA DE 3CM, ITENS INCLUSOS: DOBRADIÇAS, MONTAGEM E INSTALAÇÃO DO BATENTE, SEM FECHADURA - FORNECIMENTO E INSTALAÇÃO. AF_12/2019</v>
          </cell>
          <cell r="C2196" t="str">
            <v>UN</v>
          </cell>
          <cell r="D2196">
            <v>1641.01</v>
          </cell>
        </row>
        <row r="2197">
          <cell r="A2197">
            <v>100659</v>
          </cell>
          <cell r="B2197" t="str">
            <v>ALIZAR DE 5X1,5CM PARA PORTA FIXADO COM PREGOS, PADRÃO MÉDIO - FORNECIMENTO E INSTALAÇÃO. AF_12/2019</v>
          </cell>
          <cell r="C2197" t="str">
            <v>M</v>
          </cell>
          <cell r="D2197">
            <v>10.66</v>
          </cell>
        </row>
        <row r="2198">
          <cell r="A2198">
            <v>100660</v>
          </cell>
          <cell r="B2198" t="str">
            <v>ALIZAR DE 5X1,5CM PARA PORTA FIXADO COM PREGOS, PADRÃO POPULAR - FORNECIMENTO E INSTALAÇÃO. AF_12/2019</v>
          </cell>
          <cell r="C2198" t="str">
            <v>M</v>
          </cell>
          <cell r="D2198">
            <v>7.51</v>
          </cell>
        </row>
        <row r="2199">
          <cell r="A2199">
            <v>100675</v>
          </cell>
          <cell r="B2199" t="str">
            <v>KIT DE PORTA-PRONTA DE MADEIRA EM ACABAMENTO MELAMÍNICO BRANCO, FOLHA LEVE OU MÉDIA, 90X210, EXCLUSIVE FECHADURA, FIXAÇÃO COM PREENCHIMENTO TOTAL DE ESPUMA EXPANSIVA - FORNECIMENTO E INSTALAÇÃO. AF_12/2019</v>
          </cell>
          <cell r="C2199" t="str">
            <v>UN</v>
          </cell>
          <cell r="D2199">
            <v>856.35</v>
          </cell>
        </row>
        <row r="2200">
          <cell r="A2200">
            <v>100676</v>
          </cell>
          <cell r="B2200" t="str">
            <v>BATENTE PARA PORTA COM BANDEIRA, FIXAÇÃO COM PARAFUSO E BUCHA. AF_12/2019</v>
          </cell>
          <cell r="C2200" t="str">
            <v>UN</v>
          </cell>
          <cell r="D2200">
            <v>187.4</v>
          </cell>
        </row>
        <row r="2201">
          <cell r="A2201">
            <v>100678</v>
          </cell>
          <cell r="B2201" t="str">
            <v>KIT DE PORTA DE MADEIRA PARA VERNIZ, SEMI-OCA (LEVE OU MÉDIA), PADRÃO MÉDIO, 60X210CM, ESPESSURA DE 3,5CM, ITENS INCLUSOS: DOBRADIÇAS, MONTAGEM E INSTALAÇÃO DE BATENTE, FECHADURA COM EXECUÇÃO DO FURO - FORNECIMENTO E INSTALAÇÃO. AF_12/2019</v>
          </cell>
          <cell r="C2201" t="str">
            <v>UN</v>
          </cell>
          <cell r="D2201">
            <v>934.2</v>
          </cell>
        </row>
        <row r="2202">
          <cell r="A2202">
            <v>100679</v>
          </cell>
          <cell r="B2202" t="str">
            <v>KIT DE PORTA DE MADEIRA PARA VERNIZ, SEMI-OCA (LEVE OU MÉDIA), PADRÃO POPULAR, 60X210CM, ESPESSURA DE 3,5CM, ITENS INCLUSOS: DOBRADIÇAS, MONTAGEM E INSTALAÇÃO DE BATENTE, FECHADURA COM EXECUÇÃO DO FURO - FORNECIMENTO E INSTALAÇÃO. AF_12/2019</v>
          </cell>
          <cell r="C2202" t="str">
            <v>UN</v>
          </cell>
          <cell r="D2202">
            <v>794.81</v>
          </cell>
        </row>
        <row r="2203">
          <cell r="A2203">
            <v>100680</v>
          </cell>
          <cell r="B2203" t="str">
            <v>KIT DE PORTA DE MADEIRA PARA VERNIZ, SEMI-OCA (LEVE OU MÉDIA), PADRÃO MÉDIO, 70X210CM, ESPESSURA DE 3,5CM, ITENS INCLUSOS: DOBRADIÇAS, MONTAGEM E INSTALAÇÃO DE BATENTE, FECHADURA COM EXECUÇÃO DO FURO - FORNECIMENTO E INSTALAÇÃO. AF_12/2019</v>
          </cell>
          <cell r="C2203" t="str">
            <v>UN</v>
          </cell>
          <cell r="D2203">
            <v>943.77</v>
          </cell>
        </row>
        <row r="2204">
          <cell r="A2204">
            <v>100681</v>
          </cell>
          <cell r="B2204" t="str">
            <v>KIT DE PORTA DE MADEIRA FRISADA, SEMI-OCA (LEVE OU MÉDIA), PADRÃO MÉDIO, 70X210CM, ESPESSURA DE 3CM, ITENS INCLUSOS: DOBRADIÇAS, MONTAGEM E INSTALAÇÃO DE BATENTE, FECHADURA COM EXECUÇÃO DO FURO - FORNECIMENTO E INSTALAÇÃO. AF_12/2019</v>
          </cell>
          <cell r="C2204" t="str">
            <v>UN</v>
          </cell>
          <cell r="D2204">
            <v>968.18</v>
          </cell>
        </row>
        <row r="2205">
          <cell r="A2205">
            <v>100682</v>
          </cell>
          <cell r="B2205" t="str">
            <v>KIT DE PORTA DE MADEIRA FRISADA, SEMI-OCA (LEVE OU MÉDIA), PADRÃO POPULAR, 70X210CM, ESPESSURA DE 3CM, ITENS INCLUSOS: DOBRADIÇAS, MONTAGEM E INSTALAÇÃO DE BATENTE, FECHADURA COM EXECUÇÃO DO FURO - FORNECIMENTO E INSTALAÇÃO. AF_12/2019</v>
          </cell>
          <cell r="C2205" t="str">
            <v>UN</v>
          </cell>
          <cell r="D2205">
            <v>814.96</v>
          </cell>
        </row>
        <row r="2206">
          <cell r="A2206">
            <v>100683</v>
          </cell>
          <cell r="B2206" t="str">
            <v>KIT DE PORTA DE MADEIRA PARA VERNIZ, SEMI-OCA (LEVE OU MÉDIA), PADRÃO MÉDIO, 80X210CM, ESPESSURA DE 3,5CM, ITENS INCLUSOS: DOBRADIÇAS, MONTAGEM E INSTALAÇÃO DE BATENTE, FECHADURA COM EXECUÇÃO DO FURO - FORNECIMENTO E INSTALAÇÃO. AF_12/2019</v>
          </cell>
          <cell r="C2206" t="str">
            <v>UN</v>
          </cell>
          <cell r="D2206">
            <v>1018.82</v>
          </cell>
        </row>
        <row r="2207">
          <cell r="A2207">
            <v>100684</v>
          </cell>
          <cell r="B2207" t="str">
            <v>KIT DE PORTA DE MADEIRA PARA VERNIZ, SEMI-OCA (LEVE OU MÉDIA), PADRÃO POPULAR, 80X210CM, ESPESSURA DE 3,5CM, ITENS INCLUSOS: DOBRADIÇAS, MONTAGEM E INSTALAÇÃO DE BATENTE, FECHADURA COM EXECUÇÃO DO FURO - FORNECIMENTO E INSTALAÇÃO. AF_12/2019</v>
          </cell>
          <cell r="C2207" t="str">
            <v>UN</v>
          </cell>
          <cell r="D2207">
            <v>860.42</v>
          </cell>
        </row>
        <row r="2208">
          <cell r="A2208">
            <v>100685</v>
          </cell>
          <cell r="B2208" t="str">
            <v>KIT DE PORTA DE MADEIRA PARA VERNIZ, SEMI-OCA (LEVE OU MÉDIA), PADRÃO MÉDIO, 90X210CM, ESPESSURA DE 3,5CM, ITENS INCLUSOS: DOBRADIÇAS, MONTAGEM E INSTALAÇÃO DE BATENTE, FECHADURA COM EXECUÇÃO DO FURO - FORNECIMENTO E INSTALAÇÃO. AF_12/2019</v>
          </cell>
          <cell r="C2208" t="str">
            <v>UN</v>
          </cell>
          <cell r="D2208">
            <v>1061.6199999999999</v>
          </cell>
        </row>
        <row r="2209">
          <cell r="A2209">
            <v>100686</v>
          </cell>
          <cell r="B2209" t="str">
            <v>KIT DE PORTA DE MADEIRA PARA VERNIZ, SEMI-OCA (LEVE OU MÉDIA), PADRÃO POPULAR, 90X210CM, ESPESSURA DE 3CM, ITENS INCLUSOS: DOBRADIÇAS, MONTAGEM E INSTALAÇÃO DE BATENTE, FECHADURA COM EXECUÇÃO DO FURO - FORNECIMENTO E INSTALAÇÃO. AF_12/2019</v>
          </cell>
          <cell r="C2209" t="str">
            <v>UN</v>
          </cell>
          <cell r="D2209">
            <v>902.59</v>
          </cell>
        </row>
        <row r="2210">
          <cell r="A2210">
            <v>100687</v>
          </cell>
          <cell r="B2210" t="str">
            <v>KIT DE PORTA DE MADEIRA FRISADA, SEMI-OCA (LEVE OU MÉDIA), PADRÃO MÉDIO, 60X210CM, ESPESSURA DE 3,5CM, ITENS INCLUSOS: DOBRADIÇAS, MONTAGEM E INSTALAÇÃO DE BATENTE, FECHADURA COM EXECUÇÃO DO FURO - FORNECIMENTO E INSTALAÇÃO. AF_12/2019</v>
          </cell>
          <cell r="C2210" t="str">
            <v>UN</v>
          </cell>
          <cell r="D2210">
            <v>942.94</v>
          </cell>
        </row>
        <row r="2211">
          <cell r="A2211">
            <v>100688</v>
          </cell>
          <cell r="B2211" t="str">
            <v>KIT DE PORTA DE MADEIRA FRISADA, SEMI-OCA (LEVE OU MÉDIA), PADRÃO POPULAR, 60X210CM, ESPESSURA DE 3CM, ITENS INCLUSOS: DOBRADIÇAS, MONTAGEM E INSTALAÇÃO DE BATENTE, FECHADURA COM EXECUÇÃO DO FURO - FORNECIMENTO E INSTALAÇÃO. AF_12/2019</v>
          </cell>
          <cell r="C2211" t="str">
            <v>UN</v>
          </cell>
          <cell r="D2211">
            <v>803.55</v>
          </cell>
        </row>
        <row r="2212">
          <cell r="A2212">
            <v>100689</v>
          </cell>
          <cell r="B2212" t="str">
            <v>KIT DE PORTA DE MADEIRA FRISADA, SEMI-OCA (LEVE OU MÉDIA), PADRÃO MÉDIO, 80X210CM, ESPESSURA DE 3,5CM, ITENS INCLUSOS: DOBRADIÇAS, MONTAGEM E INSTALAÇÃO DE BATENTE, FECHADURA COM EXECUÇÃO DO FURO - FORNECIMENTO E INSTALAÇÃO. AF_12/2019</v>
          </cell>
          <cell r="C2212" t="str">
            <v>UN</v>
          </cell>
          <cell r="D2212">
            <v>1024.6500000000001</v>
          </cell>
        </row>
        <row r="2213">
          <cell r="A2213">
            <v>100690</v>
          </cell>
          <cell r="B2213" t="str">
            <v>KIT DE PORTA DE MADEIRA FRISADA, SEMI-OCA (LEVE OU MÉDIA), PADRÃO POPULAR, 80X210CM, ESPESSURA DE 3,5CM, ITENS INCLUSOS: DOBRADIÇAS, MONTAGEM E INSTALAÇÃO DE BATENTE, FECHADURA COM EXECUÇÃO DO FURO - FORNECIMENTO E INSTALAÇÃO. AF_12/2019</v>
          </cell>
          <cell r="C2213" t="str">
            <v>UN</v>
          </cell>
          <cell r="D2213">
            <v>866.25</v>
          </cell>
        </row>
        <row r="2214">
          <cell r="A2214">
            <v>100691</v>
          </cell>
          <cell r="B2214" t="str">
            <v>KIT DE PORTA DE MADEIRA TIPO VENEZIANA, 80X210CM (ESPESSURA DE 3CM), PADRÃO MÉDIO, ITENS INCLUSOS: DOBRADIÇAS, MONTAGEM E INSTALAÇÃO DE BATENTE, FECHADURA COM EXECUÇÃO DO FURO - FORNECIMENTO E INSTALAÇÃO. AF_12/2019</v>
          </cell>
          <cell r="C2214" t="str">
            <v>UN</v>
          </cell>
          <cell r="D2214">
            <v>1539.2</v>
          </cell>
        </row>
        <row r="2215">
          <cell r="A2215">
            <v>100692</v>
          </cell>
          <cell r="B2215" t="str">
            <v>KIT DE PORTA DE MADEIRA TIPO VENEZIANA, 80X210CM (ESPESSURA DE 3CM), PADRÃO POPULAR, ITENS INCLUSOS: DOBRADIÇAS, MONTAGEM E INSTALAÇÃO DE BATENTE, FECHADURA COM EXECUÇÃO DO FURO - FORNECIMENTO E INSTALAÇÃO. AF_12/2019</v>
          </cell>
          <cell r="C2215" t="str">
            <v>UN</v>
          </cell>
          <cell r="D2215">
            <v>1380.8</v>
          </cell>
        </row>
        <row r="2216">
          <cell r="A2216">
            <v>100693</v>
          </cell>
          <cell r="B2216" t="str">
            <v>KIT DE PORTA DE MADEIRA TIPO MEXICANA, MACIÇA (PESADA OU SUPERPESADA), PADRÃO MÉDIO, 80X210CM, ESPESSURA DE 3,5CM, ITENS INCLUSOS: DOBRADIÇAS, MONTAGEM E INSTALAÇÃO DE BATENTE, FECHADURA COM EXECUÇÃO DO FURO - FORNECIMENTO E INSTALAÇÃO. AF_12/2019</v>
          </cell>
          <cell r="C2216" t="str">
            <v>UN</v>
          </cell>
          <cell r="D2216">
            <v>1897.85</v>
          </cell>
        </row>
        <row r="2217">
          <cell r="A2217">
            <v>100694</v>
          </cell>
          <cell r="B2217" t="str">
            <v>KIT DE PORTA DE MADEIRA TIPO MEXICANA, MACIÇA (PESADA OU SUPERPESADA), PADRÃO POPULAR, 80X210CM, ESPESSURA DE 3,5CM, ITENS INCLUSOS: DOBRADIÇAS, MONTAGEM E INSTALAÇÃO DE BATENTE, FECHADURA COM EXECUÇÃO DO FURO - FORNECIMENTO E INSTALAÇÃO. AF_12/2019</v>
          </cell>
          <cell r="C2217" t="str">
            <v>UN</v>
          </cell>
          <cell r="D2217">
            <v>1739.45</v>
          </cell>
        </row>
        <row r="2218">
          <cell r="A2218">
            <v>100695</v>
          </cell>
          <cell r="B2218" t="str">
            <v>RECOLOCAÇÃO DE FOLHAS DE PORTA DE MADEIRA LEVE OU MÉDIA DE 60CM DE LARGURA, CONSIDERANDO REAPROVEITAMENTO DO MATERIAL. AF_12/2019</v>
          </cell>
          <cell r="C2218" t="str">
            <v>UN</v>
          </cell>
          <cell r="D2218">
            <v>64.89</v>
          </cell>
        </row>
        <row r="2219">
          <cell r="A2219">
            <v>100696</v>
          </cell>
          <cell r="B2219" t="str">
            <v>RECOLOCAÇÃO DE FOLHAS DE PORTA DE MADEIRA LEVE OU MÉDIA DE 70CM DE LARGURA, CONSIDERANDO REAPROVEITAMENTO DO MATERIAL. AF_12/2019</v>
          </cell>
          <cell r="C2219" t="str">
            <v>UN</v>
          </cell>
          <cell r="D2219">
            <v>72.13</v>
          </cell>
        </row>
        <row r="2220">
          <cell r="A2220">
            <v>100697</v>
          </cell>
          <cell r="B2220" t="str">
            <v>RECOLOCAÇÃO DE FOLHAS DE PORTA DE MADEIRA LEVE OU MÉDIA DE 80CM DE LARGURA, CONSIDERANDO REAPROVEITAMENTO DO MATERIAL. AF_12/2019</v>
          </cell>
          <cell r="C2220" t="str">
            <v>UN</v>
          </cell>
          <cell r="D2220">
            <v>79.430000000000007</v>
          </cell>
        </row>
        <row r="2221">
          <cell r="A2221">
            <v>100698</v>
          </cell>
          <cell r="B2221" t="str">
            <v>RECOLOCAÇÃO DE FOLHAS DE PORTA DE MADEIRA LEVE OU MÉDIA DE 90CM DE LARGURA, CONSIDERANDO REAPROVEITAMENTO DO MATERIAL. AF_12/2019</v>
          </cell>
          <cell r="C2221" t="str">
            <v>UN</v>
          </cell>
          <cell r="D2221">
            <v>86.71</v>
          </cell>
        </row>
        <row r="2222">
          <cell r="A2222">
            <v>100699</v>
          </cell>
          <cell r="B2222" t="str">
            <v>RECOLOCAÇÃO DE FOLHAS DE PORTA DE MADEIRA PESADA OU SUPERPESADA DE 80CM DE LARGURA, CONSIDERANDO REAPROVEITAMENTO DO MATERIAL. AF_12/2019</v>
          </cell>
          <cell r="C2222" t="str">
            <v>UN</v>
          </cell>
          <cell r="D2222">
            <v>103.54</v>
          </cell>
        </row>
        <row r="2223">
          <cell r="A2223">
            <v>100700</v>
          </cell>
          <cell r="B2223" t="str">
            <v>PORTA DE MADEIRA COMPENSADA LISA PARA PINTURA, 120X210X3,5CM, 2 FOLHAS, INCLUSO ADUELA 2A, ALIZAR 2A E DOBRADIÇAS. AF_12/2019</v>
          </cell>
          <cell r="C2223" t="str">
            <v>UN</v>
          </cell>
          <cell r="D2223">
            <v>784.23</v>
          </cell>
        </row>
        <row r="2224">
          <cell r="A2224">
            <v>100712</v>
          </cell>
          <cell r="B2224" t="str">
            <v>KIT DE PORTA DE MADEIRA PARA VERNIZ, SEMI-OCA (LEVE OU MÉDIA), PADRÃO POPULAR, 70X210CM, ESPESSURA DE 3,5CM, ITENS INCLUSOS: DOBRADIÇAS, MONTAGEM E INSTALAÇÃO DE BATENTE, FECHADURA COM EXECUÇÃO DO FURO - FORNECIMENTO E INSTALAÇÃO. AF_12/2019</v>
          </cell>
          <cell r="C2224" t="str">
            <v>UN</v>
          </cell>
          <cell r="D2224">
            <v>790.55</v>
          </cell>
        </row>
        <row r="2225">
          <cell r="A2225">
            <v>100665</v>
          </cell>
          <cell r="B2225" t="str">
            <v>JANELA DE MADEIRA (CEDRINHO/ANGELIM OU EQUIV.) DE ABRIR COM 4 FOLHAS (2 VENEZIANAS E 2 GUILHOTINAS), COM BATENTE, ALIZAR E FERRAGENS, EXCLUSIVE VIDROS, ACABAMENTO E CONTRAMARCO, FIXAÇÃO C/ PARAFUSO E ESPUMA - FORNECIMENTO E INSTALAÇÃO. AF_11/2024</v>
          </cell>
          <cell r="C2225" t="str">
            <v>M2</v>
          </cell>
          <cell r="D2225">
            <v>788.6</v>
          </cell>
        </row>
        <row r="2226">
          <cell r="A2226">
            <v>100666</v>
          </cell>
          <cell r="B2226" t="str">
            <v>JANELA DE MADEIRA (PINUS/EUCALIPTO OU EQUIV.) DE ABRIR COM 4 FOLHAS (2 VENEZIANAS E 2 GUILHOTINAS), COM BATENTE, ALIZAR E FERRAGENS, EXCLUSIVE VIDROS, ACABAMENTO E CONTRAMARCO, FIXAÇÃO C/ PARAFUSO E ESPUMA - FORNECIMENTO E INSTALAÇÃO. AF_11/2024</v>
          </cell>
          <cell r="C2226" t="str">
            <v>M2</v>
          </cell>
          <cell r="D2226">
            <v>630.25</v>
          </cell>
        </row>
        <row r="2227">
          <cell r="A2227">
            <v>100667</v>
          </cell>
          <cell r="B2227" t="str">
            <v>JANELA DE MADEIRA (IMBUIA/CEDRO OU EQUIV.) DE ABRIR COM 4 FOLHAS (2 VENEZIANAS E 2 GUILHOTINAS), COM BATENTE, ALIZAR E FERRAGENS, EXCLUSIVE VIDROS, ACABAMENTO E CONTRAMARCO, FIXAÇÃO C/ PARAFUSO E ESPUMA - FORNECIMENTO E INSTALAÇÃO. AF_11/2024</v>
          </cell>
          <cell r="C2227" t="str">
            <v>M2</v>
          </cell>
          <cell r="D2227">
            <v>1012.47</v>
          </cell>
        </row>
        <row r="2228">
          <cell r="A2228">
            <v>100668</v>
          </cell>
          <cell r="B2228" t="str">
            <v>JANELA DE MADEIRA (CEDRINHO/ANGELIM OU EQUIV.) TIPO MAXIM-AR, PARA VIDRO, COM BATENTE, ALIZAR E FERRAGENS, EXCLUSIVE VIDRO, ACABAMENTO E CONTRAMARCO, FIXAÇÃO C/ PARAFUSO E ESPUMA - FORNECIMENTO E INSTALAÇÃO. AF_11/2024</v>
          </cell>
          <cell r="C2228" t="str">
            <v>M2</v>
          </cell>
          <cell r="D2228">
            <v>1189.06</v>
          </cell>
        </row>
        <row r="2229">
          <cell r="A2229">
            <v>100669</v>
          </cell>
          <cell r="B2229" t="str">
            <v>JANELA DE MADEIRA (PINUS/EUCALIPTO OU EQUIV.) TIPO BASCULANTE COM 2 FOLHAS PARA VIDRO, COM BATENTE, ALIZAR E FERRAGENS, EXCLUSIVE VIDROS, ACABAMENTO E CONTRAMARCO, FIXAÇÃO C/ PARAFUSO E ESPUMA - FORNECIMENTO E INSTALAÇÃO. AF_11/2024</v>
          </cell>
          <cell r="C2229" t="str">
            <v>M2</v>
          </cell>
          <cell r="D2229">
            <v>822.73</v>
          </cell>
        </row>
        <row r="2230">
          <cell r="A2230">
            <v>100670</v>
          </cell>
          <cell r="B2230" t="str">
            <v>JANELA DE MADEIRA (CEDRINHO/ANGELIM OU EQUIV.) DE CORRER COM 6 FOLHAS (4 VENEZ. FIXAS E 2 DE CORRER), COM BATENTE, ALIZAR E FERRAGENS, EXCLUSIVE VIDROS, ACABAMENTO E CONTRAMARCO, FIXAÇÃO C/ PARAFUSO E ESPUMA - FORNECIMENTO E INSTALAÇÃO. AF_11/2024</v>
          </cell>
          <cell r="C2230" t="str">
            <v>M2</v>
          </cell>
          <cell r="D2230">
            <v>971.24</v>
          </cell>
        </row>
        <row r="2231">
          <cell r="A2231">
            <v>100671</v>
          </cell>
          <cell r="B2231" t="str">
            <v>JANELA DE MADEIRA (IMBUIA/CEDRO OU EQUIV) DE CORRER COM 6 FOLHAS (4 VENEZ. FIXAS E 2 DE CORRER), COM BATENTE, ALIZAR E FERRAGENS, EXCLUSIVE VIDROS, ACABAMENTO E CONTRAMARCO, FIXAÇÃO C/ PARAFUSO E ESPUMA - FORNECIMENTO E INSTALAÇÃO. AF_11/2024</v>
          </cell>
          <cell r="C2231" t="str">
            <v>M2</v>
          </cell>
          <cell r="D2231">
            <v>1198.8900000000001</v>
          </cell>
        </row>
        <row r="2232">
          <cell r="A2232">
            <v>100672</v>
          </cell>
          <cell r="B2232" t="str">
            <v>JANELA DE MADEIRA (PINUS/EUCALIPTO OU EQUIV.) DE CORRER COM 6 FOLHAS (4 VENEZ. FIXAS E 2 DE CORRER), COM BATENTE, ALIZAR E FERRAGENS, EXCLUSIVE VIDROS, ACABAMENTO E CONTRAMARCO, FIXAÇÃO C/ PARAFUSO E ESPUMA - FORNECIMENTO E INSTALAÇÃO. AF_11/2024</v>
          </cell>
          <cell r="C2232" t="str">
            <v>M2</v>
          </cell>
          <cell r="D2232">
            <v>783.7</v>
          </cell>
        </row>
        <row r="2233">
          <cell r="A2233">
            <v>100701</v>
          </cell>
          <cell r="B2233" t="str">
            <v>PORTA DE FERRO, DE ABRIR, TIPO GRADE COM CHAPA, COM GUARNIÇÕES. AF_12/2019</v>
          </cell>
          <cell r="C2233" t="str">
            <v>M2</v>
          </cell>
          <cell r="D2233">
            <v>638.16</v>
          </cell>
        </row>
        <row r="2234">
          <cell r="A2234">
            <v>94559</v>
          </cell>
          <cell r="B2234" t="str">
            <v>JANELA DE AÇO TIPO BASCULANTE PARA VIDROS, COM BATENTE, FERRAGENS E PINTURA ANTICORROSIVA, EXCLUSIVE VIDROS, ACABAMENTO, ALIZAR E CONTRAMARCO, FIXAÇÃO COM ARGAMASSA. FORNECIMENTO E INSTALAÇÃO. AF_11/2024</v>
          </cell>
          <cell r="C2234" t="str">
            <v>M2</v>
          </cell>
          <cell r="D2234">
            <v>697.18</v>
          </cell>
        </row>
        <row r="2235">
          <cell r="A2235">
            <v>94562</v>
          </cell>
          <cell r="B2235" t="str">
            <v>JANELA DE AÇO DE CORRER COM 4 FOLHAS PARA VIDRO, COM BATENTE, FERRAGENS E PINTURA ANTICORROSIVA, EXCLUSIVE VIDROS, ALIZAR E CONTRAMARCO, FIXAÇÃO COM ARGAMASSA. FORNECIMENTO E INSTALAÇÃO. AF_11/2024</v>
          </cell>
          <cell r="C2235" t="str">
            <v>M2</v>
          </cell>
          <cell r="D2235">
            <v>595.26</v>
          </cell>
        </row>
        <row r="2236">
          <cell r="A2236">
            <v>94587</v>
          </cell>
          <cell r="B2236" t="str">
            <v>CONTRAMARCO DE AÇO, FIXAÇÃO COM ARGAMASSA - FORNECIMENTO E INSTALAÇÃO. AF_11/2024</v>
          </cell>
          <cell r="C2236" t="str">
            <v>M</v>
          </cell>
          <cell r="D2236">
            <v>64.7</v>
          </cell>
        </row>
        <row r="2237">
          <cell r="A2237">
            <v>94588</v>
          </cell>
          <cell r="B2237" t="str">
            <v>CONTRAMARCO DE AÇO, FIXAÇÃO COM PARAFUSO - FORNECIMENTO E INSTALAÇÃO. AF_11/2024</v>
          </cell>
          <cell r="C2237" t="str">
            <v>M</v>
          </cell>
          <cell r="D2237">
            <v>75.44</v>
          </cell>
        </row>
        <row r="2238">
          <cell r="A2238">
            <v>105813</v>
          </cell>
          <cell r="B2238" t="str">
            <v>JANELA DE AÇO GALVANIZADO TIPO MAXIM-AR, COM BATENTE, FERRAGENS, PINTURA ANTICORROSIVA E GRADE, 1 FOLHA, EXCLUSIVE ALIZAR E CONTRAMARCO, FIXAÇÃO COM ARGAMASSA - FORNECIMENTO E INSTALAÇÃO. AF_11/2024</v>
          </cell>
          <cell r="C2238" t="str">
            <v>M2</v>
          </cell>
          <cell r="D2238">
            <v>1003.29</v>
          </cell>
        </row>
        <row r="2239">
          <cell r="A2239">
            <v>99837</v>
          </cell>
          <cell r="B2239" t="str">
            <v>GUARDA-CORPO DE AÇO GALVANIZADO DE 1,10M, MONTANTES TUBULARES DE 1.1/4" ESPAÇADOS DE 1,20M, TRAVESSA SUPERIOR DE 1.1/2", GRADIL FORMADO POR TUBOS HORIZONTAIS DE 1" E VERTICAIS DE 3/4", FIXADO COM CHUMBADOR MECÂNICO. AF_04/2019_PS</v>
          </cell>
          <cell r="C2239" t="str">
            <v>M</v>
          </cell>
          <cell r="D2239">
            <v>781.5</v>
          </cell>
        </row>
        <row r="2240">
          <cell r="A2240">
            <v>99839</v>
          </cell>
          <cell r="B2240" t="str">
            <v>GUARDA-CORPO DE AÇO GALVANIZADO DE 1,10M DE ALTURA, MONTANTES TUBULARES DE 1.1/2  ESPAÇADOS DE 1,20M, TRAVESSA SUPERIOR DE 2 , GRADIL FORMADO POR BARRAS CHATAS EM FERRO DE 32X4,8MM, FIXADO COM CHUMBADOR MECÂNICO. AF_04/2019_PS</v>
          </cell>
          <cell r="C2240" t="str">
            <v>M</v>
          </cell>
          <cell r="D2240">
            <v>580.07000000000005</v>
          </cell>
        </row>
        <row r="2241">
          <cell r="A2241">
            <v>99841</v>
          </cell>
          <cell r="B2241" t="str">
            <v>GUARDA-CORPO PANORÂMICO COM PERFIS DE ALUMÍNIO E VIDRO LAMINADO 8 MM, FIXADO COM CHUMBADOR MECÂNICO. AF_04/2019_PS</v>
          </cell>
          <cell r="C2241" t="str">
            <v>M</v>
          </cell>
          <cell r="D2241">
            <v>1166.1400000000001</v>
          </cell>
        </row>
        <row r="2242">
          <cell r="A2242">
            <v>99855</v>
          </cell>
          <cell r="B2242" t="str">
            <v>CORRIMÃO SIMPLES, DIÂMETRO EXTERNO = 1 1/2", EM AÇO GALVANIZADO. AF_04/2019_PS</v>
          </cell>
          <cell r="C2242" t="str">
            <v>M</v>
          </cell>
          <cell r="D2242">
            <v>141.5</v>
          </cell>
        </row>
        <row r="2243">
          <cell r="A2243">
            <v>99857</v>
          </cell>
          <cell r="B2243" t="str">
            <v>CORRIMÃO SIMPLES, DIÂMETRO EXTERNO = 1 1/2", EM ALUMÍNIO. AF_04/2019_PS</v>
          </cell>
          <cell r="C2243" t="str">
            <v>M</v>
          </cell>
          <cell r="D2243">
            <v>98.41</v>
          </cell>
        </row>
        <row r="2244">
          <cell r="A2244">
            <v>99861</v>
          </cell>
          <cell r="B2244" t="str">
            <v>GRADIL EM FERRO FIXADO EM VÃOS DE JANELAS, FORMADO POR BARRAS CHATAS DE 25X4,8 MM. AF_04/2019</v>
          </cell>
          <cell r="C2244" t="str">
            <v>M2</v>
          </cell>
          <cell r="D2244">
            <v>649.69000000000005</v>
          </cell>
        </row>
        <row r="2245">
          <cell r="A2245">
            <v>99862</v>
          </cell>
          <cell r="B2245" t="str">
            <v>GRADIL EM ALUMÍNIO FIXADO EM VÃOS DE JANELAS, FORMADO POR TUBOS DE 3/4". AF_04/2019</v>
          </cell>
          <cell r="C2245" t="str">
            <v>M2</v>
          </cell>
          <cell r="D2245">
            <v>644.46</v>
          </cell>
        </row>
        <row r="2246">
          <cell r="A2246">
            <v>90838</v>
          </cell>
          <cell r="B2246" t="str">
            <v>PORTA CORTA-FOGO 90X210X4CM - FORNECIMENTO E INSTALAÇÃO. AF_12/2019</v>
          </cell>
          <cell r="C2246" t="str">
            <v>UN</v>
          </cell>
          <cell r="D2246">
            <v>1607.82</v>
          </cell>
        </row>
        <row r="2247">
          <cell r="A2247">
            <v>91338</v>
          </cell>
          <cell r="B2247" t="str">
            <v>PORTA DE ALUMÍNIO DE ABRIR COM LAMBRI, COM GUARNIÇÃO, FIXAÇÃO COM PARAFUSOS - FORNECIMENTO E INSTALAÇÃO. AF_12/2019</v>
          </cell>
          <cell r="C2247" t="str">
            <v>M2</v>
          </cell>
          <cell r="D2247">
            <v>808.55</v>
          </cell>
        </row>
        <row r="2248">
          <cell r="A2248">
            <v>91341</v>
          </cell>
          <cell r="B2248" t="str">
            <v>PORTA EM ALUMÍNIO DE ABRIR TIPO VENEZIANA COM GUARNIÇÃO, FIXAÇÃO COM PARAFUSOS - FORNECIMENTO E INSTALAÇÃO. AF_12/2019</v>
          </cell>
          <cell r="C2248" t="str">
            <v>M2</v>
          </cell>
          <cell r="D2248">
            <v>628.54999999999995</v>
          </cell>
        </row>
        <row r="2249">
          <cell r="A2249">
            <v>94805</v>
          </cell>
          <cell r="B2249" t="str">
            <v>PORTA DE ALUMÍNIO DE ABRIR PARA VIDRO SEM GUARNIÇÃO, 87X210CM, FIXAÇÃO COM PARAFUSOS, INCLUSIVE VIDROS - FORNECIMENTO E INSTALAÇÃO. AF_12/2019</v>
          </cell>
          <cell r="C2249" t="str">
            <v>UN</v>
          </cell>
          <cell r="D2249">
            <v>802.51</v>
          </cell>
        </row>
        <row r="2250">
          <cell r="A2250">
            <v>94806</v>
          </cell>
          <cell r="B2250" t="str">
            <v>PORTA EM AÇO DE ABRIR PARA VIDRO SEM GUARNIÇÃO, 87X210CM, FIXAÇÃO COM PARAFUSOS, EXCLUSIVE VIDROS - FORNECIMENTO E INSTALAÇÃO. AF_12/2019</v>
          </cell>
          <cell r="C2250" t="str">
            <v>UN</v>
          </cell>
          <cell r="D2250">
            <v>739.82</v>
          </cell>
        </row>
        <row r="2251">
          <cell r="A2251">
            <v>94807</v>
          </cell>
          <cell r="B2251" t="str">
            <v>PORTA EM AÇO DE ABRIR TIPO VENEZIANA SEM GUARNIÇÃO, 87X210CM, FIXAÇÃO COM PARAFUSOS - FORNECIMENTO E INSTALAÇÃO. AF_12/2019</v>
          </cell>
          <cell r="C2251" t="str">
            <v>UN</v>
          </cell>
          <cell r="D2251">
            <v>673.73</v>
          </cell>
        </row>
        <row r="2252">
          <cell r="A2252">
            <v>100702</v>
          </cell>
          <cell r="B2252" t="str">
            <v>PORTA DE CORRER DE ALUMÍNIO, COM DUAS FOLHAS PARA VIDRO, INCLUSO VIDRO LISO INCOLOR, FECHADURA E PUXADOR, SEM ALIZAR. AF_12/2019</v>
          </cell>
          <cell r="C2252" t="str">
            <v>M2</v>
          </cell>
          <cell r="D2252">
            <v>449.65</v>
          </cell>
        </row>
        <row r="2253">
          <cell r="A2253">
            <v>102188</v>
          </cell>
          <cell r="B2253" t="str">
            <v>MOLA HIDRAULICA DE PISO PARA PORTA DE VIDRO TEMPERADO. AF_01/2021</v>
          </cell>
          <cell r="C2253" t="str">
            <v>UN</v>
          </cell>
          <cell r="D2253">
            <v>805.13</v>
          </cell>
        </row>
        <row r="2254">
          <cell r="A2254">
            <v>102189</v>
          </cell>
          <cell r="B2254" t="str">
            <v>JOGO DE FERRAGENS CROMADAS PARA PORTA DE VIDRO TEMPERADO, UMA FOLHA COMPOSTO DE DOBRADICAS SUPERIOR E INFERIOR, TRINCO, FECHADURA, CONTRA FECHADURA COM CAPUCHINHO SEM MOLA E PUXADOR. AF_01/2021</v>
          </cell>
          <cell r="C2254" t="str">
            <v>UN</v>
          </cell>
          <cell r="D2254">
            <v>226.47</v>
          </cell>
        </row>
        <row r="2255">
          <cell r="A2255">
            <v>100703</v>
          </cell>
          <cell r="B2255" t="str">
            <v>PUXADOR CENTRAL PARA ESQUADRIA DE MADEIRA. AF_12/2019</v>
          </cell>
          <cell r="C2255" t="str">
            <v>UN</v>
          </cell>
          <cell r="D2255">
            <v>33</v>
          </cell>
        </row>
        <row r="2256">
          <cell r="A2256">
            <v>100704</v>
          </cell>
          <cell r="B2256" t="str">
            <v>PORTA CADEADO ZINCADO OXIDADO PRETO COM CADEADO DE AÇO INOX, LARGURA DE *50* MM. AF_12/2019</v>
          </cell>
          <cell r="C2256" t="str">
            <v>UN</v>
          </cell>
          <cell r="D2256">
            <v>69.06</v>
          </cell>
        </row>
        <row r="2257">
          <cell r="A2257">
            <v>100705</v>
          </cell>
          <cell r="B2257" t="str">
            <v>TARJETA TIPO LIVRE/OCUPADO PARA PORTA DE BANHEIRO. AF_12/2019</v>
          </cell>
          <cell r="C2257" t="str">
            <v>UN</v>
          </cell>
          <cell r="D2257">
            <v>81.150000000000006</v>
          </cell>
        </row>
        <row r="2258">
          <cell r="A2258">
            <v>100706</v>
          </cell>
          <cell r="B2258" t="str">
            <v>CREMONA EM LATÃO CROMADO OU POLIDO, COMPLETA. AF_12/2019</v>
          </cell>
          <cell r="C2258" t="str">
            <v>UN</v>
          </cell>
          <cell r="D2258">
            <v>74.36</v>
          </cell>
        </row>
        <row r="2259">
          <cell r="A2259">
            <v>100707</v>
          </cell>
          <cell r="B2259" t="str">
            <v>FECHO DE EMBUTIR TIPO UNHA 22CM. AF_12/2019</v>
          </cell>
          <cell r="C2259" t="str">
            <v>UN</v>
          </cell>
          <cell r="D2259">
            <v>146.1</v>
          </cell>
        </row>
        <row r="2260">
          <cell r="A2260">
            <v>100708</v>
          </cell>
          <cell r="B2260" t="str">
            <v>FECHO DE EMBUTIR TIPO UNHA 40CM. AF_12/2019</v>
          </cell>
          <cell r="C2260" t="str">
            <v>UN</v>
          </cell>
          <cell r="D2260">
            <v>182.07</v>
          </cell>
        </row>
        <row r="2261">
          <cell r="A2261">
            <v>100709</v>
          </cell>
          <cell r="B2261" t="str">
            <v>DOBRADIÇA EM AÇO/FERRO, 3" X 21/2", E=1,9 A 2MM, SEN ANEL, CROMADO OU ZINCADO, TAMPA BOLA, COM PARAFUSOS. AF_12/2019</v>
          </cell>
          <cell r="C2261" t="str">
            <v>UN</v>
          </cell>
          <cell r="D2261">
            <v>48.06</v>
          </cell>
        </row>
        <row r="2262">
          <cell r="A2262">
            <v>100710</v>
          </cell>
          <cell r="B2262" t="str">
            <v>DOBRADIÇA TIPO VAI E VEM EM LATÃO POLIDO 3". AF_12/2019</v>
          </cell>
          <cell r="C2262" t="str">
            <v>UN</v>
          </cell>
          <cell r="D2262">
            <v>108.52</v>
          </cell>
        </row>
        <row r="2263">
          <cell r="A2263">
            <v>102151</v>
          </cell>
          <cell r="B2263" t="str">
            <v>INSTALAÇÃO DE VIDRO LISO INCOLOR, E = 3 MM, EM ESQUADRIA DE MADEIRA, FIXADO COM BAGUETE. AF_01/2021</v>
          </cell>
          <cell r="C2263" t="str">
            <v>M2</v>
          </cell>
          <cell r="D2263">
            <v>181.11</v>
          </cell>
        </row>
        <row r="2264">
          <cell r="A2264">
            <v>102152</v>
          </cell>
          <cell r="B2264" t="str">
            <v>INSTALAÇÃO DE VIDRO LISO, E = 4 MM, EM ESQUADRIA DE MADEIRA, FIXADO COM BAGUETE. AF_01/2021</v>
          </cell>
          <cell r="C2264" t="str">
            <v>M2</v>
          </cell>
          <cell r="D2264">
            <v>201.11</v>
          </cell>
        </row>
        <row r="2265">
          <cell r="A2265">
            <v>102153</v>
          </cell>
          <cell r="B2265" t="str">
            <v>INSTALAÇÃO DE VIDRO LISO FUME, E = 4 MM, EM ESQUADRIA DE MADEIRA, FIXADO COM BAGUETE. AF_01/2021</v>
          </cell>
          <cell r="C2265" t="str">
            <v>M2</v>
          </cell>
          <cell r="D2265">
            <v>254.44</v>
          </cell>
        </row>
        <row r="2266">
          <cell r="A2266">
            <v>102154</v>
          </cell>
          <cell r="B2266" t="str">
            <v>INSTALAÇÃO DE VIDRO LISO INCOLOR, E = 5 MM, EM ESQUADRIA DE MADEIRA, FIXADO COM BAGUETE. AF_01/2021</v>
          </cell>
          <cell r="C2266" t="str">
            <v>M2</v>
          </cell>
          <cell r="D2266">
            <v>219.69</v>
          </cell>
        </row>
        <row r="2267">
          <cell r="A2267">
            <v>102155</v>
          </cell>
          <cell r="B2267" t="str">
            <v>INSTALAÇÃO DE VIDRO LISO FUME, E = 5 MM, EM ESQUADRIA DE MADEIRA, FIXADO COM BAGUETE. AF_01/2021</v>
          </cell>
          <cell r="C2267" t="str">
            <v>M2</v>
          </cell>
          <cell r="D2267">
            <v>263.32</v>
          </cell>
        </row>
        <row r="2268">
          <cell r="A2268">
            <v>102156</v>
          </cell>
          <cell r="B2268" t="str">
            <v>INSTALAÇÃO DE VIDRO LISO INCOLOR, E = 6 MM, EM ESQUADRIA DE MADEIRA, FIXADO COM BAGUETE. AF_01/2021</v>
          </cell>
          <cell r="C2268" t="str">
            <v>M2</v>
          </cell>
          <cell r="D2268">
            <v>251.98</v>
          </cell>
        </row>
        <row r="2269">
          <cell r="A2269">
            <v>102157</v>
          </cell>
          <cell r="B2269" t="str">
            <v>INSTALAÇÃO DE VIDRO LISO FUME, E = 6 MM, EM ESQUADRIA DE MADEIRA, FIXADO COM BAGUETE. AF_01/2021</v>
          </cell>
          <cell r="C2269" t="str">
            <v>M2</v>
          </cell>
          <cell r="D2269">
            <v>345.32</v>
          </cell>
        </row>
        <row r="2270">
          <cell r="A2270">
            <v>102158</v>
          </cell>
          <cell r="B2270" t="str">
            <v>INSTALAÇÃO DE VIDRO LISO INCOLOR, E = 8 MM, EM ESQUADRIA DE MADEIRA, FIXADO COM BAGUETE. AF_01/2021</v>
          </cell>
          <cell r="C2270" t="str">
            <v>M2</v>
          </cell>
          <cell r="D2270">
            <v>349.47</v>
          </cell>
        </row>
        <row r="2271">
          <cell r="A2271">
            <v>102159</v>
          </cell>
          <cell r="B2271" t="str">
            <v>INSTALAÇÃO DE VIDRO LISO INCOLOR, E = 10 MM, EM ESQUADRIA DE MADEIRA, FIXADO COM BAGUETE. AF_01/2021</v>
          </cell>
          <cell r="C2271" t="str">
            <v>M2</v>
          </cell>
          <cell r="D2271">
            <v>416.47</v>
          </cell>
        </row>
        <row r="2272">
          <cell r="A2272">
            <v>102160</v>
          </cell>
          <cell r="B2272" t="str">
            <v>INSTALAÇÃO DE VIDRO IMPRESSO, E = 4 MM, EM ESQUADRIA DE MADEIRA, FIXADO COM BAGUETE. AF_01/2021</v>
          </cell>
          <cell r="C2272" t="str">
            <v>M2</v>
          </cell>
          <cell r="D2272">
            <v>174.44</v>
          </cell>
        </row>
        <row r="2273">
          <cell r="A2273">
            <v>102161</v>
          </cell>
          <cell r="B2273" t="str">
            <v>INSTALAÇÃO DE VIDRO LISO INCOLOR, E = 3 MM, EM ESQUADRIA DE ALUMÍNIO OU PVC, FIXADO COM BAGUETE. AF_01/2021_PS</v>
          </cell>
          <cell r="C2273" t="str">
            <v>M2</v>
          </cell>
          <cell r="D2273">
            <v>289.95999999999998</v>
          </cell>
        </row>
        <row r="2274">
          <cell r="A2274">
            <v>102162</v>
          </cell>
          <cell r="B2274" t="str">
            <v>INSTALAÇÃO DE VIDRO LISO INCOLOR, E = 4 MM, EM ESQUADRIA DE ALUMÍNIO OU PVC, FIXADO COM BAGUETE. AF_01/2021_PS</v>
          </cell>
          <cell r="C2274" t="str">
            <v>M2</v>
          </cell>
          <cell r="D2274">
            <v>309.95999999999998</v>
          </cell>
        </row>
        <row r="2275">
          <cell r="A2275">
            <v>102163</v>
          </cell>
          <cell r="B2275" t="str">
            <v>INSTALAÇÃO DE VIDRO LISO FUME, E = 4 MM, EM ESQUADRIA DE ALUMÍNIO OU PVC, FIXADO COM BAGUETE. AF_01/2021_PS</v>
          </cell>
          <cell r="C2275" t="str">
            <v>M2</v>
          </cell>
          <cell r="D2275">
            <v>363.29</v>
          </cell>
        </row>
        <row r="2276">
          <cell r="A2276">
            <v>102164</v>
          </cell>
          <cell r="B2276" t="str">
            <v>INSTALAÇÃO DE VIDRO LISO INCOLOR, E = 5 MM, EM ESQUADRIA DE ALUMÍNIO OU PVC, FIXADO COM BAGUETE. AF_01/2021_PS</v>
          </cell>
          <cell r="C2276" t="str">
            <v>M2</v>
          </cell>
          <cell r="D2276">
            <v>308.52999999999997</v>
          </cell>
        </row>
        <row r="2277">
          <cell r="A2277">
            <v>102165</v>
          </cell>
          <cell r="B2277" t="str">
            <v>INSTALAÇÃO DE VIDRO LISO FUME, E = 5 MM, EM ESQUADRIA DE ALUMÍNIO OU PVC, FIXADO COM BAGUETE. AF_01/2021_PS</v>
          </cell>
          <cell r="C2277" t="str">
            <v>M2</v>
          </cell>
          <cell r="D2277">
            <v>352.16</v>
          </cell>
        </row>
        <row r="2278">
          <cell r="A2278">
            <v>102166</v>
          </cell>
          <cell r="B2278" t="str">
            <v>INSTALAÇÃO DE VIDRO LISO INCOLOR, E = 6 MM, EM ESQUADRIA DE ALUMÍNIO OU PVC, FIXADO COM BAGUETE. AF_01/2021_PS</v>
          </cell>
          <cell r="C2278" t="str">
            <v>M2</v>
          </cell>
          <cell r="D2278">
            <v>320.77</v>
          </cell>
        </row>
        <row r="2279">
          <cell r="A2279">
            <v>102167</v>
          </cell>
          <cell r="B2279" t="str">
            <v>INSTALAÇÃO DE VIDRO LISO FUME, E = 6 MM, EM ESQUADRIA DE ALUMÍNIO OU PVC, FIXADO COM BAGUETE. AF_01/2021_PS</v>
          </cell>
          <cell r="C2279" t="str">
            <v>M2</v>
          </cell>
          <cell r="D2279">
            <v>414.11</v>
          </cell>
        </row>
        <row r="2280">
          <cell r="A2280">
            <v>102168</v>
          </cell>
          <cell r="B2280" t="str">
            <v>INSTALAÇÃO DE VIDRO LISO INCOLOR, E = 8 MM, EM ESQUADRIA DE ALUMÍNIO OU PVC, FIXADO COM BAGUETE. AF_01/2021_PS</v>
          </cell>
          <cell r="C2280" t="str">
            <v>M2</v>
          </cell>
          <cell r="D2280">
            <v>400.45</v>
          </cell>
        </row>
        <row r="2281">
          <cell r="A2281">
            <v>102169</v>
          </cell>
          <cell r="B2281" t="str">
            <v>INSTALAÇÃO DE VIDRO LISO INCOLOR, E = 10 MM, EM ESQUADRIA DE ALUMÍNIO OU PVC, FIXADO COM BAGUETE. AF_01/2021_PS</v>
          </cell>
          <cell r="C2281" t="str">
            <v>M2</v>
          </cell>
          <cell r="D2281">
            <v>460.86</v>
          </cell>
        </row>
        <row r="2282">
          <cell r="A2282">
            <v>102170</v>
          </cell>
          <cell r="B2282" t="str">
            <v>INSTALAÇÃO DE VIDRO IMPRESSO, E = 4 MM, EM ESQUADRIA DE ALUMÍNIO OU PVC, FIXADO COM BAGUETE. AF_01/2021_PS</v>
          </cell>
          <cell r="C2282" t="str">
            <v>M2</v>
          </cell>
          <cell r="D2282">
            <v>283.29000000000002</v>
          </cell>
        </row>
        <row r="2283">
          <cell r="A2283">
            <v>102171</v>
          </cell>
          <cell r="B2283" t="str">
            <v>INSTALAÇÃO DE VIDRO ARAMADO, E = 6 MM, EM ESQUADRIA DE ALUMÍNIO OU PVC, FIXADO COM BAGUETE. AF_01/2021_PS</v>
          </cell>
          <cell r="C2283" t="str">
            <v>M2</v>
          </cell>
          <cell r="D2283">
            <v>521.87</v>
          </cell>
        </row>
        <row r="2284">
          <cell r="A2284">
            <v>102172</v>
          </cell>
          <cell r="B2284" t="str">
            <v>INSTALAÇÃO DE VIDRO ARAMADO, E = 7 MM, EM ESQUADRIA DE ALUMÍNIO OU PVC, FIXADO COM BAGUETE. AF_01/2021_PS</v>
          </cell>
          <cell r="C2284" t="str">
            <v>M2</v>
          </cell>
          <cell r="D2284">
            <v>507.44</v>
          </cell>
        </row>
        <row r="2285">
          <cell r="A2285">
            <v>102176</v>
          </cell>
          <cell r="B2285" t="str">
            <v>INSTALAÇÃO DE VIDRO LAMINADO, E = 8 MM (4+4), ENCAIXADO EM PERFIL U. AF_01/2021_PS</v>
          </cell>
          <cell r="C2285" t="str">
            <v>M2</v>
          </cell>
          <cell r="D2285">
            <v>938.69</v>
          </cell>
        </row>
        <row r="2286">
          <cell r="A2286">
            <v>102177</v>
          </cell>
          <cell r="B2286" t="str">
            <v>INSTALAÇÃO DE VIDRO LAMINADO, E = 12 MM (4+4+4), ENCAIXADO EM PERFIL U. AF_01/2021_PS</v>
          </cell>
          <cell r="C2286" t="str">
            <v>M2</v>
          </cell>
          <cell r="D2286">
            <v>1886.65</v>
          </cell>
        </row>
        <row r="2287">
          <cell r="A2287">
            <v>102178</v>
          </cell>
          <cell r="B2287" t="str">
            <v>INSTALAÇÃO DE VIDRO LAMINADO, E = 15 MM (5+5+5), ENCAIXADO EM PERFIL U. AF_01/2021_PS</v>
          </cell>
          <cell r="C2287" t="str">
            <v>M2</v>
          </cell>
          <cell r="D2287">
            <v>2165.04</v>
          </cell>
        </row>
        <row r="2288">
          <cell r="A2288">
            <v>102179</v>
          </cell>
          <cell r="B2288" t="str">
            <v>INSTALAÇÃO DE VIDRO TEMPERADO, E = 6 MM, ENCAIXADO EM PERFIL U. AF_01/2021_PS</v>
          </cell>
          <cell r="C2288" t="str">
            <v>M2</v>
          </cell>
          <cell r="D2288">
            <v>430.97</v>
          </cell>
        </row>
        <row r="2289">
          <cell r="A2289">
            <v>102180</v>
          </cell>
          <cell r="B2289" t="str">
            <v>INSTALAÇÃO DE VIDRO TEMPERADO, E = 8 MM, ENCAIXADO EM PERFIL U. AF_01/2021_PS</v>
          </cell>
          <cell r="C2289" t="str">
            <v>M2</v>
          </cell>
          <cell r="D2289">
            <v>511.52</v>
          </cell>
        </row>
        <row r="2290">
          <cell r="A2290">
            <v>102181</v>
          </cell>
          <cell r="B2290" t="str">
            <v>INSTALAÇÃO DE VIDRO TEMPERADO, E = 10 MM, ENCAIXADO EM PERFIL U. AF_01/2021_PS</v>
          </cell>
          <cell r="C2290" t="str">
            <v>M2</v>
          </cell>
          <cell r="D2290">
            <v>618.41999999999996</v>
          </cell>
        </row>
        <row r="2291">
          <cell r="A2291">
            <v>102182</v>
          </cell>
          <cell r="B2291" t="str">
            <v>PORTA PIVOTANTE DE VIDRO TEMPERADO, 90X210 CM, ESPESSURA 10 MM, INCLUSIVE ACESSÓRIOS. AF_01/2021</v>
          </cell>
          <cell r="C2291" t="str">
            <v>UN</v>
          </cell>
          <cell r="D2291">
            <v>1260.42</v>
          </cell>
        </row>
        <row r="2292">
          <cell r="A2292">
            <v>102183</v>
          </cell>
          <cell r="B2292" t="str">
            <v>PORTA PIVOTANTE DE VIDRO TEMPERADO, 2 FOLHAS DE 90X210 CM, ESPESSURA DE 10MM, INCLUSIVE ACESSÓRIOS. AF_01/2021</v>
          </cell>
          <cell r="C2292" t="str">
            <v>UN</v>
          </cell>
          <cell r="D2292">
            <v>2532.7800000000002</v>
          </cell>
        </row>
        <row r="2293">
          <cell r="A2293">
            <v>102184</v>
          </cell>
          <cell r="B2293" t="str">
            <v>PORTA DE ABRIR COM MOLA HIDRÁULICA, EM VIDRO TEMPERADO, 90X210 CM, ESPESSURA 10 MM, INCLUSIVE ACESSÓRIOS. AF_01/2021</v>
          </cell>
          <cell r="C2293" t="str">
            <v>UN</v>
          </cell>
          <cell r="D2293">
            <v>2043.34</v>
          </cell>
        </row>
        <row r="2294">
          <cell r="A2294">
            <v>102185</v>
          </cell>
          <cell r="B2294" t="str">
            <v>PORTA DE ABRIR COM MOLA HIDRÁULICA, EM VIDRO TEMPERADO, 2 FOLHAS DE 90X210 CM, ESPESSURA DD 10MM, INCLUSIVE ACESSÓRIOS. AF_01/2021</v>
          </cell>
          <cell r="C2294" t="str">
            <v>UN</v>
          </cell>
          <cell r="D2294">
            <v>4098.3100000000004</v>
          </cell>
        </row>
        <row r="2295">
          <cell r="A2295">
            <v>102190</v>
          </cell>
          <cell r="B2295" t="str">
            <v>REMOÇÃO DE VIDRO LISO COMUM DE ESQUADRIA COM BAGUETE DE MADEIRA. AF_01/2021</v>
          </cell>
          <cell r="C2295" t="str">
            <v>M2</v>
          </cell>
          <cell r="D2295">
            <v>18.36</v>
          </cell>
        </row>
        <row r="2296">
          <cell r="A2296">
            <v>102191</v>
          </cell>
          <cell r="B2296" t="str">
            <v>REMOÇÃO DE VIDRO LISO COMUM DE ESQUADRIA COM BAGUETE DE ALUMÍNIO OU PVC. AF_01/2021</v>
          </cell>
          <cell r="C2296" t="str">
            <v>M2</v>
          </cell>
          <cell r="D2296">
            <v>22.3</v>
          </cell>
        </row>
        <row r="2297">
          <cell r="A2297">
            <v>102192</v>
          </cell>
          <cell r="B2297" t="str">
            <v>REMOÇÃO DE VIDRO TEMPERADO FIXADO EM PERFIL U. AF_01/2021</v>
          </cell>
          <cell r="C2297" t="str">
            <v>M2</v>
          </cell>
          <cell r="D2297">
            <v>15.92</v>
          </cell>
        </row>
        <row r="2298">
          <cell r="A2298">
            <v>94569</v>
          </cell>
          <cell r="B2298" t="str">
            <v>JANELA DE ALUMÍNIO TIPO MAXIM-AR, COM VIDROS, BATENTE E FERRAGENS, EXCLUSIVE ALIZAR, ACABAMENTO E CONTRAMARCO, FIXAÇÃO COM PARAFUSO. FORNECIMENTO E INSTALAÇÃO. AF_11/2024</v>
          </cell>
          <cell r="C2298" t="str">
            <v>M2</v>
          </cell>
          <cell r="D2298">
            <v>611.07000000000005</v>
          </cell>
        </row>
        <row r="2299">
          <cell r="A2299">
            <v>94570</v>
          </cell>
          <cell r="B2299" t="str">
            <v>JANELA DE ALUMÍNIO DE CORRER COM 2 FOLHAS PARA VIDROS, COM VIDROS, BATENTE, ACABAMENTO COM ACETATO OU BRILHANTE E FERRAGENS, EXCLUSIVE ALIZAR E CONTRAMARCO, FIXAÇÃO COM PARAFUSO. FORNECIMENTO E INSTALAÇÃO. AF_11/2024</v>
          </cell>
          <cell r="C2299" t="str">
            <v>M2</v>
          </cell>
          <cell r="D2299">
            <v>322.52</v>
          </cell>
        </row>
        <row r="2300">
          <cell r="A2300">
            <v>94572</v>
          </cell>
          <cell r="B2300" t="str">
            <v>JANELA DE ALUMÍNIO DE CORRER COM 3 FOLHAS (2 VENEZIANAS E 1 PARA VIDRO), COM VIDROS, BATENTE E FERRAGENS, EXCLUSIVE ACABAMENTO, ALIZAR E CONTRAMARCO, FIXAÇÃO COM PARAFUSO. FORNECIMENTO E INSTALAÇÃO. AF_11/2024</v>
          </cell>
          <cell r="C2300" t="str">
            <v>M2</v>
          </cell>
          <cell r="D2300">
            <v>461.91</v>
          </cell>
        </row>
        <row r="2301">
          <cell r="A2301">
            <v>94573</v>
          </cell>
          <cell r="B2301" t="str">
            <v>JANELA DE ALUMÍNIO DE CORRER COM 4 FOLHAS PARA VIDROS, COM VIDROS, BATENTE E FERRAGENS, EXCLUSIVE ACABAMENTO, ALIZAR E CONTRAMARCO, FIXAÇÃO COM PARAFUSO. FORNECIMENTO E INSTALAÇÃO. AF_11/2024</v>
          </cell>
          <cell r="C2301" t="str">
            <v>M2</v>
          </cell>
          <cell r="D2301">
            <v>359.38</v>
          </cell>
        </row>
        <row r="2302">
          <cell r="A2302">
            <v>94589</v>
          </cell>
          <cell r="B2302" t="str">
            <v>CONTRAMARCO DE ALUMÍNIO, FIXAÇÃO COM ARGAMASSA - FORNECIMENTO E INSTALAÇÃO. AF_11/2024</v>
          </cell>
          <cell r="C2302" t="str">
            <v>M</v>
          </cell>
          <cell r="D2302">
            <v>19.670000000000002</v>
          </cell>
        </row>
        <row r="2303">
          <cell r="A2303">
            <v>94590</v>
          </cell>
          <cell r="B2303" t="str">
            <v>CONTRAMARCO DE ALUMÍNIO, FIXAÇÃO COM PARAFUSO - FORNECIMENTO E INSTALAÇÃO. AF_11/2024</v>
          </cell>
          <cell r="C2303" t="str">
            <v>M</v>
          </cell>
          <cell r="D2303">
            <v>26.12</v>
          </cell>
        </row>
        <row r="2304">
          <cell r="A2304">
            <v>100674</v>
          </cell>
          <cell r="B2304" t="str">
            <v>JANELA FIXA DE ALUMÍNIO PARA VIDRO, COM VIDRO, BATENTE E FERRAGENS, EXCLUSIVE ACABAMENTO, ALIZAR E CONTRAMARCO, FIXAÇÃO COM PARAFUSO - FORNECIMENTO E INSTALAÇÃO. AF_11/2024</v>
          </cell>
          <cell r="C2304" t="str">
            <v>M2</v>
          </cell>
          <cell r="D2304">
            <v>702</v>
          </cell>
        </row>
        <row r="2305">
          <cell r="A2305">
            <v>105812</v>
          </cell>
          <cell r="B2305" t="str">
            <v>GUARNIÇÃO DE ALUMÍNIO - FORNECIMENTO E INSTALAÇÃO. AF_11/2024</v>
          </cell>
          <cell r="C2305" t="str">
            <v>M</v>
          </cell>
          <cell r="D2305">
            <v>28.52</v>
          </cell>
        </row>
        <row r="2306">
          <cell r="A2306">
            <v>101096</v>
          </cell>
          <cell r="B2306" t="str">
            <v>TUBULÃO A CÉU ABERTO, DIÂMETRO DO FUSTE DE 70CM, ESCAVAÇÃO MANUAL, SEM ALARGAMENTO DE BASE, CONCRETO FEITO EM OBRA E LANÇADO COM JERICA. AF_05/2020_PA</v>
          </cell>
          <cell r="C2306" t="str">
            <v>M3</v>
          </cell>
          <cell r="D2306">
            <v>1285.4000000000001</v>
          </cell>
        </row>
        <row r="2307">
          <cell r="A2307">
            <v>101097</v>
          </cell>
          <cell r="B2307" t="str">
            <v>TUBULÃO A CÉU ABERTO, DIÂMETRO DO FUSTE DE 80CM, ESCAVAÇÃO MANUAL, SEM ALARGAMENTO DE BASE, CONCRETO FEITO EM OBRA E LANÇADO COM JERICA. AF_05/2020_PA</v>
          </cell>
          <cell r="C2307" t="str">
            <v>M3</v>
          </cell>
          <cell r="D2307">
            <v>1216.46</v>
          </cell>
        </row>
        <row r="2308">
          <cell r="A2308">
            <v>101098</v>
          </cell>
          <cell r="B2308" t="str">
            <v>TUBULÃO A CÉU ABERTO, DIÂMETRO DO FUSTE DE 100CM, ESCAVAÇÃO MANUAL, SEM ALARGAMENTO DE BASE, CONCRETO FEITO EM OBRA E LANÇADO COM JERICA. AF_05/2020_PA</v>
          </cell>
          <cell r="C2308" t="str">
            <v>M3</v>
          </cell>
          <cell r="D2308">
            <v>1130.1099999999999</v>
          </cell>
        </row>
        <row r="2309">
          <cell r="A2309">
            <v>101099</v>
          </cell>
          <cell r="B2309" t="str">
            <v>TUBULÃO A CÉU ABERTO, DIÂMETRO DO FUSTE DE 120CM, ESCAVAÇÃO MANUAL, SEM ALARGAMENTO DE BASE, CONCRETO FEITO EM OBRA E LANÇADO COM JERICA. AF_05/2020_PA</v>
          </cell>
          <cell r="C2309" t="str">
            <v>M3</v>
          </cell>
          <cell r="D2309">
            <v>1032.8900000000001</v>
          </cell>
        </row>
        <row r="2310">
          <cell r="A2310">
            <v>101100</v>
          </cell>
          <cell r="B2310" t="str">
            <v>TUBULÃO A CÉU ABERTO, DIÂMETRO DO FUSTE DE 70CM, ESCAVAÇÃO MECÂNICA, SEM ALARGAMENTO DE BASE, CONCRETO FEITO EM OBRA E LANÇADO COM JERICA. AF_05/2020_PA</v>
          </cell>
          <cell r="C2310" t="str">
            <v>M3</v>
          </cell>
          <cell r="D2310">
            <v>934.92</v>
          </cell>
        </row>
        <row r="2311">
          <cell r="A2311">
            <v>101101</v>
          </cell>
          <cell r="B2311" t="str">
            <v>TUBULÃO A CÉU ABERTO, DIÂMETRO DO FUSTE DE 80CM, ESCAVAÇÃO MECÂNICA, SEM ALARGAMENTO DE BASE, CONCRETO FEITO EM OBRA E LANÇADO COM JERICA (EXCLUSIVE MOBILIZAÇÃO E DESMOBILIZAÇÃO). AF_05/2020_PA</v>
          </cell>
          <cell r="C2311" t="str">
            <v>M3</v>
          </cell>
          <cell r="D2311">
            <v>914.06</v>
          </cell>
        </row>
        <row r="2312">
          <cell r="A2312">
            <v>101102</v>
          </cell>
          <cell r="B2312" t="str">
            <v>TUBULÃO A CÉU ABERTO, DIÂMETRO DO FUSTE DE 100CM, ESCAVAÇÃO MECÂNICA, SEM ALARGAMENTO DE BASE, CONCRETO FEITO EM OBRA E LANÇADO COM JERICA (EXCLUSIVE MOBILIZAÇÃO E DESMOBILIZAÇÃO). AF_05/2020_PA</v>
          </cell>
          <cell r="C2312" t="str">
            <v>M3</v>
          </cell>
          <cell r="D2312">
            <v>894</v>
          </cell>
        </row>
        <row r="2313">
          <cell r="A2313">
            <v>101103</v>
          </cell>
          <cell r="B2313" t="str">
            <v>TUBULÃO A CÉU ABERTO, DIÂMETRO DO FUSTE DE 120CM, ESCAVAÇÃO MECÂNICA, SEM ALARGAMENTO DE BASE, CONCRETO FEITO EM OBRA E LANÇADO COM JERICA (EXCLUSIVE MOBILIZAÇÃO E DESMOBILIZAÇÃO). AF_05/2020_PA</v>
          </cell>
          <cell r="C2313" t="str">
            <v>M3</v>
          </cell>
          <cell r="D2313">
            <v>839.85</v>
          </cell>
        </row>
        <row r="2314">
          <cell r="A2314">
            <v>101104</v>
          </cell>
          <cell r="B2314" t="str">
            <v>TUBULÃO A CÉU ABERTO, DIÂMETRO DO FUSTE DE 70CM, ESCAVAÇÃO MANUAL, SEM ALARGAMENTO DE BASE, CONCRETO USINADO E LANÇADO COM BOMBA OU DIRETAMENTE DO CAMINHÃO (EXCLUSIVE BOMBEAMENTO). AF_05/2020_PA</v>
          </cell>
          <cell r="C2314" t="str">
            <v>M3</v>
          </cell>
          <cell r="D2314">
            <v>1443.4</v>
          </cell>
        </row>
        <row r="2315">
          <cell r="A2315">
            <v>101105</v>
          </cell>
          <cell r="B2315" t="str">
            <v>TUBULÃO A CÉU ABERTO, DIÂMETRO DO FUSTE DE 80CM, ESCAVAÇÃO MANUAL, SEM ALARGAMENTO DE BASE, CONCRETO USINADO E LANÇADO COM BOMBA OU DIRETAMENTE DO CAMINHÃO (EXCLUSIVE BOMBEAMENTO). AF_05/2020_PA</v>
          </cell>
          <cell r="C2315" t="str">
            <v>M3</v>
          </cell>
          <cell r="D2315">
            <v>1372.07</v>
          </cell>
        </row>
        <row r="2316">
          <cell r="A2316">
            <v>101106</v>
          </cell>
          <cell r="B2316" t="str">
            <v>TUBULÃO A CÉU ABERTO, DIÂMETRO DO FUSTE DE 100CM, ESCAVAÇÃO MANUAL, SEM ALARGAMENTO DE BASE, CONCRETO USINADO E LANÇADO COM BOMBA OU DIRETAMENTE DO CAMINHÃO (EXCLUSIVE BOMBEAMENTO). AF_05/2020_PA</v>
          </cell>
          <cell r="C2316" t="str">
            <v>M3</v>
          </cell>
          <cell r="D2316">
            <v>1282.5899999999999</v>
          </cell>
        </row>
        <row r="2317">
          <cell r="A2317">
            <v>101107</v>
          </cell>
          <cell r="B2317" t="str">
            <v>TUBULÃO A CÉU ABERTO, DIÂMETRO DO FUSTE DE 120CM, ESCAVAÇÃO MANUAL, SEM ALARGAMENTO DE BASE, CONCRETO USINADO E LANÇADO COM BOMBA OU DIRETAMENTE DO CAMINHÃO (EXCLUSIVE BOMBEAMENTO). AF_05/2020_PA</v>
          </cell>
          <cell r="C2317" t="str">
            <v>M3</v>
          </cell>
          <cell r="D2317">
            <v>1180.6099999999999</v>
          </cell>
        </row>
        <row r="2318">
          <cell r="A2318">
            <v>101108</v>
          </cell>
          <cell r="B2318" t="str">
            <v>TUBULÃO A CÉU ABERTO, DIÂMETRO DO FUSTE DE 70CM, ESCAVAÇÃO MECÂNICA, SEM ALARGAMENTO DE BASE, CONCRETO USINADO E LANÇADO COM BOMBA OU DIRETAMENTE DO CAMINHÃO (EXCLUSIVE BOMBEAMENTO, MOBILIZAÇÃO E DESMOBILIZAÇÃO). AF_05/2020_PA</v>
          </cell>
          <cell r="C2318" t="str">
            <v>M3</v>
          </cell>
          <cell r="D2318">
            <v>1087.53</v>
          </cell>
        </row>
        <row r="2319">
          <cell r="A2319">
            <v>101109</v>
          </cell>
          <cell r="B2319" t="str">
            <v>TUBULÃO A CÉU ABERTO, DIÂMETRO DO FUSTE DE 80CM, ESCAVAÇÃO MECÂNICA, SEM ALARGAMENTO DE BASE, CONCRETO USINADO E LANÇADO COM BOMBA OU DIRETAMENTE DO CAMINHÃO (EXCLUSIVE BOMBEAMENTO, MOBILIZAÇÃO E DESMOBILIZAÇÃO). AF_05/2020_PA</v>
          </cell>
          <cell r="C2319" t="str">
            <v>M3</v>
          </cell>
          <cell r="D2319">
            <v>1064.55</v>
          </cell>
        </row>
        <row r="2320">
          <cell r="A2320">
            <v>101110</v>
          </cell>
          <cell r="B2320" t="str">
            <v>TUBULÃO A CÉU ABERTO, DIÂMETRO DO FUSTE DE 100CM, ESCAVAÇÃO MECÂNICA, SEM ALARGAMENTO DE BASE, CONCRETO USINADO E LANÇADO COM BOMBA OU DIRETAMENTE DO CAMINHÃO (EXCLUSIVE BOMBEAMENTO, MOBILIZAÇÃO E DESMOBILIZAÇÃO). AF_05/2020_PA</v>
          </cell>
          <cell r="C2320" t="str">
            <v>M3</v>
          </cell>
          <cell r="D2320">
            <v>1041.97</v>
          </cell>
        </row>
        <row r="2321">
          <cell r="A2321">
            <v>101111</v>
          </cell>
          <cell r="B2321" t="str">
            <v>TUBULÃO A CÉU ABERTO, DIÂMETRO DO FUSTE DE 120CM, ESCAVAÇÃO MECÂNICA, SEM ALARGAMENTO DE BASE, CONCRETO USINADO E LANÇADO COM BOMBA OU DIRETAMENTE DO CAMINHÃO (EXCLUSIVE BOMBEAMENTO, MOBILIZAÇÃO E DESMOBILIZAÇÃO). AF_05/2020_PA</v>
          </cell>
          <cell r="C2321" t="str">
            <v>M3</v>
          </cell>
          <cell r="D2321">
            <v>983.68</v>
          </cell>
        </row>
        <row r="2322">
          <cell r="A2322">
            <v>101112</v>
          </cell>
          <cell r="B2322" t="str">
            <v>ALARGAMENTO DE BASE DE TUBULÃO A CÉU ABERTO, ESCAVAÇÃO MANUAL, CONCRETO FEITO EM OBRA E LANÇADO COM JERICA. AF_05/2020</v>
          </cell>
          <cell r="C2322" t="str">
            <v>M3</v>
          </cell>
          <cell r="D2322">
            <v>891.76</v>
          </cell>
        </row>
        <row r="2323">
          <cell r="A2323">
            <v>101113</v>
          </cell>
          <cell r="B2323" t="str">
            <v>ALARGAMENTO DE BASE DE TUBULÃO A CÉU ABERTO, ESCAVAÇÃO MANUAL, CONCRETO USINADO E LANÇADO COM BOMBA OU DIRETAMENTE DO CAMINHÃO (EXCLUSIVE BOMBEAMENTO). AF_05/2020</v>
          </cell>
          <cell r="C2323" t="str">
            <v>M3</v>
          </cell>
          <cell r="D2323">
            <v>1057</v>
          </cell>
        </row>
        <row r="2324">
          <cell r="A2324">
            <v>95601</v>
          </cell>
          <cell r="B2324" t="str">
            <v>ARRASAMENTO MECANICO DE ESTACA DE CONCRETO ARMADO, DIAMETROS DE ATÉ 40 CM. AF_05/2021</v>
          </cell>
          <cell r="C2324" t="str">
            <v>UN</v>
          </cell>
          <cell r="D2324">
            <v>17.7</v>
          </cell>
        </row>
        <row r="2325">
          <cell r="A2325">
            <v>95602</v>
          </cell>
          <cell r="B2325" t="str">
            <v>ARRASAMENTO MECANICO DE ESTACA DE CONCRETO ARMADO, DIAMETROS DE 41 CM A 60 CM. AF_05/2021</v>
          </cell>
          <cell r="C2325" t="str">
            <v>UN</v>
          </cell>
          <cell r="D2325">
            <v>28.33</v>
          </cell>
        </row>
        <row r="2326">
          <cell r="A2326">
            <v>95603</v>
          </cell>
          <cell r="B2326" t="str">
            <v>ARRASAMENTO MECANICO DE ESTACA DE CONCRETO ARMADO, DIAMETROS DE 61 CM A 80 CM. AF_05/2021</v>
          </cell>
          <cell r="C2326" t="str">
            <v>UN</v>
          </cell>
          <cell r="D2326">
            <v>48.34</v>
          </cell>
        </row>
        <row r="2327">
          <cell r="A2327">
            <v>95604</v>
          </cell>
          <cell r="B2327" t="str">
            <v>ARRASAMENTO MECANICO DE ESTACA DE CONCRETO ARMADO, DIAMETROS DE 81 CM A 100 CM. AF_05/2021</v>
          </cell>
          <cell r="C2327" t="str">
            <v>UN</v>
          </cell>
          <cell r="D2327">
            <v>75.02</v>
          </cell>
        </row>
        <row r="2328">
          <cell r="A2328">
            <v>95605</v>
          </cell>
          <cell r="B2328" t="str">
            <v>ARRASAMENTO MECANICO DE ESTACA DE CONCRETO ARMADO, DIAMETROS DE 101 CM A 150 CM. AF_05/2021</v>
          </cell>
          <cell r="C2328" t="str">
            <v>UN</v>
          </cell>
          <cell r="D2328">
            <v>137.76</v>
          </cell>
        </row>
        <row r="2329">
          <cell r="A2329">
            <v>95607</v>
          </cell>
          <cell r="B2329" t="str">
            <v>ARRASAMENTO MECÂNICO DE ESTACA METÁLICA, PERFIL LAMINADO TIPO  I  FAMÍLIA 250. AF_05/2021</v>
          </cell>
          <cell r="C2329" t="str">
            <v>UN</v>
          </cell>
          <cell r="D2329">
            <v>22.48</v>
          </cell>
        </row>
        <row r="2330">
          <cell r="A2330">
            <v>95608</v>
          </cell>
          <cell r="B2330" t="str">
            <v>ARRASAMENTO MECÂNICO DE ESTACA METÁLICA, PERFIL LAMINADO TIPO  H - FAMÍLIA 250. AF_05/2021</v>
          </cell>
          <cell r="C2330" t="str">
            <v>UN</v>
          </cell>
          <cell r="D2330">
            <v>32.6</v>
          </cell>
        </row>
        <row r="2331">
          <cell r="A2331">
            <v>95609</v>
          </cell>
          <cell r="B2331" t="str">
            <v>ARRASAMENTO MECÂNICO DE ESTACA METÁLICA, PERFIL LAMINADO TIPO  H - FAMÍLIA 310. AF_05/2021</v>
          </cell>
          <cell r="C2331" t="str">
            <v>UN</v>
          </cell>
          <cell r="D2331">
            <v>41.35</v>
          </cell>
        </row>
        <row r="2332">
          <cell r="A2332">
            <v>100651</v>
          </cell>
          <cell r="B2332" t="str">
            <v>ESTACA HÉLICE CONTÍNUA, DIÂMETRO DE 30 CM, INCLUSO CONCRETO FCK=30MPA E ARMADURA MÍNIMA (EXCLUSIVE BOMBEAMENTO, MOBILIZAÇÃO E DESMOBILIZAÇÃO). AF_12/2019_PA</v>
          </cell>
          <cell r="C2332" t="str">
            <v>M</v>
          </cell>
          <cell r="D2332">
            <v>158.62</v>
          </cell>
        </row>
        <row r="2333">
          <cell r="A2333">
            <v>100652</v>
          </cell>
          <cell r="B2333" t="str">
            <v>ESTACA HÉLICE CONTÍNUA , DIÂMETRO DE 50 CM, INCLUSO CONCRETO FCK=30MPA E ARMADURA MÍNIMA (EXCLUSIVE BOMBEAMENTO, MOBILIZAÇÃO E DESMOBILIZAÇÃO). AF_12/2019_PA</v>
          </cell>
          <cell r="C2333" t="str">
            <v>M</v>
          </cell>
          <cell r="D2333">
            <v>306.05</v>
          </cell>
        </row>
        <row r="2334">
          <cell r="A2334">
            <v>100653</v>
          </cell>
          <cell r="B2334" t="str">
            <v>ESTACA HÉLICE CONTÍNUA, DIÂMETRO DE 70 CM, INCLUSO CONCRETO FCK=30MPA E ARMADURA MÍNIMA (EXCLUSIVE BOMBEAMENTO, MOBILIZAÇÃO E DESMOBILIZAÇÃO). AF_12/2019_PA</v>
          </cell>
          <cell r="C2334" t="str">
            <v>M</v>
          </cell>
          <cell r="D2334">
            <v>511.57</v>
          </cell>
        </row>
        <row r="2335">
          <cell r="A2335">
            <v>100654</v>
          </cell>
          <cell r="B2335" t="str">
            <v>ESTACA HÉLICE CONTÍNUA, DIÂMETRO DE 80 CM, INCLUSO CONCRETO FCK=30MPA E ARMADURA MÍNIMA (EXCLUSIVE BOMBEAMENTO, MOBILIZAÇÃO E DESMOBILIZAÇÃO). AF_12/2019_PA</v>
          </cell>
          <cell r="C2335" t="str">
            <v>M</v>
          </cell>
          <cell r="D2335">
            <v>687.48</v>
          </cell>
        </row>
        <row r="2336">
          <cell r="A2336">
            <v>100655</v>
          </cell>
          <cell r="B2336" t="str">
            <v>ESTACA HÉLICE CONTÍNUA, DIÂMETRO DE 90 CM, INCLUSO CONCRETO FCK=30MPA E ARMADURA MÍNIMA (EXCLUSIVE BOMBEAMENTO, MOBILIZAÇÃO E DESMOBILIZAÇÃO). AF_12/2019_PA</v>
          </cell>
          <cell r="C2336" t="str">
            <v>M</v>
          </cell>
          <cell r="D2336">
            <v>798.93</v>
          </cell>
        </row>
        <row r="2337">
          <cell r="A2337">
            <v>100656</v>
          </cell>
          <cell r="B2337" t="str">
            <v>ESTACA PRÉ-MOLDADA DE CONCRETO, SEÇÃO QUADRADA, CAPACIDADE DE 25 TONELADAS, INCLUSO EMENDA (EXCLUSIVE MOBILIZAÇÃO E DESMOBILIZAÇÃO). AF_12/2019</v>
          </cell>
          <cell r="C2337" t="str">
            <v>M</v>
          </cell>
          <cell r="D2337">
            <v>115.82</v>
          </cell>
        </row>
        <row r="2338">
          <cell r="A2338">
            <v>100657</v>
          </cell>
          <cell r="B2338" t="str">
            <v>ESTACA PRÉ-MOLDADA DE CONCRETO SEÇÃO QUADRADA, CAPACIDADE DE 50 TONELADAS, INCLUSO EMENDA (EXCLUSIVE MOBILIZAÇÃO E DESMOBILIZAÇÃO). AF_12/2019</v>
          </cell>
          <cell r="C2338" t="str">
            <v>M</v>
          </cell>
          <cell r="D2338">
            <v>149.05000000000001</v>
          </cell>
        </row>
        <row r="2339">
          <cell r="A2339">
            <v>100658</v>
          </cell>
          <cell r="B2339" t="str">
            <v>ESTACA PRÉ-MOLDADA DE CONCRETO CENTRIFUGADO, SEÇÃO CIRCULAR, CAPACIDADE DE 100 TONELADAS, INCLUSO EMENDA (EXCLUSIVE MOBILIZAÇÃO E DESMOBILIZAÇÃO). AF_12/2019</v>
          </cell>
          <cell r="C2339" t="str">
            <v>M</v>
          </cell>
          <cell r="D2339">
            <v>342.48</v>
          </cell>
        </row>
        <row r="2340">
          <cell r="A2340">
            <v>100889</v>
          </cell>
          <cell r="B2340" t="str">
            <v>ESTACA METÁLICA PARA FUNDAÇÃO, UTILIZANDO PERFIL LAMINADO HP250X62 (EXCLUSIVE MOBILIZAÇÃO E DESMOBILIZAÇÃO). AF_01/2020</v>
          </cell>
          <cell r="C2340" t="str">
            <v>KG</v>
          </cell>
          <cell r="D2340">
            <v>12.01</v>
          </cell>
        </row>
        <row r="2341">
          <cell r="A2341">
            <v>100890</v>
          </cell>
          <cell r="B2341" t="str">
            <v>ESTACA METÁLICA PARA FUNDAÇÃO, UTILIZANDO PERFIL LAMINADO HP310X79 (EXCLUSIVE MOBILIZAÇÃO E DESMOBILIZAÇÃO). AF_01/2020</v>
          </cell>
          <cell r="C2341" t="str">
            <v>KG</v>
          </cell>
          <cell r="D2341">
            <v>11.84</v>
          </cell>
        </row>
        <row r="2342">
          <cell r="A2342">
            <v>100892</v>
          </cell>
          <cell r="B2342" t="str">
            <v>ESTACA METÁLICA PARA CONTENÇÃO, UTILIZANDO PERFIL LAMINADO W250X32,7 (EXCLUSIVE MOBILIZAÇÃO E DESMOBILIZAÇÃO). AF_01/2020</v>
          </cell>
          <cell r="C2342" t="str">
            <v>KG</v>
          </cell>
          <cell r="D2342">
            <v>12.49</v>
          </cell>
        </row>
        <row r="2343">
          <cell r="A2343">
            <v>100893</v>
          </cell>
          <cell r="B2343" t="str">
            <v>ESTACA METÁLICA PARA CONTENÇÃO, UTILIZANDO PERFIL LAMINADO W250X38,5 (EXCLUSIVE MOBILIZAÇÃO E DESMOBILIZAÇÃO). AF_01/2020</v>
          </cell>
          <cell r="C2343" t="str">
            <v>KG</v>
          </cell>
          <cell r="D2343">
            <v>12.31</v>
          </cell>
        </row>
        <row r="2344">
          <cell r="A2344">
            <v>100894</v>
          </cell>
          <cell r="B2344" t="str">
            <v>ESTACA METÁLICA PARA CONTENÇÃO, UTILIZANDO PERFIL LAMINADO W250X44,8 (EXCLUSIVE MOBILIZAÇÃO E DESMOBILIZAÇÃO). AF_01/2020</v>
          </cell>
          <cell r="C2344" t="str">
            <v>KG</v>
          </cell>
          <cell r="D2344">
            <v>12.15</v>
          </cell>
        </row>
        <row r="2345">
          <cell r="A2345">
            <v>100896</v>
          </cell>
          <cell r="B2345" t="str">
            <v>ESTACA ESCAVADA MECANICAMENTE, SEM FLUIDO ESTABILIZANTE, COM 25CM DE DIÂMETRO, CONCRETO LANÇADO POR CAMINHÃO BETONEIRA (EXCLUSIVE MOBILIZAÇÃO E DESMOBILIZAÇÃO). AF_01/2020_PA</v>
          </cell>
          <cell r="C2345" t="str">
            <v>M</v>
          </cell>
          <cell r="D2345">
            <v>68.41</v>
          </cell>
        </row>
        <row r="2346">
          <cell r="A2346">
            <v>100897</v>
          </cell>
          <cell r="B2346" t="str">
            <v>ESTACA ESCAVADA MECANICAMENTE, SEM FLUIDO ESTABILIZANTE, COM 40CM DE DIÂMETRO, CONCRETO LANÇADO POR CAMINHÃO BETONEIRA (EXCLUSIVE MOBILIZAÇÃO E DESMOBILIZAÇÃO). AF_01/2020_PA</v>
          </cell>
          <cell r="C2346" t="str">
            <v>M</v>
          </cell>
          <cell r="D2346">
            <v>136.1</v>
          </cell>
        </row>
        <row r="2347">
          <cell r="A2347">
            <v>100898</v>
          </cell>
          <cell r="B2347" t="str">
            <v>ESTACA ESCAVADA MECANICAMENTE, SEM FLUIDO ESTABILIZANTE, COM 60CM DE DIÂMETRO, CONCRETO LANÇADO POR CAMINHÃO BETONEIRA (EXCLUSIVE MOBILIZAÇÃO E DESMOBILIZAÇÃO). AF_01/2020_PA</v>
          </cell>
          <cell r="C2347" t="str">
            <v>M</v>
          </cell>
          <cell r="D2347">
            <v>266.52999999999997</v>
          </cell>
        </row>
        <row r="2348">
          <cell r="A2348">
            <v>100899</v>
          </cell>
          <cell r="B2348" t="str">
            <v>ESTACA ESCAVADA MECANICAMENTE, SEM FLUIDO ESTABILIZANTE, COM 25CM DE DIÂMETRO, CONCRETO LANÇADO MANUALMENTE (EXCLUSIVE MOBILIZAÇÃO E DESMOBILIZAÇÃO). AF_01/2020_PA</v>
          </cell>
          <cell r="C2348" t="str">
            <v>M</v>
          </cell>
          <cell r="D2348">
            <v>92.76</v>
          </cell>
        </row>
        <row r="2349">
          <cell r="A2349">
            <v>100900</v>
          </cell>
          <cell r="B2349" t="str">
            <v>ESTACA ESCAVADA MECANICAMENTE, SEM FLUIDO ESTABILIZANTE, COM 60CM DE DIÂMETRO, CONCRETO LANÇADO POR BOMBA LANÇA (EXCLUSIVE BOMBEAMENTO, MOBILIZAÇÃO E DESMOBILIZAÇÃO). AF_01/2020_PA</v>
          </cell>
          <cell r="C2349" t="str">
            <v>M</v>
          </cell>
          <cell r="D2349">
            <v>306.60000000000002</v>
          </cell>
        </row>
        <row r="2350">
          <cell r="A2350">
            <v>101173</v>
          </cell>
          <cell r="B2350" t="str">
            <v>ESTACA BROCA DE CONCRETO, DIÂMETRO DE 20CM, ESCAVAÇÃO MANUAL COM TRADO CONCHA, COM ARMADURA DE ARRANQUE. AF_05/2020</v>
          </cell>
          <cell r="C2350" t="str">
            <v>M</v>
          </cell>
          <cell r="D2350">
            <v>62.45</v>
          </cell>
        </row>
        <row r="2351">
          <cell r="A2351">
            <v>101174</v>
          </cell>
          <cell r="B2351" t="str">
            <v>ESTACA BROCA DE CONCRETO, DIÂMETRO DE 25CM, ESCAVAÇÃO MANUAL COM TRADO CONCHA, COM ARMADURA DE ARRANQUE. AF_05/2020</v>
          </cell>
          <cell r="C2351" t="str">
            <v>M</v>
          </cell>
          <cell r="D2351">
            <v>86.8</v>
          </cell>
        </row>
        <row r="2352">
          <cell r="A2352">
            <v>101175</v>
          </cell>
          <cell r="B2352" t="str">
            <v>ESTACA BROCA DE CONCRETO, DIÂMETRO DE 30CM, ESCAVAÇÃO MANUAL COM TRADO CONCHA, COM ARMADURA DE ARRANQUE. AF_05/2020</v>
          </cell>
          <cell r="C2352" t="str">
            <v>M</v>
          </cell>
          <cell r="D2352">
            <v>118.51</v>
          </cell>
        </row>
        <row r="2353">
          <cell r="A2353">
            <v>101176</v>
          </cell>
          <cell r="B2353" t="str">
            <v>ESTACA BROCA DE CONCRETO, DIÂMETRO DE 30CM, ESCAVAÇÃO MANUAL COM TRADO CONCHA, INTEIRAMENTE ARMADA. AF_05/2020_PA</v>
          </cell>
          <cell r="C2353" t="str">
            <v>M</v>
          </cell>
          <cell r="D2353">
            <v>151</v>
          </cell>
        </row>
        <row r="2354">
          <cell r="A2354">
            <v>102521</v>
          </cell>
          <cell r="B2354" t="str">
            <v>ARRASAMENTO MECÂNICO DE ESTACA BARRETE DE CONCRETO ARMADO, SEÇÃO DE 0,40 X 2,50 M. AF_05/2021</v>
          </cell>
          <cell r="C2354" t="str">
            <v>UN</v>
          </cell>
          <cell r="D2354">
            <v>113.63</v>
          </cell>
        </row>
        <row r="2355">
          <cell r="A2355">
            <v>102522</v>
          </cell>
          <cell r="B2355" t="str">
            <v>ARRASAMENTO MECÂNICO DE ESTACA BARRETE DE CONCRETO ARMADO, SEÇÃO DE 0,60 X 2,50 M. AF_05/2021</v>
          </cell>
          <cell r="C2355" t="str">
            <v>UN</v>
          </cell>
          <cell r="D2355">
            <v>166.71</v>
          </cell>
        </row>
        <row r="2356">
          <cell r="A2356">
            <v>102523</v>
          </cell>
          <cell r="B2356" t="str">
            <v>ARRASAMENTO MECÂNICO DE ESTACA BARRETE DE CONCRETO ARMADO, SEÇÃO DE 0,80 X 2,50 M. AF_05/2021</v>
          </cell>
          <cell r="C2356" t="str">
            <v>UN</v>
          </cell>
          <cell r="D2356">
            <v>219.8</v>
          </cell>
        </row>
        <row r="2357">
          <cell r="A2357">
            <v>95240</v>
          </cell>
          <cell r="B2357" t="str">
            <v>LASTRO DE CONCRETO MAGRO, APLICADO EM PISOS, LAJES SOBRE SOLO OU RADIERS, ESPESSURA DE 3 CM. AF_01/2024</v>
          </cell>
          <cell r="C2357" t="str">
            <v>M2</v>
          </cell>
          <cell r="D2357">
            <v>18.350000000000001</v>
          </cell>
        </row>
        <row r="2358">
          <cell r="A2358">
            <v>95241</v>
          </cell>
          <cell r="B2358" t="str">
            <v>LASTRO DE CONCRETO MAGRO, APLICADO EM PISOS, LAJES SOBRE SOLO OU RADIERS, ESPESSURA DE 5 CM. AF_01/2024</v>
          </cell>
          <cell r="C2358" t="str">
            <v>M2</v>
          </cell>
          <cell r="D2358">
            <v>35.21</v>
          </cell>
        </row>
        <row r="2359">
          <cell r="A2359">
            <v>96616</v>
          </cell>
          <cell r="B2359" t="str">
            <v>LASTRO DE CONCRETO MAGRO, APLICADO EM BLOCOS DE COROAMENTO OU SAPATAS. AF_01/2024</v>
          </cell>
          <cell r="C2359" t="str">
            <v>M3</v>
          </cell>
          <cell r="D2359">
            <v>765.76</v>
          </cell>
        </row>
        <row r="2360">
          <cell r="A2360">
            <v>96617</v>
          </cell>
          <cell r="B2360" t="str">
            <v>LASTRO DE CONCRETO MAGRO, APLICADO EM BLOCOS DE COROAMENTO OU SAPATAS, ESPESSURA DE 3 CM. AF_01/2024</v>
          </cell>
          <cell r="C2360" t="str">
            <v>M2</v>
          </cell>
          <cell r="D2360">
            <v>19.149999999999999</v>
          </cell>
        </row>
        <row r="2361">
          <cell r="A2361">
            <v>96619</v>
          </cell>
          <cell r="B2361" t="str">
            <v>LASTRO DE CONCRETO MAGRO, APLICADO EM BLOCOS DE COROAMENTO OU SAPATAS, ESPESSURA DE 5 CM. AF_01/2024</v>
          </cell>
          <cell r="C2361" t="str">
            <v>M2</v>
          </cell>
          <cell r="D2361">
            <v>38.270000000000003</v>
          </cell>
        </row>
        <row r="2362">
          <cell r="A2362">
            <v>96620</v>
          </cell>
          <cell r="B2362" t="str">
            <v>LASTRO DE CONCRETO MAGRO, APLICADO EM PISOS, LAJES SOBRE SOLO OU RADIERS. AF_01/2024</v>
          </cell>
          <cell r="C2362" t="str">
            <v>M3</v>
          </cell>
          <cell r="D2362">
            <v>704.65</v>
          </cell>
        </row>
        <row r="2363">
          <cell r="A2363">
            <v>96621</v>
          </cell>
          <cell r="B2363" t="str">
            <v>LASTRO COM MATERIAL GRANULAR, APLICAÇÃO EM BLOCOS DE COROAMENTO, ESPESSURA DE *5 CM*. AF_01/2024</v>
          </cell>
          <cell r="C2363" t="str">
            <v>M3</v>
          </cell>
          <cell r="D2363">
            <v>279.47000000000003</v>
          </cell>
        </row>
        <row r="2364">
          <cell r="A2364">
            <v>96622</v>
          </cell>
          <cell r="B2364" t="str">
            <v>LASTRO COM MATERIAL GRANULAR, APLICADO EM PISOS OU LAJES SOBRE SOLO, ESPESSURA DE *5 CM*. AF_01/2024</v>
          </cell>
          <cell r="C2364" t="str">
            <v>M3</v>
          </cell>
          <cell r="D2364">
            <v>264.77999999999997</v>
          </cell>
        </row>
        <row r="2365">
          <cell r="A2365">
            <v>96623</v>
          </cell>
          <cell r="B2365" t="str">
            <v>LASTRO COM MATERIAL GRANULAR, APLICADO EM BLOCOS DE COROAMENTO, ESPESSURA DE *10 CM*. AF_01/2024</v>
          </cell>
          <cell r="C2365" t="str">
            <v>M3</v>
          </cell>
          <cell r="D2365">
            <v>239.81</v>
          </cell>
        </row>
        <row r="2366">
          <cell r="A2366">
            <v>96624</v>
          </cell>
          <cell r="B2366" t="str">
            <v>LASTRO COM MATERIAL GRANULAR (PEDRA BRITADA N.2), APLICADO EM PISOS OU LAJES SOBRE SOLO, ESPESSURA DE *10 CM*. AF_01/2024</v>
          </cell>
          <cell r="C2366" t="str">
            <v>M3</v>
          </cell>
          <cell r="D2366">
            <v>225.13</v>
          </cell>
        </row>
        <row r="2367">
          <cell r="A2367">
            <v>97082</v>
          </cell>
          <cell r="B2367" t="str">
            <v>ESCAVAÇÃO MANUAL DE VIGA DE BORDA PARA RADIER. AF_09/2021</v>
          </cell>
          <cell r="C2367" t="str">
            <v>M3</v>
          </cell>
          <cell r="D2367">
            <v>63.07</v>
          </cell>
        </row>
        <row r="2368">
          <cell r="A2368">
            <v>97083</v>
          </cell>
          <cell r="B2368" t="str">
            <v>COMPACTAÇÃO MECÂNICA DE SOLO PARA EXECUÇÃO DE RADIER, PISO DE CONCRETO OU LAJE SOBRE SOLO, COM COMPACTADOR DE SOLOS A PERCUSSÃO. AF_09/2021</v>
          </cell>
          <cell r="C2368" t="str">
            <v>M2</v>
          </cell>
          <cell r="D2368">
            <v>3.38</v>
          </cell>
        </row>
        <row r="2369">
          <cell r="A2369">
            <v>97084</v>
          </cell>
          <cell r="B2369" t="str">
            <v>COMPACTAÇÃO MECÂNICA DE SOLO PARA EXECUÇÃO DE RADIER, PISO DE CONCRETO OU LAJE SOBRE SOLO, COM COMPACTADOR DE SOLOS TIPO PLACA VIBRATÓRIA. AF_09/2021</v>
          </cell>
          <cell r="C2369" t="str">
            <v>M2</v>
          </cell>
          <cell r="D2369">
            <v>0.71</v>
          </cell>
        </row>
        <row r="2370">
          <cell r="A2370">
            <v>97086</v>
          </cell>
          <cell r="B2370" t="str">
            <v>FABRICAÇÃO, MONTAGEM E DESMONTAGEM DE FORMA PARA RADIER, PISO DE CONCRETO OU LAJE SOBRE SOLO, EM MADEIRA SERRADA, 4 UTILIZAÇÕES. AF_09/2021</v>
          </cell>
          <cell r="C2370" t="str">
            <v>M2</v>
          </cell>
          <cell r="D2370">
            <v>136.16999999999999</v>
          </cell>
        </row>
        <row r="2371">
          <cell r="A2371">
            <v>97087</v>
          </cell>
          <cell r="B2371" t="str">
            <v>CAMADA SEPARADORA PARA EXECUÇÃO DE RADIER, PISO DE CONCRETO OU LAJE SOBRE SOLO, EM LONA PLÁSTICA. AF_09/2021</v>
          </cell>
          <cell r="C2371" t="str">
            <v>M2</v>
          </cell>
          <cell r="D2371">
            <v>2.09</v>
          </cell>
        </row>
        <row r="2372">
          <cell r="A2372">
            <v>97088</v>
          </cell>
          <cell r="B2372" t="str">
            <v>ARMAÇÃO PARA EXECUÇÃO DE RADIER, PISO DE CONCRETO OU LAJE SOBRE SOLO, COM USO DE TELA Q-92. AF_09/2021</v>
          </cell>
          <cell r="C2372" t="str">
            <v>KG</v>
          </cell>
          <cell r="D2372">
            <v>16.98</v>
          </cell>
        </row>
        <row r="2373">
          <cell r="A2373">
            <v>97089</v>
          </cell>
          <cell r="B2373" t="str">
            <v>ARMAÇÃO PARA EXECUÇÃO DE RADIER, PISO DE CONCRETO OU LAJE SOBRE SOLO, COM USO DE TELA Q-113. AF_09/2021</v>
          </cell>
          <cell r="C2373" t="str">
            <v>KG</v>
          </cell>
          <cell r="D2373">
            <v>15.51</v>
          </cell>
        </row>
        <row r="2374">
          <cell r="A2374">
            <v>97090</v>
          </cell>
          <cell r="B2374" t="str">
            <v>ARMAÇÃO PARA EXECUÇÃO DE RADIER, PISO DE CONCRETO OU LAJE SOBRE SOLO, COM USO DE TELA Q-138. AF_09/2021</v>
          </cell>
          <cell r="C2374" t="str">
            <v>KG</v>
          </cell>
          <cell r="D2374">
            <v>15.2</v>
          </cell>
        </row>
        <row r="2375">
          <cell r="A2375">
            <v>97091</v>
          </cell>
          <cell r="B2375" t="str">
            <v>ARMAÇÃO PARA EXECUÇÃO DE RADIER, PISO DE CONCRETO OU LAJE SOBRE SOLO, COM USO DE TELA Q-159. AF_09/2021</v>
          </cell>
          <cell r="C2375" t="str">
            <v>KG</v>
          </cell>
          <cell r="D2375">
            <v>14.73</v>
          </cell>
        </row>
        <row r="2376">
          <cell r="A2376">
            <v>97092</v>
          </cell>
          <cell r="B2376" t="str">
            <v>ARMAÇÃO PARA EXECUÇÃO DE RADIER, PISO DE CONCRETO OU LAJE SOBRE SOLO, COM USO DE TELA Q-196. AF_09/2021</v>
          </cell>
          <cell r="C2376" t="str">
            <v>KG</v>
          </cell>
          <cell r="D2376">
            <v>14.23</v>
          </cell>
        </row>
        <row r="2377">
          <cell r="A2377">
            <v>97093</v>
          </cell>
          <cell r="B2377" t="str">
            <v>ARMAÇÃO PARA EXECUÇÃO DE RADIER, PISO DE CONCRETO OU LAJE SOBRE SOLO, COM USO DE TELA Q-283. AF_09/2021</v>
          </cell>
          <cell r="C2377" t="str">
            <v>KG</v>
          </cell>
          <cell r="D2377">
            <v>13.33</v>
          </cell>
        </row>
        <row r="2378">
          <cell r="A2378">
            <v>97096</v>
          </cell>
          <cell r="B2378" t="str">
            <v>CONCRETAGEM DE RADIER, PISO DE CONCRETO OU LAJE SOBRE SOLO, FCK 30 MPA - LANÇAMENTO, ADENSAMENTO E ACABAMENTO. AF_09/2021</v>
          </cell>
          <cell r="C2378" t="str">
            <v>M3</v>
          </cell>
          <cell r="D2378">
            <v>729.47</v>
          </cell>
        </row>
        <row r="2379">
          <cell r="A2379">
            <v>97097</v>
          </cell>
          <cell r="B2379" t="str">
            <v>ACABAMENTO POLIDO PARA PISO DE CONCRETO ARMADO OU LAJE SOBRE SOLO DE ALTA RESISTÊNCIA. AF_09/2021</v>
          </cell>
          <cell r="C2379" t="str">
            <v>M2</v>
          </cell>
          <cell r="D2379">
            <v>32.22</v>
          </cell>
        </row>
        <row r="2380">
          <cell r="A2380">
            <v>97101</v>
          </cell>
          <cell r="B2380" t="str">
            <v>EXECUÇÃO DE RADIER, ESPESSURA DE 10 CM, FCK = 30 MPA, COM USO DE FORMAS EM MADEIRA SERRADA. AF_09/2021</v>
          </cell>
          <cell r="C2380" t="str">
            <v>M2</v>
          </cell>
          <cell r="D2380">
            <v>195.87</v>
          </cell>
        </row>
        <row r="2381">
          <cell r="A2381">
            <v>97102</v>
          </cell>
          <cell r="B2381" t="str">
            <v>EXECUÇÃO DE RADIER, ESPESSURA DE 15 CM, FCK = 30 MPA, COM USO DE FORMAS EM MADEIRA SERRADA. AF_09/2021</v>
          </cell>
          <cell r="C2381" t="str">
            <v>M2</v>
          </cell>
          <cell r="D2381">
            <v>246.12</v>
          </cell>
        </row>
        <row r="2382">
          <cell r="A2382">
            <v>97103</v>
          </cell>
          <cell r="B2382" t="str">
            <v>EXECUÇÃO DE RADIER, ESPESSURA DE 20 CM, FCK = 30 MPA, COM USO DE FORMAS EM MADEIRA SERRADA. AF_09/2021</v>
          </cell>
          <cell r="C2382" t="str">
            <v>M2</v>
          </cell>
          <cell r="D2382">
            <v>292.67</v>
          </cell>
        </row>
        <row r="2383">
          <cell r="A2383">
            <v>100322</v>
          </cell>
          <cell r="B2383" t="str">
            <v>LASTRO COM MATERIAL GRANULAR (PEDRA BRITADA N.3), APLICADO EM PISOS OU LAJES SOBRE SOLO, ESPESSURA DE *10 CM*. AF_01/2024</v>
          </cell>
          <cell r="C2383" t="str">
            <v>M3</v>
          </cell>
          <cell r="D2383">
            <v>215.07</v>
          </cell>
        </row>
        <row r="2384">
          <cell r="A2384">
            <v>100323</v>
          </cell>
          <cell r="B2384" t="str">
            <v>LASTRO COM MATERIAL GRANULAR (AREIA MÉDIA), APLICADO EM PISOS OU LAJES SOBRE SOLO, ESPESSURA DE *10 CM*. AF_01/2024</v>
          </cell>
          <cell r="C2384" t="str">
            <v>M3</v>
          </cell>
          <cell r="D2384">
            <v>157.69999999999999</v>
          </cell>
        </row>
        <row r="2385">
          <cell r="A2385">
            <v>100324</v>
          </cell>
          <cell r="B2385" t="str">
            <v>LASTRO COM MATERIAL GRANULAR (PEDRA BRITADA N.1 E PEDRA BRITADA N.2), APLICADO EM PISOS OU LAJES SOBRE SOLO, ESPESSURA DE *10 CM*. AF_01/2024</v>
          </cell>
          <cell r="C2385" t="str">
            <v>M3</v>
          </cell>
          <cell r="D2385">
            <v>224.68</v>
          </cell>
        </row>
        <row r="2386">
          <cell r="A2386">
            <v>103072</v>
          </cell>
          <cell r="B2386" t="str">
            <v>EXECUÇÃO DE RADIER, ESPESSURA DE 25 CM, FCK = 30 MPA, COM USO DE FORMAS EM MADEIRA SERRADA. AF_09/2021</v>
          </cell>
          <cell r="C2386" t="str">
            <v>M2</v>
          </cell>
          <cell r="D2386">
            <v>346.14</v>
          </cell>
        </row>
        <row r="2387">
          <cell r="A2387">
            <v>103073</v>
          </cell>
          <cell r="B2387" t="str">
            <v>EXECUÇÃO DE RADIER, ESPESSURA DE 30 CM, FCK = 30 MPA, COM USO DE FORMAS EM MADEIRA SERRADA. AF_09/2021</v>
          </cell>
          <cell r="C2387" t="str">
            <v>M2</v>
          </cell>
          <cell r="D2387">
            <v>416.26</v>
          </cell>
        </row>
        <row r="2388">
          <cell r="A2388">
            <v>103074</v>
          </cell>
          <cell r="B2388" t="str">
            <v>EXECUÇÃO DE PISO DE CONCRETO, SEM ACABAMENTO SUPERFICIAL, ESPESSURA DE 15 CM, FCK = 30 MPA, COM USO DE FORMAS EM MADEIRA SERRADA. AF_09/2021</v>
          </cell>
          <cell r="C2388" t="str">
            <v>M2</v>
          </cell>
          <cell r="D2388">
            <v>195.26</v>
          </cell>
        </row>
        <row r="2389">
          <cell r="A2389">
            <v>103075</v>
          </cell>
          <cell r="B2389" t="str">
            <v>EXECUÇÃO DE PISO DE CONCRETO, COM ACABAMENTO SUPERFICIAL, ESPESSURA DE 15 CM, FCK = 30 MPA, COM USO DE FORMAS EM MADEIRA SERRADA. AF_09/2021</v>
          </cell>
          <cell r="C2389" t="str">
            <v>M2</v>
          </cell>
          <cell r="D2389">
            <v>227.48</v>
          </cell>
        </row>
        <row r="2390">
          <cell r="A2390">
            <v>103076</v>
          </cell>
          <cell r="B2390" t="str">
            <v>EXECUÇÃO DE LAJE SOBRE SOLO, ESPESSURA DE 10 CM, FCK = 30 MPA, COM USO DE FORMAS EM MADEIRA SERRADA. AF_09/2021</v>
          </cell>
          <cell r="C2390" t="str">
            <v>M2</v>
          </cell>
          <cell r="D2390">
            <v>167.64</v>
          </cell>
        </row>
        <row r="2391">
          <cell r="A2391">
            <v>103077</v>
          </cell>
          <cell r="B2391" t="str">
            <v>EXECUÇÃO DE LAJE SOBRE SOLO, ESPESSURA DE 15 CM, FCK = 30 MPA, COM USO DE FORMAS EM MADEIRA SERRADA. AF_09/2021</v>
          </cell>
          <cell r="C2391" t="str">
            <v>M2</v>
          </cell>
          <cell r="D2391">
            <v>217.89</v>
          </cell>
        </row>
        <row r="2392">
          <cell r="A2392">
            <v>103078</v>
          </cell>
          <cell r="B2392" t="str">
            <v>EXECUÇÃO DE LAJE SOBRE SOLO, ESPESSURA DE 20 CM, FCK = 30 MPA, COM USO DE FORMAS EM MADEIRA SERRADA. AF_09/2021</v>
          </cell>
          <cell r="C2392" t="str">
            <v>M2</v>
          </cell>
          <cell r="D2392">
            <v>264.44</v>
          </cell>
        </row>
        <row r="2393">
          <cell r="A2393">
            <v>103079</v>
          </cell>
          <cell r="B2393" t="str">
            <v>EXECUÇÃO DE LAJE SOBRE SOLO, ESPESSURA DE 25 CM, FCK = 30 MPA, COM USO DE FORMAS EM MADEIRA SERRADA. AF_09/2021</v>
          </cell>
          <cell r="C2393" t="str">
            <v>M2</v>
          </cell>
          <cell r="D2393">
            <v>317.91000000000003</v>
          </cell>
        </row>
        <row r="2394">
          <cell r="A2394">
            <v>103080</v>
          </cell>
          <cell r="B2394" t="str">
            <v>EXECUÇÃO DE LAJE SOBRE SOLO, ESPESSURA DE 30 CM, FCK = 30 MPA, COM USO DE FORMAS EM MADEIRA SERRADA. AF_09/2021</v>
          </cell>
          <cell r="C2394" t="str">
            <v>M2</v>
          </cell>
          <cell r="D2394">
            <v>388.03</v>
          </cell>
        </row>
        <row r="2395">
          <cell r="A2395">
            <v>92263</v>
          </cell>
          <cell r="B2395" t="str">
            <v>FABRICAÇÃO DE FÔRMA PARA PILARES E ESTRUTURAS SIMILARES, EM CHAPA DE MADEIRA COMPENSADA RESINADA, E = 17 MM. AF_09/2020</v>
          </cell>
          <cell r="C2395" t="str">
            <v>M2</v>
          </cell>
          <cell r="D2395">
            <v>179.38</v>
          </cell>
        </row>
        <row r="2396">
          <cell r="A2396">
            <v>92264</v>
          </cell>
          <cell r="B2396" t="str">
            <v>FABRICAÇÃO DE FÔRMA PARA PILARES E ESTRUTURAS SIMILARES, EM CHAPA DE MADEIRA COMPENSADA PLASTIFICADA, E = 18 MM. AF_09/2020</v>
          </cell>
          <cell r="C2396" t="str">
            <v>M2</v>
          </cell>
          <cell r="D2396">
            <v>234.37</v>
          </cell>
        </row>
        <row r="2397">
          <cell r="A2397">
            <v>92265</v>
          </cell>
          <cell r="B2397" t="str">
            <v>FABRICAÇÃO DE FÔRMA PARA VIGAS, EM CHAPA DE MADEIRA COMPENSADA RESINADA, E = 17 MM. AF_09/2020</v>
          </cell>
          <cell r="C2397" t="str">
            <v>M2</v>
          </cell>
          <cell r="D2397">
            <v>133.43</v>
          </cell>
        </row>
        <row r="2398">
          <cell r="A2398">
            <v>92266</v>
          </cell>
          <cell r="B2398" t="str">
            <v>FABRICAÇÃO DE FÔRMA PARA VIGAS, EM CHAPA DE MADEIRA COMPENSADA PLASTIFICADA, E = 18 MM. AF_09/2020</v>
          </cell>
          <cell r="C2398" t="str">
            <v>M2</v>
          </cell>
          <cell r="D2398">
            <v>180.6</v>
          </cell>
        </row>
        <row r="2399">
          <cell r="A2399">
            <v>92267</v>
          </cell>
          <cell r="B2399" t="str">
            <v>FABRICAÇÃO DE FÔRMA PARA LAJES, EM CHAPA DE MADEIRA COMPENSADA RESINADA, E = 17 MM. AF_09/2020</v>
          </cell>
          <cell r="C2399" t="str">
            <v>M2</v>
          </cell>
          <cell r="D2399">
            <v>63.48</v>
          </cell>
        </row>
        <row r="2400">
          <cell r="A2400">
            <v>92268</v>
          </cell>
          <cell r="B2400" t="str">
            <v>FABRICAÇÃO DE FÔRMA PARA LAJES, EM CHAPA DE MADEIRA COMPENSADA PLASTIFICADA, E = 18 MM. AF_09/2020</v>
          </cell>
          <cell r="C2400" t="str">
            <v>M2</v>
          </cell>
          <cell r="D2400">
            <v>106.7</v>
          </cell>
        </row>
        <row r="2401">
          <cell r="A2401">
            <v>92269</v>
          </cell>
          <cell r="B2401" t="str">
            <v>FABRICAÇÃO DE FÔRMA PARA PILARES E ESTRUTURAS SIMILARES, EM MADEIRA SERRADA, E=25 MM. AF_09/2020</v>
          </cell>
          <cell r="C2401" t="str">
            <v>M2</v>
          </cell>
          <cell r="D2401">
            <v>130.86000000000001</v>
          </cell>
        </row>
        <row r="2402">
          <cell r="A2402">
            <v>92270</v>
          </cell>
          <cell r="B2402" t="str">
            <v>FABRICAÇÃO DE FÔRMA PARA VIGAS, COM MADEIRA SERRADA, E = 25 MM. AF_09/2020</v>
          </cell>
          <cell r="C2402" t="str">
            <v>M2</v>
          </cell>
          <cell r="D2402">
            <v>179.09</v>
          </cell>
        </row>
        <row r="2403">
          <cell r="A2403">
            <v>92271</v>
          </cell>
          <cell r="B2403" t="str">
            <v>FABRICAÇÃO DE FÔRMA PARA LAJES, EM MADEIRA SERRADA, E=25 MM. AF_09/2020</v>
          </cell>
          <cell r="C2403" t="str">
            <v>M2</v>
          </cell>
          <cell r="D2403">
            <v>111.13</v>
          </cell>
        </row>
        <row r="2404">
          <cell r="A2404">
            <v>92272</v>
          </cell>
          <cell r="B2404" t="str">
            <v>FABRICAÇÃO DE ESCORAS DE VIGA DO TIPO GARFO, EM MADEIRA. AF_09/2020</v>
          </cell>
          <cell r="C2404" t="str">
            <v>M</v>
          </cell>
          <cell r="D2404">
            <v>39.67</v>
          </cell>
        </row>
        <row r="2405">
          <cell r="A2405">
            <v>92273</v>
          </cell>
          <cell r="B2405" t="str">
            <v>FABRICAÇÃO DE ESCORAS DO TIPO PONTALETE, EM MADEIRA, PARA PÉ-DIREITO SIMPLES. AF_09/2020</v>
          </cell>
          <cell r="C2405" t="str">
            <v>M</v>
          </cell>
          <cell r="D2405">
            <v>15.39</v>
          </cell>
        </row>
        <row r="2406">
          <cell r="A2406">
            <v>92409</v>
          </cell>
          <cell r="B2406" t="str">
            <v>MONTAGEM E DESMONTAGEM DE FÔRMA DE PILARES RETANGULARES E ESTRUTURAS SIMILARES, PÉ-DIREITO SIMPLES, EM MADEIRA SERRADA, 1 UTILIZAÇÃO. AF_09/2020</v>
          </cell>
          <cell r="C2406" t="str">
            <v>M2</v>
          </cell>
          <cell r="D2406">
            <v>235.79</v>
          </cell>
        </row>
        <row r="2407">
          <cell r="A2407">
            <v>92411</v>
          </cell>
          <cell r="B2407" t="str">
            <v>MONTAGEM E DESMONTAGEM DE FÔRMA DE PILARES RETANGULARES E ESTRUTURAS SIMILARES, PÉ-DIREITO SIMPLES, EM MADEIRA SERRADA, 2 UTILIZAÇÕES. AF_09/2020</v>
          </cell>
          <cell r="C2407" t="str">
            <v>M2</v>
          </cell>
          <cell r="D2407">
            <v>159.74</v>
          </cell>
        </row>
        <row r="2408">
          <cell r="A2408">
            <v>92413</v>
          </cell>
          <cell r="B2408" t="str">
            <v>MONTAGEM E DESMONTAGEM DE FÔRMA DE PILARES RETANGULARES E ESTRUTURAS SIMILARES, PÉ-DIREITO SIMPLES, EM MADEIRA SERRADA, 4 UTILIZAÇÕES. AF_09/2020</v>
          </cell>
          <cell r="C2408" t="str">
            <v>M2</v>
          </cell>
          <cell r="D2408">
            <v>105.67</v>
          </cell>
        </row>
        <row r="2409">
          <cell r="A2409">
            <v>92415</v>
          </cell>
          <cell r="B2409" t="str">
            <v>MONTAGEM E DESMONTAGEM DE FÔRMA DE PILARES RETANGULARES E ESTRUTURAS SIMILARES, PÉ-DIREITO SIMPLES, EM CHAPA DE MADEIRA COMPENSADA RESINADA, 2 UTILIZAÇÕES. AF_09/2020</v>
          </cell>
          <cell r="C2409" t="str">
            <v>M2</v>
          </cell>
          <cell r="D2409">
            <v>150.56</v>
          </cell>
        </row>
        <row r="2410">
          <cell r="A2410">
            <v>92417</v>
          </cell>
          <cell r="B2410" t="str">
            <v>MONTAGEM E DESMONTAGEM DE FÔRMA DE PILARES RETANGULARES E ESTRUTURAS SIMILARES, PÉ-DIREITO DUPLO, EM CHAPA DE MADEIRA COMPENSADA RESINADA, 2 UTILIZAÇÕES. AF_09/2020</v>
          </cell>
          <cell r="C2410" t="str">
            <v>M2</v>
          </cell>
          <cell r="D2410">
            <v>175</v>
          </cell>
        </row>
        <row r="2411">
          <cell r="A2411">
            <v>92419</v>
          </cell>
          <cell r="B2411" t="str">
            <v>MONTAGEM E DESMONTAGEM DE FÔRMA DE PILARES RETANGULARES E ESTRUTURAS SIMILARES, PÉ-DIREITO SIMPLES, EM CHAPA DE MADEIRA COMPENSADA RESINADA, 4 UTILIZAÇÕES. AF_09/2020</v>
          </cell>
          <cell r="C2411" t="str">
            <v>M2</v>
          </cell>
          <cell r="D2411">
            <v>94.87</v>
          </cell>
        </row>
        <row r="2412">
          <cell r="A2412">
            <v>92421</v>
          </cell>
          <cell r="B2412" t="str">
            <v>MONTAGEM E DESMONTAGEM DE FÔRMA DE PILARES RETANGULARES E ESTRUTURAS SIMILARES, PÉ-DIREITO DUPLO, EM CHAPA DE MADEIRA COMPENSADA RESINADA, 4 UTILIZAÇÕES. AF_09/2020</v>
          </cell>
          <cell r="C2412" t="str">
            <v>M2</v>
          </cell>
          <cell r="D2412">
            <v>113.6</v>
          </cell>
        </row>
        <row r="2413">
          <cell r="A2413">
            <v>92423</v>
          </cell>
          <cell r="B2413" t="str">
            <v>MONTAGEM E DESMONTAGEM DE FÔRMA DE PILARES RETANGULARES E ESTRUTURAS SIMILARES, PÉ-DIREITO SIMPLES, EM CHAPA DE MADEIRA COMPENSADA RESINADA, 6 UTILIZAÇÕES. AF_09/2020</v>
          </cell>
          <cell r="C2413" t="str">
            <v>M2</v>
          </cell>
          <cell r="D2413">
            <v>77.58</v>
          </cell>
        </row>
        <row r="2414">
          <cell r="A2414">
            <v>92425</v>
          </cell>
          <cell r="B2414" t="str">
            <v>MONTAGEM E DESMONTAGEM DE FÔRMA DE PILARES RETANGULARES E ESTRUTURAS SIMILARES, PÉ-DIREITO DUPLO, EM CHAPA DE MADEIRA COMPENSADA RESINADA, 6 UTILIZAÇÕES. AF_09/2020</v>
          </cell>
          <cell r="C2414" t="str">
            <v>M2</v>
          </cell>
          <cell r="D2414">
            <v>93.88</v>
          </cell>
        </row>
        <row r="2415">
          <cell r="A2415">
            <v>92427</v>
          </cell>
          <cell r="B2415" t="str">
            <v>MONTAGEM E DESMONTAGEM DE FÔRMA DE PILARES RETANGULARES E ESTRUTURAS SIMILARES, PÉ-DIREITO SIMPLES, EM CHAPA DE MADEIRA COMPENSADA RESINADA, 8 UTILIZAÇÕES. AF_09/2020</v>
          </cell>
          <cell r="C2415" t="str">
            <v>M2</v>
          </cell>
          <cell r="D2415">
            <v>68.84</v>
          </cell>
        </row>
        <row r="2416">
          <cell r="A2416">
            <v>92429</v>
          </cell>
          <cell r="B2416" t="str">
            <v>MONTAGEM E DESMONTAGEM DE FÔRMA DE PILARES RETANGULARES E ESTRUTURAS SIMILARES, PÉ-DIREITO DUPLO, EM CHAPA DE MADEIRA COMPENSADA RESINADA, 8 UTILIZAÇÕES. AF_09/2020</v>
          </cell>
          <cell r="C2416" t="str">
            <v>M2</v>
          </cell>
          <cell r="D2416">
            <v>83.94</v>
          </cell>
        </row>
        <row r="2417">
          <cell r="A2417">
            <v>92431</v>
          </cell>
          <cell r="B2417" t="str">
            <v>MONTAGEM E DESMONTAGEM DE FÔRMA DE PILARES RETANGULARES E ESTRUTURAS SIMILARES, PÉ-DIREITO SIMPLES, EM CHAPA DE MADEIRA COMPENSADA PLASTIFICADA, 10 UTILIZAÇÕES. AF_09/2020</v>
          </cell>
          <cell r="C2417" t="str">
            <v>M2</v>
          </cell>
          <cell r="D2417">
            <v>65.37</v>
          </cell>
        </row>
        <row r="2418">
          <cell r="A2418">
            <v>92433</v>
          </cell>
          <cell r="B2418" t="str">
            <v>MONTAGEM E DESMONTAGEM DE FÔRMA DE PILARES RETANGULARES E ESTRUTURAS SIMILARES, PÉ-DIREITO DUPLO, EM CHAPA DE MADEIRA COMPENSADA PLASTIFICADA, 10 UTILIZAÇÕES. AF_09/2020</v>
          </cell>
          <cell r="C2418" t="str">
            <v>M2</v>
          </cell>
          <cell r="D2418">
            <v>79.7</v>
          </cell>
        </row>
        <row r="2419">
          <cell r="A2419">
            <v>92435</v>
          </cell>
          <cell r="B2419" t="str">
            <v>MONTAGEM E DESMONTAGEM DE FÔRMA DE PILARES RETANGULARES E ESTRUTURAS SIMILARES, PÉ-DIREITO SIMPLES, EM CHAPA DE MADEIRA COMPENSADA PLASTIFICADA, 12 UTILIZAÇÕES. AF_09/2020</v>
          </cell>
          <cell r="C2419" t="str">
            <v>M2</v>
          </cell>
          <cell r="D2419">
            <v>62.02</v>
          </cell>
        </row>
        <row r="2420">
          <cell r="A2420">
            <v>92437</v>
          </cell>
          <cell r="B2420" t="str">
            <v>MONTAGEM E DESMONTAGEM DE FÔRMA DE PILARES RETANGULARES E ESTRUTURAS SIMILARES, PÉ-DIREITO DUPLO, EM CHAPA DE MADEIRA COMPENSADA PLASTIFICADA, 12 UTILIZAÇÕES. AF_09/2020</v>
          </cell>
          <cell r="C2420" t="str">
            <v>M2</v>
          </cell>
          <cell r="D2420">
            <v>75.88</v>
          </cell>
        </row>
        <row r="2421">
          <cell r="A2421">
            <v>92439</v>
          </cell>
          <cell r="B2421" t="str">
            <v>MONTAGEM E DESMONTAGEM DE FÔRMA DE PILARES RETANGULARES E ESTRUTURAS SIMILARES, PÉ-DIREITO SIMPLES, EM CHAPA DE MADEIRA COMPENSADA PLASTIFICADA, 14 UTILIZAÇÕES. AF_09/2020</v>
          </cell>
          <cell r="C2421" t="str">
            <v>M2</v>
          </cell>
          <cell r="D2421">
            <v>59.61</v>
          </cell>
        </row>
        <row r="2422">
          <cell r="A2422">
            <v>92441</v>
          </cell>
          <cell r="B2422" t="str">
            <v>MONTAGEM E DESMONTAGEM DE FÔRMA DE PILARES RETANGULARES E ESTRUTURAS SIMILARES, PÉ-DIREITO DUPLO, EM CHAPA DE MADEIRA COMPENSADA PLASTIFICADA, 14 UTILIZAÇÕES. AF_09/2020</v>
          </cell>
          <cell r="C2422" t="str">
            <v>M2</v>
          </cell>
          <cell r="D2422">
            <v>73.12</v>
          </cell>
        </row>
        <row r="2423">
          <cell r="A2423">
            <v>92443</v>
          </cell>
          <cell r="B2423" t="str">
            <v>MONTAGEM E DESMONTAGEM DE FÔRMA DE PILARES RETANGULARES E ESTRUTURAS SIMILARES, PÉ-DIREITO SIMPLES, EM CHAPA DE MADEIRA COMPENSADA PLASTIFICADA, 18 UTILIZAÇÕES. AF_09/2020</v>
          </cell>
          <cell r="C2423" t="str">
            <v>M2</v>
          </cell>
          <cell r="D2423">
            <v>54.42</v>
          </cell>
        </row>
        <row r="2424">
          <cell r="A2424">
            <v>92445</v>
          </cell>
          <cell r="B2424" t="str">
            <v>MONTAGEM E DESMONTAGEM DE FÔRMA DE PILARES RETANGULARES E ESTRUTURAS SIMILARES, PÉ-DIREITO DUPLO, EM CHAPA DE MADEIRA COMPENSADA PLASTIFICADA, 18 UTILIZAÇÕES. AF_09/2020</v>
          </cell>
          <cell r="C2424" t="str">
            <v>M2</v>
          </cell>
          <cell r="D2424">
            <v>67.45</v>
          </cell>
        </row>
        <row r="2425">
          <cell r="A2425">
            <v>92446</v>
          </cell>
          <cell r="B2425" t="str">
            <v>MONTAGEM E DESMONTAGEM DE FÔRMA DE VIGA, ESCORAMENTO COM PONTALETE DE MADEIRA, PÉ-DIREITO SIMPLES, EM MADEIRA SERRADA, 1 UTILIZAÇÃO. AF_09/2020</v>
          </cell>
          <cell r="C2425" t="str">
            <v>M2</v>
          </cell>
          <cell r="D2425">
            <v>311.57</v>
          </cell>
        </row>
        <row r="2426">
          <cell r="A2426">
            <v>92447</v>
          </cell>
          <cell r="B2426" t="str">
            <v>MONTAGEM E DESMONTAGEM DE FÔRMA DE VIGA, ESCORAMENTO COM PONTALETE DE MADEIRA, PÉ-DIREITO SIMPLES, EM MADEIRA SERRADA, 2 UTILIZAÇÕES. AF_09/2020</v>
          </cell>
          <cell r="C2426" t="str">
            <v>M2</v>
          </cell>
          <cell r="D2426">
            <v>216.46</v>
          </cell>
        </row>
        <row r="2427">
          <cell r="A2427">
            <v>92448</v>
          </cell>
          <cell r="B2427" t="str">
            <v>MONTAGEM E DESMONTAGEM DE FÔRMA DE VIGA, ESCORAMENTO COM PONTALETE DE MADEIRA, PÉ-DIREITO SIMPLES, EM MADEIRA SERRADA, 4 UTILIZAÇÕES. AF_09/2020</v>
          </cell>
          <cell r="C2427" t="str">
            <v>M2</v>
          </cell>
          <cell r="D2427">
            <v>168.76</v>
          </cell>
        </row>
        <row r="2428">
          <cell r="A2428">
            <v>92449</v>
          </cell>
          <cell r="B2428" t="str">
            <v>MONTAGEM E DESMONTAGEM DE FÔRMA DE VIGA, ESCORAMENTO COM GARFO DE MADEIRA, PÉ-DIREITO DUPLO, EM CHAPA DE MADEIRA RESINADA, 2 UTILIZAÇÕES. AF_09/2020</v>
          </cell>
          <cell r="C2428" t="str">
            <v>M2</v>
          </cell>
          <cell r="D2428">
            <v>298.24</v>
          </cell>
        </row>
        <row r="2429">
          <cell r="A2429">
            <v>92450</v>
          </cell>
          <cell r="B2429" t="str">
            <v>MONTAGEM E DESMONTAGEM DE FÔRMA DE VIGA, ESCORAMENTO METÁLICO, PÉ-DIREITO DUPLO, EM CHAPA DE MADEIRA RESINADA, 2 UTILIZAÇÕES. AF_09/2020</v>
          </cell>
          <cell r="C2429" t="str">
            <v>M2</v>
          </cell>
          <cell r="D2429">
            <v>332.07</v>
          </cell>
        </row>
        <row r="2430">
          <cell r="A2430">
            <v>92451</v>
          </cell>
          <cell r="B2430" t="str">
            <v>MONTAGEM E DESMONTAGEM DE FÔRMA DE VIGA, ESCORAMENTO COM GARFO DE MADEIRA, PÉ-DIREITO SIMPLES, EM CHAPA DE MADEIRA RESINADA, 2 UTILIZAÇÕES. AF_09/2020</v>
          </cell>
          <cell r="C2430" t="str">
            <v>M2</v>
          </cell>
          <cell r="D2430">
            <v>203.75</v>
          </cell>
        </row>
        <row r="2431">
          <cell r="A2431">
            <v>92452</v>
          </cell>
          <cell r="B2431" t="str">
            <v>MONTAGEM E DESMONTAGEM DE FÔRMA DE VIGA, ESCORAMENTO METÁLICO, PÉ-DIREITO SIMPLES, EM CHAPA DE MADEIRA RESINADA, 2 UTILIZAÇÕES. AF_09/2020</v>
          </cell>
          <cell r="C2431" t="str">
            <v>M2</v>
          </cell>
          <cell r="D2431">
            <v>196.29</v>
          </cell>
        </row>
        <row r="2432">
          <cell r="A2432">
            <v>92453</v>
          </cell>
          <cell r="B2432" t="str">
            <v>MONTAGEM E DESMONTAGEM DE FÔRMA DE VIGA, ESCORAMENTO COM GARFO DE MADEIRA, PÉ-DIREITO DUPLO, EM CHAPA DE MADEIRA RESINADA, 4 UTILIZAÇÕES. AF_09/2020</v>
          </cell>
          <cell r="C2432" t="str">
            <v>M2</v>
          </cell>
          <cell r="D2432">
            <v>254.65</v>
          </cell>
        </row>
        <row r="2433">
          <cell r="A2433">
            <v>92454</v>
          </cell>
          <cell r="B2433" t="str">
            <v>MONTAGEM E DESMONTAGEM DE FÔRMA DE VIGA, ESCORAMENTO METÁLICO, PÉ-DIREITO DUPLO, EM CHAPA DE MADEIRA RESINADA, 4 UTILIZAÇÕES. AF_09/2020</v>
          </cell>
          <cell r="C2433" t="str">
            <v>M2</v>
          </cell>
          <cell r="D2433">
            <v>297.83</v>
          </cell>
        </row>
        <row r="2434">
          <cell r="A2434">
            <v>92455</v>
          </cell>
          <cell r="B2434" t="str">
            <v>MONTAGEM E DESMONTAGEM DE FÔRMA DE VIGA, ESCORAMENTO COM GARFO DE MADEIRA, PÉ-DIREITO SIMPLES, EM CHAPA DE MADEIRA RESINADA, 4 UTILIZAÇÕES. AF_09/2020</v>
          </cell>
          <cell r="C2434" t="str">
            <v>M2</v>
          </cell>
          <cell r="D2434">
            <v>166.31</v>
          </cell>
        </row>
        <row r="2435">
          <cell r="A2435">
            <v>92456</v>
          </cell>
          <cell r="B2435" t="str">
            <v>MONTAGEM E DESMONTAGEM DE FÔRMA DE VIGA, ESCORAMENTO METÁLICO, PÉ-DIREITO SIMPLES, EM CHAPA DE MADEIRA RESINADA, 4 UTILIZAÇÕES. AF_09/2020</v>
          </cell>
          <cell r="C2435" t="str">
            <v>M2</v>
          </cell>
          <cell r="D2435">
            <v>161.87</v>
          </cell>
        </row>
        <row r="2436">
          <cell r="A2436">
            <v>92457</v>
          </cell>
          <cell r="B2436" t="str">
            <v>MONTAGEM E DESMONTAGEM DE FÔRMA DE VIGA, ESCORAMENTO COM GARFO DE MADEIRA, PÉ-DIREITO DUPLO, EM CHAPA DE MADEIRA RESINADA, 6 UTILIZAÇÕES. AF_09/2020</v>
          </cell>
          <cell r="C2436" t="str">
            <v>M2</v>
          </cell>
          <cell r="D2436">
            <v>221</v>
          </cell>
        </row>
        <row r="2437">
          <cell r="A2437">
            <v>92458</v>
          </cell>
          <cell r="B2437" t="str">
            <v>MONTAGEM E DESMONTAGEM DE FÔRMA DE VIGA, ESCORAMENTO METÁLICO, PÉ-DIREITO DUPLO, EM CHAPA DE MADEIRA RESINADA, 6 UTILIZAÇÕES. AF_09/2020</v>
          </cell>
          <cell r="C2437" t="str">
            <v>M2</v>
          </cell>
          <cell r="D2437">
            <v>276.64999999999998</v>
          </cell>
        </row>
        <row r="2438">
          <cell r="A2438">
            <v>92459</v>
          </cell>
          <cell r="B2438" t="str">
            <v>MONTAGEM E DESMONTAGEM DE FÔRMA DE VIGA, ESCORAMENTO COM GARFO DE MADEIRA, PÉ-DIREITO SIMPLES, EM CHAPA DE MADEIRA RESINADA, 6 UTILIZAÇÕES. AF_09/2020</v>
          </cell>
          <cell r="C2438" t="str">
            <v>M2</v>
          </cell>
          <cell r="D2438">
            <v>140.99</v>
          </cell>
        </row>
        <row r="2439">
          <cell r="A2439">
            <v>92460</v>
          </cell>
          <cell r="B2439" t="str">
            <v>MONTAGEM E DESMONTAGEM DE FÔRMA DE VIGA, ESCORAMENTO METÁLICO, PÉ-DIREITO SIMPLES, EM CHAPA DE MADEIRA RESINADA, 6 UTILIZAÇÕES. AF_09/2020</v>
          </cell>
          <cell r="C2439" t="str">
            <v>M2</v>
          </cell>
          <cell r="D2439">
            <v>135.37</v>
          </cell>
        </row>
        <row r="2440">
          <cell r="A2440">
            <v>92461</v>
          </cell>
          <cell r="B2440" t="str">
            <v>MONTAGEM E DESMONTAGEM DE FÔRMA DE VIGA, ESCORAMENTO COM GARFO DE MADEIRA, PÉ-DIREITO DUPLO, EM CHAPA DE MADEIRA RESINADA, 8 UTILIZAÇÕES. AF_09/2020</v>
          </cell>
          <cell r="C2440" t="str">
            <v>M2</v>
          </cell>
          <cell r="D2440">
            <v>203.8</v>
          </cell>
        </row>
        <row r="2441">
          <cell r="A2441">
            <v>92462</v>
          </cell>
          <cell r="B2441" t="str">
            <v>MONTAGEM E DESMONTAGEM DE FÔRMA DE VIGA, ESCORAMENTO METÁLICO, PÉ-DIREITO DUPLO, EM CHAPA DE MADEIRA RESINADA, 8 UTILIZAÇÕES. AF_09/2020</v>
          </cell>
          <cell r="C2441" t="str">
            <v>M2</v>
          </cell>
          <cell r="D2441">
            <v>263.36</v>
          </cell>
        </row>
        <row r="2442">
          <cell r="A2442">
            <v>92463</v>
          </cell>
          <cell r="B2442" t="str">
            <v>MONTAGEM E DESMONTAGEM DE FÔRMA DE VIGA, ESCORAMENTO COM GARFO DE MADEIRA, PÉ-DIREITO SIMPLES, EM CHAPA DE MADEIRA RESINADA, 8 UTILIZAÇÕES. AF_09/2020</v>
          </cell>
          <cell r="C2442" t="str">
            <v>M2</v>
          </cell>
          <cell r="D2442">
            <v>127.69</v>
          </cell>
        </row>
        <row r="2443">
          <cell r="A2443">
            <v>92464</v>
          </cell>
          <cell r="B2443" t="str">
            <v>MONTAGEM E DESMONTAGEM DE FÔRMA DE VIGA, ESCORAMENTO METÁLICO, PÉ-DIREITO SIMPLES, EM CHAPA DE MADEIRA RESINADA, 8 UTILIZAÇÕES. AF_09/2020</v>
          </cell>
          <cell r="C2443" t="str">
            <v>M2</v>
          </cell>
          <cell r="D2443">
            <v>128.31</v>
          </cell>
        </row>
        <row r="2444">
          <cell r="A2444">
            <v>92465</v>
          </cell>
          <cell r="B2444" t="str">
            <v>MONTAGEM E DESMONTAGEM DE FÔRMA DE VIGA, ESCORAMENTO COM GARFO DE MADEIRA, PÉ-DIREITO DUPLO, EM CHAPA DE MADEIRA PLASTIFICADA, 10 UTILIZAÇÕES. AF_09/2020</v>
          </cell>
          <cell r="C2444" t="str">
            <v>M2</v>
          </cell>
          <cell r="D2444">
            <v>163.49</v>
          </cell>
        </row>
        <row r="2445">
          <cell r="A2445">
            <v>92466</v>
          </cell>
          <cell r="B2445" t="str">
            <v>MONTAGEM E DESMONTAGEM DE FÔRMA DE VIGA, ESCORAMENTO METÁLICO, PÉ-DIREITO DUPLO, EM CHAPA DE MADEIRA PLASTIFICADA, 10 UTILIZAÇÕES. AF_09/2020</v>
          </cell>
          <cell r="C2445" t="str">
            <v>M2</v>
          </cell>
          <cell r="D2445">
            <v>256.93</v>
          </cell>
        </row>
        <row r="2446">
          <cell r="A2446">
            <v>92467</v>
          </cell>
          <cell r="B2446" t="str">
            <v>MONTAGEM E DESMONTAGEM DE FÔRMA DE VIGA, ESCORAMENTO COM GARFO DE MADEIRA, PÉ-DIREITO SIMPLES, EM CHAPA DE MADEIRA PLASTIFICADA, 10 UTILIZAÇÕES. AF_09/2020</v>
          </cell>
          <cell r="C2446" t="str">
            <v>M2</v>
          </cell>
          <cell r="D2446">
            <v>106.1</v>
          </cell>
        </row>
        <row r="2447">
          <cell r="A2447">
            <v>92468</v>
          </cell>
          <cell r="B2447" t="str">
            <v>MONTAGEM E DESMONTAGEM DE FÔRMA DE VIGA, ESCORAMENTO METÁLICO, PÉ-DIREITO SIMPLES, EM CHAPA DE MADEIRA PLASTIFICADA, 10 UTILIZAÇÕES. AF_09/2020</v>
          </cell>
          <cell r="C2447" t="str">
            <v>M2</v>
          </cell>
          <cell r="D2447">
            <v>122.32</v>
          </cell>
        </row>
        <row r="2448">
          <cell r="A2448">
            <v>92469</v>
          </cell>
          <cell r="B2448" t="str">
            <v>MONTAGEM E DESMONTAGEM DE FÔRMA DE VIGA, ESCORAMENTO COM GARFO DE MADEIRA, PÉ-DIREITO DUPLO, EM CHAPA DE MADEIRA PLASTIFICADA, 12 UTILIZAÇÕES. AF_09/2020</v>
          </cell>
          <cell r="C2448" t="str">
            <v>M2</v>
          </cell>
          <cell r="D2448">
            <v>148.83000000000001</v>
          </cell>
        </row>
        <row r="2449">
          <cell r="A2449">
            <v>92470</v>
          </cell>
          <cell r="B2449" t="str">
            <v>MONTAGEM E DESMONTAGEM DE FÔRMA DE VIGA, ESCORAMENTO METÁLICO, PÉ-DIREITO DUPLO, EM CHAPA DE MADEIRA PLASTIFICADA, 12 UTILIZAÇÕES. AF_09/2020</v>
          </cell>
          <cell r="C2449" t="str">
            <v>M2</v>
          </cell>
          <cell r="D2449">
            <v>249.49</v>
          </cell>
        </row>
        <row r="2450">
          <cell r="A2450">
            <v>92471</v>
          </cell>
          <cell r="B2450" t="str">
            <v>MONTAGEM E DESMONTAGEM DE FÔRMA DE VIGA, ESCORAMENTO COM GARFO DE MADEIRA, PÉ-DIREITO SIMPLES, EM CHAPA DE MADEIRA PLASTIFICADA, 12 UTILIZAÇÕES. AF_09/2020</v>
          </cell>
          <cell r="C2450" t="str">
            <v>M2</v>
          </cell>
          <cell r="D2450">
            <v>96.71</v>
          </cell>
        </row>
        <row r="2451">
          <cell r="A2451">
            <v>92472</v>
          </cell>
          <cell r="B2451" t="str">
            <v>MONTAGEM E DESMONTAGEM DE FÔRMA DE VIGA, ESCORAMENTO METÁLICO, PÉ-DIREITO SIMPLES, EM CHAPA DE MADEIRA PLASTIFICADA, 12 UTILIZAÇÕES. AF_09/2020</v>
          </cell>
          <cell r="C2451" t="str">
            <v>M2</v>
          </cell>
          <cell r="D2451">
            <v>115.79</v>
          </cell>
        </row>
        <row r="2452">
          <cell r="A2452">
            <v>92473</v>
          </cell>
          <cell r="B2452" t="str">
            <v>MONTAGEM E DESMONTAGEM DE FÔRMA DE VIGA, ESCORAMENTO COM GARFO DE MADEIRA, PÉ-DIREITO DUPLO, EM CHAPA DE MADEIRA PLASTIFICADA, 14 UTILIZAÇÕES. AF_09/2020</v>
          </cell>
          <cell r="C2452" t="str">
            <v>M2</v>
          </cell>
          <cell r="D2452">
            <v>137.01</v>
          </cell>
        </row>
        <row r="2453">
          <cell r="A2453">
            <v>92474</v>
          </cell>
          <cell r="B2453" t="str">
            <v>MONTAGEM E DESMONTAGEM DE FÔRMA DE VIGA, ESCORAMENTO METÁLICO, PÉ-DIREITO DUPLO, EM CHAPA DE MADEIRA PLASTIFICADA, 14 UTILIZAÇÕES. AF_09/2020</v>
          </cell>
          <cell r="C2453" t="str">
            <v>M2</v>
          </cell>
          <cell r="D2453">
            <v>243.11</v>
          </cell>
        </row>
        <row r="2454">
          <cell r="A2454">
            <v>92475</v>
          </cell>
          <cell r="B2454" t="str">
            <v>MONTAGEM E DESMONTAGEM DE FÔRMA DE VIGA, ESCORAMENTO COM GARFO DE MADEIRA, PÉ-DIREITO SIMPLES, EM CHAPA DE MADEIRA PLASTIFICADA, 14 UTILIZAÇÕES. AF_09/2020</v>
          </cell>
          <cell r="C2454" t="str">
            <v>M2</v>
          </cell>
          <cell r="D2454">
            <v>89.11</v>
          </cell>
        </row>
        <row r="2455">
          <cell r="A2455">
            <v>92476</v>
          </cell>
          <cell r="B2455" t="str">
            <v>MONTAGEM E DESMONTAGEM DE FÔRMA DE VIGA, ESCORAMENTO METÁLICO, PÉ-DIREITO SIMPLES, EM CHAPA DE MADEIRA PLASTIFICADA, 14 UTILIZAÇÕES. AF_09/2020</v>
          </cell>
          <cell r="C2455" t="str">
            <v>M2</v>
          </cell>
          <cell r="D2455">
            <v>110.27</v>
          </cell>
        </row>
        <row r="2456">
          <cell r="A2456">
            <v>92477</v>
          </cell>
          <cell r="B2456" t="str">
            <v>MONTAGEM E DESMONTAGEM DE FÔRMA DE VIGA, ESCORAMENTO COM GARFO DE MADEIRA, PÉ-DIREITO DUPLO, EM CHAPA DE MADEIRA PLASTIFICADA, 18 UTILIZAÇÕES. AF_09/2020</v>
          </cell>
          <cell r="C2456" t="str">
            <v>M2</v>
          </cell>
          <cell r="D2456">
            <v>111.65</v>
          </cell>
        </row>
        <row r="2457">
          <cell r="A2457">
            <v>92478</v>
          </cell>
          <cell r="B2457" t="str">
            <v>MONTAGEM E DESMONTAGEM DE FÔRMA DE VIGA, ESCORAMENTO METÁLICO, PÉ-DIREITO DUPLO, EM CHAPA DE MADEIRA PLASTIFICADA, 18 UTILIZAÇÕES. AF_09/2020</v>
          </cell>
          <cell r="C2457" t="str">
            <v>M2</v>
          </cell>
          <cell r="D2457">
            <v>230.46</v>
          </cell>
        </row>
        <row r="2458">
          <cell r="A2458">
            <v>92479</v>
          </cell>
          <cell r="B2458" t="str">
            <v>MONTAGEM E DESMONTAGEM DE FÔRMA DE VIGA, ESCORAMENTO COM GARFO DE MADEIRA, PÉ-DIREITO SIMPLES, EM CHAPA DE MADEIRA PLASTIFICADA, 18 UTILIZAÇÕES. AF_09/2020</v>
          </cell>
          <cell r="C2458" t="str">
            <v>M2</v>
          </cell>
          <cell r="D2458">
            <v>72.8</v>
          </cell>
        </row>
        <row r="2459">
          <cell r="A2459">
            <v>92480</v>
          </cell>
          <cell r="B2459" t="str">
            <v>MONTAGEM E DESMONTAGEM DE FÔRMA DE VIGA, ESCORAMENTO METÁLICO, PÉ-DIREITO SIMPLES, EM CHAPA DE MADEIRA PLASTIFICADA, 18 UTILIZAÇÕES. AF_09/2020</v>
          </cell>
          <cell r="C2459" t="str">
            <v>M2</v>
          </cell>
          <cell r="D2459">
            <v>99.16</v>
          </cell>
        </row>
        <row r="2460">
          <cell r="A2460">
            <v>92482</v>
          </cell>
          <cell r="B2460" t="str">
            <v>MONTAGEM E DESMONTAGEM DE FÔRMA DE LAJE MACIÇA, PÉ-DIREITO SIMPLES, EM MADEIRA SERRADA, 1 UTILIZAÇÃO. AF_09/2020</v>
          </cell>
          <cell r="C2460" t="str">
            <v>M2</v>
          </cell>
          <cell r="D2460">
            <v>345.05</v>
          </cell>
        </row>
        <row r="2461">
          <cell r="A2461">
            <v>92484</v>
          </cell>
          <cell r="B2461" t="str">
            <v>MONTAGEM E DESMONTAGEM DE FÔRMA DE LAJE MACIÇA, PÉ-DIREITO SIMPLES, EM MADEIRA SERRADA, 2 UTILIZAÇÕES. AF_09/2020</v>
          </cell>
          <cell r="C2461" t="str">
            <v>M2</v>
          </cell>
          <cell r="D2461">
            <v>238.85</v>
          </cell>
        </row>
        <row r="2462">
          <cell r="A2462">
            <v>92486</v>
          </cell>
          <cell r="B2462" t="str">
            <v>MONTAGEM E DESMONTAGEM DE FÔRMA DE LAJE MACIÇA, PÉ-DIREITO SIMPLES, EM MADEIRA SERRADA, 4 UTILIZAÇÕES. AF_09/2020</v>
          </cell>
          <cell r="C2462" t="str">
            <v>M2</v>
          </cell>
          <cell r="D2462">
            <v>170.95</v>
          </cell>
        </row>
        <row r="2463">
          <cell r="A2463">
            <v>92488</v>
          </cell>
          <cell r="B2463" t="str">
            <v>MONTAGEM E DESMONTAGEM DE FÔRMA DE LAJE NERVURADA COM CUBETA E ASSOALHO, PÉ-DIREITO DUPLO, EM CHAPA DE MADEIRA COMPENSADA RESINADA, 8 UTILIZAÇÕES. AF_09/2020</v>
          </cell>
          <cell r="C2463" t="str">
            <v>M2</v>
          </cell>
          <cell r="D2463">
            <v>113.29</v>
          </cell>
        </row>
        <row r="2464">
          <cell r="A2464">
            <v>92490</v>
          </cell>
          <cell r="B2464" t="str">
            <v>MONTAGEM E DESMONTAGEM DE FÔRMA DE LAJE NERVURADA COM CUBETA E ASSOALHO, PÉ-DIREITO SIMPLES, EM CHAPA DE MADEIRA COMPENSADA RESINADA, 8 UTILIZAÇÕES. AF_09/2020</v>
          </cell>
          <cell r="C2464" t="str">
            <v>M2</v>
          </cell>
          <cell r="D2464">
            <v>75.12</v>
          </cell>
        </row>
        <row r="2465">
          <cell r="A2465">
            <v>92492</v>
          </cell>
          <cell r="B2465" t="str">
            <v>MONTAGEM E DESMONTAGEM DE FÔRMA DE LAJE NERVURADA COM CUBETA E ASSOALHO, PÉ-DIREITO DUPLO, EM CHAPA DE MADEIRA COMPENSADA RESINADA, 10 UTILIZAÇÕES. AF_09/2020</v>
          </cell>
          <cell r="C2465" t="str">
            <v>M2</v>
          </cell>
          <cell r="D2465">
            <v>107.06</v>
          </cell>
        </row>
        <row r="2466">
          <cell r="A2466">
            <v>92494</v>
          </cell>
          <cell r="B2466" t="str">
            <v>MONTAGEM E DESMONTAGEM DE FÔRMA DE LAJE NERVURADA COM CUBETA E ASSOALHO, PÉ-DIREITO SIMPLES, EM CHAPA DE MADEIRA COMPENSADA RESINADA, 10 UTILIZAÇÕES. AF_09/2020</v>
          </cell>
          <cell r="C2466" t="str">
            <v>M2</v>
          </cell>
          <cell r="D2466">
            <v>70.05</v>
          </cell>
        </row>
        <row r="2467">
          <cell r="A2467">
            <v>92496</v>
          </cell>
          <cell r="B2467" t="str">
            <v>MONTAGEM E DESMONTAGEM DE FÔRMA DE LAJE NERVURADA COM CUBETA E ASSOALHO, PÉ-DIREITO DUPLO, EM CHAPA DE MADEIRA COMPENSADA RESINADA, 12 UTILIZAÇÕES. AF_09/2020</v>
          </cell>
          <cell r="C2467" t="str">
            <v>M2</v>
          </cell>
          <cell r="D2467">
            <v>101.9</v>
          </cell>
        </row>
        <row r="2468">
          <cell r="A2468">
            <v>92498</v>
          </cell>
          <cell r="B2468" t="str">
            <v>MONTAGEM E DESMONTAGEM DE FÔRMA DE LAJE NERVURADA COM CUBETA E ASSOALHO, PÉ-DIREITO SIMPLES, EM CHAPA DE MADEIRA COMPENSADA RESINADA, 12 UTILIZAÇÕES. AF_09/2020</v>
          </cell>
          <cell r="C2468" t="str">
            <v>M2</v>
          </cell>
          <cell r="D2468">
            <v>65.88</v>
          </cell>
        </row>
        <row r="2469">
          <cell r="A2469">
            <v>92500</v>
          </cell>
          <cell r="B2469" t="str">
            <v>MONTAGEM E DESMONTAGEM DE FÔRMA DE LAJE NERVURADA COM CUBETA E ASSOALHO, PÉ-DIREITO DUPLO, EM CHAPA DE MADEIRA COMPENSADA RESINADA, 14 UTILIZAÇÕES. AF_09/2020</v>
          </cell>
          <cell r="C2469" t="str">
            <v>M2</v>
          </cell>
          <cell r="D2469">
            <v>97.81</v>
          </cell>
        </row>
        <row r="2470">
          <cell r="A2470">
            <v>92502</v>
          </cell>
          <cell r="B2470" t="str">
            <v>MONTAGEM E DESMONTAGEM DE FÔRMA DE LAJE NERVURADA COM CUBETA E ASSOALHO, PÉ-DIREITO SIMPLES, EM CHAPA DE MADEIRA COMPENSADA RESINADA, 14 UTILIZAÇÕES. AF_09/2020</v>
          </cell>
          <cell r="C2470" t="str">
            <v>M2</v>
          </cell>
          <cell r="D2470">
            <v>62.77</v>
          </cell>
        </row>
        <row r="2471">
          <cell r="A2471">
            <v>92504</v>
          </cell>
          <cell r="B2471" t="str">
            <v>MONTAGEM E DESMONTAGEM DE FÔRMA DE LAJE NERVURADA COM CUBETA E ASSOALHO, PÉ-DIREITO DUPLO, EM CHAPA DE MADEIRA COMPENSADA RESINADA, 18 UTILIZAÇÕES. AF_09/2020</v>
          </cell>
          <cell r="C2471" t="str">
            <v>M2</v>
          </cell>
          <cell r="D2471">
            <v>90.36</v>
          </cell>
        </row>
        <row r="2472">
          <cell r="A2472">
            <v>92506</v>
          </cell>
          <cell r="B2472" t="str">
            <v>MONTAGEM E DESMONTAGEM DE FÔRMA DE LAJE NERVURADA COM CUBETA E ASSOALHO, PÉ-DIREITO SIMPLES, EM CHAPA DE MADEIRA COMPENSADA RESINADA, 18 UTILIZAÇÕES. AF_09/2020</v>
          </cell>
          <cell r="C2472" t="str">
            <v>M2</v>
          </cell>
          <cell r="D2472">
            <v>56.99</v>
          </cell>
        </row>
        <row r="2473">
          <cell r="A2473">
            <v>92508</v>
          </cell>
          <cell r="B2473" t="str">
            <v>MONTAGEM E DESMONTAGEM DE FÔRMA DE LAJE MACIÇA, PÉ-DIREITO DUPLO, EM CHAPA DE MADEIRA COMPENSADA RESINADA, 2 UTILIZAÇÕES. AF_09/2020</v>
          </cell>
          <cell r="C2473" t="str">
            <v>M2</v>
          </cell>
          <cell r="D2473">
            <v>113.57</v>
          </cell>
        </row>
        <row r="2474">
          <cell r="A2474">
            <v>92510</v>
          </cell>
          <cell r="B2474" t="str">
            <v>MONTAGEM E DESMONTAGEM DE FÔRMA DE LAJE MACIÇA, PÉ-DIREITO SIMPLES, EM CHAPA DE MADEIRA COMPENSADA RESINADA, 2 UTILIZAÇÕES. AF_09/2020</v>
          </cell>
          <cell r="C2474" t="str">
            <v>M2</v>
          </cell>
          <cell r="D2474">
            <v>73.37</v>
          </cell>
        </row>
        <row r="2475">
          <cell r="A2475">
            <v>92512</v>
          </cell>
          <cell r="B2475" t="str">
            <v>MONTAGEM E DESMONTAGEM DE FÔRMA DE LAJE MACIÇA, PÉ-DIREITO DUPLO, EM CHAPA DE MADEIRA COMPENSADA RESINADA, 4 UTILIZAÇÕES. AF_09/2020</v>
          </cell>
          <cell r="C2475" t="str">
            <v>M2</v>
          </cell>
          <cell r="D2475">
            <v>95.58</v>
          </cell>
        </row>
        <row r="2476">
          <cell r="A2476">
            <v>92514</v>
          </cell>
          <cell r="B2476" t="str">
            <v>MONTAGEM E DESMONTAGEM DE FÔRMA DE LAJE MACIÇA, PÉ-DIREITO SIMPLES, EM CHAPA DE MADEIRA COMPENSADA RESINADA, 4 UTILIZAÇÕES. AF_09/2020</v>
          </cell>
          <cell r="C2476" t="str">
            <v>M2</v>
          </cell>
          <cell r="D2476">
            <v>56.64</v>
          </cell>
        </row>
        <row r="2477">
          <cell r="A2477">
            <v>92515</v>
          </cell>
          <cell r="B2477" t="str">
            <v>MONTAGEM E DESMONTAGEM DE FÔRMA DE LAJE MACIÇA, PÉ-DIREITO DUPLO, EM CHAPA DE MADEIRA COMPENSADA RESINADA, 6 UTILIZAÇÕES. AF_09/2020</v>
          </cell>
          <cell r="C2477" t="str">
            <v>M2</v>
          </cell>
          <cell r="D2477">
            <v>86.7</v>
          </cell>
        </row>
        <row r="2478">
          <cell r="A2478">
            <v>92518</v>
          </cell>
          <cell r="B2478" t="str">
            <v>MONTAGEM E DESMONTAGEM DE FÔRMA DE LAJE MACIÇA, PÉ-DIREITO SIMPLES, EM CHAPA DE MADEIRA COMPENSADA RESINADA, 6 UTILIZAÇÕES. AF_09/2020</v>
          </cell>
          <cell r="C2478" t="str">
            <v>M2</v>
          </cell>
          <cell r="D2478">
            <v>48.95</v>
          </cell>
        </row>
        <row r="2479">
          <cell r="A2479">
            <v>92520</v>
          </cell>
          <cell r="B2479" t="str">
            <v>MONTAGEM E DESMONTAGEM DE FÔRMA DE LAJE MACIÇA, PÉ-DIREITO DUPLO, EM CHAPA DE MADEIRA COMPENSADA RESINADA, 8 UTILIZAÇÕES. AF_09/2020</v>
          </cell>
          <cell r="C2479" t="str">
            <v>M2</v>
          </cell>
          <cell r="D2479">
            <v>80.94</v>
          </cell>
        </row>
        <row r="2480">
          <cell r="A2480">
            <v>92522</v>
          </cell>
          <cell r="B2480" t="str">
            <v>MONTAGEM E DESMONTAGEM DE FÔRMA DE LAJE MACIÇA, PÉ-DIREITO SIMPLES, EM CHAPA DE MADEIRA COMPENSADA RESINADA, 8 UTILIZAÇÕES. AF_09/2020</v>
          </cell>
          <cell r="C2480" t="str">
            <v>M2</v>
          </cell>
          <cell r="D2480">
            <v>44.27</v>
          </cell>
        </row>
        <row r="2481">
          <cell r="A2481">
            <v>92524</v>
          </cell>
          <cell r="B2481" t="str">
            <v>MONTAGEM E DESMONTAGEM DE FÔRMA DE LAJE MACIÇA, PÉ-DIREITO DUPLO, EM CHAPA DE MADEIRA COMPENSADA PLASTIFICADA, 10 UTILIZAÇÕES. AF_09/2020</v>
          </cell>
          <cell r="C2481" t="str">
            <v>M2</v>
          </cell>
          <cell r="D2481">
            <v>80.67</v>
          </cell>
        </row>
        <row r="2482">
          <cell r="A2482">
            <v>92526</v>
          </cell>
          <cell r="B2482" t="str">
            <v>MONTAGEM E DESMONTAGEM DE FÔRMA DE LAJE MACIÇA, PÉ-DIREITO SIMPLES, EM CHAPA DE MADEIRA COMPENSADA PLASTIFICADA, 10 UTILIZAÇÕES. AF_09/2020</v>
          </cell>
          <cell r="C2482" t="str">
            <v>M2</v>
          </cell>
          <cell r="D2482">
            <v>45.02</v>
          </cell>
        </row>
        <row r="2483">
          <cell r="A2483">
            <v>92528</v>
          </cell>
          <cell r="B2483" t="str">
            <v>MONTAGEM E DESMONTAGEM DE FÔRMA DE LAJE MACIÇA, PÉ-DIREITO DUPLO, EM CHAPA DE MADEIRA COMPENSADA PLASTIFICADA, 12 UTILIZAÇÕES. AF_09/2020</v>
          </cell>
          <cell r="C2483" t="str">
            <v>M2</v>
          </cell>
          <cell r="D2483">
            <v>76.94</v>
          </cell>
        </row>
        <row r="2484">
          <cell r="A2484">
            <v>92530</v>
          </cell>
          <cell r="B2484" t="str">
            <v>MONTAGEM E DESMONTAGEM DE FÔRMA DE LAJE MACIÇA, PÉ-DIREITO SIMPLES, EM CHAPA DE MADEIRA COMPENSADA PLASTIFICADA, 12 UTILIZAÇÕES. AF_09/2020</v>
          </cell>
          <cell r="C2484" t="str">
            <v>M2</v>
          </cell>
          <cell r="D2484">
            <v>42.23</v>
          </cell>
        </row>
        <row r="2485">
          <cell r="A2485">
            <v>92532</v>
          </cell>
          <cell r="B2485" t="str">
            <v>MONTAGEM E DESMONTAGEM DE FÔRMA DE LAJE MACIÇA, PÉ-DIREITO DUPLO, EM CHAPA DE MADEIRA COMPENSADA PLASTIFICADA, 14 UTILIZAÇÕES. AF_09/2020</v>
          </cell>
          <cell r="C2485" t="str">
            <v>M2</v>
          </cell>
          <cell r="D2485">
            <v>73.760000000000005</v>
          </cell>
        </row>
        <row r="2486">
          <cell r="A2486">
            <v>92534</v>
          </cell>
          <cell r="B2486" t="str">
            <v>MONTAGEM E DESMONTAGEM DE FÔRMA DE LAJE MACIÇA, PÉ-DIREITO SIMPLES, EM CHAPA DE MADEIRA COMPENSADA PLASTIFICADA, 14 UTILIZAÇÕES. AF_09/2020</v>
          </cell>
          <cell r="C2486" t="str">
            <v>M2</v>
          </cell>
          <cell r="D2486">
            <v>39.9</v>
          </cell>
        </row>
        <row r="2487">
          <cell r="A2487">
            <v>92536</v>
          </cell>
          <cell r="B2487" t="str">
            <v>MONTAGEM E DESMONTAGEM DE FÔRMA DE LAJE MACIÇA, PÉ-DIREITO DUPLO, EM CHAPA DE MADEIRA COMPENSADA PLASTIFICADA, 18 UTILIZAÇÕES. AF_09/2020</v>
          </cell>
          <cell r="C2487" t="str">
            <v>M2</v>
          </cell>
          <cell r="D2487">
            <v>67.569999999999993</v>
          </cell>
        </row>
        <row r="2488">
          <cell r="A2488">
            <v>92538</v>
          </cell>
          <cell r="B2488" t="str">
            <v>MONTAGEM E DESMONTAGEM DE FÔRMA DE LAJE MACIÇA, PÉ-DIREITO SIMPLES, EM CHAPA DE MADEIRA COMPENSADA PLASTIFICADA, 18 UTILIZAÇÕES. AF_09/2020</v>
          </cell>
          <cell r="C2488" t="str">
            <v>M2</v>
          </cell>
          <cell r="D2488">
            <v>35.21</v>
          </cell>
        </row>
        <row r="2489">
          <cell r="A2489">
            <v>96252</v>
          </cell>
          <cell r="B2489" t="str">
            <v>FABRICAÇÃO DE FÔRMA PARA PILARES CIRCULARES, EM CHAPA DE MADEIRA COMPENSADA RESINADA, PÉ-DIREITO SIMPLES. AF_05/2024</v>
          </cell>
          <cell r="C2489" t="str">
            <v>M2</v>
          </cell>
          <cell r="D2489">
            <v>166.48</v>
          </cell>
        </row>
        <row r="2490">
          <cell r="A2490">
            <v>96258</v>
          </cell>
          <cell r="B2490" t="str">
            <v>MONTAGEM E DESMONTAGEM DE FÔRMA DE PILARES CIRCULARES, PÉ-DIREITO SIMPLES, EM MADEIRA, 2 UTILIZAÇÕES. AF_05/2024</v>
          </cell>
          <cell r="C2490" t="str">
            <v>M2</v>
          </cell>
          <cell r="D2490">
            <v>151.75</v>
          </cell>
        </row>
        <row r="2491">
          <cell r="A2491">
            <v>96529</v>
          </cell>
          <cell r="B2491" t="str">
            <v>FABRICAÇÃO, MONTAGEM E DESMONTAGEM DE FÔRMA PARA SAPATA, EM MADEIRA SERRADA, E=25 MM, 1 UTILIZAÇÃO. AF_01/2024</v>
          </cell>
          <cell r="C2491" t="str">
            <v>M2</v>
          </cell>
          <cell r="D2491">
            <v>267.33</v>
          </cell>
        </row>
        <row r="2492">
          <cell r="A2492">
            <v>96530</v>
          </cell>
          <cell r="B2492" t="str">
            <v>FABRICAÇÃO, MONTAGEM E DESMONTAGEM DE FÔRMA PARA VIGA BALDRAME, EM MADEIRA SERRADA, E=25 MM, 1 UTILIZAÇÃO. AF_01/2024</v>
          </cell>
          <cell r="C2492" t="str">
            <v>M2</v>
          </cell>
          <cell r="D2492">
            <v>144.22999999999999</v>
          </cell>
        </row>
        <row r="2493">
          <cell r="A2493">
            <v>96531</v>
          </cell>
          <cell r="B2493" t="str">
            <v>FABRICAÇÃO, MONTAGEM E DESMONTAGEM DE FÔRMA PARA BLOCO DE COROAMENTO, EM MADEIRA SERRADA, E=25 MM, 2 UTILIZAÇÕES. AF_01/2024</v>
          </cell>
          <cell r="C2493" t="str">
            <v>M2</v>
          </cell>
          <cell r="D2493">
            <v>106.03</v>
          </cell>
        </row>
        <row r="2494">
          <cell r="A2494">
            <v>96532</v>
          </cell>
          <cell r="B2494" t="str">
            <v>FABRICAÇÃO, MONTAGEM E DESMONTAGEM DE FÔRMA PARA SAPATA, EM MADEIRA SERRADA, E=25 MM, 2 UTILIZAÇÕES. AF_01/2024</v>
          </cell>
          <cell r="C2494" t="str">
            <v>M2</v>
          </cell>
          <cell r="D2494">
            <v>181.1</v>
          </cell>
        </row>
        <row r="2495">
          <cell r="A2495">
            <v>96533</v>
          </cell>
          <cell r="B2495" t="str">
            <v>FABRICAÇÃO, MONTAGEM E DESMONTAGEM DE FÔRMA PARA VIGA BALDRAME, EM MADEIRA SERRADA, E=25 MM, 2 UTILIZAÇÕES. AF_01/2024</v>
          </cell>
          <cell r="C2495" t="str">
            <v>M2</v>
          </cell>
          <cell r="D2495">
            <v>94.6</v>
          </cell>
        </row>
        <row r="2496">
          <cell r="A2496">
            <v>96534</v>
          </cell>
          <cell r="B2496" t="str">
            <v>FABRICAÇÃO, MONTAGEM E DESMONTAGEM DE FÔRMA PARA BLOCO DE COROAMENTO, EM MADEIRA SERRADA, E=25 MM, 4 UTILIZAÇÕES. AF_01/2024</v>
          </cell>
          <cell r="C2496" t="str">
            <v>M2</v>
          </cell>
          <cell r="D2496">
            <v>79.16</v>
          </cell>
        </row>
        <row r="2497">
          <cell r="A2497">
            <v>96535</v>
          </cell>
          <cell r="B2497" t="str">
            <v>FABRICAÇÃO, MONTAGEM E DESMONTAGEM DE FÔRMA PARA SAPATA, EM MADEIRA SERRADA, E=25 MM, 4 UTILIZAÇÕES. AF_01/2024</v>
          </cell>
          <cell r="C2497" t="str">
            <v>M2</v>
          </cell>
          <cell r="D2497">
            <v>136.22999999999999</v>
          </cell>
        </row>
        <row r="2498">
          <cell r="A2498">
            <v>96536</v>
          </cell>
          <cell r="B2498" t="str">
            <v>FABRICAÇÃO, MONTAGEM E DESMONTAGEM DE FÔRMA PARA VIGA BALDRAME, EM MADEIRA SERRADA, E=25 MM, 4 UTILIZAÇÕES. AF_01/2024</v>
          </cell>
          <cell r="C2498" t="str">
            <v>M2</v>
          </cell>
          <cell r="D2498">
            <v>68.739999999999995</v>
          </cell>
        </row>
        <row r="2499">
          <cell r="A2499">
            <v>96537</v>
          </cell>
          <cell r="B2499" t="str">
            <v>FABRICAÇÃO, MONTAGEM E DESMONTAGEM DE FÔRMA PARA BLOCO DE COROAMENTO, EM CHAPA DE MADEIRA COMPENSADA RESINADA, E=17 MM, 2 UTILIZAÇÕES. AF_01/2024</v>
          </cell>
          <cell r="C2499" t="str">
            <v>M2</v>
          </cell>
          <cell r="D2499">
            <v>191.33</v>
          </cell>
        </row>
        <row r="2500">
          <cell r="A2500">
            <v>96538</v>
          </cell>
          <cell r="B2500" t="str">
            <v>FABRICAÇÃO, MONTAGEM E DESMONTAGEM DE FÔRMA PARA SAPATA, EM CHAPA DE MADEIRA COMPENSADA RESINADA, E=17 MM, 2 UTILIZAÇÕES. AF_01/2024</v>
          </cell>
          <cell r="C2500" t="str">
            <v>M2</v>
          </cell>
          <cell r="D2500">
            <v>256.95</v>
          </cell>
        </row>
        <row r="2501">
          <cell r="A2501">
            <v>96539</v>
          </cell>
          <cell r="B2501" t="str">
            <v>FABRICAÇÃO, MONTAGEM E DESMONTAGEM DE FÔRMA PARA VIGA BALDRAME, EM CHAPA DE MADEIRA COMPENSADA RESINADA, E=17 MM, 2 UTILIZAÇÕES. AF_01/2024</v>
          </cell>
          <cell r="C2501" t="str">
            <v>M2</v>
          </cell>
          <cell r="D2501">
            <v>137.11000000000001</v>
          </cell>
        </row>
        <row r="2502">
          <cell r="A2502">
            <v>96540</v>
          </cell>
          <cell r="B2502" t="str">
            <v>FABRICAÇÃO, MONTAGEM E DESMONTAGEM DE FÔRMA PARA BLOCO DE COROAMENTO, EM CHAPA DE MADEIRA COMPENSADA RESINADA, E=17 MM, 4 UTILIZAÇÕES. AF_01/2024</v>
          </cell>
          <cell r="C2502" t="str">
            <v>M2</v>
          </cell>
          <cell r="D2502">
            <v>134.78</v>
          </cell>
        </row>
        <row r="2503">
          <cell r="A2503">
            <v>96541</v>
          </cell>
          <cell r="B2503" t="str">
            <v>FABRICAÇÃO, MONTAGEM E DESMONTAGEM DE FÔRMA PARA SAPATA, EM CHAPA DE MADEIRA COMPENSADA RESINADA, E=17 MM, 4 UTILIZAÇÕES. AF_01/2024</v>
          </cell>
          <cell r="C2503" t="str">
            <v>M2</v>
          </cell>
          <cell r="D2503">
            <v>188.06</v>
          </cell>
        </row>
        <row r="2504">
          <cell r="A2504">
            <v>96542</v>
          </cell>
          <cell r="B2504" t="str">
            <v>FABRICAÇÃO, MONTAGEM E DESMONTAGEM DE FÔRMA PARA VIGA BALDRAME, EM CHAPA DE MADEIRA COMPENSADA RESINADA, E=17 MM, 4 UTILIZAÇÕES. AF_01/2024</v>
          </cell>
          <cell r="C2504" t="str">
            <v>M2</v>
          </cell>
          <cell r="D2504">
            <v>101.13</v>
          </cell>
        </row>
        <row r="2505">
          <cell r="A2505">
            <v>96543</v>
          </cell>
          <cell r="B2505" t="str">
            <v>ARMAÇÃO DE BLOCO UTILIZANDO AÇO CA-60 DE 5 MM - MONTAGEM. AF_01/2024</v>
          </cell>
          <cell r="C2505" t="str">
            <v>KG</v>
          </cell>
          <cell r="D2505">
            <v>22.05</v>
          </cell>
        </row>
        <row r="2506">
          <cell r="A2506">
            <v>101791</v>
          </cell>
          <cell r="B2506" t="str">
            <v>FABRICAÇÃO DE ESCORAS DO TIPO PONTALETE, EM MADEIRA, PARA PÉ-DIREITO DUPLO. AF_09/2020</v>
          </cell>
          <cell r="C2506" t="str">
            <v>M</v>
          </cell>
          <cell r="D2506">
            <v>25.69</v>
          </cell>
        </row>
        <row r="2507">
          <cell r="A2507">
            <v>101792</v>
          </cell>
          <cell r="B2507" t="str">
            <v>ESCORAMENTO DE FÔRMAS DE LAJE EM MADEIRA NÃO APARELHADA, PÉ-DIREITO SIMPLES, INCLUSO TRAVAMENTO, 4 UTILIZAÇÕES. AF_09/2020</v>
          </cell>
          <cell r="C2507" t="str">
            <v>M3</v>
          </cell>
          <cell r="D2507">
            <v>17.27</v>
          </cell>
        </row>
        <row r="2508">
          <cell r="A2508">
            <v>101793</v>
          </cell>
          <cell r="B2508" t="str">
            <v>ESCORAMENTO DE FÔRMAS DE LAJE EM MADEIRA NÃO APARELHADA, PÉ-DIREITO DUPLO, INCLUSO TRAVAMENTO, 4 UTILIZAÇÕES. AF_09/2020</v>
          </cell>
          <cell r="C2508" t="str">
            <v>M3</v>
          </cell>
          <cell r="D2508">
            <v>26.06</v>
          </cell>
        </row>
        <row r="2509">
          <cell r="A2509">
            <v>101969</v>
          </cell>
          <cell r="B2509" t="str">
            <v>FABRICAÇÃO DE FÔRMA PARA ESCADAS, COM 2 LANCES EM "U" E LAJE PLANA, EM CHAPA DE MADEIRA COMPENSADA PLASTIFICADA, E=18 MM. AF_11/2020</v>
          </cell>
          <cell r="C2509" t="str">
            <v>M2</v>
          </cell>
          <cell r="D2509">
            <v>210.87</v>
          </cell>
        </row>
        <row r="2510">
          <cell r="A2510">
            <v>101971</v>
          </cell>
          <cell r="B2510" t="str">
            <v>FABRICAÇÃO DE FÔRMA PARA ESCADAS, COM 2 LANCES EM "U" E LAJE PLANA, EM CHAPA DE MADEIRA COMPENSADA RESINADA, E= 17 MM. AF_11/2020</v>
          </cell>
          <cell r="C2510" t="str">
            <v>M2</v>
          </cell>
          <cell r="D2510">
            <v>161.56</v>
          </cell>
        </row>
        <row r="2511">
          <cell r="A2511">
            <v>101973</v>
          </cell>
          <cell r="B2511" t="str">
            <v>FABRICAÇÃO DE FÔRMA PARA ESCADAS, COM 2 LANCES EM "U" E LAJE PLANA, EM MADEIRA SERRADA, E=25 MM. AF_11/2020</v>
          </cell>
          <cell r="C2511" t="str">
            <v>M2</v>
          </cell>
          <cell r="D2511">
            <v>216.78</v>
          </cell>
        </row>
        <row r="2512">
          <cell r="A2512">
            <v>101974</v>
          </cell>
          <cell r="B2512" t="str">
            <v>MONTAGEM E DESMONTAGEM DE FÔRMA PARA ESCADAS, COM 2 LANCES EM "U" E LAJE PLANA, EM MADEIRA SERRADA, 1 UTILIZAÇÃO. AF_11/2020</v>
          </cell>
          <cell r="C2512" t="str">
            <v>M2</v>
          </cell>
          <cell r="D2512">
            <v>506.17</v>
          </cell>
        </row>
        <row r="2513">
          <cell r="A2513">
            <v>101975</v>
          </cell>
          <cell r="B2513" t="str">
            <v>MONTAGEM E DESMONTAGEM DE FÔRMA PARA ESCADAS, COM 2 LANCES EM "U"  E LAJE PLANA, EM MADEIRA SERRADA, 2 UTILIZAÇÕES. AF_11/2020</v>
          </cell>
          <cell r="C2513" t="str">
            <v>M2</v>
          </cell>
          <cell r="D2513">
            <v>429.44</v>
          </cell>
        </row>
        <row r="2514">
          <cell r="A2514">
            <v>101977</v>
          </cell>
          <cell r="B2514" t="str">
            <v>MONTAGEM E DESMONTAGEM DE FÔRMA PARA ESCADAS, COM 2 LANCES EM "U" E LAJE PLANA, EM CHAPA DE MADEIRA COMPENSADA RESINADA, 2 UTILIZAÇÕES. AF_11/2020</v>
          </cell>
          <cell r="C2514" t="str">
            <v>M2</v>
          </cell>
          <cell r="D2514">
            <v>329.74</v>
          </cell>
        </row>
        <row r="2515">
          <cell r="A2515">
            <v>101980</v>
          </cell>
          <cell r="B2515" t="str">
            <v>MONTAGEM E DESMONTAGEM DE FÔRMA PARA ESCADAS, COM 2 LANCES EM "U" E LAJE PLANA, EM CHAPA DE MADEIRA COMPENSADA RESINADA, 4 UTILIZAÇÕES. AF_11/2020</v>
          </cell>
          <cell r="C2515" t="str">
            <v>M2</v>
          </cell>
          <cell r="D2515">
            <v>306.02</v>
          </cell>
        </row>
        <row r="2516">
          <cell r="A2516">
            <v>101981</v>
          </cell>
          <cell r="B2516" t="str">
            <v>MONTAGEM E DESMONTAGEM DE FÔRMA PARA ESCADAS, COM 2 LANCES EM "U" E LAJE PLANA, EM CHAPA DE MADEIRA COMPENSADA PLASTIFICADA, 6 UTILIZAÇÕES. AF_11/2020</v>
          </cell>
          <cell r="C2516" t="str">
            <v>M2</v>
          </cell>
          <cell r="D2516">
            <v>266.99</v>
          </cell>
        </row>
        <row r="2517">
          <cell r="A2517">
            <v>101982</v>
          </cell>
          <cell r="B2517" t="str">
            <v>MONTAGEM E DESMONTAGEM DE FÔRMA PARA ESCADAS, COM 2 LANCES EM "U" E LAJE PLANA, EM CHAPA DE MADEIRA COMPENSADA PLASTIFICADA, 8 UTILIZAÇÕES. AF_11/2020</v>
          </cell>
          <cell r="C2517" t="str">
            <v>M2</v>
          </cell>
          <cell r="D2517">
            <v>237.97</v>
          </cell>
        </row>
        <row r="2518">
          <cell r="A2518">
            <v>101983</v>
          </cell>
          <cell r="B2518" t="str">
            <v>MONTAGEM E DESMONTAGEM DE FÔRMA PARA ESCADAS, COM 2 LANCES EM "U" E LAJE PLANA, EM CHAPA DE MADEIRA COMPENSADA PLASTIFICADA, 10 UTILIZAÇÕES. AF_11/2020</v>
          </cell>
          <cell r="C2518" t="str">
            <v>M2</v>
          </cell>
          <cell r="D2518">
            <v>219.71</v>
          </cell>
        </row>
        <row r="2519">
          <cell r="A2519">
            <v>101985</v>
          </cell>
          <cell r="B2519" t="str">
            <v>FABRICAÇÃO DE FÔRMA PARA ESCADAS, COM 2 LANCES EM "U" E LAJE CASCATA, EM CHAPA DE MADEIRA COMPENSADA PLASTIFICADA, E=18 MM. AF_11/2020</v>
          </cell>
          <cell r="C2519" t="str">
            <v>M2</v>
          </cell>
          <cell r="D2519">
            <v>225.52</v>
          </cell>
        </row>
        <row r="2520">
          <cell r="A2520">
            <v>101986</v>
          </cell>
          <cell r="B2520" t="str">
            <v>FABRICAÇÃO DE FÔRMA PARA ESCADAS, COM 2 LANCES EM "U" E LAJE CASCATA, EM CHAPA DE MADEIRA COMPENSADA RESINADA, E= 17 MM. AF_11/2020</v>
          </cell>
          <cell r="C2520" t="str">
            <v>M2</v>
          </cell>
          <cell r="D2520">
            <v>162.83000000000001</v>
          </cell>
        </row>
        <row r="2521">
          <cell r="A2521">
            <v>101987</v>
          </cell>
          <cell r="B2521" t="str">
            <v>FABRICAÇÃO DE FÔRMA PARA ESCADAS, COM 2 LANCES EM "U" E LAJE CASCATA, EM MADEIRA SERRADA, E=25 MM. AF_11/2020</v>
          </cell>
          <cell r="C2521" t="str">
            <v>M2</v>
          </cell>
          <cell r="D2521">
            <v>254.83</v>
          </cell>
        </row>
        <row r="2522">
          <cell r="A2522">
            <v>101988</v>
          </cell>
          <cell r="B2522" t="str">
            <v>FABRICAÇÃO DE FÔRMA PARA ESCADAS, COM 2 LANCES EM "L" E LAJE PLANA, EM CHAPA DE MADEIRA COMPENSADA PLASTIFICADA, E=18 MM. AF_11/2020</v>
          </cell>
          <cell r="C2522" t="str">
            <v>M2</v>
          </cell>
          <cell r="D2522">
            <v>218.64</v>
          </cell>
        </row>
        <row r="2523">
          <cell r="A2523">
            <v>101989</v>
          </cell>
          <cell r="B2523" t="str">
            <v>FABRICAÇÃO DE FÔRMA PARA ESCADAS, COM 2 LANCES EM "L" E LAJE PLANA, EM CHAPA DE MADEIRA COMPENSADA RESINADA, E= 17 MM. AF_11/2020</v>
          </cell>
          <cell r="C2523" t="str">
            <v>M2</v>
          </cell>
          <cell r="D2523">
            <v>169.94</v>
          </cell>
        </row>
        <row r="2524">
          <cell r="A2524">
            <v>101990</v>
          </cell>
          <cell r="B2524" t="str">
            <v>FABRICAÇÃO DE FÔRMA PARA ESCADAS, COM 2 LANCES EM "L" E LAJE PLANA, EM MADEIRA SERRADA, E=25 MM. AF_11/2020</v>
          </cell>
          <cell r="C2524" t="str">
            <v>M2</v>
          </cell>
          <cell r="D2524">
            <v>233.32</v>
          </cell>
        </row>
        <row r="2525">
          <cell r="A2525">
            <v>101991</v>
          </cell>
          <cell r="B2525" t="str">
            <v>FABRICAÇÃO DE FÔRMA PARA ESCADAS, COM 2 LANCES EM "L" E LAJE CASCATA, EM CHAPA DE MADEIRA COMPENSADA PLASTIFICADA, E=18 MM. AF_11/2020</v>
          </cell>
          <cell r="C2525" t="str">
            <v>M2</v>
          </cell>
          <cell r="D2525">
            <v>225.33</v>
          </cell>
        </row>
        <row r="2526">
          <cell r="A2526">
            <v>101992</v>
          </cell>
          <cell r="B2526" t="str">
            <v>FABRICAÇÃO DE FÔRMA PARA ESCADAS, COM 2 LANCES EM "L" E LAJE CASCATA, EM CHAPA DE MADEIRA COMPENSADA RESINADA, E= 17 MM. AF_11/2020</v>
          </cell>
          <cell r="C2526" t="str">
            <v>M2</v>
          </cell>
          <cell r="D2526">
            <v>165.4</v>
          </cell>
        </row>
        <row r="2527">
          <cell r="A2527">
            <v>101993</v>
          </cell>
          <cell r="B2527" t="str">
            <v>FABRICAÇÃO DE FÔRMA PARA ESCADAS, COM 2 LANCES EM "L" E LAJE CASCATA, EM MADEIRA SERRADA, E=25 MM. AF_11/2020</v>
          </cell>
          <cell r="C2527" t="str">
            <v>M2</v>
          </cell>
          <cell r="D2527">
            <v>298.83999999999997</v>
          </cell>
        </row>
        <row r="2528">
          <cell r="A2528">
            <v>101994</v>
          </cell>
          <cell r="B2528" t="str">
            <v>FABRICAÇÃO DE FÔRMA PARA ESCADAS, COM 1 LANCE E LAJE PLANA, EM CHAPA DE MADEIRA COMPENSADA PLASTIFICADA, E=18 MM. AF_11/2020</v>
          </cell>
          <cell r="C2528" t="str">
            <v>M2</v>
          </cell>
          <cell r="D2528">
            <v>232.62</v>
          </cell>
        </row>
        <row r="2529">
          <cell r="A2529">
            <v>101995</v>
          </cell>
          <cell r="B2529" t="str">
            <v>FABRICAÇÃO DE FÔRMA PARA ESCADAS, COM 1 LANCE E LAJE PLANA, EM CHAPA DE MADEIRA COMPENSADA RESINADA, E= 17 MM. AF_11/2020</v>
          </cell>
          <cell r="C2529" t="str">
            <v>M2</v>
          </cell>
          <cell r="D2529">
            <v>177.96</v>
          </cell>
        </row>
        <row r="2530">
          <cell r="A2530">
            <v>101996</v>
          </cell>
          <cell r="B2530" t="str">
            <v>FABRICAÇÃO DE FÔRMA PARA ESCADAS, COM 1 LANCE E LAJE PLANA, EM MADEIRA SERRADA, E=25 MM. AF_11/2020</v>
          </cell>
          <cell r="C2530" t="str">
            <v>M2</v>
          </cell>
          <cell r="D2530">
            <v>250.54</v>
          </cell>
        </row>
        <row r="2531">
          <cell r="A2531">
            <v>101997</v>
          </cell>
          <cell r="B2531" t="str">
            <v>FABRICAÇÃO DE FÔRMA PARA ESCADAS, COM 1 LANCE E LAJE CASCATA, EM CHAPA DE MADEIRA COMPENSADA PLASTIFICADA, E=18 MM. AF_11/2020</v>
          </cell>
          <cell r="C2531" t="str">
            <v>M2</v>
          </cell>
          <cell r="D2531">
            <v>225.58</v>
          </cell>
        </row>
        <row r="2532">
          <cell r="A2532">
            <v>101998</v>
          </cell>
          <cell r="B2532" t="str">
            <v>FABRICAÇÃO DE FÔRMA PARA ESCADAS, COM 1 LANCE E LAJE CASCATA, EM CHAPA DE MADEIRA COMPENSADA RESINADA, E= 17 MM. AF_11/2020</v>
          </cell>
          <cell r="C2532" t="str">
            <v>M2</v>
          </cell>
          <cell r="D2532">
            <v>164.29</v>
          </cell>
        </row>
        <row r="2533">
          <cell r="A2533">
            <v>101999</v>
          </cell>
          <cell r="B2533" t="str">
            <v>FABRICAÇÃO DE FÔRMA PARA ESCADAS, COM 1 LANCE E LAJE CASCATA, EM MADEIRA SERRADA, E=25 MM. AF_11/2020</v>
          </cell>
          <cell r="C2533" t="str">
            <v>M2</v>
          </cell>
          <cell r="D2533">
            <v>320.04000000000002</v>
          </cell>
        </row>
        <row r="2534">
          <cell r="A2534">
            <v>102000</v>
          </cell>
          <cell r="B2534" t="str">
            <v>MONTAGEM E DESMONTAGEM DE FÔRMA PARA ESCADAS, COM 2 LANCES EM "U" E LAJE CASCATA, EM MADEIRA SERRADA, 1 UTILIZAÇÃO. AF_11/2020</v>
          </cell>
          <cell r="C2534" t="str">
            <v>M2</v>
          </cell>
          <cell r="D2534">
            <v>517.84</v>
          </cell>
        </row>
        <row r="2535">
          <cell r="A2535">
            <v>102001</v>
          </cell>
          <cell r="B2535" t="str">
            <v>MONTAGEM E DESMONTAGEM DE FÔRMA PARA ESCADAS, COM 2 LANCES EM "U" E LAJE CASCATA, EM MADEIRA SERRADA, 2 UTILIZAÇÕES. AF_11/2020</v>
          </cell>
          <cell r="C2535" t="str">
            <v>M2</v>
          </cell>
          <cell r="D2535">
            <v>444.9</v>
          </cell>
        </row>
        <row r="2536">
          <cell r="A2536">
            <v>102002</v>
          </cell>
          <cell r="B2536" t="str">
            <v>MONTAGEM E DESMONTAGEM DE FÔRMA PARA ESCADAS, COM 2 LANCES EM "U" E LAJE CASCATA, EM CHAPA DE MADEIRA COMPENSADA RESINADA, 2 UTILIZAÇÕES. AF_11/2020</v>
          </cell>
          <cell r="C2536" t="str">
            <v>M2</v>
          </cell>
          <cell r="D2536">
            <v>324.24</v>
          </cell>
        </row>
        <row r="2537">
          <cell r="A2537">
            <v>102003</v>
          </cell>
          <cell r="B2537" t="str">
            <v>MONTAGEM E DESMONTAGEM DE FÔRMA PARA ESCADAS, COM 2 LANCES EM "U" E LAJE CASCATA, EM CHAPA DE MADEIRA COMPENSADA RESINADA, 4 UTILIZAÇÕES. AF_11/2020</v>
          </cell>
          <cell r="C2537" t="str">
            <v>M2</v>
          </cell>
          <cell r="D2537">
            <v>299.37</v>
          </cell>
        </row>
        <row r="2538">
          <cell r="A2538">
            <v>102004</v>
          </cell>
          <cell r="B2538" t="str">
            <v>MONTAGEM E DESMONTAGEM DE FÔRMA PARA ESCADAS, COM 2 LANCES EM "U" E LAJE CASCATA, EM CHAPA DE MADEIRA COMPENSADA PLASTIFICADA, 6 UTILIZAÇÕES. AF_11/2020</v>
          </cell>
          <cell r="C2538" t="str">
            <v>M2</v>
          </cell>
          <cell r="D2538">
            <v>265.39999999999998</v>
          </cell>
        </row>
        <row r="2539">
          <cell r="A2539">
            <v>102005</v>
          </cell>
          <cell r="B2539" t="str">
            <v>MONTAGEM E DESMONTAGEM DE FÔRMA PARA ESCADAS, COM 2 LANCES EM "U" E LAJE CASCATA, EM CHAPA DE MADEIRA COMPENSADA PLASTIFICADA, 8 UTILIZAÇÕES. AF_11/2020</v>
          </cell>
          <cell r="C2539" t="str">
            <v>M2</v>
          </cell>
          <cell r="D2539">
            <v>234.76</v>
          </cell>
        </row>
        <row r="2540">
          <cell r="A2540">
            <v>102006</v>
          </cell>
          <cell r="B2540" t="str">
            <v>MONTAGEM E DESMONTAGEM DE FÔRMA PARA ESCADAS, COM 2 LANCES EM "U" E LAJE CASCATA, EM CHAPA DE MADEIRA COMPENSADA PLASTIFICADA, 10 UTILIZAÇÕES. AF_11/2020</v>
          </cell>
          <cell r="C2540" t="str">
            <v>M2</v>
          </cell>
          <cell r="D2540">
            <v>215.47</v>
          </cell>
        </row>
        <row r="2541">
          <cell r="A2541">
            <v>102007</v>
          </cell>
          <cell r="B2541" t="str">
            <v>MONTAGEM E DESMONTAGEM DE FÔRMA PARA ESCADAS, COM 2 LANCES EM "L" E LAJE PLANA, EM MADEIRA SERRADA, 1 UTILIZAÇÃO. AF_11/2020</v>
          </cell>
          <cell r="C2541" t="str">
            <v>M2</v>
          </cell>
          <cell r="D2541">
            <v>500.78</v>
          </cell>
        </row>
        <row r="2542">
          <cell r="A2542">
            <v>102008</v>
          </cell>
          <cell r="B2542" t="str">
            <v>MONTAGEM E DESMONTAGEM DE FÔRMA PARA ESCADAS, COM 2 LANCES EM "L" E LAJE PLANA, EM MADEIRA SERRADA, 2 UTILIZAÇÕES. AF_11/2020</v>
          </cell>
          <cell r="C2542" t="str">
            <v>M2</v>
          </cell>
          <cell r="D2542">
            <v>417.46</v>
          </cell>
        </row>
        <row r="2543">
          <cell r="A2543">
            <v>102009</v>
          </cell>
          <cell r="B2543" t="str">
            <v>MONTAGEM E DESMONTAGEM DE FÔRMA PARA ESCADAS, COM 2 LANCES EM "L" E LAJE PLANA, EM CHAPA DE MADEIRA COMPENSADA RESINADA, 2 UTILIZAÇÕES. AF_11/2020</v>
          </cell>
          <cell r="C2543" t="str">
            <v>M2</v>
          </cell>
          <cell r="D2543">
            <v>331.09</v>
          </cell>
        </row>
        <row r="2544">
          <cell r="A2544">
            <v>102010</v>
          </cell>
          <cell r="B2544" t="str">
            <v>MONTAGEM E DESMONTAGEM DE FÔRMA PARA ESCADAS, COM 2 LANCES EM "L" E LAJE PLANA, EM CHAPA DE MADEIRA COMPENSADA RESINADA, 4 UTILIZAÇÕES. AF_11/2020</v>
          </cell>
          <cell r="C2544" t="str">
            <v>M2</v>
          </cell>
          <cell r="D2544">
            <v>304.24</v>
          </cell>
        </row>
        <row r="2545">
          <cell r="A2545">
            <v>102011</v>
          </cell>
          <cell r="B2545" t="str">
            <v>MONTAGEM E DESMONTAGEM DE FÔRMA PARA ESCADAS, COM 2 LANCES EM "L" E LAJE PLANA, EM CHAPA DE MADEIRA COMPENSADA PLASTIFICADA, 6 UTILIZAÇÕES. AF_11/2020</v>
          </cell>
          <cell r="C2545" t="str">
            <v>M2</v>
          </cell>
          <cell r="D2545">
            <v>262.75</v>
          </cell>
        </row>
        <row r="2546">
          <cell r="A2546">
            <v>102012</v>
          </cell>
          <cell r="B2546" t="str">
            <v>MONTAGEM E DESMONTAGEM DE FÔRMA PARA ESCADAS, COM 2 LANCES EM "L" E LAJE PLANA, EM CHAPA DE MADEIRA COMPENSADA PLASTIFICADA, 8 UTILIZAÇÕES. AF_11/2020</v>
          </cell>
          <cell r="C2546" t="str">
            <v>M2</v>
          </cell>
          <cell r="D2546">
            <v>232.87</v>
          </cell>
        </row>
        <row r="2547">
          <cell r="A2547">
            <v>102013</v>
          </cell>
          <cell r="B2547" t="str">
            <v>MONTAGEM E DESMONTAGEM DE FÔRMA PARA ESCADAS, COM 2 LANCES EM "L" E LAJE PLANA, EM CHAPA DE MADEIRA COMPENSADA PLASTIFICADA, 10 UTILIZAÇÕES. AF_11/2020</v>
          </cell>
          <cell r="C2547" t="str">
            <v>M2</v>
          </cell>
          <cell r="D2547">
            <v>216.25</v>
          </cell>
        </row>
        <row r="2548">
          <cell r="A2548">
            <v>102014</v>
          </cell>
          <cell r="B2548" t="str">
            <v>MONTAGEM E DESMONTAGEM DE FÔRMA PARA ESCADAS, COM 2 LANCES EM "L" E LAJE CASCATA, EM MADEIRA SERRADA, 1 UTILIZAÇÃO. AF_11/2020</v>
          </cell>
          <cell r="C2548" t="str">
            <v>M2</v>
          </cell>
          <cell r="D2548">
            <v>561.86</v>
          </cell>
        </row>
        <row r="2549">
          <cell r="A2549">
            <v>102015</v>
          </cell>
          <cell r="B2549" t="str">
            <v>MONTAGEM E DESMONTAGEM DE FÔRMA PARA ESCADAS, COM 2 LANCES EM "L" E LAJE CASCATA, EM MADEIRA SERRADA, 2 UTILIZAÇÕES. AF_11/2020</v>
          </cell>
          <cell r="C2549" t="str">
            <v>M2</v>
          </cell>
          <cell r="D2549">
            <v>469.99</v>
          </cell>
        </row>
        <row r="2550">
          <cell r="A2550">
            <v>102016</v>
          </cell>
          <cell r="B2550" t="str">
            <v>MONTAGEM E DESMONTAGEM DE FÔRMA PARA ESCADAS, COM 2 LANCES EM "L" E LAJE CASCATA, EM CHAPA DE MADEIRA COMPENSADA RESINADA, 2 UTILIZAÇÕES. AF_11/2020</v>
          </cell>
          <cell r="C2550" t="str">
            <v>M2</v>
          </cell>
          <cell r="D2550">
            <v>321.8</v>
          </cell>
        </row>
        <row r="2551">
          <cell r="A2551">
            <v>102017</v>
          </cell>
          <cell r="B2551" t="str">
            <v>MONTAGEM E DESMONTAGEM DE FÔRMA PARA ESCADAS, COM 2 LANCES EM "L" E LAJE CASCATA, EM CHAPA DE MADEIRA COMPENSADA RESINADA, 4 UTILIZAÇÕES. AF_11/2020</v>
          </cell>
          <cell r="C2551" t="str">
            <v>M2</v>
          </cell>
          <cell r="D2551">
            <v>294.57</v>
          </cell>
        </row>
        <row r="2552">
          <cell r="A2552">
            <v>102036</v>
          </cell>
          <cell r="B2552" t="str">
            <v>MONTAGEM E DESMONTAGEM DE FÔRMA PARA ESCADAS, COM 2 LANCES EM "L" E LAJE CASCATA, EM CHAPA DE MADEIRA COMPENSADA PLASTIFICADA, 6 UTILIZAÇÕES. AF_11/2020</v>
          </cell>
          <cell r="C2552" t="str">
            <v>M2</v>
          </cell>
          <cell r="D2552">
            <v>258.52999999999997</v>
          </cell>
        </row>
        <row r="2553">
          <cell r="A2553">
            <v>102037</v>
          </cell>
          <cell r="B2553" t="str">
            <v>MONTAGEM E DESMONTAGEM DE FÔRMA PARA ESCADAS, COM 2 LANCES EM "L" E LAJE CASCATA, EM CHAPA DE MADEIRA COMPENSADA PLASTIFICADA, 8 UTILIZAÇÕES. AF_11/2020</v>
          </cell>
          <cell r="C2553" t="str">
            <v>M2</v>
          </cell>
          <cell r="D2553">
            <v>227.91</v>
          </cell>
        </row>
        <row r="2554">
          <cell r="A2554">
            <v>102038</v>
          </cell>
          <cell r="B2554" t="str">
            <v>MONTAGEM E DESMONTAGEM DE FÔRMA PARA ESCADAS, COM 2 LANCES EM "L" E LAJE CASCATA, EM CHAPA DE MADEIRA COMPENSADA PLASTIFICADA, 10 UTILIZAÇÕES. AF_11/2020</v>
          </cell>
          <cell r="C2554" t="str">
            <v>M2</v>
          </cell>
          <cell r="D2554">
            <v>210.89</v>
          </cell>
        </row>
        <row r="2555">
          <cell r="A2555">
            <v>102039</v>
          </cell>
          <cell r="B2555" t="str">
            <v>MONTAGEM E DESMONTAGEM DE FÔRMA PARA ESCADAS, COM 1 LANCE E LAJE PLANA, EM MADEIRA SERRADA, 1 UTILIZAÇÃO. AF_11/2020</v>
          </cell>
          <cell r="C2555" t="str">
            <v>M2</v>
          </cell>
          <cell r="D2555">
            <v>523.57000000000005</v>
          </cell>
        </row>
        <row r="2556">
          <cell r="A2556">
            <v>102040</v>
          </cell>
          <cell r="B2556" t="str">
            <v>MONTAGEM E DESMONTAGEM DE FÔRMA PARA ESCADAS, COM 1 LANCE E LAJE PLANA, EM MADEIRA SERRADA, 2 UTILIZAÇÕES. AF_11/2020</v>
          </cell>
          <cell r="C2556" t="str">
            <v>M2</v>
          </cell>
          <cell r="D2556">
            <v>435.24</v>
          </cell>
        </row>
        <row r="2557">
          <cell r="A2557">
            <v>102041</v>
          </cell>
          <cell r="B2557" t="str">
            <v>MONTAGEM E DESMONTAGEM DE FÔRMA PARA ESCADAS, COM 1 LANCE E LAJE PLANA, EM CHAPA DE MADEIRA COMPENSADA RESINADA, 2 UTILIZAÇÕES. AF_11/2020</v>
          </cell>
          <cell r="C2557" t="str">
            <v>M2</v>
          </cell>
          <cell r="D2557">
            <v>331.94</v>
          </cell>
        </row>
        <row r="2558">
          <cell r="A2558">
            <v>102042</v>
          </cell>
          <cell r="B2558" t="str">
            <v>MONTAGEM E DESMONTAGEM DE FÔRMA PARA ESCADAS, COM 1 LANCE E LAJE PLANA, EM CHAPA DE MADEIRA COMPENSADA RESINADA, 4 UTILIZAÇÕES. AF_11/2020</v>
          </cell>
          <cell r="C2558" t="str">
            <v>M2</v>
          </cell>
          <cell r="D2558">
            <v>301.85000000000002</v>
          </cell>
        </row>
        <row r="2559">
          <cell r="A2559">
            <v>102043</v>
          </cell>
          <cell r="B2559" t="str">
            <v>MONTAGEM E DESMONTAGEM DE FÔRMA PARA ESCADAS, COM 1 LANCE E LAJE PLANA, EM CHAPA DE MADEIRA COMPENSADA PLASTIFICADA, 6 UTILIZAÇÕES. AF_11/2020</v>
          </cell>
          <cell r="C2559" t="str">
            <v>M2</v>
          </cell>
          <cell r="D2559">
            <v>261.62</v>
          </cell>
        </row>
        <row r="2560">
          <cell r="A2560">
            <v>102044</v>
          </cell>
          <cell r="B2560" t="str">
            <v>MONTAGEM E DESMONTAGEM DE FÔRMA PARA ESCADAS, COM 1 LANCE E LAJE PLANA, EM CHAPA DE MADEIRA COMPENSADA PLASTIFICADA, 8 UTILIZAÇÕES. AF_11/2020</v>
          </cell>
          <cell r="C2560" t="str">
            <v>M2</v>
          </cell>
          <cell r="D2560">
            <v>232.53</v>
          </cell>
        </row>
        <row r="2561">
          <cell r="A2561">
            <v>102045</v>
          </cell>
          <cell r="B2561" t="str">
            <v>MONTAGEM E DESMONTAGEM DE FÔRMA PARA ESCADAS, COM 1 LANCE E LAJE PLANA, EM CHAPA DE MADEIRA COMPENSADA PLASTIFICADA, 10 UTILIZAÇÕES. AF_11/2020</v>
          </cell>
          <cell r="C2561" t="str">
            <v>M2</v>
          </cell>
          <cell r="D2561">
            <v>215.07</v>
          </cell>
        </row>
        <row r="2562">
          <cell r="A2562">
            <v>102046</v>
          </cell>
          <cell r="B2562" t="str">
            <v>MONTAGEM E DESMONTAGEM DE FÔRMA PARA ESCADAS, COM 1 LANCE E LAJE CASCATA, EM MADEIRA SERRADA, 1 UTILIZAÇÃO. AF_11/2020</v>
          </cell>
          <cell r="C2562" t="str">
            <v>M2</v>
          </cell>
          <cell r="D2562">
            <v>572.6</v>
          </cell>
        </row>
        <row r="2563">
          <cell r="A2563">
            <v>102047</v>
          </cell>
          <cell r="B2563" t="str">
            <v>MONTAGEM E DESMONTAGEM DE FÔRMA PARA ESCADAS, COM 1 LANCE E LAJE CASCATA, EM MADEIRA SERRADA, 2 UTILIZAÇÕES. AF_11/2020</v>
          </cell>
          <cell r="C2563" t="str">
            <v>M2</v>
          </cell>
          <cell r="D2563">
            <v>487.09</v>
          </cell>
        </row>
        <row r="2564">
          <cell r="A2564">
            <v>102048</v>
          </cell>
          <cell r="B2564" t="str">
            <v>MONTAGEM E DESMONTAGEM DE FÔRMA PARA ESCADAS, COM 1 LANCE E LAJE CASCATA, EM CHAPA DE MADEIRA COMPENSADA RESINADA, 2 UTILIZAÇÕES. AF_11/2020</v>
          </cell>
          <cell r="C2564" t="str">
            <v>M2</v>
          </cell>
          <cell r="D2564">
            <v>313.66000000000003</v>
          </cell>
        </row>
        <row r="2565">
          <cell r="A2565">
            <v>102049</v>
          </cell>
          <cell r="B2565" t="str">
            <v>MONTAGEM E DESMONTAGEM DE FÔRMA PARA ESCADAS, COM 1 LANCE E LAJE CASCATA, EM CHAPA DE MADEIRA COMPENSADA RESINADA, 4 UTILIZAÇÕES. AF_11/2020</v>
          </cell>
          <cell r="C2565" t="str">
            <v>M2</v>
          </cell>
          <cell r="D2565">
            <v>282.27999999999997</v>
          </cell>
        </row>
        <row r="2566">
          <cell r="A2566">
            <v>102050</v>
          </cell>
          <cell r="B2566" t="str">
            <v>MONTAGEM E DESMONTAGEM DE FÔRMA PARA ESCADAS, COM 1 LANCE E LAJE CASCATA, EM CHAPA DE MADEIRA COMPENSADA PLASTIFICADA, 6 UTILIZAÇÕES. AF_11/2020</v>
          </cell>
          <cell r="C2566" t="str">
            <v>M2</v>
          </cell>
          <cell r="D2566">
            <v>248.42</v>
          </cell>
        </row>
        <row r="2567">
          <cell r="A2567">
            <v>102051</v>
          </cell>
          <cell r="B2567" t="str">
            <v>MONTAGEM E DESMONTAGEM DE FÔRMA PARA ESCADAS, COM 1 LANCE E LAJE CASCATA, EM CHAPA DE MADEIRA COMPENSADA PLASTIFICADA, 8 UTILIZAÇÕES. AF_11/2020</v>
          </cell>
          <cell r="C2567" t="str">
            <v>M2</v>
          </cell>
          <cell r="D2567">
            <v>217.78</v>
          </cell>
        </row>
        <row r="2568">
          <cell r="A2568">
            <v>102052</v>
          </cell>
          <cell r="B2568" t="str">
            <v>MONTAGEM E DESMONTAGEM DE FÔRMA PARA ESCADAS, COM 1 LANCE E LAJE CASCATA, EM CHAPA DE MADEIRA COMPENSADA PLASTIFICADA, 10 UTILIZAÇÕES. AF_11/2020</v>
          </cell>
          <cell r="C2568" t="str">
            <v>M2</v>
          </cell>
          <cell r="D2568">
            <v>200.75</v>
          </cell>
        </row>
        <row r="2569">
          <cell r="A2569">
            <v>102059</v>
          </cell>
          <cell r="B2569" t="str">
            <v>MONTAGEM E DESMONTAGEM DE FÔRMA PARA ESCADA DUPLA COM 2 LANCES EM "X" E LAJE PLANA, EM MADEIRA SERRADA, 1 UTILIZAÇÃO. AF_11/2020</v>
          </cell>
          <cell r="C2569" t="str">
            <v>M2</v>
          </cell>
          <cell r="D2569">
            <v>486.66</v>
          </cell>
        </row>
        <row r="2570">
          <cell r="A2570">
            <v>102060</v>
          </cell>
          <cell r="B2570" t="str">
            <v>MONTAGEM E DESMONTAGEM DE FÔRMA PARA ESCADA DUPLA COM 2 LANCES EM "X" E LAJE PLANA, EM MADEIRA SERRADA, 2 UTILIZAÇÕES. AF_11/2020</v>
          </cell>
          <cell r="C2570" t="str">
            <v>M2</v>
          </cell>
          <cell r="D2570">
            <v>408.05</v>
          </cell>
        </row>
        <row r="2571">
          <cell r="A2571">
            <v>102061</v>
          </cell>
          <cell r="B2571" t="str">
            <v>MONTAGEM E DESMONTAGEM DE FÔRMA PARA ESCADA DUPLA COM 2 LANCES EM "X" E LAJE PLANA, EM CHAPA DE MADEIRA COMPENSADA RESINADA, 2 UTILIZAÇÕES. AF_11/2020</v>
          </cell>
          <cell r="C2571" t="str">
            <v>M2</v>
          </cell>
          <cell r="D2571">
            <v>308.14</v>
          </cell>
        </row>
        <row r="2572">
          <cell r="A2572">
            <v>102062</v>
          </cell>
          <cell r="B2572" t="str">
            <v>MONTAGEM E DESMONTAGEM DE FÔRMA PARA ESCADA DUPLA COM 2 LANCES EM "X" E LAJE PLANA, EM CHAPA DE MADEIRA COMPENSADA RESINADA, 4 UTILIZAÇÕES. AF_11/2020</v>
          </cell>
          <cell r="C2572" t="str">
            <v>M2</v>
          </cell>
          <cell r="D2572">
            <v>286.95</v>
          </cell>
        </row>
        <row r="2573">
          <cell r="A2573">
            <v>102063</v>
          </cell>
          <cell r="B2573" t="str">
            <v>MONTAGEM E DESMONTAGEM DE FÔRMA PARA ESCADA DUPLA COM 2 LANCES EM "X" E LAJE PLANA, EM CHAPA DE MADEIRA COMPENSADA PLASTIFICADA, 6 UTILIZAÇÕES. AF_11/2020</v>
          </cell>
          <cell r="C2573" t="str">
            <v>M2</v>
          </cell>
          <cell r="D2573">
            <v>248.12</v>
          </cell>
        </row>
        <row r="2574">
          <cell r="A2574">
            <v>102064</v>
          </cell>
          <cell r="B2574" t="str">
            <v>MONTAGEM E DESMONTAGEM DE FÔRMA PARA ESCADA DUPLA COM 2 LANCES EM "X" E LAJE PLANA, EM CHAPA DE MADEIRA COMPENSADA PLASTIFICADA, 8 UTILIZAÇÕES. AF_11/2020</v>
          </cell>
          <cell r="C2574" t="str">
            <v>M2</v>
          </cell>
          <cell r="D2574">
            <v>218.73</v>
          </cell>
        </row>
        <row r="2575">
          <cell r="A2575">
            <v>102065</v>
          </cell>
          <cell r="B2575" t="str">
            <v>MONTAGEM E DESMONTAGEM DE FÔRMA PARA ESCADA DUPLA COM 2 LANCES EM "X" E LAJE PLANA, EM CHAPA DE MADEIRA COMPENSADA PLASTIFICADA, 10 UTILIZAÇÕES. AF_11/2020</v>
          </cell>
          <cell r="C2575" t="str">
            <v>M2</v>
          </cell>
          <cell r="D2575">
            <v>202.44</v>
          </cell>
        </row>
        <row r="2576">
          <cell r="A2576">
            <v>102066</v>
          </cell>
          <cell r="B2576" t="str">
            <v>MONTAGEM E DESMONTAGEM DE FÔRMA PARA ESCADA DUPLA COM 2 LANCES EM "X" E LAJE CASCATA, EM MADEIRA SERRADA, 1 UTILIZAÇÃO. AF_11/2020</v>
          </cell>
          <cell r="C2576" t="str">
            <v>M2</v>
          </cell>
          <cell r="D2576">
            <v>509.15</v>
          </cell>
        </row>
        <row r="2577">
          <cell r="A2577">
            <v>102067</v>
          </cell>
          <cell r="B2577" t="str">
            <v>MONTAGEM E DESMONTAGEM DE FÔRMA PARA ESCADA DUPLA COM 2 LANCES EM "X" E LAJE CASCATA, EM MADEIRA SERRADA, 2 UTILIZAÇÕES. AF_11/2020</v>
          </cell>
          <cell r="C2577" t="str">
            <v>M2</v>
          </cell>
          <cell r="D2577">
            <v>435.25</v>
          </cell>
        </row>
        <row r="2578">
          <cell r="A2578">
            <v>102068</v>
          </cell>
          <cell r="B2578" t="str">
            <v>MONTAGEM E DESMONTAGEM DE FÔRMA PARA ESCADA DUPLA COM 2 LANCES EM "X" E LAJE CASCATA, EM CHAPA DE MADEIRA COMPENSADA RESINADA, 2 UTILIZAÇÕES. AF_11/2020</v>
          </cell>
          <cell r="C2578" t="str">
            <v>M2</v>
          </cell>
          <cell r="D2578">
            <v>288.69</v>
          </cell>
        </row>
        <row r="2579">
          <cell r="A2579">
            <v>102069</v>
          </cell>
          <cell r="B2579" t="str">
            <v>MONTAGEM E DESMONTAGEM DE FÔRMA PARA ESCADA DUPLA COM 2 LANCES EM "X" E LAJE CASCATA, EM CHAPA DE MADEIRA COMPENSADA RESINADA, 4 UTILIZAÇÕES. AF_11/2020</v>
          </cell>
          <cell r="C2579" t="str">
            <v>M2</v>
          </cell>
          <cell r="D2579">
            <v>267.14</v>
          </cell>
        </row>
        <row r="2580">
          <cell r="A2580">
            <v>102070</v>
          </cell>
          <cell r="B2580" t="str">
            <v>MONTAGEM E DESMONTAGEM DE FÔRMA PARA ESCADA DUPLA COM 2 LANCES EM "X" E LAJE CASCATA, EM CHAPA DE MADEIRA COMPENSADA PLASTIFICADA, 6 UTILIZAÇÕES. AF_11/2020</v>
          </cell>
          <cell r="C2580" t="str">
            <v>M2</v>
          </cell>
          <cell r="D2580">
            <v>235.25</v>
          </cell>
        </row>
        <row r="2581">
          <cell r="A2581">
            <v>102071</v>
          </cell>
          <cell r="B2581" t="str">
            <v>MONTAGEM E DESMONTAGEM DE FÔRMA PARA ESCADA DUPLA COM 2 LANCES EM "X" E LAJE CASCATA, EM CHAPA DE MADEIRA COMPENSADA PLASTIFICADA, 8 UTILIZAÇÕES. AF_11/2020</v>
          </cell>
          <cell r="C2581" t="str">
            <v>M2</v>
          </cell>
          <cell r="D2581">
            <v>206.84</v>
          </cell>
        </row>
        <row r="2582">
          <cell r="A2582">
            <v>102072</v>
          </cell>
          <cell r="B2582" t="str">
            <v>MONTAGEM E DESMONTAGEM DE FÔRMA PARA ESCADA DUPLA COM 2 LANCES EM "X" E LAJE CASCATA, EM CHAPA DE MADEIRA COMPENSADA PLASTIFICADA, 10 UTILIZAÇÕES. AF_11/2020</v>
          </cell>
          <cell r="C2582" t="str">
            <v>M2</v>
          </cell>
          <cell r="D2582">
            <v>194.26</v>
          </cell>
        </row>
        <row r="2583">
          <cell r="A2583">
            <v>102073</v>
          </cell>
          <cell r="B2583" t="str">
            <v>ESCADA EM CONCRETO ARMADO MOLDADO IN LOCO, FCK 25 MPA, COM 1 LANCE E LAJE PLANA, FÔRMA EM CHAPA DE MADEIRA COMPENSADA RESINADA. AF_11/2020_PA</v>
          </cell>
          <cell r="C2583" t="str">
            <v>M3</v>
          </cell>
          <cell r="D2583">
            <v>4082.28</v>
          </cell>
        </row>
        <row r="2584">
          <cell r="A2584">
            <v>102074</v>
          </cell>
          <cell r="B2584" t="str">
            <v>ESCADA EM CONCRETO ARMADO MOLDADO IN LOCO, FCK 25 MPA, COM 2 LANCES EM  U  E LAJE PLANA, FÔRMA EM CHAPA DE MADEIRA COMPENSADA RESINADA. AF_11/2020_PA</v>
          </cell>
          <cell r="C2584" t="str">
            <v>M3</v>
          </cell>
          <cell r="D2584">
            <v>4911.71</v>
          </cell>
        </row>
        <row r="2585">
          <cell r="A2585">
            <v>102075</v>
          </cell>
          <cell r="B2585" t="str">
            <v>ESCADA EM CONCRETO ARMADO MOLDADO IN LOCO, FCK 25 MPA, COM 2 LANCES EM  L  E LAJE PLANA, FÔRMA EM CHAPA DE MADEIRA COMPENSADA RESINADA. AF_11/2020_PA</v>
          </cell>
          <cell r="C2585" t="str">
            <v>M3</v>
          </cell>
          <cell r="D2585">
            <v>5112.8900000000003</v>
          </cell>
        </row>
        <row r="2586">
          <cell r="A2586">
            <v>102076</v>
          </cell>
          <cell r="B2586" t="str">
            <v>ESCADA EM CONCRETO ARMADO MOLDADO IN LOCO, FCK 25 MPA, COM 2 LANCES EM  X  E LAJE PLANA, FÔRMA EM CHAPA DE MADEIRA COMPENSADA RESINADA. AF_11/2020_PA</v>
          </cell>
          <cell r="C2586" t="str">
            <v>M3</v>
          </cell>
          <cell r="D2586">
            <v>5248.87</v>
          </cell>
        </row>
        <row r="2587">
          <cell r="A2587">
            <v>102077</v>
          </cell>
          <cell r="B2587" t="str">
            <v>ESCADA EM CONCRETO ARMADO MOLDADO IN LOCO, FCK 25 MPA, COM 1 LANCE E LAJE CASCATA, FÔRMA EM CHAPA DE MADEIRA COMPENSADA RESINADA. AF_11/2020_PA</v>
          </cell>
          <cell r="C2587" t="str">
            <v>M3</v>
          </cell>
          <cell r="D2587">
            <v>5705.28</v>
          </cell>
        </row>
        <row r="2588">
          <cell r="A2588">
            <v>102078</v>
          </cell>
          <cell r="B2588" t="str">
            <v>ESCADA EM CONCRETO ARMADO MOLDADO IN LOCO, FCK 25 MPA, COM 2 LANCES EM  U  E LAJE CASCATA, FÔRMA EM CHAPA DE MADEIRA COMPENSADA RESINADA. AF_11/2020_PA</v>
          </cell>
          <cell r="C2588" t="str">
            <v>M3</v>
          </cell>
          <cell r="D2588">
            <v>5839.19</v>
          </cell>
        </row>
        <row r="2589">
          <cell r="A2589">
            <v>102079</v>
          </cell>
          <cell r="B2589" t="str">
            <v>ESCADA EM CONCRETO ARMADO MOLDADO IN LOCO, FCK 25 MPA, COM 2 LANCES EM  L  E LAJE CASCATA, FÔRMA EM CHAPA DE MADEIRA COMPENSADA RESINADA. AF_11/2020_PA</v>
          </cell>
          <cell r="C2589" t="str">
            <v>M3</v>
          </cell>
          <cell r="D2589">
            <v>5607.35</v>
          </cell>
        </row>
        <row r="2590">
          <cell r="A2590">
            <v>102080</v>
          </cell>
          <cell r="B2590" t="str">
            <v>ESCADA EM CONCRETO ARMADO MOLDADO IN LOCO, FCK 25 MPA, COM 2 LANCES EM  X  E LAJE CASCATA, FÔRMA EM CHAPA DE MADEIRA COMPENSADA RESINADA. AF_11/2020_PA</v>
          </cell>
          <cell r="C2590" t="str">
            <v>M3</v>
          </cell>
          <cell r="D2590">
            <v>4937.3599999999997</v>
          </cell>
        </row>
        <row r="2591">
          <cell r="A2591">
            <v>102086</v>
          </cell>
          <cell r="B2591" t="str">
            <v>FABRICAÇÃO DE FÔRMA PARA ESCADA DUPLA COM 2 LANCES EM "X" E LAJE PLANA, EM CHAPA DE MADEIRA COMPENSADA PLASTIFICADA, E=18 MM. AF_11/2020</v>
          </cell>
          <cell r="C2591" t="str">
            <v>M2</v>
          </cell>
          <cell r="D2591">
            <v>222.73</v>
          </cell>
        </row>
        <row r="2592">
          <cell r="A2592">
            <v>102087</v>
          </cell>
          <cell r="B2592" t="str">
            <v>FABRICAÇÃO DE FÔRMA PARA ESCADA DUPLA COM 2 LANCES EM "X" E LAJE PLANA, EM CHAPA DE MADEIRA COMPENSADA RESINADA, E= 17 MM. AF_11/2020</v>
          </cell>
          <cell r="C2592" t="str">
            <v>M2</v>
          </cell>
          <cell r="D2592">
            <v>171.61</v>
          </cell>
        </row>
        <row r="2593">
          <cell r="A2593">
            <v>102088</v>
          </cell>
          <cell r="B2593" t="str">
            <v>FABRICAÇÃO DE FÔRMA PARA ESCADA DUPLA COM 2 LANCES EM X E LAJE PLANA, EM MADEIRA SERRADA, E=25 MM. AF_11/2020</v>
          </cell>
          <cell r="C2593" t="str">
            <v>M2</v>
          </cell>
          <cell r="D2593">
            <v>233.45</v>
          </cell>
        </row>
        <row r="2594">
          <cell r="A2594">
            <v>102089</v>
          </cell>
          <cell r="B2594" t="str">
            <v>FABRICAÇÃO DE FÔRMA PARA ESCADA DUPLA COM 2 LANCES EM "X" E LAJE CASCATA, EM CHAPA DE MADEIRA COMPENSADA PLASTIFICADA, E=18 MM. AF_11/2020</v>
          </cell>
          <cell r="C2594" t="str">
            <v>M2</v>
          </cell>
          <cell r="D2594">
            <v>213.89</v>
          </cell>
        </row>
        <row r="2595">
          <cell r="A2595">
            <v>102090</v>
          </cell>
          <cell r="B2595" t="str">
            <v>FABRICAÇÃO DE FÔRMA PARA ESCADA DUPLA COM 2 LANCES EM "X" E LAJE CASCATA, EM CHAPA DE MADEIRA COMPENSADA RESINADA, E= 17 MM. AF_11/2020</v>
          </cell>
          <cell r="C2595" t="str">
            <v>M2</v>
          </cell>
          <cell r="D2595">
            <v>155.9</v>
          </cell>
        </row>
        <row r="2596">
          <cell r="A2596">
            <v>102091</v>
          </cell>
          <cell r="B2596" t="str">
            <v>FABRICAÇÃO DE FÔRMA PARA ESCADA DUPLA COM 2 LANCES EM X E LAJE CASCATA, EM MADEIRA SERRADA, E=25 MM. AF_11/2020</v>
          </cell>
          <cell r="C2596" t="str">
            <v>M2</v>
          </cell>
          <cell r="D2596">
            <v>271.25</v>
          </cell>
        </row>
        <row r="2597">
          <cell r="A2597">
            <v>103760</v>
          </cell>
          <cell r="B2597" t="str">
            <v>MONTAGEM E DESMONTAGEM DE FÔRMA DE LAJE MACIÇA, PÉ-DIREITO SIMPLES, EM CHAPA DE MADEIRA COMPENSADA RESINADA E CIMBRAMENTO DE MADEIRA, 2 UTILIZAÇÕES. AF_03/2022</v>
          </cell>
          <cell r="C2597" t="str">
            <v>M2</v>
          </cell>
          <cell r="D2597">
            <v>126.11</v>
          </cell>
        </row>
        <row r="2598">
          <cell r="A2598">
            <v>103761</v>
          </cell>
          <cell r="B2598" t="str">
            <v>MONTAGEM E DESMONTAGEM DE FÔRMA DE LAJE MACIÇA, PÉ-DIREITO SIMPLES, EM CHAPA DE MADEIRA COMPENSADA RESINADA E CIMBRAMENTO DE MADEIRA, 4 UTILIZAÇÕES. AF_03/2022</v>
          </cell>
          <cell r="C2598" t="str">
            <v>M2</v>
          </cell>
          <cell r="D2598">
            <v>85.5</v>
          </cell>
        </row>
        <row r="2599">
          <cell r="A2599">
            <v>103762</v>
          </cell>
          <cell r="B2599" t="str">
            <v>MONTAGEM E DESMONTAGEM DE FÔRMA DE LAJE MACIÇA, PÉ-DIREITO SIMPLES, EM CHAPA DE MADEIRA COMPENSADA RESINADA E CIMBRAMENTO DE MADEIRA, 6 UTILIZAÇÕES. AF_03/2022</v>
          </cell>
          <cell r="C2599" t="str">
            <v>M2</v>
          </cell>
          <cell r="D2599">
            <v>72.69</v>
          </cell>
        </row>
        <row r="2600">
          <cell r="A2600">
            <v>103763</v>
          </cell>
          <cell r="B2600" t="str">
            <v>MONTAGEM E DESMONTAGEM DE FÔRMA DE LAJE MACIÇA, PÉ-DIREITO SIMPLES, EM CHAPA DE MADEIRA COMPENSADA RESINADA E CIMBRAMENTO DE MADEIRA, 8 UTILIZAÇÕES. AF_03/2022</v>
          </cell>
          <cell r="C2600" t="str">
            <v>M2</v>
          </cell>
          <cell r="D2600">
            <v>63.92</v>
          </cell>
        </row>
        <row r="2601">
          <cell r="A2601">
            <v>104925</v>
          </cell>
          <cell r="B2601" t="str">
            <v>FABRICAÇÃO, MONTAGEM E DESMONTAGEM DE FÔRMA PARA SAPATA CORRIDA, EM MADEIRA SERRADA, E=25 MM, 1 UTILIZAÇÃO. AF_01/2024</v>
          </cell>
          <cell r="C2601" t="str">
            <v>M2</v>
          </cell>
          <cell r="D2601">
            <v>162.19999999999999</v>
          </cell>
        </row>
        <row r="2602">
          <cell r="A2602">
            <v>104926</v>
          </cell>
          <cell r="B2602" t="str">
            <v>FABRICAÇÃO, MONTAGEM E DESMONTAGEM DE FÔRMA PARA SAPATA CORRIDA, EM MADEIRA SERRADA, E=25 MM, 2 UTILIZAÇÕES. AF_01/2024</v>
          </cell>
          <cell r="C2602" t="str">
            <v>M2</v>
          </cell>
          <cell r="D2602">
            <v>104.28</v>
          </cell>
        </row>
        <row r="2603">
          <cell r="A2603">
            <v>104927</v>
          </cell>
          <cell r="B2603" t="str">
            <v>FABRICAÇÃO, MONTAGEM E DESMONTAGEM DE FÔRMA PARA SAPATA CORRIDA, EM MADEIRA SERRADA, E=25 MM, 4 UTILIZAÇÕES. AF_01/2024</v>
          </cell>
          <cell r="C2603" t="str">
            <v>M2</v>
          </cell>
          <cell r="D2603">
            <v>74.17</v>
          </cell>
        </row>
        <row r="2604">
          <cell r="A2604">
            <v>104928</v>
          </cell>
          <cell r="B2604" t="str">
            <v>FABRICAÇÃO, MONTAGEM E DESMONTAGEM DE FÔRMA PARA SAPATA CORRIDA, EM CHAPA DE MADEIRA COMPENSADA RESINADA, E=17 MM, 2 UTILIZAÇÕES. AF_01/2024</v>
          </cell>
          <cell r="C2604" t="str">
            <v>M2</v>
          </cell>
          <cell r="D2604">
            <v>156.63999999999999</v>
          </cell>
        </row>
        <row r="2605">
          <cell r="A2605">
            <v>104929</v>
          </cell>
          <cell r="B2605" t="str">
            <v>FABRICAÇÃO, MONTAGEM E DESMONTAGEM DE FÔRMA PARA SAPATA CORRIDA, EM CHAPA DE MADEIRA COMPENSADA RESINADA, E=17 MM, 4 UTILIZAÇÕES. AF_01/2024</v>
          </cell>
          <cell r="C2605" t="str">
            <v>M2</v>
          </cell>
          <cell r="D2605">
            <v>96.12</v>
          </cell>
        </row>
        <row r="2606">
          <cell r="A2606">
            <v>105403</v>
          </cell>
          <cell r="B2606" t="str">
            <v>FABRICAÇÃO DE FÔRMA PARA PILARES CIRCULARES, EM CHAPA DE MADEIRA COMPENSADA RESINADA, PÉ-DIREITO DUPLO. AF_05/2024</v>
          </cell>
          <cell r="C2606" t="str">
            <v>M2</v>
          </cell>
          <cell r="D2606">
            <v>203.79</v>
          </cell>
        </row>
        <row r="2607">
          <cell r="A2607">
            <v>105406</v>
          </cell>
          <cell r="B2607" t="str">
            <v>MONTAGEM E DESMONTAGEM DE FÔRMA DE PILARES CIRCULARES, PÉ-DIREITO DUPLO, EM MADEIRA, 2 UTILIZAÇÕES. AF_05/2024</v>
          </cell>
          <cell r="C2607" t="str">
            <v>M2</v>
          </cell>
          <cell r="D2607">
            <v>209.03</v>
          </cell>
        </row>
        <row r="2608">
          <cell r="A2608">
            <v>89996</v>
          </cell>
          <cell r="B2608" t="str">
            <v>ARMAÇÃO VERTICAL DE ALVENARIA ESTRUTURAL; DIÂMETRO DE 10,0 MM. AF_09/2021</v>
          </cell>
          <cell r="C2608" t="str">
            <v>KG</v>
          </cell>
          <cell r="D2608">
            <v>12.55</v>
          </cell>
        </row>
        <row r="2609">
          <cell r="A2609">
            <v>89997</v>
          </cell>
          <cell r="B2609" t="str">
            <v>ARMAÇÃO VERTICAL DE ALVENARIA ESTRUTURAL; DIÂMETRO DE 12,5 MM. AF_09/2021</v>
          </cell>
          <cell r="C2609" t="str">
            <v>KG</v>
          </cell>
          <cell r="D2609">
            <v>10.27</v>
          </cell>
        </row>
        <row r="2610">
          <cell r="A2610">
            <v>89998</v>
          </cell>
          <cell r="B2610" t="str">
            <v>ARMAÇÃO DE CINTA DE ALVENARIA ESTRUTURAL; DIÂMETRO DE 10,0 MM. AF_09/2021</v>
          </cell>
          <cell r="C2610" t="str">
            <v>KG</v>
          </cell>
          <cell r="D2610">
            <v>12</v>
          </cell>
        </row>
        <row r="2611">
          <cell r="A2611">
            <v>89999</v>
          </cell>
          <cell r="B2611" t="str">
            <v>ARMAÇÃO DE VERGA E CONTRAVERGA DE ALVENARIA ESTRUTURAL; DIÂMETRO DE 8,0 MM. AF_09/2021</v>
          </cell>
          <cell r="C2611" t="str">
            <v>KG</v>
          </cell>
          <cell r="D2611">
            <v>18.28</v>
          </cell>
        </row>
        <row r="2612">
          <cell r="A2612">
            <v>90000</v>
          </cell>
          <cell r="B2612" t="str">
            <v>ARMAÇÃO DE VERGA E CONTRAVERGA DE ALVENARIA ESTRUTURAL; DIÂMETRO DE 10,0 MM. AF_09/2021</v>
          </cell>
          <cell r="C2612" t="str">
            <v>KG</v>
          </cell>
          <cell r="D2612">
            <v>14.87</v>
          </cell>
        </row>
        <row r="2613">
          <cell r="A2613">
            <v>91593</v>
          </cell>
          <cell r="B2613" t="str">
            <v>ARMAÇÃO DO SISTEMA DE PAREDES DE CONCRETO, EXECUTADA EM PAREDES DE EDIFICAÇÕES MULTIFAMILIARES, TELA Q-138. AF_12/2024_PS</v>
          </cell>
          <cell r="C2613" t="str">
            <v>KG</v>
          </cell>
          <cell r="D2613">
            <v>11.16</v>
          </cell>
        </row>
        <row r="2614">
          <cell r="A2614">
            <v>91594</v>
          </cell>
          <cell r="B2614" t="str">
            <v>ARMAÇÃO DO SISTEMA DE PAREDES DE CONCRETO, EXECUTADA EM PAREDES DE EDIFICAÇÕES UNIFAMILIARES OU MULTIFAMILIARES, TELA Q-92. AF_12/2024_PS</v>
          </cell>
          <cell r="C2614" t="str">
            <v>KG</v>
          </cell>
          <cell r="D2614">
            <v>11.17</v>
          </cell>
        </row>
        <row r="2615">
          <cell r="A2615">
            <v>91595</v>
          </cell>
          <cell r="B2615" t="str">
            <v>ARMAÇÃO DO SISTEMA DE PAREDES DE CONCRETO, EXECUTADA EM PAREDES DE EDIFICAÇÕES UNIFAMILIARES, TELA Q-61. AF_12/2024_PS</v>
          </cell>
          <cell r="C2615" t="str">
            <v>KG</v>
          </cell>
          <cell r="D2615">
            <v>11.41</v>
          </cell>
        </row>
        <row r="2616">
          <cell r="A2616">
            <v>91596</v>
          </cell>
          <cell r="B2616" t="str">
            <v>ARMAÇÃO DO SISTEMA DE PAREDES DE CONCRETO, EXECUTADA COMO ARMADURA POSITIVA DE LAJES, TELA Q-138. AF_12/2024</v>
          </cell>
          <cell r="C2616" t="str">
            <v>KG</v>
          </cell>
          <cell r="D2616">
            <v>11.12</v>
          </cell>
        </row>
        <row r="2617">
          <cell r="A2617">
            <v>91597</v>
          </cell>
          <cell r="B2617" t="str">
            <v>ARMAÇÃO DO SISTEMA DE PAREDES DE CONCRETO, EXECUTADA COMO ARMADURA NEGATIVA DE LAJES, TELA T-196. AF_12/2024</v>
          </cell>
          <cell r="C2617" t="str">
            <v>KG</v>
          </cell>
          <cell r="D2617">
            <v>8.2200000000000006</v>
          </cell>
        </row>
        <row r="2618">
          <cell r="A2618">
            <v>91598</v>
          </cell>
          <cell r="B2618" t="str">
            <v>ARMAÇÃO DO SISTEMA DE PAREDES DE CONCRETO, EXECUTADA COMO ARMADURA POSITIVA DE LAJES, TELA Q-113. AF_12/2024</v>
          </cell>
          <cell r="C2618" t="str">
            <v>KG</v>
          </cell>
          <cell r="D2618">
            <v>10.78</v>
          </cell>
        </row>
        <row r="2619">
          <cell r="A2619">
            <v>91599</v>
          </cell>
          <cell r="B2619" t="str">
            <v>ARMAÇÃO DO SISTEMA DE PAREDES DE CONCRETO, EXECUTADA COMO ARMADURA NEGATIVA DE LAJES, TELA L-159. AF_12/2024</v>
          </cell>
          <cell r="C2619" t="str">
            <v>KG</v>
          </cell>
          <cell r="D2619">
            <v>8.56</v>
          </cell>
        </row>
        <row r="2620">
          <cell r="A2620">
            <v>91600</v>
          </cell>
          <cell r="B2620" t="str">
            <v>ARMAÇÃO DO SISTEMA DE PAREDES DE CONCRETO, EXECUTADA EM PLATIBANDAS, TELA Q-92. AF_12/2024_PS</v>
          </cell>
          <cell r="C2620" t="str">
            <v>KG</v>
          </cell>
          <cell r="D2620">
            <v>12.3</v>
          </cell>
        </row>
        <row r="2621">
          <cell r="A2621">
            <v>91601</v>
          </cell>
          <cell r="B2621" t="str">
            <v>ARMAÇÃO DO SISTEMA DE PAREDES DE CONCRETO, EXECUTADA COMO REFORÇO, VERGALHÃO DE 6,3 MM DE DIÂMETRO. AF_12/2024</v>
          </cell>
          <cell r="C2621" t="str">
            <v>KG</v>
          </cell>
          <cell r="D2621">
            <v>14.46</v>
          </cell>
        </row>
        <row r="2622">
          <cell r="A2622">
            <v>91602</v>
          </cell>
          <cell r="B2622" t="str">
            <v>ARMAÇÃO DO SISTEMA DE PAREDES DE CONCRETO, EXECUTADA COMO REFORÇO, VERGALHÃO DE 8,0 MM DE DIÂMETRO. AF_12/2024</v>
          </cell>
          <cell r="C2622" t="str">
            <v>KG</v>
          </cell>
          <cell r="D2622">
            <v>13.61</v>
          </cell>
        </row>
        <row r="2623">
          <cell r="A2623">
            <v>91603</v>
          </cell>
          <cell r="B2623" t="str">
            <v>ARMAÇÃO DO SISTEMA DE PAREDES DE CONCRETO, EXECUTADA COMO REFORÇO, VERGALHÃO DE 10,0 MM DE DIÂMETRO. AF_12/2024</v>
          </cell>
          <cell r="C2623" t="str">
            <v>KG</v>
          </cell>
          <cell r="D2623">
            <v>12.23</v>
          </cell>
        </row>
        <row r="2624">
          <cell r="A2624">
            <v>92759</v>
          </cell>
          <cell r="B2624" t="str">
            <v>ARMAÇÃO DE PILAR OU VIGA DE ESTRUTURA CONVENCIONAL DE CONCRETO ARMADO UTILIZANDO AÇO CA-60 DE 5,0 MM - MONTAGEM. AF_06/2022</v>
          </cell>
          <cell r="C2624" t="str">
            <v>KG</v>
          </cell>
          <cell r="D2624">
            <v>16.149999999999999</v>
          </cell>
        </row>
        <row r="2625">
          <cell r="A2625">
            <v>92760</v>
          </cell>
          <cell r="B2625" t="str">
            <v>ARMAÇÃO DE PILAR OU VIGA DE ESTRUTURA CONVENCIONAL DE CONCRETO ARMADO UTILIZANDO AÇO CA-50 DE 6,3 MM - MONTAGEM. AF_06/2022</v>
          </cell>
          <cell r="C2625" t="str">
            <v>KG</v>
          </cell>
          <cell r="D2625">
            <v>15.49</v>
          </cell>
        </row>
        <row r="2626">
          <cell r="A2626">
            <v>92761</v>
          </cell>
          <cell r="B2626" t="str">
            <v>ARMAÇÃO DE PILAR OU VIGA DE ESTRUTURA CONVENCIONAL DE CONCRETO ARMADO UTILIZANDO AÇO CA-50 DE 8,0 MM - MONTAGEM. AF_06/2022</v>
          </cell>
          <cell r="C2626" t="str">
            <v>KG</v>
          </cell>
          <cell r="D2626">
            <v>14.75</v>
          </cell>
        </row>
        <row r="2627">
          <cell r="A2627">
            <v>92762</v>
          </cell>
          <cell r="B2627" t="str">
            <v>ARMAÇÃO DE PILAR OU VIGA DE ESTRUTURA CONVENCIONAL DE CONCRETO ARMADO UTILIZANDO AÇO CA-50 DE 10,0 MM - MONTAGEM. AF_06/2022</v>
          </cell>
          <cell r="C2627" t="str">
            <v>KG</v>
          </cell>
          <cell r="D2627">
            <v>13.27</v>
          </cell>
        </row>
        <row r="2628">
          <cell r="A2628">
            <v>92763</v>
          </cell>
          <cell r="B2628" t="str">
            <v>ARMAÇÃO DE PILAR OU VIGA DE ESTRUTURA CONVENCIONAL DE CONCRETO ARMADO UTILIZANDO AÇO CA-50 DE 12,5 MM - MONTAGEM. AF_06/2022</v>
          </cell>
          <cell r="C2628" t="str">
            <v>KG</v>
          </cell>
          <cell r="D2628">
            <v>11.2</v>
          </cell>
        </row>
        <row r="2629">
          <cell r="A2629">
            <v>92764</v>
          </cell>
          <cell r="B2629" t="str">
            <v>ARMAÇÃO DE PILAR OU VIGA DE ESTRUTURA CONVENCIONAL DE CONCRETO ARMADO UTILIZANDO AÇO CA-50 DE 16,0 MM - MONTAGEM. AF_06/2022</v>
          </cell>
          <cell r="C2629" t="str">
            <v>KG</v>
          </cell>
          <cell r="D2629">
            <v>10.91</v>
          </cell>
        </row>
        <row r="2630">
          <cell r="A2630">
            <v>92765</v>
          </cell>
          <cell r="B2630" t="str">
            <v>ARMAÇÃO DE PILAR OU VIGA DE ESTRUTURA CONVENCIONAL DE CONCRETO ARMADO UTILIZANDO AÇO CA-50 DE 20,0 MM - MONTAGEM. AF_06/2022</v>
          </cell>
          <cell r="C2630" t="str">
            <v>KG</v>
          </cell>
          <cell r="D2630">
            <v>12.47</v>
          </cell>
        </row>
        <row r="2631">
          <cell r="A2631">
            <v>92766</v>
          </cell>
          <cell r="B2631" t="str">
            <v>ARMAÇÃO DE PILAR OU VIGA DE ESTRUTURA CONVENCIONAL DE CONCRETO ARMADO UTILIZANDO AÇO CA-50 DE 25,0 MM - MONTAGEM. AF_06/2022</v>
          </cell>
          <cell r="C2631" t="str">
            <v>KG</v>
          </cell>
          <cell r="D2631">
            <v>12.35</v>
          </cell>
        </row>
        <row r="2632">
          <cell r="A2632">
            <v>92767</v>
          </cell>
          <cell r="B2632" t="str">
            <v>ARMAÇÃO DE LAJE DE ESTRUTURA CONVENCIONAL DE CONCRETO ARMADO UTILIZANDO AÇO CA-60 DE 4,2 MM - MONTAGEM. AF_06/2022</v>
          </cell>
          <cell r="C2632" t="str">
            <v>KG</v>
          </cell>
          <cell r="D2632">
            <v>17.52</v>
          </cell>
        </row>
        <row r="2633">
          <cell r="A2633">
            <v>92768</v>
          </cell>
          <cell r="B2633" t="str">
            <v>ARMAÇÃO DE LAJE DE ESTRUTURA CONVENCIONAL DE CONCRETO ARMADO UTILIZANDO AÇO CA-60 DE 5,0 MM - MONTAGEM. AF_06/2022</v>
          </cell>
          <cell r="C2633" t="str">
            <v>KG</v>
          </cell>
          <cell r="D2633">
            <v>15.58</v>
          </cell>
        </row>
        <row r="2634">
          <cell r="A2634">
            <v>92769</v>
          </cell>
          <cell r="B2634" t="str">
            <v>ARMAÇÃO DE LAJE DE ESTRUTURA CONVENCIONAL DE CONCRETO ARMADO UTILIZANDO AÇO CA-50 DE 6,3 MM - MONTAGEM. AF_06/2022</v>
          </cell>
          <cell r="C2634" t="str">
            <v>KG</v>
          </cell>
          <cell r="D2634">
            <v>14.95</v>
          </cell>
        </row>
        <row r="2635">
          <cell r="A2635">
            <v>92770</v>
          </cell>
          <cell r="B2635" t="str">
            <v>ARMAÇÃO DE LAJE DE ESTRUTURA CONVENCIONAL DE CONCRETO ARMADO UTILIZANDO AÇO CA-50 DE 8,0 MM - MONTAGEM. AF_06/2022</v>
          </cell>
          <cell r="C2635" t="str">
            <v>KG</v>
          </cell>
          <cell r="D2635">
            <v>14.24</v>
          </cell>
        </row>
        <row r="2636">
          <cell r="A2636">
            <v>92771</v>
          </cell>
          <cell r="B2636" t="str">
            <v>ARMAÇÃO DE LAJE DE ESTRUTURA CONVENCIONAL DE CONCRETO ARMADO UTILIZANDO AÇO CA-50 DE 10,0 MM - MONTAGEM. AF_06/2022</v>
          </cell>
          <cell r="C2636" t="str">
            <v>KG</v>
          </cell>
          <cell r="D2636">
            <v>12.8</v>
          </cell>
        </row>
        <row r="2637">
          <cell r="A2637">
            <v>92772</v>
          </cell>
          <cell r="B2637" t="str">
            <v>ARMAÇÃO DE LAJE DE ESTRUTURA CONVENCIONAL DE CONCRETO ARMADO UTILIZANDO AÇO CA-50 DE 12,5 MM - MONTAGEM. AF_06/2022</v>
          </cell>
          <cell r="C2637" t="str">
            <v>KG</v>
          </cell>
          <cell r="D2637">
            <v>10.8</v>
          </cell>
        </row>
        <row r="2638">
          <cell r="A2638">
            <v>92773</v>
          </cell>
          <cell r="B2638" t="str">
            <v>ARMAÇÃO DE LAJE DE ESTRUTURA CONVENCIONAL DE CONCRETO ARMADO UTILIZANDO AÇO CA-50 DE 16,0 MM - MONTAGEM. AF_06/2022</v>
          </cell>
          <cell r="C2638" t="str">
            <v>KG</v>
          </cell>
          <cell r="D2638">
            <v>10.63</v>
          </cell>
        </row>
        <row r="2639">
          <cell r="A2639">
            <v>92774</v>
          </cell>
          <cell r="B2639" t="str">
            <v>ARMAÇÃO DE LAJE DE ESTRUTURA CONVENCIONAL DE CONCRETO ARMADO UTILIZANDO AÇO CA-50 DE 20,0 MM - MONTAGEM. AF_06/2022</v>
          </cell>
          <cell r="C2639" t="str">
            <v>KG</v>
          </cell>
          <cell r="D2639">
            <v>12.32</v>
          </cell>
        </row>
        <row r="2640">
          <cell r="A2640">
            <v>92798</v>
          </cell>
          <cell r="B2640" t="str">
            <v>CORTE E DOBRA DE AÇO CA-50, DIÂMETRO DE 25,0 MM. AF_06/2022</v>
          </cell>
          <cell r="C2640" t="str">
            <v>KG</v>
          </cell>
          <cell r="D2640">
            <v>11.28</v>
          </cell>
        </row>
        <row r="2641">
          <cell r="A2641">
            <v>92799</v>
          </cell>
          <cell r="B2641" t="str">
            <v>CORTE E DOBRA DE AÇO CA-60, DIÂMETRO DE 4,2 MM. AF_06/2022</v>
          </cell>
          <cell r="C2641" t="str">
            <v>KG</v>
          </cell>
          <cell r="D2641">
            <v>12.95</v>
          </cell>
        </row>
        <row r="2642">
          <cell r="A2642">
            <v>92800</v>
          </cell>
          <cell r="B2642" t="str">
            <v>CORTE E DOBRA DE AÇO CA-60, DIÂMETRO DE 5,0 MM. AF_06/2022</v>
          </cell>
          <cell r="C2642" t="str">
            <v>KG</v>
          </cell>
          <cell r="D2642">
            <v>11.84</v>
          </cell>
        </row>
        <row r="2643">
          <cell r="A2643">
            <v>92801</v>
          </cell>
          <cell r="B2643" t="str">
            <v>CORTE E DOBRA DE AÇO CA-50, DIÂMETRO DE 6,3 MM. AF_06/2022</v>
          </cell>
          <cell r="C2643" t="str">
            <v>KG</v>
          </cell>
          <cell r="D2643">
            <v>12.11</v>
          </cell>
        </row>
        <row r="2644">
          <cell r="A2644">
            <v>92802</v>
          </cell>
          <cell r="B2644" t="str">
            <v>CORTE E DOBRA DE AÇO CA-50, DIÂMETRO DE 8,0 MM. AF_06/2022</v>
          </cell>
          <cell r="C2644" t="str">
            <v>KG</v>
          </cell>
          <cell r="D2644">
            <v>12.14</v>
          </cell>
        </row>
        <row r="2645">
          <cell r="A2645">
            <v>92803</v>
          </cell>
          <cell r="B2645" t="str">
            <v>CORTE E DOBRA DE AÇO CA-50, DIÂMETRO DE 10,0 MM. AF_06/2022</v>
          </cell>
          <cell r="C2645" t="str">
            <v>KG</v>
          </cell>
          <cell r="D2645">
            <v>11.23</v>
          </cell>
        </row>
        <row r="2646">
          <cell r="A2646">
            <v>92804</v>
          </cell>
          <cell r="B2646" t="str">
            <v>CORTE E DOBRA DE AÇO CA-50, DIÂMETRO DE 12,5 MM. AF_06/2022</v>
          </cell>
          <cell r="C2646" t="str">
            <v>KG</v>
          </cell>
          <cell r="D2646">
            <v>9.64</v>
          </cell>
        </row>
        <row r="2647">
          <cell r="A2647">
            <v>92805</v>
          </cell>
          <cell r="B2647" t="str">
            <v>CORTE E DOBRA DE AÇO CA-50, DIÂMETRO DE 16,0 MM. AF_06/2022</v>
          </cell>
          <cell r="C2647" t="str">
            <v>KG</v>
          </cell>
          <cell r="D2647">
            <v>9.56</v>
          </cell>
        </row>
        <row r="2648">
          <cell r="A2648">
            <v>92806</v>
          </cell>
          <cell r="B2648" t="str">
            <v>CORTE E DOBRA DE AÇO CA-50, DIÂMETRO DE 20,0 MM. AF_06/2022</v>
          </cell>
          <cell r="C2648" t="str">
            <v>KG</v>
          </cell>
          <cell r="D2648">
            <v>11.28</v>
          </cell>
        </row>
        <row r="2649">
          <cell r="A2649">
            <v>92875</v>
          </cell>
          <cell r="B2649" t="str">
            <v>CORTE E DOBRA DE AÇO CA-25, DIÂMETRO DE 6,3 MM. AF_06/2022</v>
          </cell>
          <cell r="C2649" t="str">
            <v>KG</v>
          </cell>
          <cell r="D2649">
            <v>11.44</v>
          </cell>
        </row>
        <row r="2650">
          <cell r="A2650">
            <v>92876</v>
          </cell>
          <cell r="B2650" t="str">
            <v>CORTE E DOBRA DE AÇO CA-25, DIÂMETRO DE 8,0 MM. AF_06/2022</v>
          </cell>
          <cell r="C2650" t="str">
            <v>KG</v>
          </cell>
          <cell r="D2650">
            <v>11.21</v>
          </cell>
        </row>
        <row r="2651">
          <cell r="A2651">
            <v>92877</v>
          </cell>
          <cell r="B2651" t="str">
            <v>CORTE E DOBRA DE AÇO CA-25, DIÂMETRO DE 10,0 MM. AF_06/2022</v>
          </cell>
          <cell r="C2651" t="str">
            <v>KG</v>
          </cell>
          <cell r="D2651">
            <v>12.16</v>
          </cell>
        </row>
        <row r="2652">
          <cell r="A2652">
            <v>92878</v>
          </cell>
          <cell r="B2652" t="str">
            <v>CORTE E DOBRA DE AÇO CA-25, DIÂMETRO DE 12,5 MM. AF_06/2022</v>
          </cell>
          <cell r="C2652" t="str">
            <v>KG</v>
          </cell>
          <cell r="D2652">
            <v>11.99</v>
          </cell>
        </row>
        <row r="2653">
          <cell r="A2653">
            <v>92879</v>
          </cell>
          <cell r="B2653" t="str">
            <v>CORTE E DOBRA DE AÇO CA-25, DIÂMETRO DE 16,0 MM. AF_06/2022</v>
          </cell>
          <cell r="C2653" t="str">
            <v>KG</v>
          </cell>
          <cell r="D2653">
            <v>11.88</v>
          </cell>
        </row>
        <row r="2654">
          <cell r="A2654">
            <v>92880</v>
          </cell>
          <cell r="B2654" t="str">
            <v>CORTE E DOBRA DE AÇO CA-25, DIÂMETRO DE 20,0 MM. AF_06/2022</v>
          </cell>
          <cell r="C2654" t="str">
            <v>KG</v>
          </cell>
          <cell r="D2654">
            <v>12.15</v>
          </cell>
        </row>
        <row r="2655">
          <cell r="A2655">
            <v>92881</v>
          </cell>
          <cell r="B2655" t="str">
            <v>CORTE E DOBRA DE AÇO CA-25, DIÂMETRO DE 25,0 MM. AF_06/2022</v>
          </cell>
          <cell r="C2655" t="str">
            <v>KG</v>
          </cell>
          <cell r="D2655">
            <v>12.13</v>
          </cell>
        </row>
        <row r="2656">
          <cell r="A2656">
            <v>92882</v>
          </cell>
          <cell r="B2656" t="str">
            <v>ARMAÇÃO UTILIZANDO AÇO CA-25 DE 6,3 MM - MONTAGEM. AF_06/2022</v>
          </cell>
          <cell r="C2656" t="str">
            <v>KG</v>
          </cell>
          <cell r="D2656">
            <v>15.32</v>
          </cell>
        </row>
        <row r="2657">
          <cell r="A2657">
            <v>92883</v>
          </cell>
          <cell r="B2657" t="str">
            <v>ARMAÇÃO UTILIZANDO AÇO CA-25 DE 8,0 MM - MONTAGEM. AF_06/2022</v>
          </cell>
          <cell r="C2657" t="str">
            <v>KG</v>
          </cell>
          <cell r="D2657">
            <v>14.29</v>
          </cell>
        </row>
        <row r="2658">
          <cell r="A2658">
            <v>92884</v>
          </cell>
          <cell r="B2658" t="str">
            <v>ARMAÇÃO UTILIZANDO AÇO CA-25 DE 10,0 MM - MONTAGEM. AF_06/2022</v>
          </cell>
          <cell r="C2658" t="str">
            <v>KG</v>
          </cell>
          <cell r="D2658">
            <v>14.63</v>
          </cell>
        </row>
        <row r="2659">
          <cell r="A2659">
            <v>92885</v>
          </cell>
          <cell r="B2659" t="str">
            <v>ARMAÇÃO UTILIZANDO AÇO CA-25 DE 12,5 MM - MONTAGEM. AF_06/2022</v>
          </cell>
          <cell r="C2659" t="str">
            <v>KG</v>
          </cell>
          <cell r="D2659">
            <v>13.96</v>
          </cell>
        </row>
        <row r="2660">
          <cell r="A2660">
            <v>92886</v>
          </cell>
          <cell r="B2660" t="str">
            <v>ARMAÇÃO UTILIZANDO AÇO CA-25 DE 16,0 MM - MONTAGEM. AF_06/2022</v>
          </cell>
          <cell r="C2660" t="str">
            <v>KG</v>
          </cell>
          <cell r="D2660">
            <v>13.44</v>
          </cell>
        </row>
        <row r="2661">
          <cell r="A2661">
            <v>92887</v>
          </cell>
          <cell r="B2661" t="str">
            <v>ARMAÇÃO UTILIZANDO AÇO CA-25 DE 20,0 MM - MONTAGEM. AF_06/2022</v>
          </cell>
          <cell r="C2661" t="str">
            <v>KG</v>
          </cell>
          <cell r="D2661">
            <v>13.41</v>
          </cell>
        </row>
        <row r="2662">
          <cell r="A2662">
            <v>92888</v>
          </cell>
          <cell r="B2662" t="str">
            <v>ARMAÇÃO UTILIZANDO AÇO CA-25 DE 25,0 MM - MONTAGEM. AF_06/2022</v>
          </cell>
          <cell r="C2662" t="str">
            <v>KG</v>
          </cell>
          <cell r="D2662">
            <v>13.14</v>
          </cell>
        </row>
        <row r="2663">
          <cell r="A2663">
            <v>92915</v>
          </cell>
          <cell r="B2663" t="str">
            <v>ARMAÇÃO DE ESTRUTURAS DIVERSAS DE CONCRETO ARMADO, EXCETO VIGAS, PILARES, LAJES E FUNDAÇÕES, UTILIZANDO AÇO CA-60 DE 5,0 MM - MONTAGEM. AF_06/2022</v>
          </cell>
          <cell r="C2663" t="str">
            <v>KG</v>
          </cell>
          <cell r="D2663">
            <v>18.89</v>
          </cell>
        </row>
        <row r="2664">
          <cell r="A2664">
            <v>92916</v>
          </cell>
          <cell r="B2664" t="str">
            <v>ARMAÇÃO DE ESTRUTURAS DIVERSAS DE CONCRETO ARMADO, EXCETO VIGAS, PILARES, LAJES E FUNDAÇÕES, UTILIZANDO AÇO CA-50 DE 6,3 MM - MONTAGEM. AF_06/2022</v>
          </cell>
          <cell r="C2664" t="str">
            <v>KG</v>
          </cell>
          <cell r="D2664">
            <v>17.510000000000002</v>
          </cell>
        </row>
        <row r="2665">
          <cell r="A2665">
            <v>92917</v>
          </cell>
          <cell r="B2665" t="str">
            <v>ARMAÇÃO DE ESTRUTURAS DIVERSAS DE CONCRETO ARMADO, EXCETO VIGAS, PILARES, LAJES E FUNDAÇÕES, UTILIZANDO AÇO CA-50 DE 8,0 MM - MONTAGEM. AF_06/2022</v>
          </cell>
          <cell r="C2665" t="str">
            <v>KG</v>
          </cell>
          <cell r="D2665">
            <v>16.190000000000001</v>
          </cell>
        </row>
        <row r="2666">
          <cell r="A2666">
            <v>92919</v>
          </cell>
          <cell r="B2666" t="str">
            <v>ARMAÇÃO DE ESTRUTURAS DIVERSAS DE CONCRETO ARMADO, EXCETO VIGAS, PILARES, LAJES E FUNDAÇÕES, UTILIZANDO AÇO CA-50 DE 10,0 MM - MONTAGEM. AF_06/2022</v>
          </cell>
          <cell r="C2666" t="str">
            <v>KG</v>
          </cell>
          <cell r="D2666">
            <v>14.27</v>
          </cell>
        </row>
        <row r="2667">
          <cell r="A2667">
            <v>92921</v>
          </cell>
          <cell r="B2667" t="str">
            <v>ARMAÇÃO DE ESTRUTURAS DIVERSAS DE CONCRETO ARMADO, EXCETO VIGAS, PILARES, LAJES E FUNDAÇÕES, UTILIZANDO AÇO CA-50 DE 12,5 MM - MONTAGEM. AF_06/2022</v>
          </cell>
          <cell r="C2667" t="str">
            <v>KG</v>
          </cell>
          <cell r="D2667">
            <v>11.86</v>
          </cell>
        </row>
        <row r="2668">
          <cell r="A2668">
            <v>92922</v>
          </cell>
          <cell r="B2668" t="str">
            <v>ARMAÇÃO DE ESTRUTURAS DIVERSAS DE CONCRETO ARMADO, EXCETO VIGAS, PILARES, LAJES E FUNDAÇÕES, UTILIZANDO AÇO CA-50 DE 16,0 MM - MONTAGEM. AF_06/2022</v>
          </cell>
          <cell r="C2668" t="str">
            <v>KG</v>
          </cell>
          <cell r="D2668">
            <v>11.4</v>
          </cell>
        </row>
        <row r="2669">
          <cell r="A2669">
            <v>92923</v>
          </cell>
          <cell r="B2669" t="str">
            <v>ARMAÇÃO DE ESTRUTURAS DIVERSAS DE CONCRETO ARMADO, EXCETO VIGAS, PILARES, LAJES E FUNDAÇÕES, UTILIZANDO AÇO CA-50 DE 20,0 MM - MONTAGEM. AF_06/2022</v>
          </cell>
          <cell r="C2669" t="str">
            <v>KG</v>
          </cell>
          <cell r="D2669">
            <v>12.86</v>
          </cell>
        </row>
        <row r="2670">
          <cell r="A2670">
            <v>92924</v>
          </cell>
          <cell r="B2670" t="str">
            <v>ARMAÇÃO DE ESTRUTURAS DIVERSAS DE CONCRETO ARMADO, EXCETO VIGAS, PILARES, LAJES E FUNDAÇÕES, UTILIZANDO AÇO CA-50 DE 25,0 MM - MONTAGEM. AF_06/2022</v>
          </cell>
          <cell r="C2670" t="str">
            <v>KG</v>
          </cell>
          <cell r="D2670">
            <v>12.66</v>
          </cell>
        </row>
        <row r="2671">
          <cell r="A2671">
            <v>95448</v>
          </cell>
          <cell r="B2671" t="str">
            <v>CORTE E DOBRA DE AÇO CA-50, DIÂMETRO DE 32 MM. AF_06/2022</v>
          </cell>
          <cell r="C2671" t="str">
            <v>KG</v>
          </cell>
          <cell r="D2671">
            <v>12.37</v>
          </cell>
        </row>
        <row r="2672">
          <cell r="A2672">
            <v>95576</v>
          </cell>
          <cell r="B2672" t="str">
            <v>MONTAGEM DE ARMADURA DE ESTACAS, DIÂMETRO = 8,0 MM. AF_09/2021_PS</v>
          </cell>
          <cell r="C2672" t="str">
            <v>KG</v>
          </cell>
          <cell r="D2672">
            <v>14.94</v>
          </cell>
        </row>
        <row r="2673">
          <cell r="A2673">
            <v>95577</v>
          </cell>
          <cell r="B2673" t="str">
            <v>MONTAGEM DE ARMADURA DE ESTACAS, DIÂMETRO = 10,0 MM. AF_09/2021_PS</v>
          </cell>
          <cell r="C2673" t="str">
            <v>KG</v>
          </cell>
          <cell r="D2673">
            <v>12.88</v>
          </cell>
        </row>
        <row r="2674">
          <cell r="A2674">
            <v>95578</v>
          </cell>
          <cell r="B2674" t="str">
            <v>MONTAGEM DE ARMADURA DE ESTACAS, DIÂMETRO = 12,5 MM. AF_09/2021_PS</v>
          </cell>
          <cell r="C2674" t="str">
            <v>KG</v>
          </cell>
          <cell r="D2674">
            <v>10.79</v>
          </cell>
        </row>
        <row r="2675">
          <cell r="A2675">
            <v>95579</v>
          </cell>
          <cell r="B2675" t="str">
            <v>MONTAGEM DE ARMADURA DE ESTACAS, DIÂMETRO = 16,0 MM. AF_09/2021_PS</v>
          </cell>
          <cell r="C2675" t="str">
            <v>KG</v>
          </cell>
          <cell r="D2675">
            <v>10.49</v>
          </cell>
        </row>
        <row r="2676">
          <cell r="A2676">
            <v>95580</v>
          </cell>
          <cell r="B2676" t="str">
            <v>MONTAGEM DE ARMADURA DE ESTACAS, DIÂMETRO = 20,0 MM. AF_09/2021_PS</v>
          </cell>
          <cell r="C2676" t="str">
            <v>KG</v>
          </cell>
          <cell r="D2676">
            <v>12.12</v>
          </cell>
        </row>
        <row r="2677">
          <cell r="A2677">
            <v>95581</v>
          </cell>
          <cell r="B2677" t="str">
            <v>MONTAGEM DE ARMADURA DE ESTACAS, DIÂMETRO = 25,0 MM. AF_09/2021_PS</v>
          </cell>
          <cell r="C2677" t="str">
            <v>KG</v>
          </cell>
          <cell r="D2677">
            <v>12.08</v>
          </cell>
        </row>
        <row r="2678">
          <cell r="A2678">
            <v>95582</v>
          </cell>
          <cell r="B2678" t="str">
            <v>MONTAGEM DE ARMADURA DE ESTACAS, DIÂMETRO = 32,0 MM. AF_09/2021_PS</v>
          </cell>
          <cell r="C2678" t="str">
            <v>KG</v>
          </cell>
          <cell r="D2678">
            <v>13.16</v>
          </cell>
        </row>
        <row r="2679">
          <cell r="A2679">
            <v>95583</v>
          </cell>
          <cell r="B2679" t="str">
            <v>MONTAGEM DE ARMADURA TRANSVERSAL DE ESTACAS DE SEÇÃO CIRCULAR, DIÂMETRO = 5,0 MM. AF_09/2021_PS</v>
          </cell>
          <cell r="C2679" t="str">
            <v>KG</v>
          </cell>
          <cell r="D2679">
            <v>18</v>
          </cell>
        </row>
        <row r="2680">
          <cell r="A2680">
            <v>95584</v>
          </cell>
          <cell r="B2680" t="str">
            <v>MONTAGEM DE ARMADURA TRANSVERSAL DE ESTACAS DE SEÇÃO CIRCULAR, DIÂMETRO = 6,30 MM. AF_09/2021_PS</v>
          </cell>
          <cell r="C2680" t="str">
            <v>KG</v>
          </cell>
          <cell r="D2680">
            <v>16.23</v>
          </cell>
        </row>
        <row r="2681">
          <cell r="A2681">
            <v>95592</v>
          </cell>
          <cell r="B2681" t="str">
            <v>MONTAGEM DE ARMADURA TRANVERSAL DE ESTACAS DE SEÇÃO RETANGULAR, DIÂMETRO = 5,0 MM. AF_09/2021_PS</v>
          </cell>
          <cell r="C2681" t="str">
            <v>KG</v>
          </cell>
          <cell r="D2681">
            <v>18</v>
          </cell>
        </row>
        <row r="2682">
          <cell r="A2682">
            <v>95593</v>
          </cell>
          <cell r="B2682" t="str">
            <v>MONTAGEM DE ARMADURA TRANSVERSAL DE ESTACAS DE SEÇÃO RETANGULAR, DIÂMETRO = 6,30 MM. AF_09/2021_PS</v>
          </cell>
          <cell r="C2682" t="str">
            <v>KG</v>
          </cell>
          <cell r="D2682">
            <v>16.23</v>
          </cell>
        </row>
        <row r="2683">
          <cell r="A2683">
            <v>95943</v>
          </cell>
          <cell r="B2683" t="str">
            <v>ARMAÇÃO DE ESCADA, DE UMA ESTRUTURA CONVENCIONAL DE CONCRETO ARMADO UTILIZANDO AÇO CA-60 DE 5,0 MM - MONTAGEM. AF_11/2020</v>
          </cell>
          <cell r="C2683" t="str">
            <v>KG</v>
          </cell>
          <cell r="D2683">
            <v>24.3</v>
          </cell>
        </row>
        <row r="2684">
          <cell r="A2684">
            <v>95944</v>
          </cell>
          <cell r="B2684" t="str">
            <v>ARMAÇÃO DE ESCADA, DE UMA ESTRUTURA CONVENCIONAL DE CONCRETO ARMADO UTILIZANDO AÇO CA-50 DE 6,3 MM - MONTAGEM. AF_11/2020</v>
          </cell>
          <cell r="C2684" t="str">
            <v>KG</v>
          </cell>
          <cell r="D2684">
            <v>22.35</v>
          </cell>
        </row>
        <row r="2685">
          <cell r="A2685">
            <v>95945</v>
          </cell>
          <cell r="B2685" t="str">
            <v>ARMAÇÃO DE ESCADA, DE UMA ESTRUTURA CONVENCIONAL DE CONCRETO ARMADO UTILIZANDO AÇO CA-50 DE 8,0 MM - MONTAGEM. AF_11/2020</v>
          </cell>
          <cell r="C2685" t="str">
            <v>KG</v>
          </cell>
          <cell r="D2685">
            <v>18.48</v>
          </cell>
        </row>
        <row r="2686">
          <cell r="A2686">
            <v>95946</v>
          </cell>
          <cell r="B2686" t="str">
            <v>ARMAÇÃO DE ESCADA, DE UMA ESTRUTURA CONVENCIONAL DE CONCRETO ARMADO UTILIZANDO AÇO CA-50 DE 10,0 MM - MONTAGEM. AF_11/2020</v>
          </cell>
          <cell r="C2686" t="str">
            <v>KG</v>
          </cell>
          <cell r="D2686">
            <v>14.98</v>
          </cell>
        </row>
        <row r="2687">
          <cell r="A2687">
            <v>95947</v>
          </cell>
          <cell r="B2687" t="str">
            <v>ARMAÇÃO DE ESCADA, DE UMA ESTRUTURA CONVENCIONAL DE CONCRETO ARMADO UTILIZANDO AÇO CA-50 DE 12,5 MM - MONTAGEM. AF_11/2020</v>
          </cell>
          <cell r="C2687" t="str">
            <v>KG</v>
          </cell>
          <cell r="D2687">
            <v>11.72</v>
          </cell>
        </row>
        <row r="2688">
          <cell r="A2688">
            <v>95948</v>
          </cell>
          <cell r="B2688" t="str">
            <v>ARMAÇÃO DE ESCADA, DE UMA ESTRUTURA CONVENCIONAL DE CONCRETO ARMADO UTILIZANDO AÇO CA-50 DE 16,0 MM - MONTAGEM. AF_11/2020</v>
          </cell>
          <cell r="C2688" t="str">
            <v>KG</v>
          </cell>
          <cell r="D2688">
            <v>10.49</v>
          </cell>
        </row>
        <row r="2689">
          <cell r="A2689">
            <v>96544</v>
          </cell>
          <cell r="B2689" t="str">
            <v>ARMAÇÃO DE BLOCO UTILIZANDO AÇO CA-50 DE 6,3 MM - MONTAGEM. AF_01/2024</v>
          </cell>
          <cell r="C2689" t="str">
            <v>KG</v>
          </cell>
          <cell r="D2689">
            <v>20.2</v>
          </cell>
        </row>
        <row r="2690">
          <cell r="A2690">
            <v>96545</v>
          </cell>
          <cell r="B2690" t="str">
            <v>ARMAÇÃO DE BLOCO UTILIZANDO AÇO CA-50 DE 8 MM - MONTAGEM. AF_01/2024</v>
          </cell>
          <cell r="C2690" t="str">
            <v>KG</v>
          </cell>
          <cell r="D2690">
            <v>18.47</v>
          </cell>
        </row>
        <row r="2691">
          <cell r="A2691">
            <v>96546</v>
          </cell>
          <cell r="B2691" t="str">
            <v>ARMAÇÃO DE BLOCO UTILIZANDO AÇO CA-50 DE 10 MM - MONTAGEM. AF_01/2024</v>
          </cell>
          <cell r="C2691" t="str">
            <v>KG</v>
          </cell>
          <cell r="D2691">
            <v>16.28</v>
          </cell>
        </row>
        <row r="2692">
          <cell r="A2692">
            <v>100064</v>
          </cell>
          <cell r="B2692" t="str">
            <v>ARMAÇÃO DO SISTEMA DE PAREDES DE CONCRETO, EXECUTADA COMO ARMADURA POSITIVA DE LAJES, TELA Q-159. AF_12/2024</v>
          </cell>
          <cell r="C2692" t="str">
            <v>KG</v>
          </cell>
          <cell r="D2692">
            <v>11.04</v>
          </cell>
        </row>
        <row r="2693">
          <cell r="A2693">
            <v>100066</v>
          </cell>
          <cell r="B2693" t="str">
            <v>ARMAÇÃO DO SISTEMA DE PAREDES DE CONCRETO, EXECUTADA COMO ARMADURA POSITIVA DE LAJES, TELA Q-196. AF_12/2024</v>
          </cell>
          <cell r="C2693" t="str">
            <v>KG</v>
          </cell>
          <cell r="D2693">
            <v>11.08</v>
          </cell>
        </row>
        <row r="2694">
          <cell r="A2694">
            <v>100067</v>
          </cell>
          <cell r="B2694" t="str">
            <v>ARMAÇÃO DO SISTEMA DE PAREDES DE CONCRETO, EXECUTADA COMO REFORÇO, VERGALHÃO DE 5,0 MM DE DIÂMETRO. AF_12/2024</v>
          </cell>
          <cell r="C2694" t="str">
            <v>KG</v>
          </cell>
          <cell r="D2694">
            <v>13.92</v>
          </cell>
        </row>
        <row r="2695">
          <cell r="A2695">
            <v>100068</v>
          </cell>
          <cell r="B2695" t="str">
            <v>ARMAÇÃO DO SISTEMA DE PAREDES DE CONCRETO, EXECUTADA COMO REFORÇO, VERGALHÃO DE 12,5 MM DE DIÂMETRO. AF_12/2024</v>
          </cell>
          <cell r="C2695" t="str">
            <v>KG</v>
          </cell>
          <cell r="D2695">
            <v>10.56</v>
          </cell>
        </row>
        <row r="2696">
          <cell r="A2696">
            <v>102920</v>
          </cell>
          <cell r="B2696" t="str">
            <v>ARMAÇÃO DE CINTA DE ALVENARIA ESTRUTURAL; DIÂMETRO DE 12,5 MM. AF_09/2021</v>
          </cell>
          <cell r="C2696" t="str">
            <v>KG</v>
          </cell>
          <cell r="D2696">
            <v>9.92</v>
          </cell>
        </row>
        <row r="2697">
          <cell r="A2697">
            <v>102921</v>
          </cell>
          <cell r="B2697" t="str">
            <v>ARMAÇÃO VERTICAL DE ALVENARIA ESTRUTURAL; DIÂMETRO DE 16,0 MM. AF_09/2021</v>
          </cell>
          <cell r="C2697" t="str">
            <v>KG</v>
          </cell>
          <cell r="D2697">
            <v>9.6</v>
          </cell>
        </row>
        <row r="2698">
          <cell r="A2698">
            <v>102922</v>
          </cell>
          <cell r="B2698" t="str">
            <v>ARMAÇÃO DE VERGA E CONTRAVERGA DE ALVENARIA ESTRUTURAL; DIÂMETRO DE 16,0 MM. AF_09/2021</v>
          </cell>
          <cell r="C2698" t="str">
            <v>KG</v>
          </cell>
          <cell r="D2698">
            <v>10.51</v>
          </cell>
        </row>
        <row r="2699">
          <cell r="A2699">
            <v>102923</v>
          </cell>
          <cell r="B2699" t="str">
            <v>ARMAÇÃO DE CINTA DE ALVENARIA ESTRUTURAL; DIÂMETRO DE 16,0 MM. AF_09/2021</v>
          </cell>
          <cell r="C2699" t="str">
            <v>KG</v>
          </cell>
          <cell r="D2699">
            <v>9.3800000000000008</v>
          </cell>
        </row>
        <row r="2700">
          <cell r="A2700">
            <v>103088</v>
          </cell>
          <cell r="B2700" t="str">
            <v>ARMAÇÃO DE VERGA E CONTRAVERGA DE ALVENARIA ESTRUTURAL; DIÂMETRO DE 12,5 MM. AF_09/2021</v>
          </cell>
          <cell r="C2700" t="str">
            <v>KG</v>
          </cell>
          <cell r="D2700">
            <v>11.76</v>
          </cell>
        </row>
        <row r="2701">
          <cell r="A2701">
            <v>104104</v>
          </cell>
          <cell r="B2701" t="str">
            <v>ARMAÇÃO DE ESTRUTURAS DIVERSAS DE CONCRETO ARMADO, EXCETO VIGAS, PILARES, LAJES E FUNDAÇÕES, UTILIZANDO AÇO CA-50 DE 32,0 MM - MONTAGEM. AF_06/2022</v>
          </cell>
          <cell r="C2701" t="str">
            <v>KG</v>
          </cell>
          <cell r="D2701">
            <v>13.35</v>
          </cell>
        </row>
        <row r="2702">
          <cell r="A2702">
            <v>104105</v>
          </cell>
          <cell r="B2702" t="str">
            <v>ARMAÇÃO DE PILAR OU VIGA DE ESTRUTURA CONVENCIONAL DE CONCRETO ARMADO UTILIZANDO AÇO CA-50 DE 32,0 MM. AF_06/2022</v>
          </cell>
          <cell r="C2702" t="str">
            <v>KG</v>
          </cell>
          <cell r="D2702">
            <v>13.35</v>
          </cell>
        </row>
        <row r="2703">
          <cell r="A2703">
            <v>104106</v>
          </cell>
          <cell r="B2703" t="str">
            <v>ARMAÇÃO DE PILAR OU VIGA DE ESTRUTURA DE CONCRETO ARMADO EMBUTIDA EM ALVENARIA DE VEDAÇÃO UTILIZANDO AÇO CA-50 DE 16,0 MM - MONTAGEM. AF_06/2022</v>
          </cell>
          <cell r="C2703" t="str">
            <v>KG</v>
          </cell>
          <cell r="D2703">
            <v>12.07</v>
          </cell>
        </row>
        <row r="2704">
          <cell r="A2704">
            <v>104107</v>
          </cell>
          <cell r="B2704" t="str">
            <v>ARMAÇÃO DE PILAR OU VIGA DE ESTRUTURA DE CONCRETO ARMADO EMBUTIDA EM ALVENARIA DE VEDAÇÃO UTILIZANDO AÇO CA-50 DE 12,5 MM - MONTAGEM. AF_06/2022</v>
          </cell>
          <cell r="C2704" t="str">
            <v>KG</v>
          </cell>
          <cell r="D2704">
            <v>12.75</v>
          </cell>
        </row>
        <row r="2705">
          <cell r="A2705">
            <v>104108</v>
          </cell>
          <cell r="B2705" t="str">
            <v>ARMAÇÃO DE PILAR OU VIGA DE ESTRUTURA DE CONCRETO ARMADO EMBUTIDA EM ALVENARIA DE VEDAÇÃO UTILIZANDO AÇO CA-50 DE 10,0 MM - MONTAGEM. AF_06/2022</v>
          </cell>
          <cell r="C2705" t="str">
            <v>KG</v>
          </cell>
          <cell r="D2705">
            <v>15.05</v>
          </cell>
        </row>
        <row r="2706">
          <cell r="A2706">
            <v>104109</v>
          </cell>
          <cell r="B2706" t="str">
            <v>ARMAÇÃO DE PILAR OU VIGA DE ESTRUTURA DE CONCRETO ARMADO EMBUTIDA EM ALVENARIA DE VEDAÇÃO UTILIZANDO AÇO CA-50 DE 8,0 MM - MONTAGEM. AF_06/2022</v>
          </cell>
          <cell r="C2706" t="str">
            <v>KG</v>
          </cell>
          <cell r="D2706">
            <v>18.13</v>
          </cell>
        </row>
        <row r="2707">
          <cell r="A2707">
            <v>104110</v>
          </cell>
          <cell r="B2707" t="str">
            <v>ARMAÇÃO DE PILAR OU VIGA DE ESTRUTURA DE CONCRETO ARMADO EMBUTIDA EM ALVENARIA DE VEDAÇÃO UTILIZANDO AÇO CA-50 DE 6,3 MM - MONTAGEM. AF_06/2022</v>
          </cell>
          <cell r="C2707" t="str">
            <v>KG</v>
          </cell>
          <cell r="D2707">
            <v>20.239999999999998</v>
          </cell>
        </row>
        <row r="2708">
          <cell r="A2708">
            <v>104111</v>
          </cell>
          <cell r="B2708" t="str">
            <v>ARMAÇÃO DE PILAR OU VIGA DE ESTRUTURA DE CONCRETO ARMADO EMBUTIDA EM ALVENARIA DE VEDAÇÃO UTILIZANDO AÇO CA-60 DE 5,0 MM - MONTAGEM. AF_06/2022</v>
          </cell>
          <cell r="C2708" t="str">
            <v>KG</v>
          </cell>
          <cell r="D2708">
            <v>22.57</v>
          </cell>
        </row>
        <row r="2709">
          <cell r="A2709">
            <v>104915</v>
          </cell>
          <cell r="B2709" t="str">
            <v>ARMAÇÃO DE BLOCO E SAPATA UTILIZANDO AÇO CA-50 DE 25 MM - MONTAGEM. AF_01/2024</v>
          </cell>
          <cell r="C2709" t="str">
            <v>KG</v>
          </cell>
          <cell r="D2709">
            <v>12.42</v>
          </cell>
        </row>
        <row r="2710">
          <cell r="A2710">
            <v>104917</v>
          </cell>
          <cell r="B2710" t="str">
            <v>ARMAÇÃO DE SAPATA ISOLADA, VIGA BALDRAME E SAPATA CORRIDA UTILIZANDO AÇO CA-50 DE 6,3 MM - MONTAGEM. AF_01/2024</v>
          </cell>
          <cell r="C2710" t="str">
            <v>KG</v>
          </cell>
          <cell r="D2710">
            <v>17.75</v>
          </cell>
        </row>
        <row r="2711">
          <cell r="A2711">
            <v>104918</v>
          </cell>
          <cell r="B2711" t="str">
            <v>ARMAÇÃO DE SAPATA ISOLADA, VIGA BALDRAME E SAPATA CORRIDA UTILIZANDO AÇO CA-50 DE 8 MM - MONTAGEM. AF_01/2024</v>
          </cell>
          <cell r="C2711" t="str">
            <v>KG</v>
          </cell>
          <cell r="D2711">
            <v>16.68</v>
          </cell>
        </row>
        <row r="2712">
          <cell r="A2712">
            <v>104919</v>
          </cell>
          <cell r="B2712" t="str">
            <v>ARMAÇÃO DE SAPATA ISOLADA, VIGA BALDRAME E SAPATA CORRIDA UTILIZANDO AÇO CA-50 DE 10 MM - MONTAGEM. AF_01/2024</v>
          </cell>
          <cell r="C2712" t="str">
            <v>KG</v>
          </cell>
          <cell r="D2712">
            <v>14.98</v>
          </cell>
        </row>
        <row r="2713">
          <cell r="A2713">
            <v>104920</v>
          </cell>
          <cell r="B2713" t="str">
            <v>ARMAÇÃO DE BLOCO, SAPATA ISOLADA, VIGA BALDRAME E SAPATA CORRIDA UTILIZANDO AÇO CA-50 DE 12,5 MM - MONTAGEM. AF_01/2024</v>
          </cell>
          <cell r="C2713" t="str">
            <v>KG</v>
          </cell>
          <cell r="D2713">
            <v>12.76</v>
          </cell>
        </row>
        <row r="2714">
          <cell r="A2714">
            <v>104921</v>
          </cell>
          <cell r="B2714" t="str">
            <v>ARMAÇÃO DE BLOCO, SAPATA ISOLADA, VIGA BALDRAME E SAPATA CORRIDA UTILIZANDO AÇO CA-50 DE 16 MM - MONTAGEM. AF_01/2024</v>
          </cell>
          <cell r="C2714" t="str">
            <v>KG</v>
          </cell>
          <cell r="D2714">
            <v>12.1</v>
          </cell>
        </row>
        <row r="2715">
          <cell r="A2715">
            <v>104922</v>
          </cell>
          <cell r="B2715" t="str">
            <v>ARMAÇÃO DE BLOCO, SAPATA ISOLADA E SAPATA CORRIDA UTILIZANDO AÇO CA-50 DE 20 MM - MONTAGEM. AF_01/2024</v>
          </cell>
          <cell r="C2715" t="str">
            <v>KG</v>
          </cell>
          <cell r="D2715">
            <v>13.44</v>
          </cell>
        </row>
        <row r="2716">
          <cell r="A2716">
            <v>105814</v>
          </cell>
          <cell r="B2716" t="str">
            <v>ARMAÇÃO DO SISTEMA DE PAREDES DE CONCRETO, EXECUTADA EM PAREDES DE EDIFICAÇÕES MULTIFAMILIARES, TELA Q-283. AF_12/2024_PS</v>
          </cell>
          <cell r="C2716" t="str">
            <v>KG</v>
          </cell>
          <cell r="D2716">
            <v>10.9</v>
          </cell>
        </row>
        <row r="2717">
          <cell r="A2717">
            <v>89993</v>
          </cell>
          <cell r="B2717" t="str">
            <v>GRAUTEAMENTO VERTICAL EM ALVENARIA ESTRUTURAL. AF_09/2021</v>
          </cell>
          <cell r="C2717" t="str">
            <v>M3</v>
          </cell>
          <cell r="D2717">
            <v>1008.11</v>
          </cell>
        </row>
        <row r="2718">
          <cell r="A2718">
            <v>89994</v>
          </cell>
          <cell r="B2718" t="str">
            <v>GRAUTEAMENTO DE CINTA INTERMEDIÁRIA OU DE CONTRAVERGA EM ALVENARIA ESTRUTURAL. AF_09/2021</v>
          </cell>
          <cell r="C2718" t="str">
            <v>M3</v>
          </cell>
          <cell r="D2718">
            <v>861.09</v>
          </cell>
        </row>
        <row r="2719">
          <cell r="A2719">
            <v>89995</v>
          </cell>
          <cell r="B2719" t="str">
            <v>GRAUTEAMENTO DE CINTA SUPERIOR OU DE VERGA EM ALVENARIA ESTRUTURAL. AF_09/2021</v>
          </cell>
          <cell r="C2719" t="str">
            <v>M3</v>
          </cell>
          <cell r="D2719">
            <v>970.5</v>
          </cell>
        </row>
        <row r="2720">
          <cell r="A2720">
            <v>90278</v>
          </cell>
          <cell r="B2720" t="str">
            <v>GRAUTE FGK=15 MPA; TRAÇO 1:0,04:2,2:2,5 (EM MASSA SECA DE CIMENTO/CAL/AREIA GROSSA/BRITA 0) - PREPARO MECÂNICO COM BETONEIRA 400 L. AF_09/2021</v>
          </cell>
          <cell r="C2720" t="str">
            <v>M3</v>
          </cell>
          <cell r="D2720">
            <v>496.02</v>
          </cell>
        </row>
        <row r="2721">
          <cell r="A2721">
            <v>90279</v>
          </cell>
          <cell r="B2721" t="str">
            <v>GRAUTE FGK=20 MPA; TRAÇO 1:0,04:1,8:2,1 (EM MASSA SECA DE CIMENTO/ CAL/ AREIA GROSSA/ BRITA 0) - PREPARO MECÂNICO COM BETONEIRA 400 L. AF_09/2021</v>
          </cell>
          <cell r="C2721" t="str">
            <v>M3</v>
          </cell>
          <cell r="D2721">
            <v>544.12</v>
          </cell>
        </row>
        <row r="2722">
          <cell r="A2722">
            <v>90280</v>
          </cell>
          <cell r="B2722" t="str">
            <v>GRAUTE FGK=25 MPA; TRAÇO 1:0,02:1,3:1,6 (EM MASSA SECA DE CIMENTO/ CAL/ AREIA GROSSA/ BRITA 0) - PREPARO MECÂNICO COM BETONEIRA 400 L. AF_09/2021</v>
          </cell>
          <cell r="C2722" t="str">
            <v>M3</v>
          </cell>
          <cell r="D2722">
            <v>596.19000000000005</v>
          </cell>
        </row>
        <row r="2723">
          <cell r="A2723">
            <v>90281</v>
          </cell>
          <cell r="B2723" t="str">
            <v>GRAUTE FGK=30 MPA; TRAÇO 1:0,02:0,9:1,2 (EM MASSA SECA DE CIMENTO/ CAL/ AREIA GROSSA/ BRITA 0) - PREPARO MECÂNICO COM BETONEIRA 400 L. AF_09/2021</v>
          </cell>
          <cell r="C2723" t="str">
            <v>M3</v>
          </cell>
          <cell r="D2723">
            <v>683.89</v>
          </cell>
        </row>
        <row r="2724">
          <cell r="A2724">
            <v>90282</v>
          </cell>
          <cell r="B2724" t="str">
            <v>GRAUTE FGK=15 MPA; TRAÇO 1:2,2:2,5:0,3 (EM MASSA SECA DE CIMENTO/ AREIA GROSSA/ BRITA 0/ ADITIVO) - PREPARO MECÂNICO COM BETONEIRA 400 L. AF_09/2021</v>
          </cell>
          <cell r="C2724" t="str">
            <v>M3</v>
          </cell>
          <cell r="D2724">
            <v>483.33</v>
          </cell>
        </row>
        <row r="2725">
          <cell r="A2725">
            <v>90283</v>
          </cell>
          <cell r="B2725" t="str">
            <v>GRAUTE FGK=20 MPA; TRAÇO 1:1,8:2,1:0,4 (EM MASSA SECA DE CIMENTO/ AREIA GROSSA/ BRITA 0/ ADITIVO) - PREPARO MECÂNICO COM BETONEIRA 400 L. AF_09/2021</v>
          </cell>
          <cell r="C2725" t="str">
            <v>M3</v>
          </cell>
          <cell r="D2725">
            <v>530.85</v>
          </cell>
        </row>
        <row r="2726">
          <cell r="A2726">
            <v>90284</v>
          </cell>
          <cell r="B2726" t="str">
            <v>GRAUTE FGK=25 MPA; TRAÇO 1:1,3:1,6:0,4 (EM MASSA SECA DE CIMENTO/ AREIA GROSSA/ BRITA 0/ ADITIVO) - PREPARO MECÂNICO COM BETONEIRA 400 L. AF_09/2021</v>
          </cell>
          <cell r="C2726" t="str">
            <v>M3</v>
          </cell>
          <cell r="D2726">
            <v>587.04999999999995</v>
          </cell>
        </row>
        <row r="2727">
          <cell r="A2727">
            <v>90285</v>
          </cell>
          <cell r="B2727" t="str">
            <v>GRAUTE FGK=30 MPA; TRAÇO 1:0,9:1,2:0,6 (EM MASSA SECA DE CIMENTO/ AREIA GROSSA/ BRITA 0/ ADITIVO) - PREPARO MECÂNICO COM BETONEIRA 400 L. AF_09/2021</v>
          </cell>
          <cell r="C2727" t="str">
            <v>M3</v>
          </cell>
          <cell r="D2727">
            <v>679.15</v>
          </cell>
        </row>
        <row r="2728">
          <cell r="A2728">
            <v>94962</v>
          </cell>
          <cell r="B2728" t="str">
            <v>CONCRETO MAGRO PARA LASTRO, TRAÇO 1:4,5:4,5 (EM MASSA SECA DE CIMENTO/ AREIA MÉDIA/ BRITA 1) - PREPARO MECÂNICO COM BETONEIRA 400 L. AF_05/2021</v>
          </cell>
          <cell r="C2728" t="str">
            <v>M3</v>
          </cell>
          <cell r="D2728">
            <v>382.69</v>
          </cell>
        </row>
        <row r="2729">
          <cell r="A2729">
            <v>94963</v>
          </cell>
          <cell r="B2729" t="str">
            <v>CONCRETO FCK = 15MPA, TRAÇO 1:3,4:3,5 (EM MASSA SECA DE CIMENTO/ AREIA MÉDIA/ BRITA 1) - PREPARO MECÂNICO COM BETONEIRA 400 L. AF_05/2021</v>
          </cell>
          <cell r="C2729" t="str">
            <v>M3</v>
          </cell>
          <cell r="D2729">
            <v>420.57</v>
          </cell>
        </row>
        <row r="2730">
          <cell r="A2730">
            <v>94964</v>
          </cell>
          <cell r="B2730" t="str">
            <v>CONCRETO FCK = 20MPA, TRAÇO 1:2,7:3 (EM MASSA SECA DE CIMENTO/ AREIA MÉDIA/ BRITA 1) - PREPARO MECÂNICO COM BETONEIRA 400 L. AF_05/2021</v>
          </cell>
          <cell r="C2730" t="str">
            <v>M3</v>
          </cell>
          <cell r="D2730">
            <v>458.91</v>
          </cell>
        </row>
        <row r="2731">
          <cell r="A2731">
            <v>94965</v>
          </cell>
          <cell r="B2731" t="str">
            <v>CONCRETO FCK = 25MPA, TRAÇO 1:2,3:2,7 (EM MASSA SECA DE CIMENTO/ AREIA MÉDIA/ BRITA 1) - PREPARO MECÂNICO COM BETONEIRA 400 L. AF_05/2021</v>
          </cell>
          <cell r="C2731" t="str">
            <v>M3</v>
          </cell>
          <cell r="D2731">
            <v>474.37</v>
          </cell>
        </row>
        <row r="2732">
          <cell r="A2732">
            <v>94966</v>
          </cell>
          <cell r="B2732" t="str">
            <v>CONCRETO FCK = 30MPA, TRAÇO 1:2,1:2,5 (EM MASSA SECA DE CIMENTO/ AREIA MÉDIA/ BRITA 1) - PREPARO MECÂNICO COM BETONEIRA 400 L. AF_05/2021</v>
          </cell>
          <cell r="C2732" t="str">
            <v>M3</v>
          </cell>
          <cell r="D2732">
            <v>489.07</v>
          </cell>
        </row>
        <row r="2733">
          <cell r="A2733">
            <v>94967</v>
          </cell>
          <cell r="B2733" t="str">
            <v>CONCRETO FCK = 40MPA, TRAÇO 1:1,6:1,9 (EM MASSA SECA DE CIMENTO/ AREIA MÉDIA/ BRITA 1) - PREPARO MECÂNICO COM BETONEIRA 400 L. AF_05/2021</v>
          </cell>
          <cell r="C2733" t="str">
            <v>M3</v>
          </cell>
          <cell r="D2733">
            <v>552.77</v>
          </cell>
        </row>
        <row r="2734">
          <cell r="A2734">
            <v>94968</v>
          </cell>
          <cell r="B2734" t="str">
            <v>CONCRETO MAGRO PARA LASTRO, TRAÇO 1:4,5:4,5 (EM MASSA SECA DE CIMENTO/ AREIA MÉDIA/ BRITA 1) - PREPARO MECÂNICO COM BETONEIRA 600 L. AF_05/2021</v>
          </cell>
          <cell r="C2734" t="str">
            <v>M3</v>
          </cell>
          <cell r="D2734">
            <v>378.08</v>
          </cell>
        </row>
        <row r="2735">
          <cell r="A2735">
            <v>94969</v>
          </cell>
          <cell r="B2735" t="str">
            <v>CONCRETO FCK = 15MPA, TRAÇO 1:3,4:3,5 (EM MASSA SECA DE CIMENTO/ AREIA MÉDIA/ BRITA 1) - PREPARO MECÂNICO COM BETONEIRA 600 L. AF_05/2021</v>
          </cell>
          <cell r="C2735" t="str">
            <v>M3</v>
          </cell>
          <cell r="D2735">
            <v>412.66</v>
          </cell>
        </row>
        <row r="2736">
          <cell r="A2736">
            <v>94970</v>
          </cell>
          <cell r="B2736" t="str">
            <v>CONCRETO FCK = 20MPA, TRAÇO 1:2,7:3 (EM MASSA SECA DE CIMENTO/ AREIA MÉDIA/ BRITA 1) - PREPARO MECÂNICO COM BETONEIRA 600 L. AF_05/2021</v>
          </cell>
          <cell r="C2736" t="str">
            <v>M3</v>
          </cell>
          <cell r="D2736">
            <v>443.7</v>
          </cell>
        </row>
        <row r="2737">
          <cell r="A2737">
            <v>94971</v>
          </cell>
          <cell r="B2737" t="str">
            <v>CONCRETO FCK = 25MPA, TRAÇO 1:2,3:2,7 (EM MASSA SECA DE CIMENTO/ AREIA MÉDIA/ BRITA 1) - PREPARO MECÂNICO COM BETONEIRA 600 L. AF_05/2021</v>
          </cell>
          <cell r="C2737" t="str">
            <v>M3</v>
          </cell>
          <cell r="D2737">
            <v>466.15</v>
          </cell>
        </row>
        <row r="2738">
          <cell r="A2738">
            <v>94972</v>
          </cell>
          <cell r="B2738" t="str">
            <v>CONCRETO FCK = 30MPA, TRAÇO 1:2,1:2,5 (EM MASSA SECA DE CIMENTO/ AREIA MÉDIA/ BRITA 1) - PREPARO MECÂNICO COM BETONEIRA 600 L. AF_05/2021</v>
          </cell>
          <cell r="C2738" t="str">
            <v>M3</v>
          </cell>
          <cell r="D2738">
            <v>480.87</v>
          </cell>
        </row>
        <row r="2739">
          <cell r="A2739">
            <v>94973</v>
          </cell>
          <cell r="B2739" t="str">
            <v>CONCRETO FCK = 40MPA, TRAÇO 1:1,6:1,9 (EM MASSA SECA DE CIMENTO/ AREIA MÉDIA/ BRITA 1) - PREPARO MECÂNICO COM BETONEIRA 600 L. AF_05/2021</v>
          </cell>
          <cell r="C2739" t="str">
            <v>M3</v>
          </cell>
          <cell r="D2739">
            <v>542.32000000000005</v>
          </cell>
        </row>
        <row r="2740">
          <cell r="A2740">
            <v>94974</v>
          </cell>
          <cell r="B2740" t="str">
            <v>CONCRETO MAGRO PARA LASTRO, TRAÇO 1:4,5:4,5 (EM MASSA SECA DE CIMENTO/ AREIA MÉDIA/ BRITA 1) - PREPARO MANUAL. AF_05/2021</v>
          </cell>
          <cell r="C2740" t="str">
            <v>M3</v>
          </cell>
          <cell r="D2740">
            <v>435.31</v>
          </cell>
        </row>
        <row r="2741">
          <cell r="A2741">
            <v>94975</v>
          </cell>
          <cell r="B2741" t="str">
            <v>CONCRETO FCK = 15MPA, TRAÇO 1:3,4:3,5 (EM MASSA SECA DE CIMENTO/ AREIA MÉDIA/ BRITA 1) - PREPARO MANUAL. AF_05/2021</v>
          </cell>
          <cell r="C2741" t="str">
            <v>M3</v>
          </cell>
          <cell r="D2741">
            <v>468.47</v>
          </cell>
        </row>
        <row r="2742">
          <cell r="A2742">
            <v>96555</v>
          </cell>
          <cell r="B2742" t="str">
            <v>CONCRETAGEM DE BLOCO DE COROAMENTO OU VIGA BALDRAME, FCK 30 MPA, COM USO DE JERICA - LANÇAMENTO, ADENSAMENTO E ACABAMENTO. AF_01/2024</v>
          </cell>
          <cell r="C2742" t="str">
            <v>M3</v>
          </cell>
          <cell r="D2742">
            <v>689.62</v>
          </cell>
        </row>
        <row r="2743">
          <cell r="A2743">
            <v>96556</v>
          </cell>
          <cell r="B2743" t="str">
            <v>CONCRETAGEM DE SAPATA, FCK 30 MPA, COM USO DE JERICA - LANÇAMENTO, ADENSAMENTO E ACABAMENTO. AF_01/2024</v>
          </cell>
          <cell r="C2743" t="str">
            <v>M3</v>
          </cell>
          <cell r="D2743">
            <v>841.63</v>
          </cell>
        </row>
        <row r="2744">
          <cell r="A2744">
            <v>96557</v>
          </cell>
          <cell r="B2744" t="str">
            <v>CONCRETAGEM DE BLOCO DE COROAMENTO OU VIGA BALDRAME, FCK 30 MPA, COM USO DE BOMBA - LANÇAMENTO, ADENSAMENTO E ACABAMENTO. AF_01/2024</v>
          </cell>
          <cell r="C2744" t="str">
            <v>M3</v>
          </cell>
          <cell r="D2744">
            <v>843.02</v>
          </cell>
        </row>
        <row r="2745">
          <cell r="A2745">
            <v>96558</v>
          </cell>
          <cell r="B2745" t="str">
            <v>CONCRETAGEM DE SAPATA, FCK 30 MPA, COM USO DE BOMBA - LANÇAMENTO, ADENSAMENTO E ACABAMENTO. AF_01/2024</v>
          </cell>
          <cell r="C2745" t="str">
            <v>M3</v>
          </cell>
          <cell r="D2745">
            <v>878.58</v>
          </cell>
        </row>
        <row r="2746">
          <cell r="A2746">
            <v>99235</v>
          </cell>
          <cell r="B2746" t="str">
            <v>CONCRETAGEM DE EDIFICAÇÕES (PAREDES E LAJES) FEITAS COM SISTEMA DE FÔRMAS MANUSEÁVEIS, COM CONCRETO USINADO AUTOADENSÁVEL FCK 25 MPA - LANÇAMENTO E ACABAMENTO. AF_09/2024</v>
          </cell>
          <cell r="C2746" t="str">
            <v>M3</v>
          </cell>
          <cell r="D2746">
            <v>769.05</v>
          </cell>
        </row>
        <row r="2747">
          <cell r="A2747">
            <v>99431</v>
          </cell>
          <cell r="B2747" t="str">
            <v>CONCRETAGEM DE LAJES EM EDIFICAÇÕES UNIFAMILIARES FEITAS COM SISTEMA DE FÔRMAS MANUSEÁVEIS, COM CONCRETO USINADO BOMBEÁVEL FCK 25 MPA - LANÇAMENTO, ADENSAMENTO E ACABAMENTO. AF_09/2024</v>
          </cell>
          <cell r="C2747" t="str">
            <v>M3</v>
          </cell>
          <cell r="D2747">
            <v>856.13</v>
          </cell>
        </row>
        <row r="2748">
          <cell r="A2748">
            <v>99432</v>
          </cell>
          <cell r="B2748" t="str">
            <v>CONCRETAGEM DE PAREDES EM EDIFICAÇÕES UNIFAMILIARES FEITAS COM SISTEMA DE FÔRMAS MANUSEÁVEIS, COM CONCRETO USINADO BOMBEÁVEL FCK 25 MPA - LANÇAMENTO, ADENSAMENTO E ACABAMENTO. AF_09/2024</v>
          </cell>
          <cell r="C2748" t="str">
            <v>M3</v>
          </cell>
          <cell r="D2748">
            <v>837.06</v>
          </cell>
        </row>
        <row r="2749">
          <cell r="A2749">
            <v>99433</v>
          </cell>
          <cell r="B2749" t="str">
            <v>CONCRETAGEM DE PLATIBANDA EM EDIFICAÇÕES UNIFAMILIARES FEITAS COM SISTEMA DE FÔRMAS MANUSEÁVEIS, COM CONCRETO USINADO BOMBEÁVEL FCK 25 MPA - LANÇAMENTO, ADENSAMENTO E ACABAMENTO. AF_09/2024</v>
          </cell>
          <cell r="C2749" t="str">
            <v>M3</v>
          </cell>
          <cell r="D2749">
            <v>905.39</v>
          </cell>
        </row>
        <row r="2750">
          <cell r="A2750">
            <v>99434</v>
          </cell>
          <cell r="B2750" t="str">
            <v>CONCRETAGEM DE LAJES EM EDIFICAÇÕES MULTIFAMILIARES FEITAS COM SISTEMA DE FÔRMAS MANUSEÁVEIS, COM CONCRETO USINADO BOMBEÁVEL FCK 25 MPA - LANÇAMENTO, ADENSAMENTO E ACABAMENTO. AF_09/2024</v>
          </cell>
          <cell r="C2750" t="str">
            <v>M3</v>
          </cell>
          <cell r="D2750">
            <v>859.8</v>
          </cell>
        </row>
        <row r="2751">
          <cell r="A2751">
            <v>99435</v>
          </cell>
          <cell r="B2751" t="str">
            <v>CONCRETAGEM DE PAREDES EM EDIFICAÇÕES MULTIFAMILIARES FEITAS COM SISTEMA DE FÔRMAS MANUSEÁVEIS, COM CONCRETO USINADO BOMBEÁVEL FCK 25 MPA - LANÇAMENTO, ADENSAMENTO E ACABAMENTO. AF_09/2024</v>
          </cell>
          <cell r="C2751" t="str">
            <v>M3</v>
          </cell>
          <cell r="D2751">
            <v>839.68</v>
          </cell>
        </row>
        <row r="2752">
          <cell r="A2752">
            <v>99436</v>
          </cell>
          <cell r="B2752" t="str">
            <v>CONCRETAGEM DE PLATIBANDA EM EDIFICAÇÕES MULTIFAMILIARES FEITAS COM SISTEMA DE FÔRMAS MANUSEÁVEIS, COM CONCRETO USINADO BOMBEÁVEL FCK 25 MPA - LANÇAMENTO, ADENSAMENTO E ACABAMENTO. AF_09/2024</v>
          </cell>
          <cell r="C2752" t="str">
            <v>M3</v>
          </cell>
          <cell r="D2752">
            <v>926.31</v>
          </cell>
        </row>
        <row r="2753">
          <cell r="A2753">
            <v>99437</v>
          </cell>
          <cell r="B2753" t="str">
            <v>CONCRETAGEM DE PLATIBANDA EM EDIFICAÇÕES UNIFAMILIARES FEITAS COM SISTEMA DE FÔRMAS MANUSEÁVEIS, COM CONCRETO USINADO AUTOADENSÁVEL FCK 25 MPA - LANÇAMENTO E ACABAMENTO. AF_09/2024</v>
          </cell>
          <cell r="C2753" t="str">
            <v>M3</v>
          </cell>
          <cell r="D2753">
            <v>817.22</v>
          </cell>
        </row>
        <row r="2754">
          <cell r="A2754">
            <v>99438</v>
          </cell>
          <cell r="B2754" t="str">
            <v>CONCRETAGEM DE PLATIBANDA EM EDIFICAÇÕES MULTIFAMILIARES FEITAS COM SISTEMA DE FÔRMAS MANUSEÁVEIS, COM CONCRETO USINADO AUTOADENSÁVEL FCK 25 MPA - LANÇAMENTO E ACABAMENTO. AF_09/2024</v>
          </cell>
          <cell r="C2754" t="str">
            <v>M3</v>
          </cell>
          <cell r="D2754">
            <v>824.16</v>
          </cell>
        </row>
        <row r="2755">
          <cell r="A2755">
            <v>99439</v>
          </cell>
          <cell r="B2755" t="str">
            <v>CONCRETAGEM DE EDIFICAÇÕES (PAREDES E LAJES) FEITAS COM SISTEMA DE FÔRMAS MANUSEÁVEIS, COM CONCRETO USINADO BOMBEÁVEL FCK 25 MPA - LANÇAMENTO, ADENSAMENTO E ACABAMENTO. AF_09/2024</v>
          </cell>
          <cell r="C2755" t="str">
            <v>M3</v>
          </cell>
          <cell r="D2755">
            <v>845.33</v>
          </cell>
        </row>
        <row r="2756">
          <cell r="A2756">
            <v>102473</v>
          </cell>
          <cell r="B2756" t="str">
            <v>CONCRETO MAGRO PARA LASTRO, TRAÇO 1:4,5:4,5 (EM MASSA SECA DE CIMENTO/ AREIA MÉDIA/ SEIXO ROLADO) - PREPARO MECÂNICO COM BETONEIRA 400 L. AF_05/2021</v>
          </cell>
          <cell r="C2756" t="str">
            <v>M3</v>
          </cell>
          <cell r="D2756">
            <v>581.88</v>
          </cell>
        </row>
        <row r="2757">
          <cell r="A2757">
            <v>102474</v>
          </cell>
          <cell r="B2757" t="str">
            <v>CONCRETO FCK = 15MPA, TRAÇO 1:3,4:3,4 (EM MASSA SECA DE CIMENTO/ AREIA MÉDIA/ SEIXO ROLADO) - PREPARO MECÂNICO COM BETONEIRA 400 L. AF_05/2021</v>
          </cell>
          <cell r="C2757" t="str">
            <v>M3</v>
          </cell>
          <cell r="D2757">
            <v>614.52</v>
          </cell>
        </row>
        <row r="2758">
          <cell r="A2758">
            <v>102475</v>
          </cell>
          <cell r="B2758" t="str">
            <v>CONCRETO FCK = 20MPA, TRAÇO 1:2,6:2,9 (EM MASSA SECA DE CIMENTO/ AREIA MÉDIA/ SEIXO ROLADO) - PREPARO MECÂNICO COM BETONEIRA 400 L. AF_05/2021</v>
          </cell>
          <cell r="C2758" t="str">
            <v>M3</v>
          </cell>
          <cell r="D2758">
            <v>659.27</v>
          </cell>
        </row>
        <row r="2759">
          <cell r="A2759">
            <v>102476</v>
          </cell>
          <cell r="B2759" t="str">
            <v>CONCRETO FCK = 25MPA, TRAÇO 1:2,2:2,5 (EM MASSA SECA DE CIMENTO/ AREIA MÉDIA/ SEIXO ROLADO) - PREPARO MECÂNICO COM BETONEIRA 400 L. AF_05/2021</v>
          </cell>
          <cell r="C2759" t="str">
            <v>M3</v>
          </cell>
          <cell r="D2759">
            <v>671.78</v>
          </cell>
        </row>
        <row r="2760">
          <cell r="A2760">
            <v>102477</v>
          </cell>
          <cell r="B2760" t="str">
            <v>CONCRETO FCK = 30MPA, TRAÇO 1:1,9:2,3 (EM MASSA SECA DE CIMENTO/ AREIA MÉDIA/ SEIXO ROLADO) - PREPARO MECÂNICO COM BETONEIRA 400 L. AF_05/2021</v>
          </cell>
          <cell r="C2760" t="str">
            <v>M3</v>
          </cell>
          <cell r="D2760">
            <v>706.75</v>
          </cell>
        </row>
        <row r="2761">
          <cell r="A2761">
            <v>102478</v>
          </cell>
          <cell r="B2761" t="str">
            <v>CONCRETO FCK = 40MPA, TRAÇO 1:1,4:1,8 (EM MASSA SECA DE CIMENTO/ AREIA MÉDIA/ SEIXO ROLADO) - PREPARO MECÂNICO COM BETONEIRA 400 L. AF_05/2021</v>
          </cell>
          <cell r="C2761" t="str">
            <v>M3</v>
          </cell>
          <cell r="D2761">
            <v>748.51</v>
          </cell>
        </row>
        <row r="2762">
          <cell r="A2762">
            <v>102479</v>
          </cell>
          <cell r="B2762" t="str">
            <v>CONCRETO MAGRO PARA LASTRO, TRAÇO 1:4,5:4,5 (EM MASSA SECA DE CIMENTO/ AREIA MÉDIA/ SEIXO ROLADO) - PREPARO MECÂNICO COM BETONEIRA 600 L. AF_05/2021</v>
          </cell>
          <cell r="C2762" t="str">
            <v>M3</v>
          </cell>
          <cell r="D2762">
            <v>578.21</v>
          </cell>
        </row>
        <row r="2763">
          <cell r="A2763">
            <v>102480</v>
          </cell>
          <cell r="B2763" t="str">
            <v>CONCRETO FCK = 15MPA, TRAÇO 1:3,4:3,4 (EM MASSA SECA DE CIMENTO/ AREIA MÉDIA/ SEIXO ROLADO) - PREPARO MECÂNICO COM BETONEIRA 600 L. AF_05/2021</v>
          </cell>
          <cell r="C2763" t="str">
            <v>M3</v>
          </cell>
          <cell r="D2763">
            <v>607.27</v>
          </cell>
        </row>
        <row r="2764">
          <cell r="A2764">
            <v>102481</v>
          </cell>
          <cell r="B2764" t="str">
            <v>CONCRETO FCK = 20MPA, TRAÇO 1:2,6:2,9 (EM MASSA SECA DE CIMENTO/ AREIA MÉDIA/ SEIXO ROLADO) - PREPARO MECÂNICO COM BETONEIRA 600 L. AF_05/2021</v>
          </cell>
          <cell r="C2764" t="str">
            <v>M3</v>
          </cell>
          <cell r="D2764">
            <v>644.86</v>
          </cell>
        </row>
        <row r="2765">
          <cell r="A2765">
            <v>102482</v>
          </cell>
          <cell r="B2765" t="str">
            <v>CONCRETO FCK = 25MPA, TRAÇO 1:2,2:2,5 (EM MASSA SECA DE CIMENTO/ AREIA MÉDIA/ SEIXO ROLADO) - PREPARO MECÂNICO COM BETONEIRA 600 L. AF_05/2021</v>
          </cell>
          <cell r="C2765" t="str">
            <v>M3</v>
          </cell>
          <cell r="D2765">
            <v>668.23</v>
          </cell>
        </row>
        <row r="2766">
          <cell r="A2766">
            <v>102483</v>
          </cell>
          <cell r="B2766" t="str">
            <v>CONCRETO FCK = 30MPA, TRAÇO 1:1,9:2,3 (EM MASSA SECA DE CIMENTO/ AREIA MÉDIA/ SEIXO ROLADO) - PREPARO MECÂNICO COM BETONEIRA 600 L. AF_05/2021</v>
          </cell>
          <cell r="C2766" t="str">
            <v>M3</v>
          </cell>
          <cell r="D2766">
            <v>698.4</v>
          </cell>
        </row>
        <row r="2767">
          <cell r="A2767">
            <v>102484</v>
          </cell>
          <cell r="B2767" t="str">
            <v>CONCRETO FCK = 40MPA, TRAÇO 1:1,4:1,8 (EM MASSA SECA DE CIMENTO/ AREIA MÉDIA/ SEIXO ROLADO) - PREPARO MECÂNICO COM BETONEIRA 600 L. AF_05/2021</v>
          </cell>
          <cell r="C2767" t="str">
            <v>M3</v>
          </cell>
          <cell r="D2767">
            <v>746.9</v>
          </cell>
        </row>
        <row r="2768">
          <cell r="A2768">
            <v>102485</v>
          </cell>
          <cell r="B2768" t="str">
            <v>CONCRETO MAGRO PARA LASTRO, TRAÇO 1:4,5:4,5 (EM MASSA SECA DE CIMENTO/ AREIA MÉDIA/ SEIXO ROLADO) - PREPARO MANUAL. AF_05/2021</v>
          </cell>
          <cell r="C2768" t="str">
            <v>M3</v>
          </cell>
          <cell r="D2768">
            <v>639.16</v>
          </cell>
        </row>
        <row r="2769">
          <cell r="A2769">
            <v>102486</v>
          </cell>
          <cell r="B2769" t="str">
            <v>CONCRETO FCK = 15MPA, TRAÇO 1:3,4:3,4 (EM MASSA SECA DE CIMENTO/ AREIA MÉDIA/ SEIXO ROLADO) - PREPARO MANUAL. AF_05/2021</v>
          </cell>
          <cell r="C2769" t="str">
            <v>M3</v>
          </cell>
          <cell r="D2769">
            <v>664.24</v>
          </cell>
        </row>
        <row r="2770">
          <cell r="A2770">
            <v>102487</v>
          </cell>
          <cell r="B2770" t="str">
            <v>CONCRETO CICLÓPICO FCK = 15MPA, 30% PEDRA DE MÃO EM VOLUME REAL, INCLUSIVE LANÇAMENTO. AF_05/2021</v>
          </cell>
          <cell r="C2770" t="str">
            <v>M3</v>
          </cell>
          <cell r="D2770">
            <v>586.09</v>
          </cell>
        </row>
        <row r="2771">
          <cell r="A2771">
            <v>103183</v>
          </cell>
          <cell r="B2771" t="str">
            <v>CONCRETAGEM DE ESCADAS EM EDIFICAÇÕES MULTIFAMILIARES FEITAS COM SISTEMA DE FÔRMAS MANUSEÁVEIS COM CONCRETO USINADO BOMBEÁVEL, FCK 25 MPA - LANÇAMENTO, ADENSAMENTO E ACABAMENTO. AF_09/2024</v>
          </cell>
          <cell r="C2771" t="str">
            <v>M3</v>
          </cell>
          <cell r="D2771">
            <v>918.19</v>
          </cell>
        </row>
        <row r="2772">
          <cell r="A2772">
            <v>103184</v>
          </cell>
          <cell r="B2772" t="str">
            <v>CONCRETAGEM DE ESCADAS EM EDIFICAÇÕES MULTIFAMILIARES FEITAS COM SISTEMA DE FÔRMAS MANUSEÁVEIS COM CONCRETO USINADO AUTOADENSÁVEL, FCK 25 MPA - LANÇAMENTO E ACABAMENTO. AF_09/2024</v>
          </cell>
          <cell r="C2772" t="str">
            <v>M3</v>
          </cell>
          <cell r="D2772">
            <v>790.14</v>
          </cell>
        </row>
        <row r="2773">
          <cell r="A2773">
            <v>103669</v>
          </cell>
          <cell r="B2773" t="str">
            <v>CONCRETAGEM DE PILARES, FCK = 25 MPA,  COM USO DE BALDES - LANÇAMENTO, ADENSAMENTO E ACABAMENTO. AF_02/2022</v>
          </cell>
          <cell r="C2773" t="str">
            <v>M3</v>
          </cell>
          <cell r="D2773">
            <v>1062.92</v>
          </cell>
        </row>
        <row r="2774">
          <cell r="A2774">
            <v>103670</v>
          </cell>
          <cell r="B2774" t="str">
            <v>LANÇAMENTO COM USO DE BALDES, ADENSAMENTO E ACABAMENTO DE CONCRETO EM ESTRUTURAS. AF_02/2022</v>
          </cell>
          <cell r="C2774" t="str">
            <v>M3</v>
          </cell>
          <cell r="D2774">
            <v>303.56</v>
          </cell>
        </row>
        <row r="2775">
          <cell r="A2775">
            <v>103671</v>
          </cell>
          <cell r="B2775" t="str">
            <v>CONCRETAGEM DE PILARES, FCK = 25 MPA, COM USO DE GRUA - LANÇAMENTO, ADENSAMENTO E ACABAMENTO. AF_02/2022</v>
          </cell>
          <cell r="C2775" t="str">
            <v>M3</v>
          </cell>
          <cell r="D2775">
            <v>808.57</v>
          </cell>
        </row>
        <row r="2776">
          <cell r="A2776">
            <v>103672</v>
          </cell>
          <cell r="B2776" t="str">
            <v>CONCRETAGEM DE PILARES, FCK = 25 MPA, COM USO DE BOMBA - LANÇAMENTO, ADENSAMENTO E ACABAMENTO. AF_02/2022_PS</v>
          </cell>
          <cell r="C2776" t="str">
            <v>M3</v>
          </cell>
          <cell r="D2776">
            <v>757.9</v>
          </cell>
        </row>
        <row r="2777">
          <cell r="A2777">
            <v>103673</v>
          </cell>
          <cell r="B2777" t="str">
            <v>LANÇAMENTO COM USO DE BOMBA, ADENSAMENTO E ACABAMENTO DE CONCRETO EM ESTRUTURAS. AF_02/2022</v>
          </cell>
          <cell r="C2777" t="str">
            <v>M3</v>
          </cell>
          <cell r="D2777">
            <v>42.25</v>
          </cell>
        </row>
        <row r="2778">
          <cell r="A2778">
            <v>103674</v>
          </cell>
          <cell r="B2778" t="str">
            <v>CONCRETAGEM DE VIGAS E LAJES, FCK=25 MPA, PARA LAJES PREMOLDADAS COM USO DE BOMBA - LANÇAMENTO, ADENSAMENTO E ACABAMENTO. AF_02/2022_PS</v>
          </cell>
          <cell r="C2778" t="str">
            <v>M3</v>
          </cell>
          <cell r="D2778">
            <v>778.8</v>
          </cell>
        </row>
        <row r="2779">
          <cell r="A2779">
            <v>103675</v>
          </cell>
          <cell r="B2779" t="str">
            <v>CONCRETAGEM DE VIGAS E LAJES, FCK=25 MPA, PARA LAJES MACIÇAS OU NERVURADAS COM USO DE BOMBA - LANÇAMENTO, ADENSAMENTO E ACABAMENTO. AF_02/2022_PS</v>
          </cell>
          <cell r="C2779" t="str">
            <v>M3</v>
          </cell>
          <cell r="D2779">
            <v>758.64</v>
          </cell>
        </row>
        <row r="2780">
          <cell r="A2780">
            <v>103676</v>
          </cell>
          <cell r="B2780" t="str">
            <v>CONCRETAGEM DE VIGAS E LAJES, FCK=25 MPA, PARA LAJES PREMOLDADAS COM JERICAS EM ELEVADOR DE CABO EM EDIFICAÇÃO DE MULTIPAVIMENTOS ATÉ 16 ANDARES - LANÇAMENTO, ADENSAMENTO E ACABAMENTO. AF_02/2022</v>
          </cell>
          <cell r="C2780" t="str">
            <v>M3</v>
          </cell>
          <cell r="D2780">
            <v>1116.79</v>
          </cell>
        </row>
        <row r="2781">
          <cell r="A2781">
            <v>103677</v>
          </cell>
          <cell r="B2781" t="str">
            <v>CONCRETAGEM DE VIGAS E LAJES, FCK=25 MPA, PARA LAJES MACIÇAS OU NERVURADAS COM JERICAS EM ELEVADOR DE CABO EM EDIFICAÇÃO DE MULTIPAVIMENTOS ATÉ 16 ANDARES  - LANÇAMENTO, ADENSAMENTO E ACABAMENTO. AF_02/2022</v>
          </cell>
          <cell r="C2781" t="str">
            <v>M3</v>
          </cell>
          <cell r="D2781">
            <v>944.63</v>
          </cell>
        </row>
        <row r="2782">
          <cell r="A2782">
            <v>103678</v>
          </cell>
          <cell r="B2782" t="str">
            <v>CONCRETAGEM DE VIGAS E LAJES, FCK=25 MPA, PARA LAJES PREMOLDADAS COM JERICAS EM CREMALHEIRA EM EDIFICAÇÃO DE MULTIPAVIMENTOS ATÉ 16 ANDARES  - LANÇAMENTO, ADENSAMENTO E ACABAMENTO. AF_02/2022</v>
          </cell>
          <cell r="C2782" t="str">
            <v>M3</v>
          </cell>
          <cell r="D2782">
            <v>1019.9</v>
          </cell>
        </row>
        <row r="2783">
          <cell r="A2783">
            <v>103679</v>
          </cell>
          <cell r="B2783" t="str">
            <v>CONCRETAGEM DE VIGAS E LAJES, FCK=25 MPA, PARA LAJES MACIÇAS OU NERVURADAS COM JERICAS EM CREMALHEIRA EM EDIFICAÇÃO DE MULTIPAVIMENTOS ATÉ 16 ANDARES - LANÇAMENTO, ADENSAMENTO E ACABAMENTO. AF_02/2022</v>
          </cell>
          <cell r="C2783" t="str">
            <v>M3</v>
          </cell>
          <cell r="D2783">
            <v>901.56</v>
          </cell>
        </row>
        <row r="2784">
          <cell r="A2784">
            <v>103680</v>
          </cell>
          <cell r="B2784" t="str">
            <v>CONCRETAGEM DE VIGAS E LAJES, FCK=25 MPA, PARA LAJES PREMOLDADAS COM GRUA DE CAÇAMBA DE 350 L EM EDIFICAÇÃO DE MULTIPAVIMENTOS ATÉ 16 ANDARES - LANÇAMENTO, ADENSAMENTO E ACABAMENTO. AF_02/2022</v>
          </cell>
          <cell r="C2784" t="str">
            <v>M3</v>
          </cell>
          <cell r="D2784">
            <v>952.01</v>
          </cell>
        </row>
        <row r="2785">
          <cell r="A2785">
            <v>103681</v>
          </cell>
          <cell r="B2785" t="str">
            <v>CONCRETAGEM DE VIGAS E LAJES, FCK=25 MPA, PARA LAJES MACIÇAS OU NERVURADAS COM GRUA DE CAÇAMBA DE 500 L EM EDIFICAÇÃO DE MULTIPAVIMENTOS ATÉ 16 ANDARES - LANÇAMENTO, ADENSAMENTO E ACABAMENTO. AF_02/2022</v>
          </cell>
          <cell r="C2785" t="str">
            <v>M3</v>
          </cell>
          <cell r="D2785">
            <v>835.18</v>
          </cell>
        </row>
        <row r="2786">
          <cell r="A2786">
            <v>103682</v>
          </cell>
          <cell r="B2786" t="str">
            <v>CONCRETAGEM DE VIGAS E LAJES, FCK=25 MPA, PARA QUALQUER TIPO DE LAJE COM BALDES EM EDIFICAÇÃO TÉRREA - LANÇAMENTO, ADENSAMENTO E ACABAMENTO. AF_02/2022</v>
          </cell>
          <cell r="C2786" t="str">
            <v>M3</v>
          </cell>
          <cell r="D2786">
            <v>1078.6300000000001</v>
          </cell>
        </row>
        <row r="2787">
          <cell r="A2787">
            <v>103683</v>
          </cell>
          <cell r="B2787" t="str">
            <v>CONCRETAGEM DE VIGAS E LAJES, FCK=25 MPA, PARA QUALQUER TIPO DE LAJE COM BALDES EM EDIFICAÇÃO DE MULTIPAVIMENTOS ATÉ 04 ANDARES - LANÇAMENTO, ADENSAMENTO E ACABAMENTO. AF_02/2022</v>
          </cell>
          <cell r="C2787" t="str">
            <v>M3</v>
          </cell>
          <cell r="D2787">
            <v>1370.95</v>
          </cell>
        </row>
        <row r="2788">
          <cell r="A2788">
            <v>103684</v>
          </cell>
          <cell r="B2788" t="str">
            <v>CONCRETAGEM DE RESERVATÓRIOS, FCK=25 MPA, COM USO DE BOMBA - LANÇAMENTO, ADENSAMENTO E ACABAMENTO. AF_02/2022_PS</v>
          </cell>
          <cell r="C2788" t="str">
            <v>M3</v>
          </cell>
          <cell r="D2788">
            <v>776.03</v>
          </cell>
        </row>
        <row r="2789">
          <cell r="A2789">
            <v>103685</v>
          </cell>
          <cell r="B2789" t="str">
            <v>CONCRETAGEM DE MURETAS, FCK=25 MPA, COM USO DE BOMBA - LANÇAMENTO, ADENSAMENTO E ACABAMENTO. AF_02/2022_PS</v>
          </cell>
          <cell r="C2789" t="str">
            <v>M3</v>
          </cell>
          <cell r="D2789">
            <v>763.41</v>
          </cell>
        </row>
        <row r="2790">
          <cell r="A2790">
            <v>103686</v>
          </cell>
          <cell r="B2790" t="str">
            <v>CONCRETAGEM DE ESCADAS, FCK=25 MPA, COM USO DE BOMBA - LANÇAMENTO, ADENSAMENTO E ACABAMENTO. AF_02/2022_PS</v>
          </cell>
          <cell r="C2790" t="str">
            <v>M3</v>
          </cell>
          <cell r="D2790">
            <v>825.79</v>
          </cell>
        </row>
        <row r="2791">
          <cell r="A2791">
            <v>103687</v>
          </cell>
          <cell r="B2791" t="str">
            <v>CONCRETAGEM DE PILARES, FCK=25 MPA, COM USO DE JERICAS EM ELEVADOR DE CABO - LANÇAMENTO, ADENSAMENTO E ACABAMENTO. AF_02/2022</v>
          </cell>
          <cell r="C2791" t="str">
            <v>M3</v>
          </cell>
          <cell r="D2791">
            <v>1185.75</v>
          </cell>
        </row>
        <row r="2792">
          <cell r="A2792">
            <v>103688</v>
          </cell>
          <cell r="B2792" t="str">
            <v>CONCRETAGEM DE PILARES, FCK=25 MPA, COM USO DE JERICAS EM CREMALHEIRA - LANÇAMENTO, ADENSAMENTO E ACABAMENTO. AF_02/2022</v>
          </cell>
          <cell r="C2792" t="str">
            <v>M3</v>
          </cell>
          <cell r="D2792">
            <v>938.6</v>
          </cell>
        </row>
        <row r="2793">
          <cell r="A2793">
            <v>104916</v>
          </cell>
          <cell r="B2793" t="str">
            <v>ARMAÇÃO DE SAPATA ISOLADA, VIGA BALDRAME E SAPATA CORRIDA UTILIZANDO AÇO CA-60 DE 5 MM - MONTAGEM. AF_01/2024</v>
          </cell>
          <cell r="C2793" t="str">
            <v>KG</v>
          </cell>
          <cell r="D2793">
            <v>18.82</v>
          </cell>
        </row>
        <row r="2794">
          <cell r="A2794">
            <v>104923</v>
          </cell>
          <cell r="B2794" t="str">
            <v>CONCRETAGEM DE SAPATA CORRIDA, FCK 30 MPA, COM USO DE JERICA - LANÇAMENTO, ADENSAMENTO E ACABAMENTO. AF_01/2024</v>
          </cell>
          <cell r="C2794" t="str">
            <v>M3</v>
          </cell>
          <cell r="D2794">
            <v>744.05</v>
          </cell>
        </row>
        <row r="2795">
          <cell r="A2795">
            <v>104924</v>
          </cell>
          <cell r="B2795" t="str">
            <v>CONCRETAGEM DE SAPATA CORRIDA, FCK 30 MPA, COM USO DE BOMBA - LANÇAMENTO, ADENSAMENTO E ACABAMENTO. AF_01/2024</v>
          </cell>
          <cell r="C2795" t="str">
            <v>M3</v>
          </cell>
          <cell r="D2795">
            <v>869.57</v>
          </cell>
        </row>
        <row r="2796">
          <cell r="A2796">
            <v>101963</v>
          </cell>
          <cell r="B2796" t="str">
            <v>LAJE PRÉ-MOLDADA UNIDIRECIONAL, BIAPOIADA, PARA PISO, ENCHIMENTO EM CERÂMICA, VIGOTA CONVENCIONAL, ALTURA TOTAL DA LAJE (ENCHIMENTO+CAPA) = (8+4). AF_11/2020_PA</v>
          </cell>
          <cell r="C2796" t="str">
            <v>M2</v>
          </cell>
          <cell r="D2796">
            <v>187.91</v>
          </cell>
        </row>
        <row r="2797">
          <cell r="A2797">
            <v>101964</v>
          </cell>
          <cell r="B2797" t="str">
            <v>LAJE PRÉ-MOLDADA UNIDIRECIONAL, BIAPOIADA, PARA FORRO, ENCHIMENTO EM CERÂMICA, VIGOTA CONVENCIONAL, ALTURA TOTAL DA LAJE (ENCHIMENTO+CAPA) = (8+3). AF_11/2020_PA</v>
          </cell>
          <cell r="C2797" t="str">
            <v>M2</v>
          </cell>
          <cell r="D2797">
            <v>174.42</v>
          </cell>
        </row>
        <row r="2798">
          <cell r="A2798">
            <v>101165</v>
          </cell>
          <cell r="B2798" t="str">
            <v>ALVENARIA DE EMBASAMENTO COM BLOCO ESTRUTURAL DE CONCRETO, DE 14X19X29CM E ARGAMASSA DE ASSENTAMENTO COM PREPARO EM BETONEIRA. AF_05/2020</v>
          </cell>
          <cell r="C2798" t="str">
            <v>M3</v>
          </cell>
          <cell r="D2798">
            <v>982.94</v>
          </cell>
        </row>
        <row r="2799">
          <cell r="A2799">
            <v>101166</v>
          </cell>
          <cell r="B2799" t="str">
            <v>ALVENARIA DE EMBASAMENTO COM BLOCO ESTRUTURAL DE CERÂMICA, DE 14X19X29CM E ARGAMASSA DE ASSENTAMENTO COM PREPARO EM BETONEIRA. AF_05/2020</v>
          </cell>
          <cell r="C2799" t="str">
            <v>M3</v>
          </cell>
          <cell r="D2799">
            <v>574.32000000000005</v>
          </cell>
        </row>
        <row r="2800">
          <cell r="A2800">
            <v>98575</v>
          </cell>
          <cell r="B2800" t="str">
            <v>TRATAMENTO DE JUNTA DE DILATAÇÃO, COM TARUGO DE POLIETILENO E SELANTE PU, INCLUSO PREENCHIMENTO COM ESPUMA EXPANSIVA PU. AF_09/2023</v>
          </cell>
          <cell r="C2800" t="str">
            <v>M</v>
          </cell>
          <cell r="D2800">
            <v>65.3</v>
          </cell>
        </row>
        <row r="2801">
          <cell r="A2801">
            <v>98576</v>
          </cell>
          <cell r="B2801" t="str">
            <v>TRATAMENTO DE JUNTA DE DILATAÇÃO COM MANTA ASFÁLTICA ADERIDA COM MAÇARICO. AF_09/2023</v>
          </cell>
          <cell r="C2801" t="str">
            <v>M</v>
          </cell>
          <cell r="D2801">
            <v>25.37</v>
          </cell>
        </row>
        <row r="2802">
          <cell r="A2802">
            <v>98577</v>
          </cell>
          <cell r="B2802" t="str">
            <v>TRATAMENTO DE JUNTA SERRADA, COM TARUGO DE POLIETILENO E SELANTE À BASE DE SILICONE. AF_09/2023</v>
          </cell>
          <cell r="C2802" t="str">
            <v>M</v>
          </cell>
          <cell r="D2802">
            <v>45.66</v>
          </cell>
        </row>
        <row r="2803">
          <cell r="A2803">
            <v>93184</v>
          </cell>
          <cell r="B2803" t="str">
            <v>VERGA PRÉ-MOLDADA COM ATÉ 1,5 M DE VÃO, ESPESSURA DE *20* CM. AF_03/2024</v>
          </cell>
          <cell r="C2803" t="str">
            <v>M</v>
          </cell>
          <cell r="D2803">
            <v>28.73</v>
          </cell>
        </row>
        <row r="2804">
          <cell r="A2804">
            <v>93187</v>
          </cell>
          <cell r="B2804" t="str">
            <v>VERGA MOLDADA IN LOCO EM CONCRETO, ESPESSURA DE *20* CM. AF_03/2024</v>
          </cell>
          <cell r="C2804" t="str">
            <v>M</v>
          </cell>
          <cell r="D2804">
            <v>76.39</v>
          </cell>
        </row>
        <row r="2805">
          <cell r="A2805">
            <v>93191</v>
          </cell>
          <cell r="B2805" t="str">
            <v>VERGA MOLDADA IN LOCO COM UTILIZAÇÃO DE BLOCOS CANALETA, ESPESSURA DE *20* CM. AF_03/2024</v>
          </cell>
          <cell r="C2805" t="str">
            <v>M</v>
          </cell>
          <cell r="D2805">
            <v>70.540000000000006</v>
          </cell>
        </row>
        <row r="2806">
          <cell r="A2806">
            <v>93194</v>
          </cell>
          <cell r="B2806" t="str">
            <v>CONTRAVERGA PRÉ-MOLDADA, ESPESSURA DE *20* CM. AF_03/2024</v>
          </cell>
          <cell r="C2806" t="str">
            <v>M</v>
          </cell>
          <cell r="D2806">
            <v>27.98</v>
          </cell>
        </row>
        <row r="2807">
          <cell r="A2807">
            <v>93197</v>
          </cell>
          <cell r="B2807" t="str">
            <v>CONTRAVERGA MOLDADA IN LOCO EM CONCRETO, ESPESSURA DE *20* CM. AF_03/2024</v>
          </cell>
          <cell r="C2807" t="str">
            <v>M</v>
          </cell>
          <cell r="D2807">
            <v>57.18</v>
          </cell>
        </row>
        <row r="2808">
          <cell r="A2808">
            <v>93199</v>
          </cell>
          <cell r="B2808" t="str">
            <v>CONTRAVERGA MOLDADA IN LOCO COM UTILIZAÇÃO DE BLOCOS CANALETA, ESPESSURA DE *20* CM. AF_03/2024</v>
          </cell>
          <cell r="C2808" t="str">
            <v>M</v>
          </cell>
          <cell r="D2808">
            <v>50.22</v>
          </cell>
        </row>
        <row r="2809">
          <cell r="A2809">
            <v>93200</v>
          </cell>
          <cell r="B2809" t="str">
            <v>FIXAÇÃO (ENCUNHAMENTO) DE ALVENARIA DE VEDAÇÃO COM ARGAMASSA APLICADA COM BISNAGA. AF_03/2024</v>
          </cell>
          <cell r="C2809" t="str">
            <v>M</v>
          </cell>
          <cell r="D2809">
            <v>11.45</v>
          </cell>
        </row>
        <row r="2810">
          <cell r="A2810">
            <v>93202</v>
          </cell>
          <cell r="B2810" t="str">
            <v>FIXAÇÃO (ENCUNHAMENTO) DE ALVENARIA DE VEDAÇÃO COM TIJOLO MACIÇO. AF_03/2024</v>
          </cell>
          <cell r="C2810" t="str">
            <v>M</v>
          </cell>
          <cell r="D2810">
            <v>25.39</v>
          </cell>
        </row>
        <row r="2811">
          <cell r="A2811">
            <v>93203</v>
          </cell>
          <cell r="B2811" t="str">
            <v>FIXAÇÃO (ENCUNHAMENTO) DE ALVENARIA DE VEDAÇÃO COM ESPUMA DE POLIURETANO EXPANSIVA. AF_03/2024</v>
          </cell>
          <cell r="C2811" t="str">
            <v>M</v>
          </cell>
          <cell r="D2811">
            <v>15.2</v>
          </cell>
        </row>
        <row r="2812">
          <cell r="A2812">
            <v>93205</v>
          </cell>
          <cell r="B2812" t="str">
            <v>CINTA DE AMARRAÇÃO DE ALVENARIA MOLDADA IN LOCO COM UTILIZAÇÃO DE BLOCOS CANALETA, ESPESSURA DE *20* CM. AF_03/2024</v>
          </cell>
          <cell r="C2812" t="str">
            <v>M</v>
          </cell>
          <cell r="D2812">
            <v>69.59</v>
          </cell>
        </row>
        <row r="2813">
          <cell r="A2813">
            <v>105021</v>
          </cell>
          <cell r="B2813" t="str">
            <v>VERGA PRÉ-MOLDADA COM ATÉ 1,5 M DE VÃO, ESPESSURA DE *15* CM. AF_03/2024</v>
          </cell>
          <cell r="C2813" t="str">
            <v>M</v>
          </cell>
          <cell r="D2813">
            <v>25.12</v>
          </cell>
        </row>
        <row r="2814">
          <cell r="A2814">
            <v>105022</v>
          </cell>
          <cell r="B2814" t="str">
            <v>VERGA PRÉ-MOLDADA COM ATÉ 1,5 M DE VÃO, ESPESSURA DE *10* CM. AF_03/2024</v>
          </cell>
          <cell r="C2814" t="str">
            <v>M</v>
          </cell>
          <cell r="D2814">
            <v>22.22</v>
          </cell>
        </row>
        <row r="2815">
          <cell r="A2815">
            <v>105023</v>
          </cell>
          <cell r="B2815" t="str">
            <v>VERGA MOLDADA IN LOCO EM CONCRETO, ESPESSURA DE *15* CM. AF_03/2024</v>
          </cell>
          <cell r="C2815" t="str">
            <v>M</v>
          </cell>
          <cell r="D2815">
            <v>65.239999999999995</v>
          </cell>
        </row>
        <row r="2816">
          <cell r="A2816">
            <v>105024</v>
          </cell>
          <cell r="B2816" t="str">
            <v>VERGA MOLDADA IN LOCO EM CONCRETO, ESPESSURA DE *10* CM. AF_03/2024</v>
          </cell>
          <cell r="C2816" t="str">
            <v>M</v>
          </cell>
          <cell r="D2816">
            <v>54.05</v>
          </cell>
        </row>
        <row r="2817">
          <cell r="A2817">
            <v>105025</v>
          </cell>
          <cell r="B2817" t="str">
            <v>VERGA MOLDADA IN LOCO COM UTILIZAÇÃO DE BLOCOS CANALETA, ESPESSURA DE *15* CM. AF_03/2024</v>
          </cell>
          <cell r="C2817" t="str">
            <v>M</v>
          </cell>
          <cell r="D2817">
            <v>58.77</v>
          </cell>
        </row>
        <row r="2818">
          <cell r="A2818">
            <v>105026</v>
          </cell>
          <cell r="B2818" t="str">
            <v>VERGA MOLDADA IN LOCO COM UTILIZAÇÃO DE BLOCOS CANALETA, ESPESSURA DE *10* CM. AF_03/2024</v>
          </cell>
          <cell r="C2818" t="str">
            <v>M</v>
          </cell>
          <cell r="D2818">
            <v>42.27</v>
          </cell>
        </row>
        <row r="2819">
          <cell r="A2819">
            <v>105027</v>
          </cell>
          <cell r="B2819" t="str">
            <v>CONTRAVERGA PRÉ-MOLDADA, ESPESSURA DE *15* CM. AF_03/2024</v>
          </cell>
          <cell r="C2819" t="str">
            <v>M</v>
          </cell>
          <cell r="D2819">
            <v>24.76</v>
          </cell>
        </row>
        <row r="2820">
          <cell r="A2820">
            <v>105028</v>
          </cell>
          <cell r="B2820" t="str">
            <v>CONTRAVERGA PRÉ-MOLDADA, ESPESSURA DE *10* CM. AF_03/2024</v>
          </cell>
          <cell r="C2820" t="str">
            <v>M</v>
          </cell>
          <cell r="D2820">
            <v>21.89</v>
          </cell>
        </row>
        <row r="2821">
          <cell r="A2821">
            <v>105029</v>
          </cell>
          <cell r="B2821" t="str">
            <v>CONTRAVERGA MOLDADA IN LOCO EM CONCRETO, ESPESSURA DE *15* CM. AF_03/2024</v>
          </cell>
          <cell r="C2821" t="str">
            <v>M</v>
          </cell>
          <cell r="D2821">
            <v>49.74</v>
          </cell>
        </row>
        <row r="2822">
          <cell r="A2822">
            <v>105030</v>
          </cell>
          <cell r="B2822" t="str">
            <v>CONTRAVERGA MOLDADA IN LOCO EM CONCRETO, ESPESSURA DE *10* CM. AF_03/2024</v>
          </cell>
          <cell r="C2822" t="str">
            <v>M</v>
          </cell>
          <cell r="D2822">
            <v>42.32</v>
          </cell>
        </row>
        <row r="2823">
          <cell r="A2823">
            <v>105031</v>
          </cell>
          <cell r="B2823" t="str">
            <v>CONTRAVERGA MOLDADA IN LOCO COM UTILIZAÇÃO DE BLOCOS CANALETA, ESPESSURA DE *15* CM. AF_03/2024</v>
          </cell>
          <cell r="C2823" t="str">
            <v>M</v>
          </cell>
          <cell r="D2823">
            <v>47.94</v>
          </cell>
        </row>
        <row r="2824">
          <cell r="A2824">
            <v>105032</v>
          </cell>
          <cell r="B2824" t="str">
            <v>CONTRAVERGA MOLDADA IN LOCO COM UTILIZAÇÃO DE BLOCOS CANALETA, ESPESSURA DE *10* CM. AF_03/2024</v>
          </cell>
          <cell r="C2824" t="str">
            <v>M</v>
          </cell>
          <cell r="D2824">
            <v>33.369999999999997</v>
          </cell>
        </row>
        <row r="2825">
          <cell r="A2825">
            <v>105033</v>
          </cell>
          <cell r="B2825" t="str">
            <v>CINTA DE AMARRAÇÃO DE ALVENARIA MOLDADA IN LOCO COM UTILIZAÇÃO DE BLOCOS CANALETA, ESPESSURA DE *15* CM. AF_03/2024</v>
          </cell>
          <cell r="C2825" t="str">
            <v>M</v>
          </cell>
          <cell r="D2825">
            <v>58.21</v>
          </cell>
        </row>
        <row r="2826">
          <cell r="A2826">
            <v>105034</v>
          </cell>
          <cell r="B2826" t="str">
            <v>CINTA DE AMARRAÇÃO DE ALVENARIA MOLDADA IN LOCO COM UTILIZAÇÃO DE BLOCOS CANALETA, ESPESSURA DE *10* CM. AF_03/2024</v>
          </cell>
          <cell r="C2826" t="str">
            <v>M</v>
          </cell>
          <cell r="D2826">
            <v>42.51</v>
          </cell>
        </row>
        <row r="2827">
          <cell r="A2827">
            <v>105035</v>
          </cell>
          <cell r="B2827" t="str">
            <v>VERGA PRÉ-FABRICADA COM ATÉ 1,5 M DE VÃO, ESPESSURA DE *20* CM. AF_03/2024</v>
          </cell>
          <cell r="C2827" t="str">
            <v>M</v>
          </cell>
          <cell r="D2827">
            <v>66.47</v>
          </cell>
        </row>
        <row r="2828">
          <cell r="A2828">
            <v>105036</v>
          </cell>
          <cell r="B2828" t="str">
            <v>VERGA PRÉ-FABRICADA COM ATÉ 1,5 M DE VÃO, ESPESSURA DE *15* CM. AF_03/2024</v>
          </cell>
          <cell r="C2828" t="str">
            <v>M</v>
          </cell>
          <cell r="D2828">
            <v>47.91</v>
          </cell>
        </row>
        <row r="2829">
          <cell r="A2829">
            <v>105037</v>
          </cell>
          <cell r="B2829" t="str">
            <v>VERGA PRÉ-FABRICADA COM ATÉ 1,5 M DE VÃO, ESPESSURA DE *10* CM. AF_03/2024</v>
          </cell>
          <cell r="C2829" t="str">
            <v>M</v>
          </cell>
          <cell r="D2829">
            <v>32.42</v>
          </cell>
        </row>
        <row r="2830">
          <cell r="A2830">
            <v>105038</v>
          </cell>
          <cell r="B2830" t="str">
            <v>CONTRAVERGA PRÉ-FABRICADA, ESPESSURA DE *20* CM. AF_03/2024</v>
          </cell>
          <cell r="C2830" t="str">
            <v>M</v>
          </cell>
          <cell r="D2830">
            <v>66.290000000000006</v>
          </cell>
        </row>
        <row r="2831">
          <cell r="A2831">
            <v>105039</v>
          </cell>
          <cell r="B2831" t="str">
            <v>CONTRAVERGA PRÉ-FABRICADA, ESPESSURA DE *15* CM. AF_03/2024</v>
          </cell>
          <cell r="C2831" t="str">
            <v>M</v>
          </cell>
          <cell r="D2831">
            <v>47.7</v>
          </cell>
        </row>
        <row r="2832">
          <cell r="A2832">
            <v>105040</v>
          </cell>
          <cell r="B2832" t="str">
            <v>CONTRAVERGA PRÉ-FABRICADA, ESPESSURA DE *10* CM. AF_03/2024</v>
          </cell>
          <cell r="C2832" t="str">
            <v>M</v>
          </cell>
          <cell r="D2832">
            <v>32.270000000000003</v>
          </cell>
        </row>
        <row r="2833">
          <cell r="A2833">
            <v>97733</v>
          </cell>
          <cell r="B2833" t="str">
            <v>PEÇA RETANGULAR PRÉ-MOLDADA, VOLUME DE CONCRETO DE ATÉ 10 LITROS, TAXA DE AÇO APROXIMADA DE 30KG/M³. AF_03/2024</v>
          </cell>
          <cell r="C2833" t="str">
            <v>M3</v>
          </cell>
          <cell r="D2833">
            <v>3484.28</v>
          </cell>
        </row>
        <row r="2834">
          <cell r="A2834">
            <v>97734</v>
          </cell>
          <cell r="B2834" t="str">
            <v>PEÇA RETANGULAR PRÉ-MOLDADA, VOLUME DE CONCRETO DE 10 A 30 LITROS, TAXA DE AÇO APROXIMADA DE 30KG/M³. AF_03/2024</v>
          </cell>
          <cell r="C2834" t="str">
            <v>M3</v>
          </cell>
          <cell r="D2834">
            <v>3015.26</v>
          </cell>
        </row>
        <row r="2835">
          <cell r="A2835">
            <v>97735</v>
          </cell>
          <cell r="B2835" t="str">
            <v>PEÇA RETANGULAR PRÉ-MOLDADA, VOLUME DE CONCRETO DE 30 A 100 LITROS, TAXA DE AÇO APROXIMADA DE 30KG/M³. AF_03/2024</v>
          </cell>
          <cell r="C2835" t="str">
            <v>M3</v>
          </cell>
          <cell r="D2835">
            <v>2466.06</v>
          </cell>
        </row>
        <row r="2836">
          <cell r="A2836">
            <v>97736</v>
          </cell>
          <cell r="B2836" t="str">
            <v>PEÇA RETANGULAR PRÉ-MOLDADA, VOLUME DE CONCRETO ACIMA DE 100 LITROS, TAXA DE AÇO APROXIMADA DE 30KG/M³. AF_03/2024</v>
          </cell>
          <cell r="C2836" t="str">
            <v>M3</v>
          </cell>
          <cell r="D2836">
            <v>1500.6</v>
          </cell>
        </row>
        <row r="2837">
          <cell r="A2837">
            <v>97737</v>
          </cell>
          <cell r="B2837" t="str">
            <v>PEÇA RETANGULAR PRÉ-MOLDADA, VOLUME DE CONCRETO DE 30 A 70 LITROS, TAXA DE AÇO APROXIMADA DE 70KG/M³. AF_03/2024</v>
          </cell>
          <cell r="C2837" t="str">
            <v>M3</v>
          </cell>
          <cell r="D2837">
            <v>3333.51</v>
          </cell>
        </row>
        <row r="2838">
          <cell r="A2838">
            <v>97738</v>
          </cell>
          <cell r="B2838" t="str">
            <v>PEÇA CIRCULAR PRÉ-MOLDADA, VOLUME DE CONCRETO DE 10 A 30 LITROS, TAXA DE FIBRA DE POLIPROPILENO APROXIMADA DE 6 KG/M³. AF_03/2024_PS</v>
          </cell>
          <cell r="C2838" t="str">
            <v>M3</v>
          </cell>
          <cell r="D2838">
            <v>4122.51</v>
          </cell>
        </row>
        <row r="2839">
          <cell r="A2839">
            <v>97739</v>
          </cell>
          <cell r="B2839" t="str">
            <v>PEÇA CIRCULAR PRÉ-MOLDADA, VOLUME DE CONCRETO DE 30 A 100 LITROS, TAXA DE AÇO APROXIMADA DE 30KG/M³. AF_03/2024</v>
          </cell>
          <cell r="C2839" t="str">
            <v>M3</v>
          </cell>
          <cell r="D2839">
            <v>2971.58</v>
          </cell>
        </row>
        <row r="2840">
          <cell r="A2840">
            <v>97740</v>
          </cell>
          <cell r="B2840" t="str">
            <v>PEÇA CIRCULAR PRÉ-MOLDADA, VOLUME DE CONCRETO ACIMA DE 100 LITROS, TAXA DE AÇO APROXIMADA DE 30KG/M³. AF_03/2024</v>
          </cell>
          <cell r="C2840" t="str">
            <v>M3</v>
          </cell>
          <cell r="D2840">
            <v>2123.2800000000002</v>
          </cell>
        </row>
        <row r="2841">
          <cell r="A2841">
            <v>98615</v>
          </cell>
          <cell r="B2841" t="str">
            <v>CONTENÇÃO EM CORTINA COM ESTACAS ESPAÇADAS COM 30 CM DE DIÂMETRO E PROFUNDIDADE MENOR OU IGUAL A 10 M. AF_06/2018</v>
          </cell>
          <cell r="C2841" t="str">
            <v>M2</v>
          </cell>
          <cell r="D2841">
            <v>162.41</v>
          </cell>
        </row>
        <row r="2842">
          <cell r="A2842">
            <v>98616</v>
          </cell>
          <cell r="B2842" t="str">
            <v>CONTENÇÃO EM CORTINA COM ESTACAS ESPAÇADAS COM 30 CM DE DIÂMETRO E PROFUNDIDADE MAIOR QUE 10 M E MENOR OU IGUAL A 15 M. AF_06/2018</v>
          </cell>
          <cell r="C2842" t="str">
            <v>M2</v>
          </cell>
          <cell r="D2842">
            <v>129.91999999999999</v>
          </cell>
        </row>
        <row r="2843">
          <cell r="A2843">
            <v>98617</v>
          </cell>
          <cell r="B2843" t="str">
            <v>CONTENÇÃO EM CORTINA COM ESTACAS ESPAÇADAS COM 30 CM DE DIÂMETRO E PROFUNDIDADE MAIOR QUE 15 M. AF_06/2018</v>
          </cell>
          <cell r="C2843" t="str">
            <v>M2</v>
          </cell>
          <cell r="D2843">
            <v>121.03</v>
          </cell>
        </row>
        <row r="2844">
          <cell r="A2844">
            <v>98618</v>
          </cell>
          <cell r="B2844" t="str">
            <v>CONTENÇÃO EM CORTINA COM ESTACAS ESPAÇADAS COM 40 CM DE DIÂMETRO E PROFUNDIDADE MENOR OU IGUAL A 10 M. AF_06/2018</v>
          </cell>
          <cell r="C2844" t="str">
            <v>M2</v>
          </cell>
          <cell r="D2844">
            <v>165.62</v>
          </cell>
        </row>
        <row r="2845">
          <cell r="A2845">
            <v>98619</v>
          </cell>
          <cell r="B2845" t="str">
            <v>CONTENÇÃO EM CORTINA COM ESTACAS ESPAÇADAS COM 40 CM DE DIÂMETRO E PROFUNDIDADE MAIOR QUE 10 M E MENOR OU IGUAL A 15 M. AF_06/2018</v>
          </cell>
          <cell r="C2845" t="str">
            <v>M2</v>
          </cell>
          <cell r="D2845">
            <v>152.13999999999999</v>
          </cell>
        </row>
        <row r="2846">
          <cell r="A2846">
            <v>98620</v>
          </cell>
          <cell r="B2846" t="str">
            <v>CONTENÇÃO EM CORTINA COM ESTACAS ESPAÇADAS COM 40 CM DE DIÂMETRO E PROFUNDIDADE MAIOR QUE 15 M. AF_06/2018</v>
          </cell>
          <cell r="C2846" t="str">
            <v>M2</v>
          </cell>
          <cell r="D2846">
            <v>145.32</v>
          </cell>
        </row>
        <row r="2847">
          <cell r="A2847">
            <v>98621</v>
          </cell>
          <cell r="B2847" t="str">
            <v>CONTENÇÃO EM CORTINA COM ESTACAS ESPAÇADAS COM 50 CM DE DIÂMETRO E PROFUNDIDADE MENOR OU IGUAL A 10 M. AF_06/2018</v>
          </cell>
          <cell r="C2847" t="str">
            <v>M2</v>
          </cell>
          <cell r="D2847">
            <v>189.54</v>
          </cell>
        </row>
        <row r="2848">
          <cell r="A2848">
            <v>98622</v>
          </cell>
          <cell r="B2848" t="str">
            <v>CONTENÇÃO EM CORTINA COM ESTACAS ESPAÇADAS COM 50 CM DE DIÂMETRO E PROFUNDIDADE MAIOR QUE 10 M E MENOR OU IGUAL A 15 M. AF_06/2018</v>
          </cell>
          <cell r="C2848" t="str">
            <v>M2</v>
          </cell>
          <cell r="D2848">
            <v>178.67</v>
          </cell>
        </row>
        <row r="2849">
          <cell r="A2849">
            <v>98623</v>
          </cell>
          <cell r="B2849" t="str">
            <v>CONTENÇÃO EM CORTINA COM ESTACAS ESPAÇADAS COM 50 CM DE DIÂMETRO E PROFUNDIDADE MAIOR QUE 15 M. AF_06/2018</v>
          </cell>
          <cell r="C2849" t="str">
            <v>M2</v>
          </cell>
          <cell r="D2849">
            <v>173.12</v>
          </cell>
        </row>
        <row r="2850">
          <cell r="A2850">
            <v>98624</v>
          </cell>
          <cell r="B2850" t="str">
            <v>CONTENÇÃO EM CORTINA COM ESTACAS ESPAÇADAS COM 60 CM DE DIÂMETRO E PROFUNDIDADE MENOR OU IGUAL A 10 M. AF_06/2018</v>
          </cell>
          <cell r="C2850" t="str">
            <v>M2</v>
          </cell>
          <cell r="D2850">
            <v>215.3</v>
          </cell>
        </row>
        <row r="2851">
          <cell r="A2851">
            <v>98625</v>
          </cell>
          <cell r="B2851" t="str">
            <v>CONTENÇÃO EM CORTINA COM ESTACAS ESPAÇADAS COM 60 CM DE DIÂMETRO E PROFUNDIDADE MAIOR QUE 10 M E MENOR OU IGUAL A 15 M. AF_06/2018</v>
          </cell>
          <cell r="C2851" t="str">
            <v>M2</v>
          </cell>
          <cell r="D2851">
            <v>206.1</v>
          </cell>
        </row>
        <row r="2852">
          <cell r="A2852">
            <v>98626</v>
          </cell>
          <cell r="B2852" t="str">
            <v>CONTENÇÃO EM CORTINA COM ESTACAS ESPAÇADAS COM 60 CM DE DIÂMETRO E PROFUNDIDADE MAIOR QUE 15 M. AF_06/2018</v>
          </cell>
          <cell r="C2852" t="str">
            <v>M2</v>
          </cell>
          <cell r="D2852">
            <v>201.33</v>
          </cell>
        </row>
        <row r="2853">
          <cell r="A2853">
            <v>98627</v>
          </cell>
          <cell r="B2853" t="str">
            <v>CONTENÇÃO EM CORTINA COM ESTACAS SECANTES COM 40 CM DE DIÂMETRO E PROFUNDIDADE MENOR OU IGUAL A 10 M. AF_06/2018</v>
          </cell>
          <cell r="C2853" t="str">
            <v>M2</v>
          </cell>
          <cell r="D2853">
            <v>622.99</v>
          </cell>
        </row>
        <row r="2854">
          <cell r="A2854">
            <v>98628</v>
          </cell>
          <cell r="B2854" t="str">
            <v>CONTENÇÃO EM CORTINA COM ESTACAS SECANTES COM 40 CM DE DIÂMETRO E PROFUNDIDADE MAIOR QUE 10 M E MENOR OU IGUAL A 15 M. AF_06/2018</v>
          </cell>
          <cell r="C2854" t="str">
            <v>M2</v>
          </cell>
          <cell r="D2854">
            <v>533.41999999999996</v>
          </cell>
        </row>
        <row r="2855">
          <cell r="A2855">
            <v>98629</v>
          </cell>
          <cell r="B2855" t="str">
            <v>CONTENÇÃO EM CORTINA COM ESTACAS SECANTES COM 40 CM DE DIÂMETRO E PROFUNDIDADE MAIOR QUE 15 M. AF_06/2018</v>
          </cell>
          <cell r="C2855" t="str">
            <v>M2</v>
          </cell>
          <cell r="D2855">
            <v>488.49</v>
          </cell>
        </row>
        <row r="2856">
          <cell r="A2856">
            <v>98630</v>
          </cell>
          <cell r="B2856" t="str">
            <v>CONTENÇÃO EM CORTINA COM ESTACAS SECANTES COM 50 CM DE DIÂMETRO E PROFUNDIDADE MENOR OU IGUAL A 10 M. AF_06/2018</v>
          </cell>
          <cell r="C2856" t="str">
            <v>M2</v>
          </cell>
          <cell r="D2856">
            <v>651.16</v>
          </cell>
        </row>
        <row r="2857">
          <cell r="A2857">
            <v>98632</v>
          </cell>
          <cell r="B2857" t="str">
            <v>CONTENÇÃO EM CORTINA COM ESTACAS SECANTES COM 50 CM DE DIÂMETRO E PROFUNDIDADE MAIOR QUE 15 M. AF_06/2018</v>
          </cell>
          <cell r="C2857" t="str">
            <v>M2</v>
          </cell>
          <cell r="D2857">
            <v>544.05999999999995</v>
          </cell>
        </row>
        <row r="2858">
          <cell r="A2858">
            <v>98655</v>
          </cell>
          <cell r="B2858" t="str">
            <v>EXECUÇÃO DE MURETA GUIA PARA CONTENÇÃO/ FUNDAÇÃO COM 30 CM DE ESPESSURA. AF_06/2018</v>
          </cell>
          <cell r="C2858" t="str">
            <v>M</v>
          </cell>
          <cell r="D2858">
            <v>722.89</v>
          </cell>
        </row>
        <row r="2859">
          <cell r="A2859">
            <v>98656</v>
          </cell>
          <cell r="B2859" t="str">
            <v>EXECUÇÃO DE MURETA GUIA PARA CONTENÇÃO/ FUNDAÇÃO COM 40 CM DE ESPESSURA. AF_06/2018</v>
          </cell>
          <cell r="C2859" t="str">
            <v>M</v>
          </cell>
          <cell r="D2859">
            <v>735.18</v>
          </cell>
        </row>
        <row r="2860">
          <cell r="A2860">
            <v>98657</v>
          </cell>
          <cell r="B2860" t="str">
            <v>EXECUÇÃO DE MURETA GUIA PARA CONTENÇÃO/ FUNDAÇÃO COM 50 CM DE ESPESSURA. AF_06/2018</v>
          </cell>
          <cell r="C2860" t="str">
            <v>M</v>
          </cell>
          <cell r="D2860">
            <v>747.48</v>
          </cell>
        </row>
        <row r="2861">
          <cell r="A2861">
            <v>98658</v>
          </cell>
          <cell r="B2861" t="str">
            <v>EXECUÇÃO DE MURETA GUIA PARA CONTENÇÃO/ FUNDAÇÃO COM 60 CM DE ESPESSURA. AF_06/2018</v>
          </cell>
          <cell r="C2861" t="str">
            <v>M</v>
          </cell>
          <cell r="D2861">
            <v>759.77</v>
          </cell>
        </row>
        <row r="2862">
          <cell r="A2862">
            <v>98659</v>
          </cell>
          <cell r="B2862" t="str">
            <v>EXECUÇÃO DE MURETA GUIA PARA CONTENÇÃO/ FUNDAÇÃO COM 80 CM DE ESPESSURA. AF_06/2018</v>
          </cell>
          <cell r="C2862" t="str">
            <v>M</v>
          </cell>
          <cell r="D2862">
            <v>784.36</v>
          </cell>
        </row>
        <row r="2863">
          <cell r="A2863">
            <v>98746</v>
          </cell>
          <cell r="B2863" t="str">
            <v>SOLDA DE TOPO EM CHAPA/PERFIL/TUBO DE AÇO CHANFRADO, ESPESSURA=1/4''. AF_06/2018</v>
          </cell>
          <cell r="C2863" t="str">
            <v>M</v>
          </cell>
          <cell r="D2863">
            <v>64.94</v>
          </cell>
        </row>
        <row r="2864">
          <cell r="A2864">
            <v>98749</v>
          </cell>
          <cell r="B2864" t="str">
            <v>SOLDA DE TOPO EM CHAPA/PERFIL/TUBO DE AÇO CHANFRADO, ESPESSURA=5/16''. AF_06/2018</v>
          </cell>
          <cell r="C2864" t="str">
            <v>M</v>
          </cell>
          <cell r="D2864">
            <v>75.27</v>
          </cell>
        </row>
        <row r="2865">
          <cell r="A2865">
            <v>98750</v>
          </cell>
          <cell r="B2865" t="str">
            <v>SOLDA DE TOPO EM CHAPA/PERFIL/TUBO DE AÇO CHANFRADO, ESPESSURA=3/8''. AF_06/2018</v>
          </cell>
          <cell r="C2865" t="str">
            <v>M</v>
          </cell>
          <cell r="D2865">
            <v>87.55</v>
          </cell>
        </row>
        <row r="2866">
          <cell r="A2866">
            <v>98751</v>
          </cell>
          <cell r="B2866" t="str">
            <v>SOLDA DE TOPO EM CHAPA/PERFIL/TUBO DE AÇO CHANFRADO, ESPESSURA=1/2''. AF_06/2018</v>
          </cell>
          <cell r="C2866" t="str">
            <v>M</v>
          </cell>
          <cell r="D2866">
            <v>119.52</v>
          </cell>
        </row>
        <row r="2867">
          <cell r="A2867">
            <v>98752</v>
          </cell>
          <cell r="B2867" t="str">
            <v>SOLDA DE TOPO EM CHAPA/PERFIL/TUBO DE AÇO CHANFRADO, ESPESSURA=5/8''. AF_06/2018</v>
          </cell>
          <cell r="C2867" t="str">
            <v>M</v>
          </cell>
          <cell r="D2867">
            <v>157.66999999999999</v>
          </cell>
        </row>
        <row r="2868">
          <cell r="A2868">
            <v>98753</v>
          </cell>
          <cell r="B2868" t="str">
            <v>SOLDA DE TOPO EM CHAPA/PERFIL/TUBO DE AÇO CHANFRADO, ESPESSURA=3/4''. AF_06/2018</v>
          </cell>
          <cell r="C2868" t="str">
            <v>M</v>
          </cell>
          <cell r="D2868">
            <v>204.86</v>
          </cell>
        </row>
        <row r="2869">
          <cell r="A2869">
            <v>100763</v>
          </cell>
          <cell r="B2869" t="str">
            <v>VIGA METÁLICA EM PERFIL LAMINADO OU SOLDADO EM AÇO ESTRUTURAL, COM CONEXÕES PARAFUSADAS, INCLUSOS MÃO DE OBRA, TRANSPORTE E IÇAMENTO UTILIZANDO GUINDASTE - FORNECIMENTO E INSTALAÇÃO. AF_01/2020_PSA</v>
          </cell>
          <cell r="C2869" t="str">
            <v>KG</v>
          </cell>
          <cell r="D2869">
            <v>16.05</v>
          </cell>
        </row>
        <row r="2870">
          <cell r="A2870">
            <v>100764</v>
          </cell>
          <cell r="B2870" t="str">
            <v>VIGA METÁLICA EM PERFIL LAMINADO OU SOLDADO EM AÇO ESTRUTURAL, COM CONEXÕES SOLDADAS, INCLUSOS MÃO DE OBRA, TRANSPORTE E IÇAMENTO UTILIZANDO GUINDASTE - FORNECIMENTO E INSTALAÇÃO. AF_01/2020_PA</v>
          </cell>
          <cell r="C2870" t="str">
            <v>KG</v>
          </cell>
          <cell r="D2870">
            <v>15.74</v>
          </cell>
        </row>
        <row r="2871">
          <cell r="A2871">
            <v>100765</v>
          </cell>
          <cell r="B2871" t="str">
            <v>PILAR METÁLICO PERFIL LAMINADO/SOLDADO EM AÇO ESTRUTURAL, COM CONEXÕES PARAFUSADAS, INCLUSOS MÃO DE OBRA, TRANSPORTE E IÇAMENTO UTILIZANDO GUINDASTE - FORNECIMENTO E INSTALAÇÃO. AF_01/2020_PSA</v>
          </cell>
          <cell r="C2871" t="str">
            <v>KG</v>
          </cell>
          <cell r="D2871">
            <v>13.97</v>
          </cell>
        </row>
        <row r="2872">
          <cell r="A2872">
            <v>100766</v>
          </cell>
          <cell r="B2872" t="str">
            <v>PILAR METÁLICO PERFIL LAMINADO OU SOLDADO EM AÇO ESTRUTURAL, COM CONEXÕES SOLDADAS, INCLUSOS MÃO DE OBRA, TRANSPORTE E IÇAMENTO UTILIZANDO GUINDASTE - FORNECIMENTO E INSTALAÇÃO. AF_01/2020_PA</v>
          </cell>
          <cell r="C2872" t="str">
            <v>KG</v>
          </cell>
          <cell r="D2872">
            <v>14.15</v>
          </cell>
        </row>
        <row r="2873">
          <cell r="A2873">
            <v>100767</v>
          </cell>
          <cell r="B2873" t="str">
            <v>CONTRAVENTAMENTO COM CANTONEIRAS DE AÇO, ABAS IGUAIS, COM CONEXÕES PARAFUSADAS, INCLUSOS MÃO DE OBRA, TRANSPORTE E IÇAMENTO UTILIZANDO TALHA MANUAL, PARA EDIFÍCIOS DE ATÉ 2 PAVIMENTOS - FORNECIMENTO E INSTALAÇÃO. AF_01/2020_PSA</v>
          </cell>
          <cell r="C2873" t="str">
            <v>KG</v>
          </cell>
          <cell r="D2873">
            <v>16.850000000000001</v>
          </cell>
        </row>
        <row r="2874">
          <cell r="A2874">
            <v>100768</v>
          </cell>
          <cell r="B2874" t="str">
            <v>CONTRAVENTAMENTO COM CANTONEIRAS DE AÇO, ABAS IGUAIS, COM CONEXÕES SOLDADAS, INCLUSOS MÃO DE OBRA, TRANSPORTE E IÇAMENTO UTILIZANDO TALHA MANUAL, PARA EDIFÍCIOS DE ATÉ 2 PAVIMENTOS - FORNECIMENTO E INSTALAÇÃO. AF_01/2020_PA</v>
          </cell>
          <cell r="C2874" t="str">
            <v>KG</v>
          </cell>
          <cell r="D2874">
            <v>15.92</v>
          </cell>
        </row>
        <row r="2875">
          <cell r="A2875">
            <v>100769</v>
          </cell>
          <cell r="B2875" t="str">
            <v>CONTRAVENTAMENTO COM CANTONEIRAS DE AÇO, ABAS IGUAIS, COM CONEXÕES PARAFUSADAS, INCLUSOS MÃO DE OBRA, TRANSPORTE E IÇAMENTO UTILIZANDO GUINDASTE, PARA EDIFÍCIOS DE 3 A 5 PAVIMENTOS - FORNECIMENTO E INSTALAÇÃO. AF_01/2020_PSA</v>
          </cell>
          <cell r="C2875" t="str">
            <v>KG</v>
          </cell>
          <cell r="D2875">
            <v>23.01</v>
          </cell>
        </row>
        <row r="2876">
          <cell r="A2876">
            <v>100770</v>
          </cell>
          <cell r="B2876" t="str">
            <v>CONTRAVENTAMENTO COM CANTONEIRAS DE AÇO, ABAS IGUAIS, COM CONEXÕES SOLDADAS, INCLUSOS MÃO DE OBRA, TRANSPORTE E IÇAMENTO UTILIZANDO GUINDASTE, PARA EDIFÍCIOS DE 3 A 5 PAVIMENTOS - FORNECIMENTO E INSTALAÇÃO. AF_01/2020_PA</v>
          </cell>
          <cell r="C2876" t="str">
            <v>KG</v>
          </cell>
          <cell r="D2876">
            <v>21.88</v>
          </cell>
        </row>
        <row r="2877">
          <cell r="A2877">
            <v>100771</v>
          </cell>
          <cell r="B2877" t="str">
            <v>CONTRAVENTAMENTO COM CANTONEIRAS DE AÇO, ABAS IGUAIS, COM CONEXÕES PARAFUSADAS, INCLUSOS MÃO DE OBRA, TRANSPORTE E IÇAMENTO UTILIZANDO GRUA, PARA EDIFÍCIOS DE 6 A 10 PAVIMENTOS - FORNECIMENTO E INSTALAÇÃO. AF_01/2020_PSA</v>
          </cell>
          <cell r="C2877" t="str">
            <v>KG</v>
          </cell>
          <cell r="D2877">
            <v>17.690000000000001</v>
          </cell>
        </row>
        <row r="2878">
          <cell r="A2878">
            <v>100772</v>
          </cell>
          <cell r="B2878" t="str">
            <v>CONTRAVENTAMENTO COM CANTONEIRAS DE AÇO, ABAS IGUAIS, COM CONEXÕES SOLDADAS, INCLUSOS MÃO DE OBRA, TRANSPORTE E IÇAMENTO UTILIZANDO GRUA, PARA EDIFÍCIOS DE 6 A 10 PAVIMENTOS - FORNECIMENTO E INSTALAÇÃO. AF_01/2020_PA</v>
          </cell>
          <cell r="C2878" t="str">
            <v>KG</v>
          </cell>
          <cell r="D2878">
            <v>16.649999999999999</v>
          </cell>
        </row>
        <row r="2879">
          <cell r="A2879">
            <v>100773</v>
          </cell>
          <cell r="B2879" t="str">
            <v>ESTRUTURA TRELIÇADA DE COBERTURA, TIPO ARCO, COM LIGAÇÕES SOLDADAS, INCLUSOS PERFIS METÁLICOS, CHAPAS METÁLICAS, MÃO DE OBRA E TRANSPORTE COM GUINDASTE - FORNECIMENTO E INSTALAÇÃO. AF_01/2020_PSA</v>
          </cell>
          <cell r="C2879" t="str">
            <v>KG</v>
          </cell>
          <cell r="D2879">
            <v>19.260000000000002</v>
          </cell>
        </row>
        <row r="2880">
          <cell r="A2880">
            <v>100774</v>
          </cell>
          <cell r="B2880" t="str">
            <v>ESTRUTURA TRELIÇADA DE COBERTURA, TIPO SHED, COM LIGAÇÕES SOLDADAS, INCLUSOS PERFIS METÁLICOS, CHAPAS METÁLICAS, MÃO DE OBRA E TRANSPORTE COM GUINDASTE - FORNECIMENTO E INSTALAÇÃO. AF_01/2020_PSA</v>
          </cell>
          <cell r="C2880" t="str">
            <v>KG</v>
          </cell>
          <cell r="D2880">
            <v>11.44</v>
          </cell>
        </row>
        <row r="2881">
          <cell r="A2881">
            <v>100775</v>
          </cell>
          <cell r="B2881" t="str">
            <v>ESTRUTURA TRELIÇADA DE COBERTURA, TIPO FINK, COM LIGAÇÕES SOLDADAS, INCLUSOS PERFIS METÁLICOS, CHAPAS METÁLICAS, MÃO DE OBRA E TRANSPORTE COM GUINDASTE - FORNECIMENTO E INSTALAÇÃO. AF_01/2020_PSA</v>
          </cell>
          <cell r="C2881" t="str">
            <v>KG</v>
          </cell>
          <cell r="D2881">
            <v>12.9</v>
          </cell>
        </row>
        <row r="2882">
          <cell r="A2882">
            <v>100776</v>
          </cell>
          <cell r="B2882" t="str">
            <v>ESTRUTURA TRELIÇADA DE COBERTURA, TIPO ARCO, COM LIGAÇÕES PARAFUSADAS, INCLUSOS PERFIS METÁLICOS, CHAPAS METÁLICAS, MÃO DE OBRA E TRANSPORTE COM GUINDASTE - FORNECIMENTO E INSTALAÇÃO. AF_01/2020_PSA</v>
          </cell>
          <cell r="C2882" t="str">
            <v>KG</v>
          </cell>
          <cell r="D2882">
            <v>19.41</v>
          </cell>
        </row>
        <row r="2883">
          <cell r="A2883">
            <v>100777</v>
          </cell>
          <cell r="B2883" t="str">
            <v>ESTRUTURA TRELIÇADA DE COBERTURA, TIPO SHED, COM LIGAÇÕES PARAFUSADAS, INCLUSOS PERFIS METÁLICOS, CHAPAS METÁLICAS, MÃO DE OBRA E TRANSPORTE COM GUINDASTE - FORNECIMENTO E INSTALAÇÃO. AF_01/2020_PSA</v>
          </cell>
          <cell r="C2883" t="str">
            <v>KG</v>
          </cell>
          <cell r="D2883">
            <v>11.38</v>
          </cell>
        </row>
        <row r="2884">
          <cell r="A2884">
            <v>100778</v>
          </cell>
          <cell r="B2884" t="str">
            <v>ESTRUTURA TRELIÇADA DE COBERTURA, TIPO FINK, COM LIGAÇÕES PARAFUSADAS, INCLUSOS PERFIS METÁLICOS, CHAPAS METÁLICAS, MÃO DE OBRA E TRANSPORTE COM GUINDASTE - FORNECIMENTO E INSTALAÇÃO. AF_01/2020_PSA</v>
          </cell>
          <cell r="C2884" t="str">
            <v>KG</v>
          </cell>
          <cell r="D2884">
            <v>12.86</v>
          </cell>
        </row>
        <row r="2885">
          <cell r="A2885">
            <v>103795</v>
          </cell>
          <cell r="B2885" t="str">
            <v>FABRICAÇÃO, MONTAGEM E DESMONTAGEM DE FÔRMA PARA ESCADA HIDRÁULICA, EM CHAPA DE MADEIRA COMPENSADA RESINADA, E = 17 MM, 3 UTILIZAÇÕES. AF_08/2022</v>
          </cell>
          <cell r="C2885" t="str">
            <v>M2</v>
          </cell>
          <cell r="D2885">
            <v>89.57</v>
          </cell>
        </row>
        <row r="2886">
          <cell r="A2886">
            <v>103796</v>
          </cell>
          <cell r="B2886" t="str">
            <v>FABRICAÇÃO, MONTAGEM E DESMONTAGEM DE FÔRMA PARA BACIA DE DISSIPAÇÃO, EM MADEIRA SERRADA, E = 25 MM, 2 UTILIZAÇÕES. AF_08/2022</v>
          </cell>
          <cell r="C2886" t="str">
            <v>M2</v>
          </cell>
          <cell r="D2886">
            <v>58.16</v>
          </cell>
        </row>
        <row r="2887">
          <cell r="A2887">
            <v>103797</v>
          </cell>
          <cell r="B2887" t="str">
            <v>ARMAÇÃO DE DESCIDA D'ÁGUA UTILIZANDO AÇO CA-60 DE 5 MM - MONTAGEM. AF_08/2022</v>
          </cell>
          <cell r="C2887" t="str">
            <v>KG</v>
          </cell>
          <cell r="D2887">
            <v>18.32</v>
          </cell>
        </row>
        <row r="2888">
          <cell r="A2888">
            <v>103798</v>
          </cell>
          <cell r="B2888" t="str">
            <v>CONCRETAGEM DE DISSIPADOR DE ENERGIA, CONCRETO USINADO, FCK = 20 MPA, COM USO DE BOMBA - LANÇAMENTO, ADENSAMENTO E ACABAMENTO. AF_08/2022</v>
          </cell>
          <cell r="C2888" t="str">
            <v>M3</v>
          </cell>
          <cell r="D2888">
            <v>757.74</v>
          </cell>
        </row>
        <row r="2889">
          <cell r="A2889">
            <v>103799</v>
          </cell>
          <cell r="B2889" t="str">
            <v>PEDRA DE MÃO FIXADA COM CONCRETO PARA BACIA DE DISSIPAÇÃO, 40% DE CONCRETO EM VOLUME, FCK = 20 MPA, COM USO DE JERICA E PREPARO EM BETONEIRA DE 600 L - AREIA, BRITA E PEDRA DE MÃO COMERCIAIS - LANÇAMENTO, ADENSAMENTO E ACABAMENTO. AF_08/2022</v>
          </cell>
          <cell r="C2889" t="str">
            <v>M3</v>
          </cell>
          <cell r="D2889">
            <v>444.39</v>
          </cell>
        </row>
        <row r="2890">
          <cell r="A2890">
            <v>103800</v>
          </cell>
          <cell r="B2890" t="str">
            <v>PEDRA ARGAMASSADA COM CIMENTO E AREIA 1:3, 40% DE ARGAMASSA EM VOLUME - AREIA E PEDRA DE MÃO COMERCIAIS - FORNECIMENTO E ASSENTAMENTO. AF_08/2022</v>
          </cell>
          <cell r="C2890" t="str">
            <v>M3</v>
          </cell>
          <cell r="D2890">
            <v>510.72</v>
          </cell>
        </row>
        <row r="2891">
          <cell r="A2891">
            <v>103801</v>
          </cell>
          <cell r="B2891" t="str">
            <v>CONCRETAGEM DE DISSIPADOR DE ENERGIA, FCK = 20 MPA, COM USO DE JERICAS E PREPARO EM BETONEIRA DE 600 L - AREIA E BRITA COMERCIAIS - LANÇAMENTO, ADENSAMENTO E ACABAMENTO. AF_08/2022</v>
          </cell>
          <cell r="C2891" t="str">
            <v>M3</v>
          </cell>
          <cell r="D2891">
            <v>622.23</v>
          </cell>
        </row>
        <row r="2892">
          <cell r="A2892">
            <v>103925</v>
          </cell>
          <cell r="B2892" t="str">
            <v>ESCADA HIDRÁULICA, LARGURA ATÉ 1M, TIPO DESCIDA D'ÁGUA DE CORTE OU ATERRO EM DEGRAUS (DCD 02, 04 E DAD 02), EM CONCRETO USINADO, FCK = 20 MPA, LANÇADO COM BOMBA, INCLUINDO ARMAÇÃO, MATERIAIS E FÔRMAS (3 UTILIZAÇÕES). AF_08/2022</v>
          </cell>
          <cell r="C2892" t="str">
            <v>M3</v>
          </cell>
          <cell r="D2892">
            <v>1886.33</v>
          </cell>
        </row>
        <row r="2893">
          <cell r="A2893">
            <v>103926</v>
          </cell>
          <cell r="B2893" t="str">
            <v>ESCADA HIDRÁULICA, LARGURA DE 1 A 4,1 M, TIPO DESCIDA D'ÁGUA DE ATERRO EM DEGRAUS (DAD 04, 06, 08, 10, 12, 14, 16, 18), EM CONCRETO USINADO, FCK = 20 MPA, LANÇADO COM BOMBA, INCLUINDO ARMAÇÃO, MATERIAIS E FÔRMAS (3 UTILIZAÇÕES). AF_08/2022</v>
          </cell>
          <cell r="C2893" t="str">
            <v>M3</v>
          </cell>
          <cell r="D2893">
            <v>1535.59</v>
          </cell>
        </row>
        <row r="2894">
          <cell r="A2894">
            <v>103928</v>
          </cell>
          <cell r="B2894" t="str">
            <v>BACIA DE DISSIPAÇÃO, TIPO BACIA EM PEDRA DE MÃO ARGAMASSADA (DES 01, 02, 03, 04), LANÇADO MANUALMENTE, INCLUINDO MATERIAIS E FÔRMAS (2 UTILIZAÇÕES). AF_08/2022</v>
          </cell>
          <cell r="C2894" t="str">
            <v>M3</v>
          </cell>
          <cell r="D2894">
            <v>510.72</v>
          </cell>
        </row>
        <row r="2895">
          <cell r="A2895">
            <v>103929</v>
          </cell>
          <cell r="B2895" t="str">
            <v>BACIA DE DISSIPAÇÃO, TIPO BACIA COM DENTES DE CONCRETO (01), COM PREPARO MANUAL, FCK = 20 MPA, LANÇADO MANUALMENTE, INCLUINDO MATERIAIS E FÔRMAS (2 UTILIZAÇÕES). AF_08/2022</v>
          </cell>
          <cell r="C2895" t="str">
            <v>M3</v>
          </cell>
          <cell r="D2895">
            <v>1203.8900000000001</v>
          </cell>
        </row>
        <row r="2896">
          <cell r="A2896">
            <v>103930</v>
          </cell>
          <cell r="B2896" t="str">
            <v>BACIA DE DISSIPAÇÃO, LARGURA ATÉ 1 M, TIPO BACIA EM PEDRA DE MÃO FIXADA COM CONCRETO (DEB 01, 02), COM PREPARO MANUAL, FCK = 20 MPA, LANÇADO MANUALMENTE, INCLUINDO MATERIAIS E FÔRMAS (2 UTILIZAÇÕES). AF_08/2022</v>
          </cell>
          <cell r="C2896" t="str">
            <v>M3</v>
          </cell>
          <cell r="D2896">
            <v>766.24</v>
          </cell>
        </row>
        <row r="2897">
          <cell r="A2897">
            <v>103931</v>
          </cell>
          <cell r="B2897" t="str">
            <v>BACIA DE DISSIPAÇÃO, LARGURA DE 1 A 4 M, TIPO BACIA EM PEDRA DE MÃO FIXADA COM CONCRETO (DEB 03, 04, 05, 06), COM PREPARO MANUAL, FCK = 20 MPA, LANÇADO MANUALMENTE, INCLUINDO MATERIAIS E FÔRMAS (2 UTILIZAÇÕES). AF_08/2022</v>
          </cell>
          <cell r="C2897" t="str">
            <v>M3</v>
          </cell>
          <cell r="D2897">
            <v>573.47</v>
          </cell>
        </row>
        <row r="2898">
          <cell r="A2898">
            <v>103932</v>
          </cell>
          <cell r="B2898" t="str">
            <v>BACIA DE DISSIPAÇÃO, LARGURA DE 4 A 9,2 M, TIPO BACIA EM PEDRA DE MÃO FIXADA COM CONCRETO (DEB 07, 08, 09, 10, 11, 12, 13), COM PREPARO MANUAL, FCK = 20 MPA, LANÇADO MANUALMENTE, INCLUINDO MATERIAIS E FÔRMAS (2 UTILIZAÇÕES). AF_08/2022</v>
          </cell>
          <cell r="C2898" t="str">
            <v>M3</v>
          </cell>
          <cell r="D2898">
            <v>545.22</v>
          </cell>
        </row>
        <row r="2899">
          <cell r="A2899">
            <v>103933</v>
          </cell>
          <cell r="B2899" t="str">
            <v>DESCIDA D'ÁGUA RÁPIDA (DAR 03), EM CONCRETO USINADO, FCK = 20 MPA, LANÇADO COM BOMBA, INCLUINDO ARMAÇÃO, MATERIAIS E FÔRMAS (2 UTILIZAÇÕES). AF_08/2022</v>
          </cell>
          <cell r="C2899" t="str">
            <v>M3</v>
          </cell>
          <cell r="D2899">
            <v>1691.1</v>
          </cell>
        </row>
        <row r="2900">
          <cell r="A2900">
            <v>105041</v>
          </cell>
          <cell r="B2900" t="str">
            <v>VIGA DE MADEIRA SERRADA, PINUS OU EQUIVALENTE DA REGIÃO, SEÇÃO RETANGULAR 7,5 X 10 CM. AF_03/2024</v>
          </cell>
          <cell r="C2900" t="str">
            <v>M</v>
          </cell>
          <cell r="D2900">
            <v>52.98</v>
          </cell>
        </row>
        <row r="2901">
          <cell r="A2901">
            <v>105042</v>
          </cell>
          <cell r="B2901" t="str">
            <v>PILAR DE MADEIRA ROLIÇA, EUCALIPTO OU EQUIVALENTE DA REGIÃO, FIXADO COM VERGALHÃO, DIÂMETRO DE 12 A 15 CM, APOIO ARTICULADO, COMPRIMENTO DE 3 M. AF_03/2024</v>
          </cell>
          <cell r="C2901" t="str">
            <v>M</v>
          </cell>
          <cell r="D2901">
            <v>62.56</v>
          </cell>
        </row>
        <row r="2902">
          <cell r="A2902">
            <v>105045</v>
          </cell>
          <cell r="B2902" t="str">
            <v>VIGA DE MADEIRA SERRADA, PINUS OU EQUIVALENTE DA REGIÃO, SEÇÃO RETANGULAR 7,5 X 15 CM. AF_03/2024</v>
          </cell>
          <cell r="C2902" t="str">
            <v>M</v>
          </cell>
          <cell r="D2902">
            <v>60.49</v>
          </cell>
        </row>
        <row r="2903">
          <cell r="A2903">
            <v>105046</v>
          </cell>
          <cell r="B2903" t="str">
            <v>PILAR DE MADEIRA ROLIÇA, EUCALIPTO OU EQUIVALENTE DA REGIÃO, FIXADO COM VERGALHÃO, DIÂMETRO DE 12 A 15 CM, APOIO ARTICULADO, COMPRIMENTO DE 6 M. AF_03/2024</v>
          </cell>
          <cell r="C2903" t="str">
            <v>M</v>
          </cell>
          <cell r="D2903">
            <v>51.69</v>
          </cell>
        </row>
        <row r="2904">
          <cell r="A2904">
            <v>105050</v>
          </cell>
          <cell r="B2904" t="str">
            <v>PILAR DE MADEIRA ROLIÇA, EUCALIPTO OU EQUIVALENTE DA REGIÃO, FIXADO COM VERGALHÃO, DIÂMETRO DE 21 A 29 CM, APOIO ARTICULADO, COMPRIMENTO DE 3 M. AF_03/2024</v>
          </cell>
          <cell r="C2904" t="str">
            <v>M</v>
          </cell>
          <cell r="D2904">
            <v>187.23</v>
          </cell>
        </row>
        <row r="2905">
          <cell r="A2905">
            <v>105053</v>
          </cell>
          <cell r="B2905" t="str">
            <v>PILAR DE MADEIRA ROLIÇA, EUCALIPTO OU EQUIVALENTE DA REGIÃO, FIXADO COM VERGALHÃO, DIÂMETRO DE 21 A 29 CM, APOIO ARTICULADO, COMPRIMENTO DE 6 M. AF_03/2024</v>
          </cell>
          <cell r="C2905" t="str">
            <v>M</v>
          </cell>
          <cell r="D2905">
            <v>176.51</v>
          </cell>
        </row>
        <row r="2906">
          <cell r="A2906">
            <v>105056</v>
          </cell>
          <cell r="B2906" t="str">
            <v>PILAR DE MADEIRA ROLIÇA, EUCALIPTO OU EQUIVALENTE DA REGIÃO, FIXADO COM VERGALHÃO, DIÂMETRO DE 30 A 34 CM, APOIO ARTICULADO, COMPRIMENTO DE 3 M. AF_03/2024</v>
          </cell>
          <cell r="C2906" t="str">
            <v>M</v>
          </cell>
          <cell r="D2906">
            <v>257.49</v>
          </cell>
        </row>
        <row r="2907">
          <cell r="A2907">
            <v>105058</v>
          </cell>
          <cell r="B2907" t="str">
            <v>PILAR DE MADEIRA ROLIÇA, EUCALIPTO OU EQUIVALENTE DA REGIÃO, FIXADO COM VERGALHÃO, DIÂMETRO DE 30 A 34 CM, APOIO ARTICULADO, COMPRIMENTO DE 6 M. AF_03/2024</v>
          </cell>
          <cell r="C2907" t="str">
            <v>M</v>
          </cell>
          <cell r="D2907">
            <v>247.49</v>
          </cell>
        </row>
        <row r="2908">
          <cell r="A2908">
            <v>105061</v>
          </cell>
          <cell r="B2908" t="str">
            <v>PILAR DE MADEIRA SERRADA, MAÇARANDUBA OU EQUIVALENTE DA REGIÃO, NÃO APARELHADO, FIXADO COM VERGALHÃO, SEÇÃO QUADRADA 10 X 10 CM, APOIO ARTICULADO, COMPRIMENTO DE 3 M. AF_03/2024</v>
          </cell>
          <cell r="C2908" t="str">
            <v>M</v>
          </cell>
          <cell r="D2908">
            <v>97.62</v>
          </cell>
        </row>
        <row r="2909">
          <cell r="A2909">
            <v>105064</v>
          </cell>
          <cell r="B2909" t="str">
            <v>PILAR DE MADEIRA SERRADA, MAÇARANDUBA OU EQUIVALENTE DA REGIÃO, NÃO APARELHADO, FIXADO COM VERGALHÃO, SEÇÃO QUADRADA 10 X 10 CM, APOIO ARTICULADO, COMPRIMENTO DE 6 M. AF_03/2024</v>
          </cell>
          <cell r="C2909" t="str">
            <v>M</v>
          </cell>
          <cell r="D2909">
            <v>83.81</v>
          </cell>
        </row>
        <row r="2910">
          <cell r="A2910">
            <v>105068</v>
          </cell>
          <cell r="B2910" t="str">
            <v>PILAR DE MADEIRA SERRADA, MAÇARANDUBA OU EQUIVALENTE DA REGIÃO, NÃO APARELHADO, FIXADO COM VERGALHÃO, SEÇÃO QUADRADA 15 X 15 CM, APOIO ARTICULADO, COMPRIMENTO DE 3 M. AF_03/2024</v>
          </cell>
          <cell r="C2910" t="str">
            <v>M</v>
          </cell>
          <cell r="D2910">
            <v>162.55000000000001</v>
          </cell>
        </row>
        <row r="2911">
          <cell r="A2911">
            <v>105071</v>
          </cell>
          <cell r="B2911" t="str">
            <v>PILAR DE MADEIRA SERRADA, MAÇARANDUBA OU EQUIVALENTE DA REGIÃO, NÃO APARELHADO, FIXADO COM VERGALHÃO, SEÇÃO QUADRADA 15 X 15 CM, APOIO ARTICULADO, COMPRIMENTO DE 6 M. AF_03/2024</v>
          </cell>
          <cell r="C2911" t="str">
            <v>M</v>
          </cell>
          <cell r="D2911">
            <v>148.76</v>
          </cell>
        </row>
        <row r="2912">
          <cell r="A2912">
            <v>105074</v>
          </cell>
          <cell r="B2912" t="str">
            <v>PILAR DE MADEIRA SERRADA, MAÇARANDUBA OU EQUIVALENTE DA REGIÃO, NÃO APARELHADO, FIXADO COM VERGALHÃO, SEÇÃO QUADRADA 20 X 20 CM, APOIO ARTICULADO, COMPRIMENTO DE 3 M. AF_03/2024</v>
          </cell>
          <cell r="C2912" t="str">
            <v>M</v>
          </cell>
          <cell r="D2912">
            <v>253.43</v>
          </cell>
        </row>
        <row r="2913">
          <cell r="A2913">
            <v>105077</v>
          </cell>
          <cell r="B2913" t="str">
            <v>PILAR DE MADEIRA SERRADA, MAÇARANDUBA OU EQUIVALENTE DA REGIÃO, NÃO APARELHADO, FIXADO COM VERGALHÃO, SEÇÃO QUADRADA 20 X 20 CM, APOIO ARTICULADO, COMPRIMENTO DE 6 M. AF_03/2024</v>
          </cell>
          <cell r="C2913" t="str">
            <v>M</v>
          </cell>
          <cell r="D2913">
            <v>239.7</v>
          </cell>
        </row>
        <row r="2914">
          <cell r="A2914">
            <v>105080</v>
          </cell>
          <cell r="B2914" t="str">
            <v>VIGA DE MADEIRA SERRADA, MAÇARANDUBA OU EQUIVALENTE DA REGIÃO, APARELHADA, SEÇÃO RETANGULAR 6 X 12 CM. AF_03/2024</v>
          </cell>
          <cell r="C2914" t="str">
            <v>M</v>
          </cell>
          <cell r="D2914">
            <v>65.34</v>
          </cell>
        </row>
        <row r="2915">
          <cell r="A2915">
            <v>105081</v>
          </cell>
          <cell r="B2915" t="str">
            <v>VIGA DE MADEIRA SERRADA, MAÇARANDUBA OU EQUIVALENTE DA REGIÃO, APARELHADA, SEÇÃO RETANGULAR 6 X 16 CM. AF_03/2024</v>
          </cell>
          <cell r="C2915" t="str">
            <v>M</v>
          </cell>
          <cell r="D2915">
            <v>75.599999999999994</v>
          </cell>
        </row>
        <row r="2916">
          <cell r="A2916">
            <v>105082</v>
          </cell>
          <cell r="B2916" t="str">
            <v>VIGA DE MADEIRA SERRADA, MAÇARANDUBA OU EQUIVALENTE DA REGIÃO, NÃO APARELHADA, SEÇÃO RETANGULAR 6 X 12 CM. AF_03/2024</v>
          </cell>
          <cell r="C2916" t="str">
            <v>M</v>
          </cell>
          <cell r="D2916">
            <v>68.11</v>
          </cell>
        </row>
        <row r="2917">
          <cell r="A2917">
            <v>105083</v>
          </cell>
          <cell r="B2917" t="str">
            <v>VIGA DE MADEIRA SERRADA, MAÇARANDUBA OU EQUIVALENTE DA REGIÃO, NÃO APARELHADA, SEÇÃO RETANGULAR 6 X 16 CM. AF_03/2024</v>
          </cell>
          <cell r="C2917" t="str">
            <v>M</v>
          </cell>
          <cell r="D2917">
            <v>76.87</v>
          </cell>
        </row>
        <row r="2918">
          <cell r="A2918">
            <v>105084</v>
          </cell>
          <cell r="B2918" t="str">
            <v>VIGA DE MADEIRA SERRADA, MAÇARANDUBA OU EQUIVALENTE DA REGIÃO, NÃO APARELHADA, SEÇÃO RETANGULAR 6 X 20 CM. AF_03/2024</v>
          </cell>
          <cell r="C2918" t="str">
            <v>M</v>
          </cell>
          <cell r="D2918">
            <v>95.49</v>
          </cell>
        </row>
        <row r="2919">
          <cell r="A2919">
            <v>105085</v>
          </cell>
          <cell r="B2919" t="str">
            <v>VIGA DE MADEIRA SERRADA, MAÇARANDUBA OU EQUIVALENTE DA REGIÃO, NÃO APARELHADA, SEÇÃO RETANGULAR 8 X 16 CM. AF_03/2024</v>
          </cell>
          <cell r="C2919" t="str">
            <v>M</v>
          </cell>
          <cell r="D2919">
            <v>99.81</v>
          </cell>
        </row>
        <row r="2920">
          <cell r="A2920">
            <v>105086</v>
          </cell>
          <cell r="B2920" t="str">
            <v>VIGA DE MADEIRA SERRADA, MAÇARANDUBA OU EQUIVALENTE DA REGIÃO, NÃO APARELHADA, SEÇÃO RETANGULAR 6 X 25 CM. AF_03/2024</v>
          </cell>
          <cell r="C2920" t="str">
            <v>M</v>
          </cell>
          <cell r="D2920">
            <v>88.72</v>
          </cell>
        </row>
        <row r="2921">
          <cell r="A2921">
            <v>105087</v>
          </cell>
          <cell r="B2921" t="str">
            <v>VIGA DE MADEIRA SERRADA, MAÇARANDUBA OU EQUIVALENTE DA REGIÃO, NÃO APARELHADA, SEÇÃO RETANGULAR 6 X 30 CM. AF_03/2024</v>
          </cell>
          <cell r="C2921" t="str">
            <v>M</v>
          </cell>
          <cell r="D2921">
            <v>99.65</v>
          </cell>
        </row>
        <row r="2922">
          <cell r="A2922">
            <v>105088</v>
          </cell>
          <cell r="B2922" t="str">
            <v>VIGA DE MADEIRA SERRADA, MAÇARANDUBA OU EQUIVALENTE DA REGIÃO, NÃO APARELHADA, SEÇÃO RETANGULAR 6 X 40 CM. AF_03/2024</v>
          </cell>
          <cell r="C2922" t="str">
            <v>M</v>
          </cell>
          <cell r="D2922">
            <v>180.32</v>
          </cell>
        </row>
        <row r="2923">
          <cell r="A2923">
            <v>105089</v>
          </cell>
          <cell r="B2923" t="str">
            <v>VIGA DE MADEIRA SERRADA, MAÇARANDUBA OU EQUIVALENTE DA REGIÃO, APARELHADA, SEÇÃO RETANGULAR 8 X 30 CM. AF_03/2024</v>
          </cell>
          <cell r="C2923" t="str">
            <v>M</v>
          </cell>
          <cell r="D2923">
            <v>166.41</v>
          </cell>
        </row>
        <row r="2924">
          <cell r="A2924">
            <v>105090</v>
          </cell>
          <cell r="B2924" t="str">
            <v>PISO DE MADEIRA, SOBRE VIGOTAS DE MADEIRA SEÇÃO 7,5 X 15 CM. AF_03/2024</v>
          </cell>
          <cell r="C2924" t="str">
            <v>M2</v>
          </cell>
          <cell r="D2924">
            <v>331.22</v>
          </cell>
        </row>
        <row r="2925">
          <cell r="A2925">
            <v>105091</v>
          </cell>
          <cell r="B2925" t="str">
            <v>VIGA DE MADEIRA SERRADA, MAÇARANDUBA OU EQUIVALENTE DA REGIÃO, APARELHADA, SEÇÃO RETANGULAR 7,5 X 23 CM. AF_03/2024</v>
          </cell>
          <cell r="C2925" t="str">
            <v>M</v>
          </cell>
          <cell r="D2925">
            <v>131.88999999999999</v>
          </cell>
        </row>
        <row r="2926">
          <cell r="A2926">
            <v>105092</v>
          </cell>
          <cell r="B2926" t="str">
            <v>VIGA DE MADEIRA SERRADA, MAÇARANDUBA OU EQUIVALENTE DA REGIÃO, NÃO APARELHADA, SEÇÃO RETANGULAR 7,5 X 23 CM. AF_03/2024</v>
          </cell>
          <cell r="C2926" t="str">
            <v>M</v>
          </cell>
          <cell r="D2926">
            <v>143.47</v>
          </cell>
        </row>
        <row r="2927">
          <cell r="A2927">
            <v>105093</v>
          </cell>
          <cell r="B2927" t="str">
            <v>VIGA DE MADEIRA SERRADA, MAÇARANDUBA OU EQUIVALENTE DA REGIÃO, NÃO APARELHADA, SEÇÃO RETANGULAR 8 X 30 CM. AF_03/2024</v>
          </cell>
          <cell r="C2927" t="str">
            <v>M</v>
          </cell>
          <cell r="D2927">
            <v>145.54</v>
          </cell>
        </row>
        <row r="2928">
          <cell r="A2928">
            <v>105095</v>
          </cell>
          <cell r="B2928" t="str">
            <v>PILAR DE MADEIRA ROLIÇA, EUCALIPTO OU EQUIVALENTE DA REGIÃO, FIXADO COM VERGALHÃO, DIÂMETRO DE 16 A 20 CM, APOIO ARTICULADO, COMPRIMENTO DE 3 M. AF_03/2024</v>
          </cell>
          <cell r="C2928" t="str">
            <v>M</v>
          </cell>
          <cell r="D2928">
            <v>91.74</v>
          </cell>
        </row>
        <row r="2929">
          <cell r="A2929">
            <v>105098</v>
          </cell>
          <cell r="B2929" t="str">
            <v>PILAR DE MADEIRA ROLIÇA, EUCALIPTO OU EQUIVALENTE DA REGIÃO, FIXADO COM VERGALHÃO, DIÂMETRO DE 16 A 20 CM, APOIO ARTICULADO, COMPRIMENTO DE 6 M. AF_03/2024</v>
          </cell>
          <cell r="C2929" t="str">
            <v>M</v>
          </cell>
          <cell r="D2929">
            <v>80.900000000000006</v>
          </cell>
        </row>
        <row r="2930">
          <cell r="A2930">
            <v>105099</v>
          </cell>
          <cell r="B2930" t="str">
            <v>VIGA DE MADEIRA ROLIÇA, EUCALIPTO OU EQUIVALENTE DA REGIÃO, DIÂMETRO DE 12 A 15 CM. AF_03/2024</v>
          </cell>
          <cell r="C2930" t="str">
            <v>M</v>
          </cell>
          <cell r="D2930">
            <v>78.239999999999995</v>
          </cell>
        </row>
        <row r="2931">
          <cell r="A2931">
            <v>105100</v>
          </cell>
          <cell r="B2931" t="str">
            <v>VIGA DE MADEIRA ROLIÇA, EUCALIPTO OU EQUIVALENTE DA REGIÃO, DIÂMETRO DE 16 A 20 CM. AF_03/2024</v>
          </cell>
          <cell r="C2931" t="str">
            <v>M</v>
          </cell>
          <cell r="D2931">
            <v>110.28</v>
          </cell>
        </row>
        <row r="2932">
          <cell r="A2932">
            <v>105101</v>
          </cell>
          <cell r="B2932" t="str">
            <v>VIGA DE MADEIRA ROLIÇA, EUCALIPTO OU EQUIVALENTE DA REGIÃO, DIÂMETRO DE 21 A 29 CM. AF_03/2024</v>
          </cell>
          <cell r="C2932" t="str">
            <v>M</v>
          </cell>
          <cell r="D2932">
            <v>211.7</v>
          </cell>
        </row>
        <row r="2933">
          <cell r="A2933">
            <v>105102</v>
          </cell>
          <cell r="B2933" t="str">
            <v>VIGA DE MADEIRA ROLIÇA, EUCALIPTO OU EQUIVALENTE DA REGIÃO, DIÂMETRO DE 30 A 34 CM. AF_03/2024</v>
          </cell>
          <cell r="C2933" t="str">
            <v>M</v>
          </cell>
          <cell r="D2933">
            <v>289.69</v>
          </cell>
        </row>
        <row r="2934">
          <cell r="A2934">
            <v>98562</v>
          </cell>
          <cell r="B2934" t="str">
            <v>IMPERMEABILIZAÇÃO DE SUPERFÍCIE COM ARGAMASSA DE CIMENTO E AREIA, COM ADITIVO IMPERMEABILIZANTE, E = 1,5CM. AF_09/2023</v>
          </cell>
          <cell r="C2934" t="str">
            <v>M2</v>
          </cell>
          <cell r="D2934">
            <v>47.51</v>
          </cell>
        </row>
        <row r="2935">
          <cell r="A2935">
            <v>98555</v>
          </cell>
          <cell r="B2935" t="str">
            <v>IMPERMEABILIZAÇÃO DE SUPERFÍCIE COM ARGAMASSA POLIMÉRICA / MEMBRANA ACRÍLICA, 3 DEMÃOS. AF_09/2023</v>
          </cell>
          <cell r="C2935" t="str">
            <v>M2</v>
          </cell>
          <cell r="D2935">
            <v>28.52</v>
          </cell>
        </row>
        <row r="2936">
          <cell r="A2936">
            <v>98556</v>
          </cell>
          <cell r="B2936" t="str">
            <v>IMPERMEABILIZAÇÃO DE SUPERFÍCIE COM ARGAMASSA POLIMÉRICA / MEMBRANA ACRÍLICA, 4 DEMÃOS, REFORÇADA COM VÉU DE POLIÉSTER (MAV). AF_09/2023</v>
          </cell>
          <cell r="C2936" t="str">
            <v>M2</v>
          </cell>
          <cell r="D2936">
            <v>54.92</v>
          </cell>
        </row>
        <row r="2937">
          <cell r="A2937">
            <v>98558</v>
          </cell>
          <cell r="B2937" t="str">
            <v>TRATAMENTO DE RALO OU PONTO EMERGENTE COM ARGAMASSA POLIMÉRICA / MEMBRANA ACRÍLICA REFORÇADO COM TELA DE POLIÉSTER (MAV). AF_09/2023</v>
          </cell>
          <cell r="C2937" t="str">
            <v>UN</v>
          </cell>
          <cell r="D2937">
            <v>9.24</v>
          </cell>
        </row>
        <row r="2938">
          <cell r="A2938">
            <v>98559</v>
          </cell>
          <cell r="B2938" t="str">
            <v>TRATAMENTO DE RODAPÉ COM TELA DE POLIÉSTER. AF_09/2023</v>
          </cell>
          <cell r="C2938" t="str">
            <v>M</v>
          </cell>
          <cell r="D2938">
            <v>5.22</v>
          </cell>
        </row>
        <row r="2939">
          <cell r="A2939">
            <v>98546</v>
          </cell>
          <cell r="B2939" t="str">
            <v>IMPERMEABILIZAÇÃO DE SUPERFÍCIE COM MANTA ASFÁLTICA, UMA CAMADA, INCLUSIVE APLICAÇÃO DE PRIMER ASFÁLTICO, E=4MM. AF_09/2023</v>
          </cell>
          <cell r="C2939" t="str">
            <v>M2</v>
          </cell>
          <cell r="D2939">
            <v>129.56</v>
          </cell>
        </row>
        <row r="2940">
          <cell r="A2940">
            <v>98547</v>
          </cell>
          <cell r="B2940" t="str">
            <v>IMPERMEABILIZAÇÃO DE SUPERFÍCIE COM MANTA ASFÁLTICA, DUAS CAMADAS, INCLUSIVE APLICAÇÃO DE PRIMER ASFÁLTICO, E=3MM E E=4MM. AF_09/2023</v>
          </cell>
          <cell r="C2940" t="str">
            <v>M2</v>
          </cell>
          <cell r="D2940">
            <v>220.09</v>
          </cell>
        </row>
        <row r="2941">
          <cell r="A2941">
            <v>98553</v>
          </cell>
          <cell r="B2941" t="str">
            <v>IMPERMEABILIZAÇÃO DE SUPERFÍCIE COM MEMBRANA À BASE DE POLIURETANO, 2 DEMÃOS. AF_09/2023</v>
          </cell>
          <cell r="C2941" t="str">
            <v>M2</v>
          </cell>
          <cell r="D2941">
            <v>153.47</v>
          </cell>
        </row>
        <row r="2942">
          <cell r="A2942">
            <v>98554</v>
          </cell>
          <cell r="B2942" t="str">
            <v>IMPERMEABILIZAÇÃO DE SUPERFÍCIE COM MEMBRANA À BASE DE RESINA ACRÍLICA, 3 DEMÃOS. AF_09/2023</v>
          </cell>
          <cell r="C2942" t="str">
            <v>M2</v>
          </cell>
          <cell r="D2942">
            <v>41.22</v>
          </cell>
        </row>
        <row r="2943">
          <cell r="A2943">
            <v>98557</v>
          </cell>
          <cell r="B2943" t="str">
            <v>IMPERMEABILIZAÇÃO DE SUPERFÍCIE COM EMULSÃO ASFÁLTICA, 2 DEMÃOS. AF_09/2023</v>
          </cell>
          <cell r="C2943" t="str">
            <v>M2</v>
          </cell>
          <cell r="D2943">
            <v>36.299999999999997</v>
          </cell>
        </row>
        <row r="2944">
          <cell r="A2944">
            <v>98563</v>
          </cell>
          <cell r="B2944" t="str">
            <v>PROTEÇÃO MECÂNICA DE SUPERFÍCIE HORIZONTAL COM ARGAMASSA DE CIMENTO E AREIA, TRAÇO 1:3, E=2CM. AF_09/2023</v>
          </cell>
          <cell r="C2944" t="str">
            <v>M2</v>
          </cell>
          <cell r="D2944">
            <v>35.74</v>
          </cell>
        </row>
        <row r="2945">
          <cell r="A2945">
            <v>98564</v>
          </cell>
          <cell r="B2945" t="str">
            <v>PROTEÇÃO MECÂNICA DE SUPERFÍCIE VERTICAL COM ARGAMASSA DE CIMENTO E AREIA, TRAÇO 1:3, E=2CM. AF_09/2023</v>
          </cell>
          <cell r="C2945" t="str">
            <v>M2</v>
          </cell>
          <cell r="D2945">
            <v>48.5</v>
          </cell>
        </row>
        <row r="2946">
          <cell r="A2946">
            <v>98565</v>
          </cell>
          <cell r="B2946" t="str">
            <v>PROTEÇÃO MECÂNICA DE SUPERFICIE HORIZONTAL COM ARGAMASSA DE CIMENTO E AREIA, TRAÇO 1:3, E=3CM. AF_09/2023</v>
          </cell>
          <cell r="C2946" t="str">
            <v>M2</v>
          </cell>
          <cell r="D2946">
            <v>50.87</v>
          </cell>
        </row>
        <row r="2947">
          <cell r="A2947">
            <v>98566</v>
          </cell>
          <cell r="B2947" t="str">
            <v>PROTEÇÃO MECÂNICA DE SUPERFÍCIE VERTICAL COM ARGAMASSA DE CIMENTO E AREIA, TRAÇO 1:3, E=3CM. AF_09/2023</v>
          </cell>
          <cell r="C2947" t="str">
            <v>M2</v>
          </cell>
          <cell r="D2947">
            <v>63.63</v>
          </cell>
        </row>
        <row r="2948">
          <cell r="A2948">
            <v>98567</v>
          </cell>
          <cell r="B2948" t="str">
            <v>PROTEÇÃO MECÂNICA DE SUPERFICIE HORIZONTAL COM ARGAMASSA DE CIMENTO E AREIA, TRAÇO 1:3, E=4CM. AF_09/2023</v>
          </cell>
          <cell r="C2948" t="str">
            <v>M2</v>
          </cell>
          <cell r="D2948">
            <v>65.260000000000005</v>
          </cell>
        </row>
        <row r="2949">
          <cell r="A2949">
            <v>98568</v>
          </cell>
          <cell r="B2949" t="str">
            <v>PROTEÇÃO MECÂNICA DE SUPERFÍCIE VERTICAL COM ARGAMASSA DE CIMENTO E AREIA, TRAÇO 1:3, E=4CM. AF_09/2023</v>
          </cell>
          <cell r="C2949" t="str">
            <v>M2</v>
          </cell>
          <cell r="D2949">
            <v>78.02</v>
          </cell>
        </row>
        <row r="2950">
          <cell r="A2950">
            <v>98569</v>
          </cell>
          <cell r="B2950" t="str">
            <v>PROTEÇÃO MECÂNICA DE SUPERFICIE HORIZONTAL COM ARGAMASSA DE CIMENTO E AREIA, TRAÇO 1:3, E=5CM. AF_09/2023</v>
          </cell>
          <cell r="C2950" t="str">
            <v>M2</v>
          </cell>
          <cell r="D2950">
            <v>80.37</v>
          </cell>
        </row>
        <row r="2951">
          <cell r="A2951">
            <v>98570</v>
          </cell>
          <cell r="B2951" t="str">
            <v>PROTEÇÃO MECÂNICA DE SUPERFÍCIE VERTICAL COM ARGAMASSA DE CIMENTO E AREIA, TRAÇO 1:3, E=5CM. AF_09/2023</v>
          </cell>
          <cell r="C2951" t="str">
            <v>M2</v>
          </cell>
          <cell r="D2951">
            <v>93.14</v>
          </cell>
        </row>
        <row r="2952">
          <cell r="A2952">
            <v>98571</v>
          </cell>
          <cell r="B2952" t="str">
            <v>PROTEÇÃO MECÂNICA DE SUPERFICIE HORIZONTAL COM CONCRETO 15 MPA, E=4CM. AF_09/2023</v>
          </cell>
          <cell r="C2952" t="str">
            <v>M2</v>
          </cell>
          <cell r="D2952">
            <v>49.11</v>
          </cell>
        </row>
        <row r="2953">
          <cell r="A2953">
            <v>98572</v>
          </cell>
          <cell r="B2953" t="str">
            <v>PROTEÇÃO MECÂNICA DE SUPERFICIE HORIZONTAL COM CONCRETO 15 MPA, E=5CM. AF_09/2023</v>
          </cell>
          <cell r="C2953" t="str">
            <v>M2</v>
          </cell>
          <cell r="D2953">
            <v>60.18</v>
          </cell>
        </row>
        <row r="2954">
          <cell r="A2954">
            <v>98573</v>
          </cell>
          <cell r="B2954" t="str">
            <v>PROTEÇÃO MECÂNICA DE SUPERFÍCIE VERTICAL COM CONCRETO 15 MPA, E=5CM. AF_09/2023</v>
          </cell>
          <cell r="C2954" t="str">
            <v>M2</v>
          </cell>
          <cell r="D2954">
            <v>72.38</v>
          </cell>
        </row>
        <row r="2955">
          <cell r="A2955">
            <v>91831</v>
          </cell>
          <cell r="B2955" t="str">
            <v>ELETRODUTO FLEXÍVEL CORRUGADO, PVC, DN 20 MM (1/2"), PARA CIRCUITOS TERMINAIS, INSTALADO EM FORRO - FORNECIMENTO E INSTALAÇÃO. AF_03/2023_PA</v>
          </cell>
          <cell r="C2955" t="str">
            <v>M</v>
          </cell>
          <cell r="D2955">
            <v>16.91</v>
          </cell>
        </row>
        <row r="2956">
          <cell r="A2956">
            <v>91833</v>
          </cell>
          <cell r="B2956" t="str">
            <v>ELETRODUTO FLEXÍVEL CORRUGADO REFORÇADO, PVC, DN 20 MM (1/2"), PARA CIRCUITOS TERMINAIS, INSTALADO EM FORRO - FORNECIMENTO E INSTALAÇÃO. AF_03/2023_PA</v>
          </cell>
          <cell r="C2956" t="str">
            <v>M</v>
          </cell>
          <cell r="D2956">
            <v>17.399999999999999</v>
          </cell>
        </row>
        <row r="2957">
          <cell r="A2957">
            <v>91834</v>
          </cell>
          <cell r="B2957" t="str">
            <v>ELETRODUTO FLEXÍVEL CORRUGADO, PVC, DN 25 MM (3/4"), PARA CIRCUITOS TERMINAIS, INSTALADO EM FORRO - FORNECIMENTO E INSTALAÇÃO. AF_03/2023_PA</v>
          </cell>
          <cell r="C2957" t="str">
            <v>M</v>
          </cell>
          <cell r="D2957">
            <v>17.739999999999998</v>
          </cell>
        </row>
        <row r="2958">
          <cell r="A2958">
            <v>91835</v>
          </cell>
          <cell r="B2958" t="str">
            <v>ELETRODUTO FLEXÍVEL CORRUGADO REFORÇADO, PVC, DN 25 MM (3/4"), PARA CIRCUITOS TERMINAIS, INSTALADO EM FORRO - FORNECIMENTO E INSTALAÇÃO. AF_03/2023_PA</v>
          </cell>
          <cell r="C2958" t="str">
            <v>M</v>
          </cell>
          <cell r="D2958">
            <v>18.96</v>
          </cell>
        </row>
        <row r="2959">
          <cell r="A2959">
            <v>91836</v>
          </cell>
          <cell r="B2959" t="str">
            <v>ELETRODUTO FLEXÍVEL CORRUGADO, PVC, DN 32 MM (1"), PARA CIRCUITOS TERMINAIS, INSTALADO EM FORRO - FORNECIMENTO E INSTALAÇÃO. AF_03/2023_PA</v>
          </cell>
          <cell r="C2959" t="str">
            <v>M</v>
          </cell>
          <cell r="D2959">
            <v>20.21</v>
          </cell>
        </row>
        <row r="2960">
          <cell r="A2960">
            <v>91837</v>
          </cell>
          <cell r="B2960" t="str">
            <v>ELETRODUTO FLEXÍVEL CORRUGADO REFORÇADO, PVC, DN 32 MM (1"), PARA CIRCUITOS TERMINAIS, INSTALADO EM FORRO - FORNECIMENTO E INSTALAÇÃO. AF_03/2023_PA</v>
          </cell>
          <cell r="C2960" t="str">
            <v>M</v>
          </cell>
          <cell r="D2960">
            <v>23.07</v>
          </cell>
        </row>
        <row r="2961">
          <cell r="A2961">
            <v>91839</v>
          </cell>
          <cell r="B2961" t="str">
            <v>ELETRODUTO FLEXÍVEL LISO, PEAD, DN 32 MM (1"), PARA CIRCUITOS TERMINAIS, INSTALADO EM FORRO - FORNECIMENTO E INSTALAÇÃO. AF_03/2023_PA</v>
          </cell>
          <cell r="C2961" t="str">
            <v>M</v>
          </cell>
          <cell r="D2961">
            <v>19.670000000000002</v>
          </cell>
        </row>
        <row r="2962">
          <cell r="A2962">
            <v>91840</v>
          </cell>
          <cell r="B2962" t="str">
            <v>ELETRODUTO FLEXÍVEL CORRUGADO, PEAD, DN 40 MM (1 1/4"), PARA CIRCUITOS TERMINAIS, INSTALADO EM FORRO - FORNECIMENTO E INSTALAÇÃO. AF_03/2023_PA</v>
          </cell>
          <cell r="C2962" t="str">
            <v>M</v>
          </cell>
          <cell r="D2962">
            <v>22.48</v>
          </cell>
        </row>
        <row r="2963">
          <cell r="A2963">
            <v>91841</v>
          </cell>
          <cell r="B2963" t="str">
            <v>ELETRODUTO FLEXÍVEL LISO, PEAD, DN 40 MM (1 1/4"), PARA CIRCUITOS TERMINAIS, INSTALADO EM FORRO - FORNECIMENTO E INSTALAÇÃO. AF_03/2023_PA</v>
          </cell>
          <cell r="C2963" t="str">
            <v>M</v>
          </cell>
          <cell r="D2963">
            <v>21.69</v>
          </cell>
        </row>
        <row r="2964">
          <cell r="A2964">
            <v>91843</v>
          </cell>
          <cell r="B2964" t="str">
            <v>ELETRODUTO FLEXÍVEL CORRUGADO REFORÇADO, PVC, DN 20 MM (1/2"), PARA CIRCUITOS TERMINAIS, INSTALADO EM LAJE - FORNECIMENTO E INSTALAÇÃO. AF_03/2023</v>
          </cell>
          <cell r="C2964" t="str">
            <v>M</v>
          </cell>
          <cell r="D2964">
            <v>6.18</v>
          </cell>
        </row>
        <row r="2965">
          <cell r="A2965">
            <v>91845</v>
          </cell>
          <cell r="B2965" t="str">
            <v>ELETRODUTO FLEXÍVEL CORRUGADO REFORÇADO, PVC, DN 25 MM (3/4"), PARA CIRCUITOS TERMINAIS, INSTALADO EM LAJE - FORNECIMENTO E INSTALAÇÃO. AF_03/2023</v>
          </cell>
          <cell r="C2965" t="str">
            <v>M</v>
          </cell>
          <cell r="D2965">
            <v>7.69</v>
          </cell>
        </row>
        <row r="2966">
          <cell r="A2966">
            <v>91847</v>
          </cell>
          <cell r="B2966" t="str">
            <v>ELETRODUTO FLEXÍVEL CORRUGADO REFORÇADO, PVC, DN 32 MM (1"), PARA CIRCUITOS TERMINAIS, INSTALADO EM LAJE - FORNECIMENTO E INSTALAÇÃO. AF_03/2023</v>
          </cell>
          <cell r="C2966" t="str">
            <v>M</v>
          </cell>
          <cell r="D2966">
            <v>11.86</v>
          </cell>
        </row>
        <row r="2967">
          <cell r="A2967">
            <v>91849</v>
          </cell>
          <cell r="B2967" t="str">
            <v>ELETRODUTO FLEXÍVEL LISO, PEAD, DN 32 MM (1"), PARA CIRCUITOS TERMINAIS, INSTALADO EM LAJE - FORNECIMENTO E INSTALAÇÃO. AF_03/2023</v>
          </cell>
          <cell r="C2967" t="str">
            <v>M</v>
          </cell>
          <cell r="D2967">
            <v>8.4600000000000009</v>
          </cell>
        </row>
        <row r="2968">
          <cell r="A2968">
            <v>91850</v>
          </cell>
          <cell r="B2968" t="str">
            <v>ELETRODUTO FLEXÍVEL CORRUGADO, PEAD, DN 40 MM (1 1/4"), PARA CIRCUITOS TERMINAIS, INSTALADO EM LAJE - FORNECIMENTO E INSTALAÇÃO. AF_03/2023</v>
          </cell>
          <cell r="C2968" t="str">
            <v>M</v>
          </cell>
          <cell r="D2968">
            <v>11.22</v>
          </cell>
        </row>
        <row r="2969">
          <cell r="A2969">
            <v>91851</v>
          </cell>
          <cell r="B2969" t="str">
            <v>ELETRODUTO FLEXÍVEL LISO, PEAD, DN 40 MM (1 1/4"), PARA CIRCUITOS TERMINAIS, INSTALADO EM LAJE - FORNECIMENTO E INSTALAÇÃO. AF_03/2023</v>
          </cell>
          <cell r="C2969" t="str">
            <v>M</v>
          </cell>
          <cell r="D2969">
            <v>10.43</v>
          </cell>
        </row>
        <row r="2970">
          <cell r="A2970">
            <v>91852</v>
          </cell>
          <cell r="B2970" t="str">
            <v>ELETRODUTO FLEXÍVEL CORRUGADO, PVC, DN 20 MM (1/2"), PARA CIRCUITOS TERMINAIS, INSTALADO EM PAREDE - FORNECIMENTO E INSTALAÇÃO. AF_03/2023</v>
          </cell>
          <cell r="C2970" t="str">
            <v>M</v>
          </cell>
          <cell r="D2970">
            <v>9.1300000000000008</v>
          </cell>
        </row>
        <row r="2971">
          <cell r="A2971">
            <v>91853</v>
          </cell>
          <cell r="B2971" t="str">
            <v>ELETRODUTO FLEXÍVEL CORRUGADO REFORÇADO, PVC, DN 20 MM (1/2"), PARA CIRCUITOS TERMINAIS, INSTALADO EM PAREDE - FORNECIMENTO E INSTALAÇÃO. AF_03/2023</v>
          </cell>
          <cell r="C2971" t="str">
            <v>M</v>
          </cell>
          <cell r="D2971">
            <v>9.58</v>
          </cell>
        </row>
        <row r="2972">
          <cell r="A2972">
            <v>91854</v>
          </cell>
          <cell r="B2972" t="str">
            <v>ELETRODUTO FLEXÍVEL CORRUGADO, PVC, DN 25 MM (3/4"), PARA CIRCUITOS TERMINAIS, INSTALADO EM PAREDE - FORNECIMENTO E INSTALAÇÃO. AF_03/2023</v>
          </cell>
          <cell r="C2972" t="str">
            <v>M</v>
          </cell>
          <cell r="D2972">
            <v>9.8800000000000008</v>
          </cell>
        </row>
        <row r="2973">
          <cell r="A2973">
            <v>91855</v>
          </cell>
          <cell r="B2973" t="str">
            <v>ELETRODUTO FLEXÍVEL CORRUGADO REFORÇADO, PVC, DN 25 MM (3/4"), PARA CIRCUITOS TERMINAIS, INSTALADO EM PAREDE - FORNECIMENTO E INSTALAÇÃO. AF_03/2023</v>
          </cell>
          <cell r="C2973" t="str">
            <v>M</v>
          </cell>
          <cell r="D2973">
            <v>11.01</v>
          </cell>
        </row>
        <row r="2974">
          <cell r="A2974">
            <v>91856</v>
          </cell>
          <cell r="B2974" t="str">
            <v>ELETRODUTO FLEXÍVEL CORRUGADO, PVC, DN 32 MM (1"), PARA CIRCUITOS TERMINAIS, INSTALADO EM PAREDE - FORNECIMENTO E INSTALAÇÃO. AF_03/2023</v>
          </cell>
          <cell r="C2974" t="str">
            <v>M</v>
          </cell>
          <cell r="D2974">
            <v>12.28</v>
          </cell>
        </row>
        <row r="2975">
          <cell r="A2975">
            <v>91857</v>
          </cell>
          <cell r="B2975" t="str">
            <v>ELETRODUTO FLEXÍVEL CORRUGADO REFORÇADO, PVC, DN 32 MM (1"), PARA CIRCUITOS TERMINAIS, INSTALADO EM PAREDE - FORNECIMENTO E INSTALAÇÃO. AF_03/2023</v>
          </cell>
          <cell r="C2975" t="str">
            <v>M</v>
          </cell>
          <cell r="D2975">
            <v>14.92</v>
          </cell>
        </row>
        <row r="2976">
          <cell r="A2976">
            <v>91859</v>
          </cell>
          <cell r="B2976" t="str">
            <v>ELETRODUTO FLEXÍVEL LISO, PEAD, DN 32 MM (1"), PARA CIRCUITOS TERMINAIS, INSTALADO EM PAREDE - FORNECIMENTO E INSTALAÇÃO. AF_03/2023</v>
          </cell>
          <cell r="C2976" t="str">
            <v>M</v>
          </cell>
          <cell r="D2976">
            <v>11.78</v>
          </cell>
        </row>
        <row r="2977">
          <cell r="A2977">
            <v>91860</v>
          </cell>
          <cell r="B2977" t="str">
            <v>ELETRODUTO FLEXÍVEL CORRUGADO, PEAD, DN 40 MM (1 1/4"), PARA CIRCUITOS TERMINAIS, INSTALADO EM PAREDE - FORNECIMENTO E INSTALAÇÃO. AF_03/2023</v>
          </cell>
          <cell r="C2977" t="str">
            <v>M</v>
          </cell>
          <cell r="D2977">
            <v>14.4</v>
          </cell>
        </row>
        <row r="2978">
          <cell r="A2978">
            <v>91861</v>
          </cell>
          <cell r="B2978" t="str">
            <v>ELETRODUTO FLEXÍVEL LISO, PEAD, DN 40 MM (1 1/4"), PARA CIRCUITOS TERMINAIS, INSTALADO EM PAREDE - FORNECIMENTO E INSTALAÇÃO. AF_03/2023</v>
          </cell>
          <cell r="C2978" t="str">
            <v>M</v>
          </cell>
          <cell r="D2978">
            <v>13.66</v>
          </cell>
        </row>
        <row r="2979">
          <cell r="A2979">
            <v>91862</v>
          </cell>
          <cell r="B2979" t="str">
            <v>ELETRODUTO RÍGIDO ROSCÁVEL, PVC, DN 20 MM (1/2"), PARA CIRCUITOS TERMINAIS, INSTALADO EM FORRO - FORNECIMENTO E INSTALAÇÃO. AF_03/2023</v>
          </cell>
          <cell r="C2979" t="str">
            <v>M</v>
          </cell>
          <cell r="D2979">
            <v>9.35</v>
          </cell>
        </row>
        <row r="2980">
          <cell r="A2980">
            <v>91863</v>
          </cell>
          <cell r="B2980" t="str">
            <v>ELETRODUTO RÍGIDO ROSCÁVEL, PVC, DN 25 MM (3/4"), PARA CIRCUITOS TERMINAIS, INSTALADO EM FORRO - FORNECIMENTO E INSTALAÇÃO. AF_03/2023</v>
          </cell>
          <cell r="C2980" t="str">
            <v>M</v>
          </cell>
          <cell r="D2980">
            <v>10.95</v>
          </cell>
        </row>
        <row r="2981">
          <cell r="A2981">
            <v>91864</v>
          </cell>
          <cell r="B2981" t="str">
            <v>ELETRODUTO RÍGIDO ROSCÁVEL, PVC, DN 32 MM (1"), PARA CIRCUITOS TERMINAIS, INSTALADO EM FORRO - FORNECIMENTO E INSTALAÇÃO. AF_03/2023</v>
          </cell>
          <cell r="C2981" t="str">
            <v>M</v>
          </cell>
          <cell r="D2981">
            <v>14.42</v>
          </cell>
        </row>
        <row r="2982">
          <cell r="A2982">
            <v>91865</v>
          </cell>
          <cell r="B2982" t="str">
            <v>ELETRODUTO RÍGIDO ROSCÁVEL, PVC, DN 40 MM (1 1/4"), PARA CIRCUITOS TERMINAIS, INSTALADO EM FORRO - FORNECIMENTO E INSTALAÇÃO. AF_03/2023</v>
          </cell>
          <cell r="C2982" t="str">
            <v>M</v>
          </cell>
          <cell r="D2982">
            <v>17.89</v>
          </cell>
        </row>
        <row r="2983">
          <cell r="A2983">
            <v>91866</v>
          </cell>
          <cell r="B2983" t="str">
            <v>ELETRODUTO RÍGIDO ROSCÁVEL, PVC, DN 20 MM (1/2"), PARA CIRCUITOS TERMINAIS, INSTALADO EM LAJE - FORNECIMENTO E INSTALAÇÃO. AF_03/2023</v>
          </cell>
          <cell r="C2983" t="str">
            <v>M</v>
          </cell>
          <cell r="D2983">
            <v>7.94</v>
          </cell>
        </row>
        <row r="2984">
          <cell r="A2984">
            <v>91867</v>
          </cell>
          <cell r="B2984" t="str">
            <v>ELETRODUTO RÍGIDO ROSCÁVEL, PVC, DN 25 MM (3/4"), PARA CIRCUITOS TERMINAIS, INSTALADO EM LAJE - FORNECIMENTO E INSTALAÇÃO. AF_03/2023</v>
          </cell>
          <cell r="C2984" t="str">
            <v>M</v>
          </cell>
          <cell r="D2984">
            <v>9.56</v>
          </cell>
        </row>
        <row r="2985">
          <cell r="A2985">
            <v>91868</v>
          </cell>
          <cell r="B2985" t="str">
            <v>ELETRODUTO RÍGIDO ROSCÁVEL, PVC, DN 32 MM (1"), PARA CIRCUITOS TERMINAIS, INSTALADO EM LAJE - FORNECIMENTO E INSTALAÇÃO. AF_03/2023</v>
          </cell>
          <cell r="C2985" t="str">
            <v>M</v>
          </cell>
          <cell r="D2985">
            <v>13.03</v>
          </cell>
        </row>
        <row r="2986">
          <cell r="A2986">
            <v>91869</v>
          </cell>
          <cell r="B2986" t="str">
            <v>ELETRODUTO RÍGIDO ROSCÁVEL, PVC, DN 40 MM (1 1/4"), PARA CIRCUITOS TERMINAIS, INSTALADO EM LAJE - FORNECIMENTO E INSTALAÇÃO. AF_03/2023</v>
          </cell>
          <cell r="C2986" t="str">
            <v>M</v>
          </cell>
          <cell r="D2986">
            <v>16.45</v>
          </cell>
        </row>
        <row r="2987">
          <cell r="A2987">
            <v>91870</v>
          </cell>
          <cell r="B2987" t="str">
            <v>ELETRODUTO RÍGIDO ROSCÁVEL, PVC, DN 20 MM (1/2"), PARA CIRCUITOS TERMINAIS, INSTALADO EM PAREDE - FORNECIMENTO E INSTALAÇÃO. AF_03/2023</v>
          </cell>
          <cell r="C2987" t="str">
            <v>M</v>
          </cell>
          <cell r="D2987">
            <v>12.68</v>
          </cell>
        </row>
        <row r="2988">
          <cell r="A2988">
            <v>91871</v>
          </cell>
          <cell r="B2988" t="str">
            <v>ELETRODUTO RÍGIDO ROSCÁVEL, PVC, DN 25 MM (3/4"), PARA CIRCUITOS TERMINAIS, INSTALADO EM PAREDE - FORNECIMENTO E INSTALAÇÃO. AF_03/2023</v>
          </cell>
          <cell r="C2988" t="str">
            <v>M</v>
          </cell>
          <cell r="D2988">
            <v>14.3</v>
          </cell>
        </row>
        <row r="2989">
          <cell r="A2989">
            <v>91872</v>
          </cell>
          <cell r="B2989" t="str">
            <v>ELETRODUTO RÍGIDO ROSCÁVEL, PVC, DN 32 MM (1"), PARA CIRCUITOS TERMINAIS, INSTALADO EM PAREDE - FORNECIMENTO E INSTALAÇÃO. AF_03/2023</v>
          </cell>
          <cell r="C2989" t="str">
            <v>M</v>
          </cell>
          <cell r="D2989">
            <v>17.77</v>
          </cell>
        </row>
        <row r="2990">
          <cell r="A2990">
            <v>91873</v>
          </cell>
          <cell r="B2990" t="str">
            <v>ELETRODUTO RÍGIDO ROSCÁVEL, PVC, DN 40 MM (1 1/4"), PARA CIRCUITOS TERMINAIS, INSTALADO EM PAREDE - FORNECIMENTO E INSTALAÇÃO. AF_03/2023</v>
          </cell>
          <cell r="C2990" t="str">
            <v>M</v>
          </cell>
          <cell r="D2990">
            <v>21.17</v>
          </cell>
        </row>
        <row r="2991">
          <cell r="A2991">
            <v>93008</v>
          </cell>
          <cell r="B2991" t="str">
            <v>ELETRODUTO RÍGIDO ROSCÁVEL, PVC, DN 50 MM (1 1/2"), PARA REDE ENTERRADA DE DISTRIBUIÇÃO DE ENERGIA ELÉTRICA - FORNECIMENTO E INSTALAÇÃO. AF_12/2021</v>
          </cell>
          <cell r="C2991" t="str">
            <v>M</v>
          </cell>
          <cell r="D2991">
            <v>16.63</v>
          </cell>
        </row>
        <row r="2992">
          <cell r="A2992">
            <v>93009</v>
          </cell>
          <cell r="B2992" t="str">
            <v>ELETRODUTO RÍGIDO ROSCÁVEL, PVC, DN 60 MM (2"), PARA REDE ENTERRADA DE DISTRIBUIÇÃO DE ENERGIA ELÉTRICA - FORNECIMENTO E INSTALAÇÃO. AF_12/2021</v>
          </cell>
          <cell r="C2992" t="str">
            <v>M</v>
          </cell>
          <cell r="D2992">
            <v>24.06</v>
          </cell>
        </row>
        <row r="2993">
          <cell r="A2993">
            <v>93010</v>
          </cell>
          <cell r="B2993" t="str">
            <v>ELETRODUTO RÍGIDO ROSCÁVEL, PVC, DN 75 MM (2 1/2"), PARA REDE ENTERRADA DE DISTRIBUIÇÃO DE ENERGIA ELÉTRICA - FORNECIMENTO E INSTALAÇÃO. AF_12/2021</v>
          </cell>
          <cell r="C2993" t="str">
            <v>M</v>
          </cell>
          <cell r="D2993">
            <v>33.14</v>
          </cell>
        </row>
        <row r="2994">
          <cell r="A2994">
            <v>93011</v>
          </cell>
          <cell r="B2994" t="str">
            <v>ELETRODUTO RÍGIDO ROSCÁVEL, PVC, DN 85 MM (3"), PARA REDE ENTERRADA DE DISTRIBUIÇÃO DE ENERGIA ELÉTRICA - FORNECIMENTO E INSTALAÇÃO. AF_12/2021</v>
          </cell>
          <cell r="C2994" t="str">
            <v>M</v>
          </cell>
          <cell r="D2994">
            <v>40.270000000000003</v>
          </cell>
        </row>
        <row r="2995">
          <cell r="A2995">
            <v>93012</v>
          </cell>
          <cell r="B2995" t="str">
            <v>ELETRODUTO RÍGIDO ROSCÁVEL, PVC, DN 110 MM (4"), PARA REDE ENTERRADA DE DISTRIBUIÇÃO DE ENERGIA ELÉTRICA - FORNECIMENTO E INSTALAÇÃO. AF_12/2021</v>
          </cell>
          <cell r="C2995" t="str">
            <v>M</v>
          </cell>
          <cell r="D2995">
            <v>60.23</v>
          </cell>
        </row>
        <row r="2996">
          <cell r="A2996">
            <v>95726</v>
          </cell>
          <cell r="B2996" t="str">
            <v>ELETRODUTO RÍGIDO SOLDÁVEL, PVC, DN 20 MM (1/2"), APARENTE - FORNECIMENTO E INSTALAÇÃO. AF_10/2022_PA</v>
          </cell>
          <cell r="C2996" t="str">
            <v>M</v>
          </cell>
          <cell r="D2996">
            <v>15.83</v>
          </cell>
        </row>
        <row r="2997">
          <cell r="A2997">
            <v>95727</v>
          </cell>
          <cell r="B2997" t="str">
            <v>ELETRODUTO RÍGIDO SOLDÁVEL, PVC, DN 25 MM (3/4"), APARENTE - FORNECIMENTO E INSTALAÇÃO. AF_10/2022_PA</v>
          </cell>
          <cell r="C2997" t="str">
            <v>M</v>
          </cell>
          <cell r="D2997">
            <v>19.66</v>
          </cell>
        </row>
        <row r="2998">
          <cell r="A2998">
            <v>95728</v>
          </cell>
          <cell r="B2998" t="str">
            <v>ELETRODUTO RÍGIDO SOLDÁVEL, PVC, DN 32 MM (1"), APARENTE - FORNECIMENTO E INSTALAÇÃO. AF_10/2022_PA</v>
          </cell>
          <cell r="C2998" t="str">
            <v>M</v>
          </cell>
          <cell r="D2998">
            <v>25.69</v>
          </cell>
        </row>
        <row r="2999">
          <cell r="A2999">
            <v>97667</v>
          </cell>
          <cell r="B2999" t="str">
            <v>ELETRODUTO FLEXÍVEL CORRUGADO, PEAD, DN 50 (1 1/2"), PARA REDE ENTERRADA DE DISTRIBUIÇÃO DE ENERGIA ELÉTRICA - FORNECIMENTO E INSTALAÇÃO. AF_12/2021</v>
          </cell>
          <cell r="C2999" t="str">
            <v>M</v>
          </cell>
          <cell r="D2999">
            <v>9.8699999999999992</v>
          </cell>
        </row>
        <row r="3000">
          <cell r="A3000">
            <v>97668</v>
          </cell>
          <cell r="B3000" t="str">
            <v>ELETRODUTO FLEXÍVEL CORRUGADO, PEAD, DN 63 (2"), PARA REDE ENTERRADA DE DISTRIBUIÇÃO DE ENERGIA ELÉTRICA - FORNECIMENTO E INSTALAÇÃO. AF_12/2021</v>
          </cell>
          <cell r="C3000" t="str">
            <v>M</v>
          </cell>
          <cell r="D3000">
            <v>14.06</v>
          </cell>
        </row>
        <row r="3001">
          <cell r="A3001">
            <v>97669</v>
          </cell>
          <cell r="B3001" t="str">
            <v>ELETRODUTO FLEXÍVEL CORRUGADO, PEAD, DN 90 (3"), PARA REDE ENTERRADA DE DISTRIBUIÇÃO DE ENERGIA ELÉTRICA - FORNECIMENTO E INSTALAÇÃO. AF_12/2021</v>
          </cell>
          <cell r="C3001" t="str">
            <v>M</v>
          </cell>
          <cell r="D3001">
            <v>20.8</v>
          </cell>
        </row>
        <row r="3002">
          <cell r="A3002">
            <v>97670</v>
          </cell>
          <cell r="B3002" t="str">
            <v>ELETRODUTO FLEXÍVEL CORRUGADO, PEAD, DN 100 (4"), PARA REDE ENTERRADA DE DISTRIBUIÇÃO DE ENERGIA ELÉTRICA - FORNECIMENTO E INSTALAÇÃO. AF_12/2021</v>
          </cell>
          <cell r="C3002" t="str">
            <v>M</v>
          </cell>
          <cell r="D3002">
            <v>26.77</v>
          </cell>
        </row>
        <row r="3003">
          <cell r="A3003">
            <v>91874</v>
          </cell>
          <cell r="B3003" t="str">
            <v>LUVA PARA ELETRODUTO, PVC, ROSCÁVEL, DN 20 MM (1/2"), PARA CIRCUITOS TERMINAIS, INSTALADA EM FORRO - FORNECIMENTO E INSTALAÇÃO. AF_03/2023</v>
          </cell>
          <cell r="C3003" t="str">
            <v>UN</v>
          </cell>
          <cell r="D3003">
            <v>7.76</v>
          </cell>
        </row>
        <row r="3004">
          <cell r="A3004">
            <v>91875</v>
          </cell>
          <cell r="B3004" t="str">
            <v>LUVA PARA ELETRODUTO, PVC, ROSCÁVEL, DN 25 MM (3/4"), PARA CIRCUITOS TERMINAIS, INSTALADA EM FORRO - FORNECIMENTO E INSTALAÇÃO. AF_03/2023</v>
          </cell>
          <cell r="C3004" t="str">
            <v>UN</v>
          </cell>
          <cell r="D3004">
            <v>9.06</v>
          </cell>
        </row>
        <row r="3005">
          <cell r="A3005">
            <v>91876</v>
          </cell>
          <cell r="B3005" t="str">
            <v>LUVA PARA ELETRODUTO, PVC, ROSCÁVEL, DN 32 MM (1"), PARA CIRCUITOS TERMINAIS, INSTALADA EM FORRO - FORNECIMENTO E INSTALAÇÃO. AF_03/2023</v>
          </cell>
          <cell r="C3005" t="str">
            <v>UN</v>
          </cell>
          <cell r="D3005">
            <v>10.84</v>
          </cell>
        </row>
        <row r="3006">
          <cell r="A3006">
            <v>91877</v>
          </cell>
          <cell r="B3006" t="str">
            <v>LUVA PARA ELETRODUTO, PVC, ROSCÁVEL, DN 40 MM (1 1/4"), PARA CIRCUITOS TERMINAIS, INSTALADA EM FORRO - FORNECIMENTO E INSTALAÇÃO. AF_03/2023</v>
          </cell>
          <cell r="C3006" t="str">
            <v>UN</v>
          </cell>
          <cell r="D3006">
            <v>13.24</v>
          </cell>
        </row>
        <row r="3007">
          <cell r="A3007">
            <v>91878</v>
          </cell>
          <cell r="B3007" t="str">
            <v>LUVA PARA ELETRODUTO, PVC, ROSCÁVEL, DN 20 MM (1/2"), PARA CIRCUITOS TERMINAIS, INSTALADA EM LAJE - FORNECIMENTO E INSTALAÇÃO. AF_03/2023</v>
          </cell>
          <cell r="C3007" t="str">
            <v>UN</v>
          </cell>
          <cell r="D3007">
            <v>6.08</v>
          </cell>
        </row>
        <row r="3008">
          <cell r="A3008">
            <v>91879</v>
          </cell>
          <cell r="B3008" t="str">
            <v>LUVA PARA ELETRODUTO, PVC, ROSCÁVEL, DN 25 MM (3/4"), PARA CIRCUITOS TERMINAIS, INSTALADA EM LAJE - FORNECIMENTO E INSTALAÇÃO. AF_03/2023</v>
          </cell>
          <cell r="C3008" t="str">
            <v>UN</v>
          </cell>
          <cell r="D3008">
            <v>7.39</v>
          </cell>
        </row>
        <row r="3009">
          <cell r="A3009">
            <v>91880</v>
          </cell>
          <cell r="B3009" t="str">
            <v>LUVA PARA ELETRODUTO, PVC, ROSCÁVEL, DN 32 MM (1"), PARA CIRCUITOS TERMINAIS, INSTALADA EM LAJE - FORNECIMENTO E INSTALAÇÃO. AF_03/2023</v>
          </cell>
          <cell r="C3009" t="str">
            <v>UN</v>
          </cell>
          <cell r="D3009">
            <v>9.17</v>
          </cell>
        </row>
        <row r="3010">
          <cell r="A3010">
            <v>91881</v>
          </cell>
          <cell r="B3010" t="str">
            <v>LUVA PARA ELETRODUTO, PVC, ROSCÁVEL, DN 40 MM (1 1/4"), PARA CIRCUITOS TERMINAIS, INSTALADA EM LAJE - FORNECIMENTO E INSTALAÇÃO. AF_03/2023</v>
          </cell>
          <cell r="C3010" t="str">
            <v>UN</v>
          </cell>
          <cell r="D3010">
            <v>11.57</v>
          </cell>
        </row>
        <row r="3011">
          <cell r="A3011">
            <v>91882</v>
          </cell>
          <cell r="B3011" t="str">
            <v>LUVA PARA ELETRODUTO, PVC, ROSCÁVEL, DN 20 MM (1/2"), PARA CIRCUITOS TERMINAIS, INSTALADA EM PAREDE - FORNECIMENTO E INSTALAÇÃO. AF_03/2023</v>
          </cell>
          <cell r="C3011" t="str">
            <v>UN</v>
          </cell>
          <cell r="D3011">
            <v>11.21</v>
          </cell>
        </row>
        <row r="3012">
          <cell r="A3012">
            <v>91884</v>
          </cell>
          <cell r="B3012" t="str">
            <v>LUVA PARA ELETRODUTO, PVC, ROSCÁVEL, DN 25 MM (3/4"), PARA CIRCUITOS TERMINAIS, INSTALADA EM PAREDE - FORNECIMENTO E INSTALAÇÃO. AF_03/2023</v>
          </cell>
          <cell r="C3012" t="str">
            <v>UN</v>
          </cell>
          <cell r="D3012">
            <v>12.52</v>
          </cell>
        </row>
        <row r="3013">
          <cell r="A3013">
            <v>91885</v>
          </cell>
          <cell r="B3013" t="str">
            <v>LUVA PARA ELETRODUTO, PVC, ROSCÁVEL, DN 32 MM (1"), PARA CIRCUITOS TERMINAIS, INSTALADA EM PAREDE - FORNECIMENTO E INSTALAÇÃO. AF_03/2023</v>
          </cell>
          <cell r="C3013" t="str">
            <v>UN</v>
          </cell>
          <cell r="D3013">
            <v>14.24</v>
          </cell>
        </row>
        <row r="3014">
          <cell r="A3014">
            <v>91886</v>
          </cell>
          <cell r="B3014" t="str">
            <v>LUVA PARA ELETRODUTO, PVC, ROSCÁVEL, DN 40 MM (1 1/4"), PARA CIRCUITOS TERMINAIS, INSTALADA EM PAREDE - FORNECIMENTO E INSTALAÇÃO. AF_03/2023</v>
          </cell>
          <cell r="C3014" t="str">
            <v>UN</v>
          </cell>
          <cell r="D3014">
            <v>16.59</v>
          </cell>
        </row>
        <row r="3015">
          <cell r="A3015">
            <v>91887</v>
          </cell>
          <cell r="B3015" t="str">
            <v>CURVA 90 GRAUS PARA ELETRODUTO, PVC, ROSCÁVEL, DN 20 MM (1/2"), PARA CIRCUITOS TERMINAIS, INSTALADA EM FORRO - FORNECIMENTO E INSTALAÇÃO. AF_03/2023</v>
          </cell>
          <cell r="C3015" t="str">
            <v>UN</v>
          </cell>
          <cell r="D3015">
            <v>13.15</v>
          </cell>
        </row>
        <row r="3016">
          <cell r="A3016">
            <v>91889</v>
          </cell>
          <cell r="B3016" t="str">
            <v>CURVA 180 GRAUS PARA ELETRODUTO, PVC, ROSCÁVEL, DN 20 MM (1/2"), PARA CIRCUITOS TERMINAIS, INSTALADA EM FORRO - FORNECIMENTO E INSTALAÇÃO. AF_03/2023</v>
          </cell>
          <cell r="C3016" t="str">
            <v>UN</v>
          </cell>
          <cell r="D3016">
            <v>12.86</v>
          </cell>
        </row>
        <row r="3017">
          <cell r="A3017">
            <v>91890</v>
          </cell>
          <cell r="B3017" t="str">
            <v>CURVA 90 GRAUS PARA ELETRODUTO, PVC, ROSCÁVEL, DN 25 MM (3/4"), PARA CIRCUITOS TERMINAIS, INSTALADA EM FORRO - FORNECIMENTO E INSTALAÇÃO. AF_03/2023</v>
          </cell>
          <cell r="C3017" t="str">
            <v>UN</v>
          </cell>
          <cell r="D3017">
            <v>14.56</v>
          </cell>
        </row>
        <row r="3018">
          <cell r="A3018">
            <v>91892</v>
          </cell>
          <cell r="B3018" t="str">
            <v>CURVA 180 GRAUS PARA ELETRODUTO, PVC, ROSCÁVEL, DN 25 MM (3/4"), PARA CIRCUITOS TERMINAIS, INSTALADA EM FORRO - FORNECIMENTO E INSTALAÇÃO. AF_03/2023</v>
          </cell>
          <cell r="C3018" t="str">
            <v>UN</v>
          </cell>
          <cell r="D3018">
            <v>16.489999999999998</v>
          </cell>
        </row>
        <row r="3019">
          <cell r="A3019">
            <v>91893</v>
          </cell>
          <cell r="B3019" t="str">
            <v>CURVA 90 GRAUS PARA ELETRODUTO, PVC, ROSCÁVEL, DN 32 MM (1"), PARA CIRCUITOS TERMINAIS, INSTALADA EM FORRO - FORNECIMENTO E INSTALAÇÃO. AF_03/2023</v>
          </cell>
          <cell r="C3019" t="str">
            <v>UN</v>
          </cell>
          <cell r="D3019">
            <v>17.899999999999999</v>
          </cell>
        </row>
        <row r="3020">
          <cell r="A3020">
            <v>91895</v>
          </cell>
          <cell r="B3020" t="str">
            <v>CURVA 180 GRAUS PARA ELETRODUTO, PVC, ROSCÁVEL, DN 32 MM (1"), PARA CIRCUITOS TERMINAIS, INSTALADA EM FORRO - FORNECIMENTO E INSTALAÇÃO. AF_03/2023</v>
          </cell>
          <cell r="C3020" t="str">
            <v>UN</v>
          </cell>
          <cell r="D3020">
            <v>19.86</v>
          </cell>
        </row>
        <row r="3021">
          <cell r="A3021">
            <v>91896</v>
          </cell>
          <cell r="B3021" t="str">
            <v>CURVA 90 GRAUS PARA ELETRODUTO, PVC, ROSCÁVEL, DN 40 MM (1 1/4"), PARA CIRCUITOS TERMINAIS, INSTALADA EM FORRO - FORNECIMENTO E INSTALAÇÃO. AF_03/2023</v>
          </cell>
          <cell r="C3021" t="str">
            <v>UN</v>
          </cell>
          <cell r="D3021">
            <v>20.62</v>
          </cell>
        </row>
        <row r="3022">
          <cell r="A3022">
            <v>91898</v>
          </cell>
          <cell r="B3022" t="str">
            <v>CURVA 180 GRAUS PARA ELETRODUTO, PVC, ROSCÁVEL, DN 40 MM (1 1/4"), PARA CIRCUITOS TERMINAIS, INSTALADA EM FORRO - FORNECIMENTO E INSTALAÇÃO. AF_03/2023</v>
          </cell>
          <cell r="C3022" t="str">
            <v>UN</v>
          </cell>
          <cell r="D3022">
            <v>22.71</v>
          </cell>
        </row>
        <row r="3023">
          <cell r="A3023">
            <v>91899</v>
          </cell>
          <cell r="B3023" t="str">
            <v>CURVA 90 GRAUS PARA ELETRODUTO, PVC, ROSCÁVEL, DN 20 MM (1/2"), PARA CIRCUITOS TERMINAIS, INSTALADA EM LAJE - FORNECIMENTO E INSTALAÇÃO. AF_03/2023</v>
          </cell>
          <cell r="C3023" t="str">
            <v>UN</v>
          </cell>
          <cell r="D3023">
            <v>10.6</v>
          </cell>
        </row>
        <row r="3024">
          <cell r="A3024">
            <v>91901</v>
          </cell>
          <cell r="B3024" t="str">
            <v>CURVA 180 GRAUS PARA ELETRODUTO, PVC, ROSCÁVEL, DN 20 MM (1/2"), PARA CIRCUITOS TERMINAIS, INSTALADA EM LAJE - FORNECIMENTO E INSTALAÇÃO. AF_03/2023</v>
          </cell>
          <cell r="C3024" t="str">
            <v>UN</v>
          </cell>
          <cell r="D3024">
            <v>10.31</v>
          </cell>
        </row>
        <row r="3025">
          <cell r="A3025">
            <v>91902</v>
          </cell>
          <cell r="B3025" t="str">
            <v>CURVA 90 GRAUS PARA ELETRODUTO, PVC, ROSCÁVEL, DN 25 MM (3/4"), PARA CIRCUITOS TERMINAIS, INSTALADA EM LAJE - FORNECIMENTO E INSTALAÇÃO. AF_03/2023</v>
          </cell>
          <cell r="C3025" t="str">
            <v>UN</v>
          </cell>
          <cell r="D3025">
            <v>12.02</v>
          </cell>
        </row>
        <row r="3026">
          <cell r="A3026">
            <v>91904</v>
          </cell>
          <cell r="B3026" t="str">
            <v>CURVA 180 GRAUS PARA ELETRODUTO, PVC, ROSCÁVEL, DN 25 MM (3/4"), PARA CIRCUITOS TERMINAIS, INSTALADA EM LAJE - FORNECIMENTO E INSTALAÇÃO. AF_03/2023</v>
          </cell>
          <cell r="C3026" t="str">
            <v>UN</v>
          </cell>
          <cell r="D3026">
            <v>13.95</v>
          </cell>
        </row>
        <row r="3027">
          <cell r="A3027">
            <v>91905</v>
          </cell>
          <cell r="B3027" t="str">
            <v>CURVA 90 GRAUS PARA ELETRODUTO, PVC, ROSCÁVEL, DN 32 MM (1"), PARA CIRCUITOS TERMINAIS, INSTALADA EM LAJE - FORNECIMENTO E INSTALAÇÃO. AF_03/2023</v>
          </cell>
          <cell r="C3027" t="str">
            <v>UN</v>
          </cell>
          <cell r="D3027">
            <v>15.37</v>
          </cell>
        </row>
        <row r="3028">
          <cell r="A3028">
            <v>91907</v>
          </cell>
          <cell r="B3028" t="str">
            <v>CURVA 180 GRAUS PARA ELETRODUTO, PVC, ROSCÁVEL, DN 32 MM (1"), PARA CIRCUITOS TERMINAIS, INSTALADA EM LAJE - FORNECIMENTO E INSTALAÇÃO. AF_03/2023</v>
          </cell>
          <cell r="C3028" t="str">
            <v>UN</v>
          </cell>
          <cell r="D3028">
            <v>17.329999999999998</v>
          </cell>
        </row>
        <row r="3029">
          <cell r="A3029">
            <v>91908</v>
          </cell>
          <cell r="B3029" t="str">
            <v>CURVA 90 GRAUS PARA ELETRODUTO, PVC, ROSCÁVEL, DN 40 MM (1 1/4"), PARA CIRCUITOS TERMINAIS, INSTALADA EM LAJE - FORNECIMENTO E INSTALAÇÃO. AF_03/2023</v>
          </cell>
          <cell r="C3029" t="str">
            <v>UN</v>
          </cell>
          <cell r="D3029">
            <v>18.14</v>
          </cell>
        </row>
        <row r="3030">
          <cell r="A3030">
            <v>91910</v>
          </cell>
          <cell r="B3030" t="str">
            <v>CURVA 180 GRAUS PARA ELETRODUTO, PVC, ROSCÁVEL, DN 40 MM (1 1/4"), PARA CIRCUITOS TERMINAIS, INSTALADA EM LAJE - FORNECIMENTO E INSTALAÇÃO. AF_03/2023</v>
          </cell>
          <cell r="C3030" t="str">
            <v>UN</v>
          </cell>
          <cell r="D3030">
            <v>20.23</v>
          </cell>
        </row>
        <row r="3031">
          <cell r="A3031">
            <v>91911</v>
          </cell>
          <cell r="B3031" t="str">
            <v>CURVA 90 GRAUS PARA ELETRODUTO, PVC, ROSCÁVEL, DN 20 MM (1/2"), PARA CIRCUITOS TERMINAIS, INSTALADA EM PAREDE - FORNECIMENTO E INSTALAÇÃO. AF_03/2023</v>
          </cell>
          <cell r="C3031" t="str">
            <v>UN</v>
          </cell>
          <cell r="D3031">
            <v>18.329999999999998</v>
          </cell>
        </row>
        <row r="3032">
          <cell r="A3032">
            <v>91913</v>
          </cell>
          <cell r="B3032" t="str">
            <v>CURVA 180 GRAUS PARA ELETRODUTO, PVC, ROSCÁVEL, DN 20 MM (1/2"), PARA CIRCUITOS TERMINAIS, INSTALADA EM PAREDE - FORNECIMENTO E INSTALAÇÃO. AF_03/2023</v>
          </cell>
          <cell r="C3032" t="str">
            <v>UN</v>
          </cell>
          <cell r="D3032">
            <v>18.04</v>
          </cell>
        </row>
        <row r="3033">
          <cell r="A3033">
            <v>91914</v>
          </cell>
          <cell r="B3033" t="str">
            <v>CURVA 90 GRAUS PARA ELETRODUTO, PVC, ROSCÁVEL, DN 25 MM (3/4"), PARA CIRCUITOS TERMINAIS, INSTALADA EM PAREDE - FORNECIMENTO E INSTALAÇÃO. AF_03/2023</v>
          </cell>
          <cell r="C3033" t="str">
            <v>UN</v>
          </cell>
          <cell r="D3033">
            <v>19.690000000000001</v>
          </cell>
        </row>
        <row r="3034">
          <cell r="A3034">
            <v>91916</v>
          </cell>
          <cell r="B3034" t="str">
            <v>CURVA 180 GRAUS PARA ELETRODUTO, PVC, ROSCÁVEL, DN 25 MM (3/4"), PARA CIRCUITOS TERMINAIS, INSTALADA EM PAREDE - FORNECIMENTO E INSTALAÇÃO. AF_03/2023</v>
          </cell>
          <cell r="C3034" t="str">
            <v>UN</v>
          </cell>
          <cell r="D3034">
            <v>21.62</v>
          </cell>
        </row>
        <row r="3035">
          <cell r="A3035">
            <v>91917</v>
          </cell>
          <cell r="B3035" t="str">
            <v>CURVA 90 GRAUS PARA ELETRODUTO, PVC, ROSCÁVEL, DN 32 MM (1"), PARA CIRCUITOS TERMINAIS, INSTALADA EM PAREDE - FORNECIMENTO E INSTALAÇÃO. AF_03/2023</v>
          </cell>
          <cell r="C3035" t="str">
            <v>UN</v>
          </cell>
          <cell r="D3035">
            <v>22.98</v>
          </cell>
        </row>
        <row r="3036">
          <cell r="A3036">
            <v>91919</v>
          </cell>
          <cell r="B3036" t="str">
            <v>CURVA 180 GRAUS PARA ELETRODUTO, PVC, ROSCÁVEL, DN 32 MM (1"), PARA CIRCUITOS TERMINAIS, INSTALADA EM PAREDE - FORNECIMENTO E INSTALAÇÃO. AF_03/2023</v>
          </cell>
          <cell r="C3036" t="str">
            <v>UN</v>
          </cell>
          <cell r="D3036">
            <v>24.94</v>
          </cell>
        </row>
        <row r="3037">
          <cell r="A3037">
            <v>91920</v>
          </cell>
          <cell r="B3037" t="str">
            <v>CURVA 90 GRAUS PARA ELETRODUTO, PVC, ROSCÁVEL, DN 40 MM (1 1/4"), PARA CIRCUITOS TERMINAIS, INSTALADA EM PAREDE - FORNECIMENTO E INSTALAÇÃO. AF_03/2023</v>
          </cell>
          <cell r="C3037" t="str">
            <v>UN</v>
          </cell>
          <cell r="D3037">
            <v>25.64</v>
          </cell>
        </row>
        <row r="3038">
          <cell r="A3038">
            <v>91922</v>
          </cell>
          <cell r="B3038" t="str">
            <v>CURVA 180 GRAUS PARA ELETRODUTO, PVC, ROSCÁVEL, DN 40 MM (1 1/4"), PARA CIRCUITOS TERMINAIS, INSTALADA EM PAREDE - FORNECIMENTO E INSTALAÇÃO. AF_03/2023</v>
          </cell>
          <cell r="C3038" t="str">
            <v>UN</v>
          </cell>
          <cell r="D3038">
            <v>27.73</v>
          </cell>
        </row>
        <row r="3039">
          <cell r="A3039">
            <v>93013</v>
          </cell>
          <cell r="B3039" t="str">
            <v>LUVA PARA ELETRODUTO, PVC, ROSCÁVEL, DN 50 MM (1 1/2"), PARA REDE ENTERRADA DE DISTRIBUIÇÃO DE ENERGIA ELÉTRICA - FORNECIMENTO E INSTALAÇÃO. AF_12/2021</v>
          </cell>
          <cell r="C3039" t="str">
            <v>UN</v>
          </cell>
          <cell r="D3039">
            <v>16.399999999999999</v>
          </cell>
        </row>
        <row r="3040">
          <cell r="A3040">
            <v>93014</v>
          </cell>
          <cell r="B3040" t="str">
            <v>LUVA PARA ELETRODUTO, PVC, ROSCÁVEL, DN 60 MM (2"), PARA REDE ENTERRADA DE DISTRIBUIÇÃO DE ENERGIA ELÉTRICA - FORNECIMENTO E INSTALAÇÃO. AF_12/2021</v>
          </cell>
          <cell r="C3040" t="str">
            <v>UN</v>
          </cell>
          <cell r="D3040">
            <v>19.899999999999999</v>
          </cell>
        </row>
        <row r="3041">
          <cell r="A3041">
            <v>93015</v>
          </cell>
          <cell r="B3041" t="str">
            <v>LUVA PARA ELETRODUTO, PVC, ROSCÁVEL, DN 75 MM (2 1/2"), PARA REDE ENTERRADA DE DISTRIBUIÇÃO DE ENERGIA ELÉTRICA - FORNECIMENTO E INSTALAÇÃO. AF_12/2021</v>
          </cell>
          <cell r="C3041" t="str">
            <v>UN</v>
          </cell>
          <cell r="D3041">
            <v>28.98</v>
          </cell>
        </row>
        <row r="3042">
          <cell r="A3042">
            <v>93016</v>
          </cell>
          <cell r="B3042" t="str">
            <v>LUVA PARA ELETRODUTO, PVC, ROSCÁVEL, DN 85 MM (3"), PARA REDE ENTERRADA DE DISTRIBUIÇÃO DE ENERGIA ELÉTRICA - FORNECIMENTO E INSTALAÇÃO. AF_12/2021</v>
          </cell>
          <cell r="C3042" t="str">
            <v>UN</v>
          </cell>
          <cell r="D3042">
            <v>34.75</v>
          </cell>
        </row>
        <row r="3043">
          <cell r="A3043">
            <v>93017</v>
          </cell>
          <cell r="B3043" t="str">
            <v>LUVA PARA ELETRODUTO, PVC, ROSCÁVEL, DN 110 MM (4"), PARA REDE ENTERRADA DE DISTRIBUIÇÃO DE ENERGIA ELÉTRICA - FORNECIMENTO E INSTALAÇÃO. AF_12/2021</v>
          </cell>
          <cell r="C3043" t="str">
            <v>UN</v>
          </cell>
          <cell r="D3043">
            <v>50.99</v>
          </cell>
        </row>
        <row r="3044">
          <cell r="A3044">
            <v>93018</v>
          </cell>
          <cell r="B3044" t="str">
            <v>CURVA 90 GRAUS PARA ELETRODUTO, PVC, ROSCÁVEL, DN 50 MM (1 1/2"), PARA REDE ENTERRADA DE DISTRIBUIÇÃO DE ENERGIA ELÉTRICA - FORNECIMENTO E INSTALAÇÃO. AF_12/2021</v>
          </cell>
          <cell r="C3044" t="str">
            <v>UN</v>
          </cell>
          <cell r="D3044">
            <v>24.97</v>
          </cell>
        </row>
        <row r="3045">
          <cell r="A3045">
            <v>93020</v>
          </cell>
          <cell r="B3045" t="str">
            <v>CURVA 90 GRAUS PARA ELETRODUTO, PVC, ROSCÁVEL, DN 60 MM (2"), PARA REDE ENTERRADA DE DISTRIBUIÇÃO DE ENERGIA ELÉTRICA - FORNECIMENTO E INSTALAÇÃO. AF_12/2021</v>
          </cell>
          <cell r="C3045" t="str">
            <v>UN</v>
          </cell>
          <cell r="D3045">
            <v>31.36</v>
          </cell>
        </row>
        <row r="3046">
          <cell r="A3046">
            <v>93022</v>
          </cell>
          <cell r="B3046" t="str">
            <v>CURVA 90 GRAUS PARA ELETRODUTO, PVC, ROSCÁVEL, DN 75 MM (2 1/2"), PARA REDE ENTERRADA DE DISTRIBUIÇÃO DE ENERGIA ELÉTRICA - FORNECIMENTO E INSTALAÇÃO. AF_12/2021</v>
          </cell>
          <cell r="C3046" t="str">
            <v>UN</v>
          </cell>
          <cell r="D3046">
            <v>49.78</v>
          </cell>
        </row>
        <row r="3047">
          <cell r="A3047">
            <v>93024</v>
          </cell>
          <cell r="B3047" t="str">
            <v>CURVA 90 GRAUS PARA ELETRODUTO, PVC, ROSCÁVEL, DN 85 MM (3"), PARA REDE ENTERRADA DE DISTRIBUIÇÃO DE ENERGIA ELÉTRICA - FORNECIMENTO E INSTALAÇÃO. AF_12/2021</v>
          </cell>
          <cell r="C3047" t="str">
            <v>UN</v>
          </cell>
          <cell r="D3047">
            <v>52.72</v>
          </cell>
        </row>
        <row r="3048">
          <cell r="A3048">
            <v>93026</v>
          </cell>
          <cell r="B3048" t="str">
            <v>CURVA 90 GRAUS PARA ELETRODUTO, PVC, ROSCÁVEL, DN 110 MM (4"), PARA REDE ENTERRADA DE DISTRIBUIÇÃO DE ENERGIA ELÉTRICA - FORNECIMENTO E INSTALAÇÃO. AF_12/2021</v>
          </cell>
          <cell r="C3048" t="str">
            <v>UN</v>
          </cell>
          <cell r="D3048">
            <v>83.35</v>
          </cell>
        </row>
        <row r="3049">
          <cell r="A3049">
            <v>97559</v>
          </cell>
          <cell r="B3049" t="str">
            <v>CURVA 135 GRAUS PARA ELETRODUTO, PVC, ROSCÁVEL, DN 25 MM (3/4"), PARA CIRCUITOS TERMINAIS, INSTALADA EM FORRO - FORNECIMENTO E INSTALAÇÃO. AF_03/2023</v>
          </cell>
          <cell r="C3049" t="str">
            <v>UN</v>
          </cell>
          <cell r="D3049">
            <v>14.35</v>
          </cell>
        </row>
        <row r="3050">
          <cell r="A3050">
            <v>97562</v>
          </cell>
          <cell r="B3050" t="str">
            <v>CURVA 135 GRAUS PARA ELETRODUTO, PVC, ROSCÁVEL, DN 25 MM (3/4"), PARA CIRCUITOS TERMINAIS, INSTALADA EM LAJE - FORNECIMENTO E INSTALAÇÃO. AF_03/2023</v>
          </cell>
          <cell r="C3050" t="str">
            <v>UN</v>
          </cell>
          <cell r="D3050">
            <v>11.81</v>
          </cell>
        </row>
        <row r="3051">
          <cell r="A3051">
            <v>97564</v>
          </cell>
          <cell r="B3051" t="str">
            <v>CURVA 135 GRAUS PARA ELETRODUTO, PVC, ROSCÁVEL, DN 25 MM (3/4"), PARA CIRCUITOS TERMINAIS, INSTALADA EM PAREDE - FORNECIMENTO E INSTALAÇÃO. AF_03/2023</v>
          </cell>
          <cell r="C3051" t="str">
            <v>UN</v>
          </cell>
          <cell r="D3051">
            <v>19.48</v>
          </cell>
        </row>
        <row r="3052">
          <cell r="A3052">
            <v>104395</v>
          </cell>
          <cell r="B3052" t="str">
            <v>CONDULETE DE PVC, TIPO E, PARA ELETRODUTO DE PVC SOLDÁVEL DN 20 MM (1/2''), APARENTE - FORNECIMENTO E INSTALAÇÃO. AF_10/2022</v>
          </cell>
          <cell r="C3052" t="str">
            <v>UN</v>
          </cell>
          <cell r="D3052">
            <v>22.09</v>
          </cell>
        </row>
        <row r="3053">
          <cell r="A3053">
            <v>91924</v>
          </cell>
          <cell r="B3053" t="str">
            <v>CABO DE COBRE FLEXÍVEL ISOLADO, 1,5 MM², ANTI-CHAMA 450/750 V, PARA CIRCUITOS TERMINAIS - FORNECIMENTO E INSTALAÇÃO. AF_03/2023</v>
          </cell>
          <cell r="C3053" t="str">
            <v>M</v>
          </cell>
          <cell r="D3053">
            <v>3.21</v>
          </cell>
        </row>
        <row r="3054">
          <cell r="A3054">
            <v>91925</v>
          </cell>
          <cell r="B3054" t="str">
            <v>CABO DE COBRE FLEXÍVEL ISOLADO, 1,5 MM², ANTI-CHAMA 0,6/1,0 KV, PARA CIRCUITOS TERMINAIS - FORNECIMENTO E INSTALAÇÃO. AF_03/2023</v>
          </cell>
          <cell r="C3054" t="str">
            <v>M</v>
          </cell>
          <cell r="D3054">
            <v>3.87</v>
          </cell>
        </row>
        <row r="3055">
          <cell r="A3055">
            <v>91926</v>
          </cell>
          <cell r="B3055" t="str">
            <v>CABO DE COBRE FLEXÍVEL ISOLADO, 2,5 MM², ANTI-CHAMA 450/750 V, PARA CIRCUITOS TERMINAIS - FORNECIMENTO E INSTALAÇÃO. AF_03/2023</v>
          </cell>
          <cell r="C3055" t="str">
            <v>M</v>
          </cell>
          <cell r="D3055">
            <v>4.66</v>
          </cell>
        </row>
        <row r="3056">
          <cell r="A3056">
            <v>91927</v>
          </cell>
          <cell r="B3056" t="str">
            <v>CABO DE COBRE FLEXÍVEL ISOLADO, 2,5 MM², ANTI-CHAMA 0,6/1,0 KV, PARA CIRCUITOS TERMINAIS - FORNECIMENTO E INSTALAÇÃO. AF_03/2023</v>
          </cell>
          <cell r="C3056" t="str">
            <v>M</v>
          </cell>
          <cell r="D3056">
            <v>5.22</v>
          </cell>
        </row>
        <row r="3057">
          <cell r="A3057">
            <v>91928</v>
          </cell>
          <cell r="B3057" t="str">
            <v>CABO DE COBRE FLEXÍVEL ISOLADO, 4 MM², ANTI-CHAMA 450/750 V, PARA CIRCUITOS TERMINAIS - FORNECIMENTO E INSTALAÇÃO. AF_03/2023</v>
          </cell>
          <cell r="C3057" t="str">
            <v>M</v>
          </cell>
          <cell r="D3057">
            <v>7.2</v>
          </cell>
        </row>
        <row r="3058">
          <cell r="A3058">
            <v>91929</v>
          </cell>
          <cell r="B3058" t="str">
            <v>CABO DE COBRE FLEXÍVEL ISOLADO, 4 MM², ANTI-CHAMA 0,6/1,0 KV, PARA CIRCUITOS TERMINAIS - FORNECIMENTO E INSTALAÇÃO. AF_03/2023</v>
          </cell>
          <cell r="C3058" t="str">
            <v>M</v>
          </cell>
          <cell r="D3058">
            <v>7.69</v>
          </cell>
        </row>
        <row r="3059">
          <cell r="A3059">
            <v>91930</v>
          </cell>
          <cell r="B3059" t="str">
            <v>CABO DE COBRE FLEXÍVEL ISOLADO, 6 MM², ANTI-CHAMA 450/750 V, PARA CIRCUITOS TERMINAIS - FORNECIMENTO E INSTALAÇÃO. AF_03/2023</v>
          </cell>
          <cell r="C3059" t="str">
            <v>M</v>
          </cell>
          <cell r="D3059">
            <v>10.050000000000001</v>
          </cell>
        </row>
        <row r="3060">
          <cell r="A3060">
            <v>91931</v>
          </cell>
          <cell r="B3060" t="str">
            <v>CABO DE COBRE FLEXÍVEL ISOLADO, 6 MM², ANTI-CHAMA 0,6/1,0 KV, PARA CIRCUITOS TERMINAIS - FORNECIMENTO E INSTALAÇÃO. AF_03/2023</v>
          </cell>
          <cell r="C3060" t="str">
            <v>M</v>
          </cell>
          <cell r="D3060">
            <v>10.84</v>
          </cell>
        </row>
        <row r="3061">
          <cell r="A3061">
            <v>91932</v>
          </cell>
          <cell r="B3061" t="str">
            <v>CABO DE COBRE FLEXÍVEL ISOLADO, 10 MM², ANTI-CHAMA 450/750 V, PARA CIRCUITOS TERMINAIS - FORNECIMENTO E INSTALAÇÃO. AF_03/2023</v>
          </cell>
          <cell r="C3061" t="str">
            <v>M</v>
          </cell>
          <cell r="D3061">
            <v>17.96</v>
          </cell>
        </row>
        <row r="3062">
          <cell r="A3062">
            <v>91933</v>
          </cell>
          <cell r="B3062" t="str">
            <v>CABO DE COBRE FLEXÍVEL ISOLADO, 10 MM², ANTI-CHAMA 0,6/1,0 KV, PARA CIRCUITOS TERMINAIS - FORNECIMENTO E INSTALAÇÃO. AF_03/2023</v>
          </cell>
          <cell r="C3062" t="str">
            <v>M</v>
          </cell>
          <cell r="D3062">
            <v>17.329999999999998</v>
          </cell>
        </row>
        <row r="3063">
          <cell r="A3063">
            <v>91934</v>
          </cell>
          <cell r="B3063" t="str">
            <v>CABO DE COBRE FLEXÍVEL ISOLADO, 16 MM², ANTI-CHAMA 450/750 V, PARA CIRCUITOS TERMINAIS - FORNECIMENTO E INSTALAÇÃO. AF_03/2023</v>
          </cell>
          <cell r="C3063" t="str">
            <v>M</v>
          </cell>
          <cell r="D3063">
            <v>25.96</v>
          </cell>
        </row>
        <row r="3064">
          <cell r="A3064">
            <v>91935</v>
          </cell>
          <cell r="B3064" t="str">
            <v>CABO DE COBRE FLEXÍVEL ISOLADO, 16 MM², ANTI-CHAMA 0,6/1,0 KV, PARA CIRCUITOS TERMINAIS - FORNECIMENTO E INSTALAÇÃO. AF_03/2023</v>
          </cell>
          <cell r="C3064" t="str">
            <v>M</v>
          </cell>
          <cell r="D3064">
            <v>27.18</v>
          </cell>
        </row>
        <row r="3065">
          <cell r="A3065">
            <v>92979</v>
          </cell>
          <cell r="B3065" t="str">
            <v>CABO DE COBRE FLEXÍVEL ISOLADO, 10 MM², ANTI-CHAMA 450/750 V, PARA DISTRIBUIÇÃO - FORNECIMENTO E INSTALAÇÃO. AF_10/2020</v>
          </cell>
          <cell r="C3065" t="str">
            <v>M</v>
          </cell>
          <cell r="D3065">
            <v>11.75</v>
          </cell>
        </row>
        <row r="3066">
          <cell r="A3066">
            <v>92980</v>
          </cell>
          <cell r="B3066" t="str">
            <v>CABO DE COBRE FLEXÍVEL ISOLADO, 10 MM², ANTI-CHAMA 0,6/1,0 KV, PARA DISTRIBUIÇÃO - FORNECIMENTO E INSTALAÇÃO. AF_10/2020</v>
          </cell>
          <cell r="C3066" t="str">
            <v>M</v>
          </cell>
          <cell r="D3066">
            <v>11.23</v>
          </cell>
        </row>
        <row r="3067">
          <cell r="A3067">
            <v>92981</v>
          </cell>
          <cell r="B3067" t="str">
            <v>CABO DE COBRE FLEXÍVEL ISOLADO, 16 MM², ANTI-CHAMA 450/750 V, PARA DISTRIBUIÇÃO - FORNECIMENTO E INSTALAÇÃO. AF_10/2020</v>
          </cell>
          <cell r="C3067" t="str">
            <v>M</v>
          </cell>
          <cell r="D3067">
            <v>16.78</v>
          </cell>
        </row>
        <row r="3068">
          <cell r="A3068">
            <v>92982</v>
          </cell>
          <cell r="B3068" t="str">
            <v>CABO DE COBRE FLEXÍVEL ISOLADO, 16 MM², ANTI-CHAMA 0,6/1,0 KV, PARA DISTRIBUIÇÃO - FORNECIMENTO E INSTALAÇÃO. AF_10/2020</v>
          </cell>
          <cell r="C3068" t="str">
            <v>M</v>
          </cell>
          <cell r="D3068">
            <v>17.78</v>
          </cell>
        </row>
        <row r="3069">
          <cell r="A3069">
            <v>92984</v>
          </cell>
          <cell r="B3069" t="str">
            <v>CABO DE COBRE FLEXÍVEL ISOLADO, 25 MM², ANTI-CHAMA 0,6/1,0 KV, PARA REDE ENTERRADA DE DISTRIBUIÇÃO DE ENERGIA ELÉTRICA - FORNECIMENTO E INSTALAÇÃO. AF_12/2021</v>
          </cell>
          <cell r="C3069" t="str">
            <v>M</v>
          </cell>
          <cell r="D3069">
            <v>29.59</v>
          </cell>
        </row>
        <row r="3070">
          <cell r="A3070">
            <v>92986</v>
          </cell>
          <cell r="B3070" t="str">
            <v>CABO DE COBRE FLEXÍVEL ISOLADO, 35 MM², ANTI-CHAMA 0,6/1,0 KV, PARA REDE ENTERRADA DE DISTRIBUIÇÃO DE ENERGIA ELÉTRICA - FORNECIMENTO E INSTALAÇÃO. AF_12/2021</v>
          </cell>
          <cell r="C3070" t="str">
            <v>M</v>
          </cell>
          <cell r="D3070">
            <v>40.869999999999997</v>
          </cell>
        </row>
        <row r="3071">
          <cell r="A3071">
            <v>92988</v>
          </cell>
          <cell r="B3071" t="str">
            <v>CABO DE COBRE FLEXÍVEL ISOLADO, 50 MM², ANTI-CHAMA 0,6/1,0 KV, PARA REDE ENTERRADA DE DISTRIBUIÇÃO DE ENERGIA ELÉTRICA - FORNECIMENTO E INSTALAÇÃO. AF_12/2021</v>
          </cell>
          <cell r="C3071" t="str">
            <v>M</v>
          </cell>
          <cell r="D3071">
            <v>59.27</v>
          </cell>
        </row>
        <row r="3072">
          <cell r="A3072">
            <v>92990</v>
          </cell>
          <cell r="B3072" t="str">
            <v>CABO DE COBRE FLEXÍVEL ISOLADO, 70 MM², ANTI-CHAMA 0,6/1,0 KV, PARA REDE ENTERRADA DE DISTRIBUIÇÃO DE ENERGIA ELÉTRICA - FORNECIMENTO E INSTALAÇÃO. AF_12/2021</v>
          </cell>
          <cell r="C3072" t="str">
            <v>M</v>
          </cell>
          <cell r="D3072">
            <v>82</v>
          </cell>
        </row>
        <row r="3073">
          <cell r="A3073">
            <v>92992</v>
          </cell>
          <cell r="B3073" t="str">
            <v>CABO DE COBRE FLEXÍVEL ISOLADO, 95 MM², ANTI-CHAMA 0,6/1,0 KV, PARA REDE ENTERRADA DE DISTRIBUIÇÃO DE ENERGIA ELÉTRICA - FORNECIMENTO E INSTALAÇÃO. AF_12/2021</v>
          </cell>
          <cell r="C3073" t="str">
            <v>M</v>
          </cell>
          <cell r="D3073">
            <v>106.02</v>
          </cell>
        </row>
        <row r="3074">
          <cell r="A3074">
            <v>92994</v>
          </cell>
          <cell r="B3074" t="str">
            <v>CABO DE COBRE FLEXÍVEL ISOLADO, 120 MM², ANTI-CHAMA 0,6/1,0 KV, PARA REDE ENTERRADA DE DISTRIBUIÇÃO DE ENERGIA ELÉTRICA - FORNECIMENTO E INSTALAÇÃO. AF_12/2021</v>
          </cell>
          <cell r="C3074" t="str">
            <v>M</v>
          </cell>
          <cell r="D3074">
            <v>137.74</v>
          </cell>
        </row>
        <row r="3075">
          <cell r="A3075">
            <v>92996</v>
          </cell>
          <cell r="B3075" t="str">
            <v>CABO DE COBRE FLEXÍVEL ISOLADO, 150 MM², ANTI-CHAMA 0,6/1,0 KV, PARA REDE ENTERRADA DE DISTRIBUIÇÃO DE ENERGIA ELÉTRICA - FORNECIMENTO E INSTALAÇÃO. AF_12/2021</v>
          </cell>
          <cell r="C3075" t="str">
            <v>M</v>
          </cell>
          <cell r="D3075">
            <v>166.63</v>
          </cell>
        </row>
        <row r="3076">
          <cell r="A3076">
            <v>92998</v>
          </cell>
          <cell r="B3076" t="str">
            <v>CABO DE COBRE FLEXÍVEL ISOLADO, 185 MM², ANTI-CHAMA 0,6/1,0 KV, PARA REDE ENTERRADA DE DISTRIBUIÇÃO DE ENERGIA ELÉTRICA - FORNECIMENTO E INSTALAÇÃO. AF_12/2021</v>
          </cell>
          <cell r="C3076" t="str">
            <v>M</v>
          </cell>
          <cell r="D3076">
            <v>204.2</v>
          </cell>
        </row>
        <row r="3077">
          <cell r="A3077">
            <v>93000</v>
          </cell>
          <cell r="B3077" t="str">
            <v>CABO DE COBRE FLEXÍVEL ISOLADO, 240 MM², ANTI-CHAMA 0,6/1,0 KV, PARA REDE ENTERRADA DE DISTRIBUIÇÃO DE ENERGIA ELÉTRICA - FORNECIMENTO E INSTALAÇÃO. AF_12/2021</v>
          </cell>
          <cell r="C3077" t="str">
            <v>M</v>
          </cell>
          <cell r="D3077">
            <v>270.31</v>
          </cell>
        </row>
        <row r="3078">
          <cell r="A3078">
            <v>93002</v>
          </cell>
          <cell r="B3078" t="str">
            <v>CABO DE COBRE FLEXÍVEL ISOLADO, 300 MM², ANTI-CHAMA 0,6/1,0 KV, PARA REDE ENTERRADA DE DISTRIBUIÇÃO DE ENERGIA ELÉTRICA - FORNECIMENTO E INSTALAÇÃO. AF_12/2021</v>
          </cell>
          <cell r="C3078" t="str">
            <v>M</v>
          </cell>
          <cell r="D3078">
            <v>349.48</v>
          </cell>
        </row>
        <row r="3079">
          <cell r="A3079">
            <v>101884</v>
          </cell>
          <cell r="B3079" t="str">
            <v>CABO DE COBRE ISOLADO, 10 MM², ANTI-CHAMA 450/750 V, INSTALADO EM ELETROCALHA OU PERFILADO - FORNECIMENTO E INSTALAÇÃO. AF_10/2020</v>
          </cell>
          <cell r="C3079" t="str">
            <v>M</v>
          </cell>
          <cell r="D3079">
            <v>11.45</v>
          </cell>
        </row>
        <row r="3080">
          <cell r="A3080">
            <v>101885</v>
          </cell>
          <cell r="B3080" t="str">
            <v>CABO DE COBRE ISOLADO, 10 MM², ANTI-CHAMA 0,6/1 KV, INSTALADO EM ELETROCALHA OU PERFILADO - FORNECIMENTO E INSTALAÇÃO. AF_10/2020</v>
          </cell>
          <cell r="C3080" t="str">
            <v>M</v>
          </cell>
          <cell r="D3080">
            <v>10.93</v>
          </cell>
        </row>
        <row r="3081">
          <cell r="A3081">
            <v>101886</v>
          </cell>
          <cell r="B3081" t="str">
            <v>CABO DE COBRE ISOLADO, 16 MM², ANTI-CHAMA 450/750 V, INSTALADO EM ELETROCALHA OU PERFILADO - FORNECIMENTO E INSTALAÇÃO. AF_10/2020</v>
          </cell>
          <cell r="C3081" t="str">
            <v>M</v>
          </cell>
          <cell r="D3081">
            <v>16.43</v>
          </cell>
        </row>
        <row r="3082">
          <cell r="A3082">
            <v>101887</v>
          </cell>
          <cell r="B3082" t="str">
            <v>CABO DE COBRE ISOLADO, 16 MM², ANTI-CHAMA 0,6/1 KV, INSTALADO EM ELETROCALHA OU PERFILADO - FORNECIMENTO E INSTALAÇÃO. AF_10/2020</v>
          </cell>
          <cell r="C3082" t="str">
            <v>M</v>
          </cell>
          <cell r="D3082">
            <v>17.43</v>
          </cell>
        </row>
        <row r="3083">
          <cell r="A3083">
            <v>101888</v>
          </cell>
          <cell r="B3083" t="str">
            <v>CABO DE COBRE ISOLADO, 25 MM², ANTI-CHAMA 450/750 V, INSTALADO EM ELETROCALHA OU PERFILADO - FORNECIMENTO E INSTALAÇÃO. AF_10/2020</v>
          </cell>
          <cell r="C3083" t="str">
            <v>M</v>
          </cell>
          <cell r="D3083">
            <v>25.77</v>
          </cell>
        </row>
        <row r="3084">
          <cell r="A3084">
            <v>101889</v>
          </cell>
          <cell r="B3084" t="str">
            <v>CABO DE COBRE ISOLADO, 25 MM², ANTI-CHAMA 0,6/1 KV, INSTALADO EM ELETROCALHA OU PERFILADO - FORNECIMENTO E INSTALAÇÃO. AF_10/2020</v>
          </cell>
          <cell r="C3084" t="str">
            <v>M</v>
          </cell>
          <cell r="D3084">
            <v>27.09</v>
          </cell>
        </row>
        <row r="3085">
          <cell r="A3085">
            <v>91936</v>
          </cell>
          <cell r="B3085" t="str">
            <v>CAIXA OCTOGONAL 4" X 4", PVC, INSTALADA EM LAJE - FORNECIMENTO E INSTALAÇÃO. AF_03/2023</v>
          </cell>
          <cell r="C3085" t="str">
            <v>UN</v>
          </cell>
          <cell r="D3085">
            <v>18.8</v>
          </cell>
        </row>
        <row r="3086">
          <cell r="A3086">
            <v>91937</v>
          </cell>
          <cell r="B3086" t="str">
            <v>CAIXA OCTOGONAL 3" X 3", PVC, INSTALADA EM LAJE - FORNECIMENTO E INSTALAÇÃO. AF_03/2023</v>
          </cell>
          <cell r="C3086" t="str">
            <v>UN</v>
          </cell>
          <cell r="D3086">
            <v>16.95</v>
          </cell>
        </row>
        <row r="3087">
          <cell r="A3087">
            <v>91939</v>
          </cell>
          <cell r="B3087" t="str">
            <v>CAIXA RETANGULAR 4" X 2" ALTA (2,00 M DO PISO), PVC, INSTALADA EM PAREDE - FORNECIMENTO E INSTALAÇÃO. AF_03/2023</v>
          </cell>
          <cell r="C3087" t="str">
            <v>UN</v>
          </cell>
          <cell r="D3087">
            <v>34.549999999999997</v>
          </cell>
        </row>
        <row r="3088">
          <cell r="A3088">
            <v>91940</v>
          </cell>
          <cell r="B3088" t="str">
            <v>CAIXA RETANGULAR 4" X 2" MÉDIA (1,30 M DO PISO), PVC, INSTALADA EM PAREDE - FORNECIMENTO E INSTALAÇÃO. AF_03/2023</v>
          </cell>
          <cell r="C3088" t="str">
            <v>UN</v>
          </cell>
          <cell r="D3088">
            <v>19.61</v>
          </cell>
        </row>
        <row r="3089">
          <cell r="A3089">
            <v>91941</v>
          </cell>
          <cell r="B3089" t="str">
            <v>CAIXA RETANGULAR 4" X 2" BAIXA (0,30 M DO PISO), PVC, INSTALADA EM PAREDE - FORNECIMENTO E INSTALAÇÃO. AF_03/2023</v>
          </cell>
          <cell r="C3089" t="str">
            <v>UN</v>
          </cell>
          <cell r="D3089">
            <v>12.3</v>
          </cell>
        </row>
        <row r="3090">
          <cell r="A3090">
            <v>91942</v>
          </cell>
          <cell r="B3090" t="str">
            <v>CAIXA RETANGULAR 4" X 4" ALTA (2,00 M DO PISO), PVC, INSTALADA EM PAREDE - FORNECIMENTO E INSTALAÇÃO. AF_03/2023</v>
          </cell>
          <cell r="C3090" t="str">
            <v>UN</v>
          </cell>
          <cell r="D3090">
            <v>38.119999999999997</v>
          </cell>
        </row>
        <row r="3091">
          <cell r="A3091">
            <v>91943</v>
          </cell>
          <cell r="B3091" t="str">
            <v>CAIXA RETANGULAR 4" X 4" MÉDIA (1,30 M DO PISO), PVC, INSTALADA EM PAREDE - FORNECIMENTO E INSTALAÇÃO. AF_03/2023</v>
          </cell>
          <cell r="C3091" t="str">
            <v>UN</v>
          </cell>
          <cell r="D3091">
            <v>22.67</v>
          </cell>
        </row>
        <row r="3092">
          <cell r="A3092">
            <v>91944</v>
          </cell>
          <cell r="B3092" t="str">
            <v>CAIXA RETANGULAR 4" X 4" BAIXA (0,30 M DO PISO), PVC, INSTALADA EM PAREDE - FORNECIMENTO E INSTALAÇÃO. AF_03/2023</v>
          </cell>
          <cell r="C3092" t="str">
            <v>UN</v>
          </cell>
          <cell r="D3092">
            <v>15.07</v>
          </cell>
        </row>
        <row r="3093">
          <cell r="A3093">
            <v>92865</v>
          </cell>
          <cell r="B3093" t="str">
            <v>CAIXA OCTOGONAL 4" X 4", METÁLICA, INSTALADA EM LAJE - FORNECIMENTO E INSTALAÇÃO. AF_03/2023</v>
          </cell>
          <cell r="C3093" t="str">
            <v>UN</v>
          </cell>
          <cell r="D3093">
            <v>15.85</v>
          </cell>
        </row>
        <row r="3094">
          <cell r="A3094">
            <v>92866</v>
          </cell>
          <cell r="B3094" t="str">
            <v>CAIXA SEXTAVADA 3" X 3", METÁLICA, INSTALADA EM LAJE - FORNECIMENTO E INSTALAÇÃO. AF_03/2023</v>
          </cell>
          <cell r="C3094" t="str">
            <v>UN</v>
          </cell>
          <cell r="D3094">
            <v>14.19</v>
          </cell>
        </row>
        <row r="3095">
          <cell r="A3095">
            <v>92867</v>
          </cell>
          <cell r="B3095" t="str">
            <v>CAIXA RETANGULAR 4" X 2" ALTA (2,00 M DO PISO), METÁLICA, INSTALADA EM PAREDE - FORNECIMENTO E INSTALAÇÃO. AF_03/2023</v>
          </cell>
          <cell r="C3095" t="str">
            <v>UN</v>
          </cell>
          <cell r="D3095">
            <v>33.68</v>
          </cell>
        </row>
        <row r="3096">
          <cell r="A3096">
            <v>92868</v>
          </cell>
          <cell r="B3096" t="str">
            <v>CAIXA RETANGULAR 4" X 2" MÉDIA (1,30 M DO PISO), METÁLICA, INSTALADA EM PAREDE - FORNECIMENTO E INSTALAÇÃO. AF_03/2023</v>
          </cell>
          <cell r="C3096" t="str">
            <v>UN</v>
          </cell>
          <cell r="D3096">
            <v>18.739999999999998</v>
          </cell>
        </row>
        <row r="3097">
          <cell r="A3097">
            <v>92869</v>
          </cell>
          <cell r="B3097" t="str">
            <v>CAIXA RETANGULAR 4" X 2" BAIXA (0,30 M DO PISO), METÁLICA, INSTALADA EM PAREDE - FORNECIMENTO E INSTALAÇÃO. AF_03/2023</v>
          </cell>
          <cell r="C3097" t="str">
            <v>UN</v>
          </cell>
          <cell r="D3097">
            <v>11.43</v>
          </cell>
        </row>
        <row r="3098">
          <cell r="A3098">
            <v>92870</v>
          </cell>
          <cell r="B3098" t="str">
            <v>CAIXA RETANGULAR 4" X 4" ALTA (2,00 M DO PISO), METÁLICA, INSTALADA EM PAREDE - FORNECIMENTO E INSTALAÇÃO. AF_03/2023</v>
          </cell>
          <cell r="C3098" t="str">
            <v>UN</v>
          </cell>
          <cell r="D3098">
            <v>36.56</v>
          </cell>
        </row>
        <row r="3099">
          <cell r="A3099">
            <v>92871</v>
          </cell>
          <cell r="B3099" t="str">
            <v>CAIXA RETANGULAR 4" X 4" MÉDIA (1,30 M DO PISO), METÁLICA, INSTALADA EM PAREDE - FORNECIMENTO E INSTALAÇÃO. AF_03/2023</v>
          </cell>
          <cell r="C3099" t="str">
            <v>UN</v>
          </cell>
          <cell r="D3099">
            <v>21.11</v>
          </cell>
        </row>
        <row r="3100">
          <cell r="A3100">
            <v>92872</v>
          </cell>
          <cell r="B3100" t="str">
            <v>CAIXA RETANGULAR 4" X 4" BAIXA (0,30 M DO PISO), METÁLICA, INSTALADA EM PAREDE - FORNECIMENTO E INSTALAÇÃO. AF_03/2023</v>
          </cell>
          <cell r="C3100" t="str">
            <v>UN</v>
          </cell>
          <cell r="D3100">
            <v>13.51</v>
          </cell>
        </row>
        <row r="3101">
          <cell r="A3101">
            <v>95777</v>
          </cell>
          <cell r="B3101" t="str">
            <v>CONDULETE DE ALUMÍNIO, TIPO B, PARA ELETRODUTO DE AÇO GALVANIZADO DN 20 MM (3/4''), APARENTE - FORNECIMENTO E INSTALAÇÃO. AF_10/2022</v>
          </cell>
          <cell r="C3101" t="str">
            <v>UN</v>
          </cell>
          <cell r="D3101">
            <v>27.14</v>
          </cell>
        </row>
        <row r="3102">
          <cell r="A3102">
            <v>95778</v>
          </cell>
          <cell r="B3102" t="str">
            <v>CONDULETE DE ALUMÍNIO, TIPO C, PARA ELETRODUTO DE AÇO GALVANIZADO DN 20 MM (3/4''), APARENTE - FORNECIMENTO E INSTALAÇÃO. AF_10/2022</v>
          </cell>
          <cell r="C3102" t="str">
            <v>UN</v>
          </cell>
          <cell r="D3102">
            <v>30.41</v>
          </cell>
        </row>
        <row r="3103">
          <cell r="A3103">
            <v>95779</v>
          </cell>
          <cell r="B3103" t="str">
            <v>CONDULETE DE ALUMÍNIO, TIPO E, PARA ELETRODUTO DE AÇO GALVANIZADO DN 20 MM (3/4''), APARENTE - FORNECIMENTO E INSTALAÇÃO. AF_10/2022</v>
          </cell>
          <cell r="C3103" t="str">
            <v>UN</v>
          </cell>
          <cell r="D3103">
            <v>25.24</v>
          </cell>
        </row>
        <row r="3104">
          <cell r="A3104">
            <v>95780</v>
          </cell>
          <cell r="B3104" t="str">
            <v>CONDULETE DE ALUMÍNIO, TIPO B, PARA ELETRODUTO DE AÇO GALVANIZADO DN 25 MM (1''), APARENTE - FORNECIMENTO E INSTALAÇÃO. AF_10/2022</v>
          </cell>
          <cell r="C3104" t="str">
            <v>UN</v>
          </cell>
          <cell r="D3104">
            <v>32.36</v>
          </cell>
        </row>
        <row r="3105">
          <cell r="A3105">
            <v>95781</v>
          </cell>
          <cell r="B3105" t="str">
            <v>CONDULETE DE ALUMÍNIO, TIPO C, PARA ELETRODUTO DE AÇO GALVANIZADO DN 25 MM (1''), APARENTE - FORNECIMENTO E INSTALAÇÃO. AF_10/2022</v>
          </cell>
          <cell r="C3105" t="str">
            <v>UN</v>
          </cell>
          <cell r="D3105">
            <v>36.86</v>
          </cell>
        </row>
        <row r="3106">
          <cell r="A3106">
            <v>95782</v>
          </cell>
          <cell r="B3106" t="str">
            <v>CONDULETE DE ALUMÍNIO, TIPO E, ELETRODUTO DE AÇO GALVANIZADO DN 25 MM (1''), APARENTE - FORNECIMENTO E INSTALAÇÃO. AF_10/2022</v>
          </cell>
          <cell r="C3106" t="str">
            <v>UN</v>
          </cell>
          <cell r="D3106">
            <v>34.53</v>
          </cell>
        </row>
        <row r="3107">
          <cell r="A3107">
            <v>95785</v>
          </cell>
          <cell r="B3107" t="str">
            <v>CONDULETE DE ALUMÍNIO, TIPO E, PARA ELETRODUTO DE AÇO GALVANIZADO DN 32 MM (1 1/4''), APARENTE - FORNECIMENTO E INSTALAÇÃO. AF_10/2022</v>
          </cell>
          <cell r="C3107" t="str">
            <v>UN</v>
          </cell>
          <cell r="D3107">
            <v>40.93</v>
          </cell>
        </row>
        <row r="3108">
          <cell r="A3108">
            <v>95787</v>
          </cell>
          <cell r="B3108" t="str">
            <v>CONDULETE DE ALUMÍNIO, TIPO LR, PARA ELETRODUTO DE AÇO GALVANIZADO DN 20 MM (3/4''), APARENTE - FORNECIMENTO E INSTALAÇÃO. AF_10/2022</v>
          </cell>
          <cell r="C3108" t="str">
            <v>UN</v>
          </cell>
          <cell r="D3108">
            <v>30.54</v>
          </cell>
        </row>
        <row r="3109">
          <cell r="A3109">
            <v>95789</v>
          </cell>
          <cell r="B3109" t="str">
            <v>CONDULETE DE ALUMÍNIO, TIPO LR, PARA ELETRODUTO DE AÇO GALVANIZADO DN 25 MM (1''), APARENTE - FORNECIMENTO E INSTALAÇÃO. AF_10/2022</v>
          </cell>
          <cell r="C3109" t="str">
            <v>UN</v>
          </cell>
          <cell r="D3109">
            <v>41.68</v>
          </cell>
        </row>
        <row r="3110">
          <cell r="A3110">
            <v>95791</v>
          </cell>
          <cell r="B3110" t="str">
            <v>CONDULETE DE ALUMÍNIO, TIPO LR, PARA ELETRODUTO DE AÇO GALVANIZADO DN 32 MM (1 1/4''), APARENTE - FORNECIMENTO E INSTALAÇÃO. AF_10/2022</v>
          </cell>
          <cell r="C3110" t="str">
            <v>UN</v>
          </cell>
          <cell r="D3110">
            <v>58.03</v>
          </cell>
        </row>
        <row r="3111">
          <cell r="A3111">
            <v>95795</v>
          </cell>
          <cell r="B3111" t="str">
            <v>CONDULETE DE ALUMÍNIO, TIPO T, PARA ELETRODUTO DE AÇO GALVANIZADO DN 20 MM (3/4''), APARENTE - FORNECIMENTO E INSTALAÇÃO. AF_10/2022</v>
          </cell>
          <cell r="C3111" t="str">
            <v>UN</v>
          </cell>
          <cell r="D3111">
            <v>34.83</v>
          </cell>
        </row>
        <row r="3112">
          <cell r="A3112">
            <v>95796</v>
          </cell>
          <cell r="B3112" t="str">
            <v>CONDULETE DE ALUMÍNIO, TIPO T, PARA ELETRODUTO DE AÇO GALVANIZADO DN 25 MM (1''), APARENTE - FORNECIMENTO E INSTALAÇÃO. AF_10/2022</v>
          </cell>
          <cell r="C3112" t="str">
            <v>UN</v>
          </cell>
          <cell r="D3112">
            <v>48.99</v>
          </cell>
        </row>
        <row r="3113">
          <cell r="A3113">
            <v>95797</v>
          </cell>
          <cell r="B3113" t="str">
            <v>CONDULETE DE ALUMÍNIO, TIPO T, PARA ELETRODUTO DE AÇO GALVANIZADO DN 32 MM (1 1/4''), APARENTE - FORNECIMENTO E INSTALAÇÃO. AF_10/2022</v>
          </cell>
          <cell r="C3113" t="str">
            <v>UN</v>
          </cell>
          <cell r="D3113">
            <v>67.83</v>
          </cell>
        </row>
        <row r="3114">
          <cell r="A3114">
            <v>95801</v>
          </cell>
          <cell r="B3114" t="str">
            <v>CONDULETE DE ALUMÍNIO, TIPO X, PARA ELETRODUTO DE AÇO GALVANIZADO DN 20 MM (3/4''), APARENTE - FORNECIMENTO E INSTALAÇÃO. AF_10/2022</v>
          </cell>
          <cell r="C3114" t="str">
            <v>UN</v>
          </cell>
          <cell r="D3114">
            <v>41.71</v>
          </cell>
        </row>
        <row r="3115">
          <cell r="A3115">
            <v>95802</v>
          </cell>
          <cell r="B3115" t="str">
            <v>CONDULETE DE ALUMÍNIO, TIPO X, PARA ELETRODUTO DE AÇO GALVANIZADO DN 25 MM (1''), APARENTE - FORNECIMENTO E INSTALAÇÃO. AF_10/2022</v>
          </cell>
          <cell r="C3115" t="str">
            <v>UN</v>
          </cell>
          <cell r="D3115">
            <v>51.94</v>
          </cell>
        </row>
        <row r="3116">
          <cell r="A3116">
            <v>95803</v>
          </cell>
          <cell r="B3116" t="str">
            <v>CONDULETE DE ALUMÍNIO, TIPO X, PARA ELETRODUTO DE AÇO GALVANIZADO DN 32 MM (1 1/4''), APARENTE - FORNECIMENTO E INSTALAÇÃO. AF_10/2022</v>
          </cell>
          <cell r="C3116" t="str">
            <v>UN</v>
          </cell>
          <cell r="D3116">
            <v>75.64</v>
          </cell>
        </row>
        <row r="3117">
          <cell r="A3117">
            <v>95804</v>
          </cell>
          <cell r="B3117" t="str">
            <v>CONDULETE DE PVC, TIPO B, PARA ELETRODUTO DE PVC SOLDÁVEL DN 20 MM (1/2''), APARENTE - FORNECIMENTO E INSTALAÇÃO. AF_10/2022</v>
          </cell>
          <cell r="C3117" t="str">
            <v>UN</v>
          </cell>
          <cell r="D3117">
            <v>22.54</v>
          </cell>
        </row>
        <row r="3118">
          <cell r="A3118">
            <v>95805</v>
          </cell>
          <cell r="B3118" t="str">
            <v>CONDULETE DE PVC, TIPO B, PARA ELETRODUTO DE PVC SOLDÁVEL DN 25 MM (3/4''), APARENTE - FORNECIMENTO E INSTALAÇÃO. AF_10/2022</v>
          </cell>
          <cell r="C3118" t="str">
            <v>UN</v>
          </cell>
          <cell r="D3118">
            <v>23.98</v>
          </cell>
        </row>
        <row r="3119">
          <cell r="A3119">
            <v>95806</v>
          </cell>
          <cell r="B3119" t="str">
            <v>CONDULETE DE PVC, TIPO B, PARA ELETRODUTO DE PVC SOLDÁVEL DN 32 MM (1''), APARENTE - FORNECIMENTO E INSTALAÇÃO. AF_10/2022</v>
          </cell>
          <cell r="C3119" t="str">
            <v>UN</v>
          </cell>
          <cell r="D3119">
            <v>26.44</v>
          </cell>
        </row>
        <row r="3120">
          <cell r="A3120">
            <v>95807</v>
          </cell>
          <cell r="B3120" t="str">
            <v>CONDULETE DE PVC, TIPO LL, PARA ELETRODUTO DE PVC SOLDÁVEL DN 20 MM (1/2''), APARENTE - FORNECIMENTO E INSTALAÇÃO. AF_10/2022</v>
          </cell>
          <cell r="C3120" t="str">
            <v>UN</v>
          </cell>
          <cell r="D3120">
            <v>26.7</v>
          </cell>
        </row>
        <row r="3121">
          <cell r="A3121">
            <v>95808</v>
          </cell>
          <cell r="B3121" t="str">
            <v>CONDULETE DE PVC, TIPO LL, PARA ELETRODUTO DE PVC SOLDÁVEL DN 25 MM (3/4''), APARENTE - FORNECIMENTO E INSTALAÇÃO. AF_10/2022</v>
          </cell>
          <cell r="C3121" t="str">
            <v>UN</v>
          </cell>
          <cell r="D3121">
            <v>31.01</v>
          </cell>
        </row>
        <row r="3122">
          <cell r="A3122">
            <v>95809</v>
          </cell>
          <cell r="B3122" t="str">
            <v>CONDULETE DE PVC, TIPO LL, PARA ELETRODUTO DE PVC SOLDÁVEL DN 32 MM (1''), APARENTE - FORNECIMENTO E INSTALAÇÃO. AF_10/2022</v>
          </cell>
          <cell r="C3122" t="str">
            <v>UN</v>
          </cell>
          <cell r="D3122">
            <v>38.799999999999997</v>
          </cell>
        </row>
        <row r="3123">
          <cell r="A3123">
            <v>95810</v>
          </cell>
          <cell r="B3123" t="str">
            <v>CONDULETE DE PVC, TIPO LB, PARA ELETRODUTO DE PVC SOLDÁVEL DN 20 MM (1/2''), APARENTE - FORNECIMENTO E INSTALAÇÃO. AF_10/2022</v>
          </cell>
          <cell r="C3123" t="str">
            <v>UN</v>
          </cell>
          <cell r="D3123">
            <v>15.5</v>
          </cell>
        </row>
        <row r="3124">
          <cell r="A3124">
            <v>95811</v>
          </cell>
          <cell r="B3124" t="str">
            <v>CONDULETE DE PVC, TIPO LB, PARA ELETRODUTO DE PVC SOLDÁVEL DN 25 MM (3/4''), APARENTE - FORNECIMENTO E INSTALAÇÃO. AF_10/2022</v>
          </cell>
          <cell r="C3124" t="str">
            <v>UN</v>
          </cell>
          <cell r="D3124">
            <v>19.809999999999999</v>
          </cell>
        </row>
        <row r="3125">
          <cell r="A3125">
            <v>95812</v>
          </cell>
          <cell r="B3125" t="str">
            <v>CONDULETE DE PVC, TIPO LB, PARA ELETRODUTO DE PVC SOLDÁVEL DN 32 MM (1''), APARENTE - FORNECIMENTO E INSTALAÇÃO. AF_10/2022</v>
          </cell>
          <cell r="C3125" t="str">
            <v>UN</v>
          </cell>
          <cell r="D3125">
            <v>27.6</v>
          </cell>
        </row>
        <row r="3126">
          <cell r="A3126">
            <v>95813</v>
          </cell>
          <cell r="B3126" t="str">
            <v>CONDULETE DE PVC, TIPO TB, PARA ELETRODUTO DE PVC SOLDÁVEL DN 20 MM (1/2''), APARENTE - FORNECIMENTO E INSTALAÇÃO. AF_10/2022</v>
          </cell>
          <cell r="C3126" t="str">
            <v>UN</v>
          </cell>
          <cell r="D3126">
            <v>18.190000000000001</v>
          </cell>
        </row>
        <row r="3127">
          <cell r="A3127">
            <v>95814</v>
          </cell>
          <cell r="B3127" t="str">
            <v>CONDULETE DE PVC, TIPO TB, PARA ELETRODUTO DE PVC SOLDÁVEL DN 25 MM (3/4''), APARENTE - FORNECIMENTO E INSTALAÇÃO. AF_10/2022</v>
          </cell>
          <cell r="C3127" t="str">
            <v>UN</v>
          </cell>
          <cell r="D3127">
            <v>23.94</v>
          </cell>
        </row>
        <row r="3128">
          <cell r="A3128">
            <v>95815</v>
          </cell>
          <cell r="B3128" t="str">
            <v>CONDULETE DE PVC, TIPO TB, PARA ELETRODUTO DE PVC SOLDÁVEL DN 32 MM (1''), APARENTE - FORNECIMENTO E INSTALAÇÃO. AF_10/2022</v>
          </cell>
          <cell r="C3128" t="str">
            <v>UN</v>
          </cell>
          <cell r="D3128">
            <v>35.75</v>
          </cell>
        </row>
        <row r="3129">
          <cell r="A3129">
            <v>95816</v>
          </cell>
          <cell r="B3129" t="str">
            <v>CONDULETE DE PVC, TIPO X, PARA ELETRODUTO DE PVC SOLDÁVEL DN 20 MM (1/2''), APARENTE - FORNECIMENTO E INSTALAÇÃO. AF_10/2022</v>
          </cell>
          <cell r="C3129" t="str">
            <v>UN</v>
          </cell>
          <cell r="D3129">
            <v>32.32</v>
          </cell>
        </row>
        <row r="3130">
          <cell r="A3130">
            <v>95817</v>
          </cell>
          <cell r="B3130" t="str">
            <v>CONDULETE DE PVC, TIPO X, PARA ELETRODUTO DE PVC SOLDÁVEL DN 25 MM (3/4"), APARENTE - FORNECIMENTO E INSTALAÇÃO. AF_10/2022</v>
          </cell>
          <cell r="C3130" t="str">
            <v>UN</v>
          </cell>
          <cell r="D3130">
            <v>39.06</v>
          </cell>
        </row>
        <row r="3131">
          <cell r="A3131">
            <v>95818</v>
          </cell>
          <cell r="B3131" t="str">
            <v>CONDULETE DE PVC, TIPO X, PARA ELETRODUTO DE PVC SOLDÁVEL DN 32 MM (1''), APARENTE - FORNECIMENTO E INSTALAÇÃO. AF_10/2022</v>
          </cell>
          <cell r="C3131" t="str">
            <v>UN</v>
          </cell>
          <cell r="D3131">
            <v>54.23</v>
          </cell>
        </row>
        <row r="3132">
          <cell r="A3132">
            <v>97881</v>
          </cell>
          <cell r="B3132" t="str">
            <v>CAIXA ENTERRADA ELÉTRICA RETANGULAR, EM CONCRETO PRÉ-MOLDADO, FUNDO COM BRITA, DIMENSÕES INTERNAS: 0,3X0,3X0,3 M. AF_12/2020</v>
          </cell>
          <cell r="C3132" t="str">
            <v>UN</v>
          </cell>
          <cell r="D3132">
            <v>139.27000000000001</v>
          </cell>
        </row>
        <row r="3133">
          <cell r="A3133">
            <v>97882</v>
          </cell>
          <cell r="B3133" t="str">
            <v>CAIXA ENTERRADA ELÉTRICA RETANGULAR, EM CONCRETO PRÉ-MOLDADO, FUNDO COM BRITA, DIMENSÕES INTERNAS: 0,4X0,4X0,4 M. AF_12/2020</v>
          </cell>
          <cell r="C3133" t="str">
            <v>UN</v>
          </cell>
          <cell r="D3133">
            <v>219.26</v>
          </cell>
        </row>
        <row r="3134">
          <cell r="A3134">
            <v>97883</v>
          </cell>
          <cell r="B3134" t="str">
            <v>CAIXA ENTERRADA ELÉTRICA RETANGULAR, EM CONCRETO PRÉ-MOLDADO, FUNDO COM BRITA, DIMENSÕES INTERNAS: 0,6X0,6X0,5 M. AF_12/2020</v>
          </cell>
          <cell r="C3134" t="str">
            <v>UN</v>
          </cell>
          <cell r="D3134">
            <v>423.49</v>
          </cell>
        </row>
        <row r="3135">
          <cell r="A3135">
            <v>97884</v>
          </cell>
          <cell r="B3135" t="str">
            <v>CAIXA ENTERRADA ELÉTRICA RETANGULAR, EM CONCRETO PRÉ-MOLDADO, FUNDO COM BRITA, DIMENSÕES INTERNAS: 0,8X0,8X0,5 M. AF_12/2020</v>
          </cell>
          <cell r="C3135" t="str">
            <v>UN</v>
          </cell>
          <cell r="D3135">
            <v>829.92</v>
          </cell>
        </row>
        <row r="3136">
          <cell r="A3136">
            <v>97885</v>
          </cell>
          <cell r="B3136" t="str">
            <v>CAIXA ENTERRADA ELÉTRICA RETANGULAR, EM CONCRETO PRÉ-MOLDADO, FUNDO COM BRITA, DIMENSÕES INTERNAS: 1X1X0,5 M. AF_12/2020</v>
          </cell>
          <cell r="C3136" t="str">
            <v>UN</v>
          </cell>
          <cell r="D3136">
            <v>1278.33</v>
          </cell>
        </row>
        <row r="3137">
          <cell r="A3137">
            <v>97886</v>
          </cell>
          <cell r="B3137" t="str">
            <v>CAIXA ENTERRADA ELÉTRICA RETANGULAR, EM ALVENARIA COM TIJOLOS CERÂMICOS MACIÇOS, FUNDO COM BRITA, DIMENSÕES INTERNAS: 0,3X0,3X0,3 M. AF_12/2020</v>
          </cell>
          <cell r="C3137" t="str">
            <v>UN</v>
          </cell>
          <cell r="D3137">
            <v>156.91</v>
          </cell>
        </row>
        <row r="3138">
          <cell r="A3138">
            <v>97887</v>
          </cell>
          <cell r="B3138" t="str">
            <v>CAIXA ENTERRADA ELÉTRICA RETANGULAR, EM ALVENARIA COM TIJOLOS CERÂMICOS MACIÇOS, FUNDO COM BRITA, DIMENSÕES INTERNAS: 0,4X0,4X0,4 M. AF_12/2020</v>
          </cell>
          <cell r="C3138" t="str">
            <v>UN</v>
          </cell>
          <cell r="D3138">
            <v>245.85</v>
          </cell>
        </row>
        <row r="3139">
          <cell r="A3139">
            <v>97888</v>
          </cell>
          <cell r="B3139" t="str">
            <v>CAIXA ENTERRADA ELÉTRICA RETANGULAR, EM ALVENARIA COM TIJOLOS CERÂMICOS MACIÇOS, FUNDO COM BRITA, DIMENSÕES INTERNAS: 0,6X0,6X0,6 M. AF_12/2020</v>
          </cell>
          <cell r="C3139" t="str">
            <v>UN</v>
          </cell>
          <cell r="D3139">
            <v>469.32</v>
          </cell>
        </row>
        <row r="3140">
          <cell r="A3140">
            <v>97889</v>
          </cell>
          <cell r="B3140" t="str">
            <v>CAIXA ENTERRADA ELÉTRICA RETANGULAR, EM ALVENARIA COM TIJOLOS CERÂMICOS MACIÇOS, FUNDO COM BRITA, DIMENSÕES INTERNAS: 0,8X0,8X0,6 M. AF_12/2020</v>
          </cell>
          <cell r="C3140" t="str">
            <v>UN</v>
          </cell>
          <cell r="D3140">
            <v>640.36</v>
          </cell>
        </row>
        <row r="3141">
          <cell r="A3141">
            <v>97890</v>
          </cell>
          <cell r="B3141" t="str">
            <v>CAIXA ENTERRADA ELÉTRICA RETANGULAR, EM ALVENARIA COM TIJOLOS CERÂMICOS MACIÇOS, FUNDO COM BRITA, DIMENSÕES INTERNAS: 1X1X0,6 M. AF_12/2020</v>
          </cell>
          <cell r="C3141" t="str">
            <v>UN</v>
          </cell>
          <cell r="D3141">
            <v>724.08</v>
          </cell>
        </row>
        <row r="3142">
          <cell r="A3142">
            <v>97891</v>
          </cell>
          <cell r="B3142" t="str">
            <v>CAIXA ENTERRADA ELÉTRICA RETANGULAR, EM ALVENARIA COM BLOCOS DE CONCRETO, FUNDO COM BRITA, DIMENSÕES INTERNAS: 0,4X0,4X0,4 M. AF_12/2020</v>
          </cell>
          <cell r="C3142" t="str">
            <v>UN</v>
          </cell>
          <cell r="D3142">
            <v>204.81</v>
          </cell>
        </row>
        <row r="3143">
          <cell r="A3143">
            <v>97892</v>
          </cell>
          <cell r="B3143" t="str">
            <v>CAIXA ENTERRADA ELÉTRICA RETANGULAR, EM ALVENARIA COM BLOCOS DE CONCRETO, FUNDO COM BRITA, DIMENSÕES INTERNAS: 0,6X0,6X0,6 M. AF_12/2020</v>
          </cell>
          <cell r="C3143" t="str">
            <v>UN</v>
          </cell>
          <cell r="D3143">
            <v>382.58</v>
          </cell>
        </row>
        <row r="3144">
          <cell r="A3144">
            <v>97893</v>
          </cell>
          <cell r="B3144" t="str">
            <v>CAIXA ENTERRADA ELÉTRICA RETANGULAR, EM ALVENARIA COM BLOCOS DE CONCRETO, FUNDO COM BRITA, DIMENSÕES INTERNAS: 0,8X0,8X0,6 M. AF_12/2020</v>
          </cell>
          <cell r="C3144" t="str">
            <v>UN</v>
          </cell>
          <cell r="D3144">
            <v>529.72</v>
          </cell>
        </row>
        <row r="3145">
          <cell r="A3145">
            <v>97894</v>
          </cell>
          <cell r="B3145" t="str">
            <v>CAIXA ENTERRADA ELÉTRICA RETANGULAR, EM ALVENARIA COM BLOCOS DE CONCRETO, FUNDO COM BRITA, DIMENSÕES INTERNAS: 1X1X0,6 M. AF_12/2020</v>
          </cell>
          <cell r="C3145" t="str">
            <v>UN</v>
          </cell>
          <cell r="D3145">
            <v>590</v>
          </cell>
        </row>
        <row r="3146">
          <cell r="A3146">
            <v>104396</v>
          </cell>
          <cell r="B3146" t="str">
            <v>CONDULETE DE PVC, TIPO E, PARA ELETRODUTO DE PVC SOLDÁVEL DN 25 MM (3/4''), APARENTE - FORNECIMENTO E INSTALAÇÃO. AF_10/2022</v>
          </cell>
          <cell r="C3146" t="str">
            <v>UN</v>
          </cell>
          <cell r="D3146">
            <v>22.79</v>
          </cell>
        </row>
        <row r="3147">
          <cell r="A3147">
            <v>104397</v>
          </cell>
          <cell r="B3147" t="str">
            <v>CONDULETE DE PVC, TIPO E, PARA ELETRODUTO DE PVC SOLDÁVEL DN 32 MM (1''), APARENTE - FORNECIMENTO E INSTALAÇÃO. AF_10/2022</v>
          </cell>
          <cell r="C3147" t="str">
            <v>UN</v>
          </cell>
          <cell r="D3147">
            <v>27.01</v>
          </cell>
        </row>
        <row r="3148">
          <cell r="A3148">
            <v>104398</v>
          </cell>
          <cell r="B3148" t="str">
            <v>CONDULETE DE PVC, TIPO LR, PARA ELETRODUTO DE PVC SOLDÁVEL DN 20 MM (1/2''), APARENTE - FORNECIMENTO E INSTALAÇÃO. AF_10/2022</v>
          </cell>
          <cell r="C3148" t="str">
            <v>UN</v>
          </cell>
          <cell r="D3148">
            <v>26.68</v>
          </cell>
        </row>
        <row r="3149">
          <cell r="A3149">
            <v>104399</v>
          </cell>
          <cell r="B3149" t="str">
            <v>CONDULETE DE PVC, TIPO LR, PARA ELETRODUTO DE PVC SOLDÁVEL DN 25 MM (3/4''), APARENTE - FORNECIMENTO E INSTALAÇÃO. AF_10/2022</v>
          </cell>
          <cell r="C3149" t="str">
            <v>UN</v>
          </cell>
          <cell r="D3149">
            <v>29.8</v>
          </cell>
        </row>
        <row r="3150">
          <cell r="A3150">
            <v>104400</v>
          </cell>
          <cell r="B3150" t="str">
            <v>CONDULETE DE PVC, TIPO LR, PARA ELETRODUTO DE PVC SOLDÁVEL DN 32 MM (1''), APARENTE - FORNECIMENTO E INSTALAÇÃO. AF_10/2022</v>
          </cell>
          <cell r="C3150" t="str">
            <v>UN</v>
          </cell>
          <cell r="D3150">
            <v>38.29</v>
          </cell>
        </row>
        <row r="3151">
          <cell r="A3151">
            <v>104401</v>
          </cell>
          <cell r="B3151" t="str">
            <v>CONDULETE DE PVC, TIPO C, PARA ELETRODUTO DE PVC SOLDÁVEL DN 20 MM (1/2''), APARENTE - FORNECIMENTO E INSTALAÇÃO. AF_10/2022</v>
          </cell>
          <cell r="C3151" t="str">
            <v>UN</v>
          </cell>
          <cell r="D3151">
            <v>25.11</v>
          </cell>
        </row>
        <row r="3152">
          <cell r="A3152">
            <v>104402</v>
          </cell>
          <cell r="B3152" t="str">
            <v>CONDULETE DE PVC, TIPO C, PARA ELETRODUTO DE PVC SOLDÁVEL DN 25 MM (3/4''), APARENTE - FORNECIMENTO E INSTALAÇÃO. AF_10/2022</v>
          </cell>
          <cell r="C3152" t="str">
            <v>UN</v>
          </cell>
          <cell r="D3152">
            <v>26.79</v>
          </cell>
        </row>
        <row r="3153">
          <cell r="A3153">
            <v>104403</v>
          </cell>
          <cell r="B3153" t="str">
            <v>CONDULETE DE PVC, TIPO C, PARA ELETRODUTO DE PVC SOLDÁVEL DN 32 MM (1''), APARENTE - FORNECIMENTO E INSTALAÇÃO. AF_10/2022</v>
          </cell>
          <cell r="C3153" t="str">
            <v>UN</v>
          </cell>
          <cell r="D3153">
            <v>33.270000000000003</v>
          </cell>
        </row>
        <row r="3154">
          <cell r="A3154">
            <v>104404</v>
          </cell>
          <cell r="B3154" t="str">
            <v>CONDULETE DE PVC, TIPO T, PARA ELETRODUTO DE PVC SOLDÁVEL DN 25 MM (3/4''), APARENTE - FORNECIMENTO E INSTALAÇÃO. AF_10/2022</v>
          </cell>
          <cell r="C3154" t="str">
            <v>UN</v>
          </cell>
          <cell r="D3154">
            <v>34.76</v>
          </cell>
        </row>
        <row r="3155">
          <cell r="A3155">
            <v>104405</v>
          </cell>
          <cell r="B3155" t="str">
            <v>CONDULETE DE PVC, TIPO T, PARA ELETRODUTO DE PVC SOLDÁVEL DN 32 MM (1''), APARENTE - FORNECIMENTO E INSTALAÇÃO. AF_10/2022</v>
          </cell>
          <cell r="C3155" t="str">
            <v>UN</v>
          </cell>
          <cell r="D3155">
            <v>46.97</v>
          </cell>
        </row>
        <row r="3156">
          <cell r="A3156">
            <v>93653</v>
          </cell>
          <cell r="B3156" t="str">
            <v>DISJUNTOR MONOPOLAR TIPO DIN, CORRENTE NOMINAL DE 10A - FORNECIMENTO E INSTALAÇÃO. AF_10/2020</v>
          </cell>
          <cell r="C3156" t="str">
            <v>UN</v>
          </cell>
          <cell r="D3156">
            <v>11.2</v>
          </cell>
        </row>
        <row r="3157">
          <cell r="A3157">
            <v>93654</v>
          </cell>
          <cell r="B3157" t="str">
            <v>DISJUNTOR MONOPOLAR TIPO DIN, CORRENTE NOMINAL DE 16A - FORNECIMENTO E INSTALAÇÃO. AF_10/2020</v>
          </cell>
          <cell r="C3157" t="str">
            <v>UN</v>
          </cell>
          <cell r="D3157">
            <v>11.91</v>
          </cell>
        </row>
        <row r="3158">
          <cell r="A3158">
            <v>93655</v>
          </cell>
          <cell r="B3158" t="str">
            <v>DISJUNTOR MONOPOLAR TIPO DIN, CORRENTE NOMINAL DE 20A - FORNECIMENTO E INSTALAÇÃO. AF_10/2020</v>
          </cell>
          <cell r="C3158" t="str">
            <v>UN</v>
          </cell>
          <cell r="D3158">
            <v>13.32</v>
          </cell>
        </row>
        <row r="3159">
          <cell r="A3159">
            <v>93656</v>
          </cell>
          <cell r="B3159" t="str">
            <v>DISJUNTOR MONOPOLAR TIPO DIN, CORRENTE NOMINAL DE 25A - FORNECIMENTO E INSTALAÇÃO. AF_10/2020</v>
          </cell>
          <cell r="C3159" t="str">
            <v>UN</v>
          </cell>
          <cell r="D3159">
            <v>13.32</v>
          </cell>
        </row>
        <row r="3160">
          <cell r="A3160">
            <v>93657</v>
          </cell>
          <cell r="B3160" t="str">
            <v>DISJUNTOR MONOPOLAR TIPO DIN, CORRENTE NOMINAL DE 32A - FORNECIMENTO E INSTALAÇÃO. AF_10/2020</v>
          </cell>
          <cell r="C3160" t="str">
            <v>UN</v>
          </cell>
          <cell r="D3160">
            <v>15.02</v>
          </cell>
        </row>
        <row r="3161">
          <cell r="A3161">
            <v>93658</v>
          </cell>
          <cell r="B3161" t="str">
            <v>DISJUNTOR MONOPOLAR TIPO DIN, CORRENTE NOMINAL DE 40A - FORNECIMENTO E INSTALAÇÃO. AF_10/2020</v>
          </cell>
          <cell r="C3161" t="str">
            <v>UN</v>
          </cell>
          <cell r="D3161">
            <v>21.62</v>
          </cell>
        </row>
        <row r="3162">
          <cell r="A3162">
            <v>93659</v>
          </cell>
          <cell r="B3162" t="str">
            <v>DISJUNTOR MONOPOLAR TIPO DIN, CORRENTE NOMINAL DE 50A - FORNECIMENTO E INSTALAÇÃO. AF_10/2020</v>
          </cell>
          <cell r="C3162" t="str">
            <v>UN</v>
          </cell>
          <cell r="D3162">
            <v>25.07</v>
          </cell>
        </row>
        <row r="3163">
          <cell r="A3163">
            <v>93660</v>
          </cell>
          <cell r="B3163" t="str">
            <v>DISJUNTOR BIPOLAR TIPO DIN, CORRENTE NOMINAL DE 10A - FORNECIMENTO E INSTALAÇÃO. AF_10/2020</v>
          </cell>
          <cell r="C3163" t="str">
            <v>UN</v>
          </cell>
          <cell r="D3163">
            <v>52.68</v>
          </cell>
        </row>
        <row r="3164">
          <cell r="A3164">
            <v>93661</v>
          </cell>
          <cell r="B3164" t="str">
            <v>DISJUNTOR BIPOLAR TIPO DIN, CORRENTE NOMINAL DE 16A - FORNECIMENTO E INSTALAÇÃO. AF_10/2020</v>
          </cell>
          <cell r="C3164" t="str">
            <v>UN</v>
          </cell>
          <cell r="D3164">
            <v>54.11</v>
          </cell>
        </row>
        <row r="3165">
          <cell r="A3165">
            <v>93662</v>
          </cell>
          <cell r="B3165" t="str">
            <v>DISJUNTOR BIPOLAR TIPO DIN, CORRENTE NOMINAL DE 20A - FORNECIMENTO E INSTALAÇÃO. AF_10/2020</v>
          </cell>
          <cell r="C3165" t="str">
            <v>UN</v>
          </cell>
          <cell r="D3165">
            <v>56.92</v>
          </cell>
        </row>
        <row r="3166">
          <cell r="A3166">
            <v>93663</v>
          </cell>
          <cell r="B3166" t="str">
            <v>DISJUNTOR BIPOLAR TIPO DIN, CORRENTE NOMINAL DE 25A - FORNECIMENTO E INSTALAÇÃO. AF_10/2020</v>
          </cell>
          <cell r="C3166" t="str">
            <v>UN</v>
          </cell>
          <cell r="D3166">
            <v>56.92</v>
          </cell>
        </row>
        <row r="3167">
          <cell r="A3167">
            <v>93664</v>
          </cell>
          <cell r="B3167" t="str">
            <v>DISJUNTOR BIPOLAR TIPO DIN, CORRENTE NOMINAL DE 32A - FORNECIMENTO E INSTALAÇÃO. AF_10/2020</v>
          </cell>
          <cell r="C3167" t="str">
            <v>UN</v>
          </cell>
          <cell r="D3167">
            <v>60.33</v>
          </cell>
        </row>
        <row r="3168">
          <cell r="A3168">
            <v>93665</v>
          </cell>
          <cell r="B3168" t="str">
            <v>DISJUNTOR BIPOLAR TIPO DIN, CORRENTE NOMINAL DE 40A - FORNECIMENTO E INSTALAÇÃO. AF_10/2020</v>
          </cell>
          <cell r="C3168" t="str">
            <v>UN</v>
          </cell>
          <cell r="D3168">
            <v>64.959999999999994</v>
          </cell>
        </row>
        <row r="3169">
          <cell r="A3169">
            <v>93666</v>
          </cell>
          <cell r="B3169" t="str">
            <v>DISJUNTOR BIPOLAR TIPO DIN, CORRENTE NOMINAL DE 50A - FORNECIMENTO E INSTALAÇÃO. AF_10/2020</v>
          </cell>
          <cell r="C3169" t="str">
            <v>UN</v>
          </cell>
          <cell r="D3169">
            <v>71.86</v>
          </cell>
        </row>
        <row r="3170">
          <cell r="A3170">
            <v>93667</v>
          </cell>
          <cell r="B3170" t="str">
            <v>DISJUNTOR TRIPOLAR TIPO DIN, CORRENTE NOMINAL DE 10A - FORNECIMENTO E INSTALAÇÃO. AF_10/2020</v>
          </cell>
          <cell r="C3170" t="str">
            <v>UN</v>
          </cell>
          <cell r="D3170">
            <v>66.239999999999995</v>
          </cell>
        </row>
        <row r="3171">
          <cell r="A3171">
            <v>93668</v>
          </cell>
          <cell r="B3171" t="str">
            <v>DISJUNTOR TRIPOLAR TIPO DIN, CORRENTE NOMINAL DE 16A - FORNECIMENTO E INSTALAÇÃO. AF_10/2020</v>
          </cell>
          <cell r="C3171" t="str">
            <v>UN</v>
          </cell>
          <cell r="D3171">
            <v>68.39</v>
          </cell>
        </row>
        <row r="3172">
          <cell r="A3172">
            <v>93669</v>
          </cell>
          <cell r="B3172" t="str">
            <v>DISJUNTOR TRIPOLAR TIPO DIN, CORRENTE NOMINAL DE 20A - FORNECIMENTO E INSTALAÇÃO. AF_10/2020</v>
          </cell>
          <cell r="C3172" t="str">
            <v>UN</v>
          </cell>
          <cell r="D3172">
            <v>72.61</v>
          </cell>
        </row>
        <row r="3173">
          <cell r="A3173">
            <v>93670</v>
          </cell>
          <cell r="B3173" t="str">
            <v>DISJUNTOR TRIPOLAR TIPO DIN, CORRENTE NOMINAL DE 25A - FORNECIMENTO E INSTALAÇÃO. AF_10/2020</v>
          </cell>
          <cell r="C3173" t="str">
            <v>UN</v>
          </cell>
          <cell r="D3173">
            <v>72.61</v>
          </cell>
        </row>
        <row r="3174">
          <cell r="A3174">
            <v>93671</v>
          </cell>
          <cell r="B3174" t="str">
            <v>DISJUNTOR TRIPOLAR TIPO DIN, CORRENTE NOMINAL DE 32A - FORNECIMENTO E INSTALAÇÃO. AF_10/2020</v>
          </cell>
          <cell r="C3174" t="str">
            <v>UN</v>
          </cell>
          <cell r="D3174">
            <v>77.72</v>
          </cell>
        </row>
        <row r="3175">
          <cell r="A3175">
            <v>93672</v>
          </cell>
          <cell r="B3175" t="str">
            <v>DISJUNTOR TRIPOLAR TIPO DIN, CORRENTE NOMINAL DE 40A - FORNECIMENTO E INSTALAÇÃO. AF_10/2020</v>
          </cell>
          <cell r="C3175" t="str">
            <v>UN</v>
          </cell>
          <cell r="D3175">
            <v>85.74</v>
          </cell>
        </row>
        <row r="3176">
          <cell r="A3176">
            <v>93673</v>
          </cell>
          <cell r="B3176" t="str">
            <v>DISJUNTOR TRIPOLAR TIPO DIN, CORRENTE NOMINAL DE 50A - FORNECIMENTO E INSTALAÇÃO. AF_10/2020</v>
          </cell>
          <cell r="C3176" t="str">
            <v>UN</v>
          </cell>
          <cell r="D3176">
            <v>96.1</v>
          </cell>
        </row>
        <row r="3177">
          <cell r="A3177">
            <v>97359</v>
          </cell>
          <cell r="B3177" t="str">
            <v>QUADRO DE MEDIÇÃO GERAL DE ENERGIA COM 8 MEDIDORES - FORNECIMENTO E INSTALAÇÃO. AF_10/2020</v>
          </cell>
          <cell r="C3177" t="str">
            <v>UN</v>
          </cell>
          <cell r="D3177">
            <v>3721.95</v>
          </cell>
        </row>
        <row r="3178">
          <cell r="A3178">
            <v>97360</v>
          </cell>
          <cell r="B3178" t="str">
            <v>QUADRO DE MEDIÇÃO GERAL DE ENERGIA COM 12 MEDIDORES - FORNECIMENTO E INSTALAÇÃO. AF_10/2020</v>
          </cell>
          <cell r="C3178" t="str">
            <v>UN</v>
          </cell>
          <cell r="D3178">
            <v>7162.87</v>
          </cell>
        </row>
        <row r="3179">
          <cell r="A3179">
            <v>97361</v>
          </cell>
          <cell r="B3179" t="str">
            <v>QUADRO DE MEDIÇÃO GERAL DE ENERGIA COM 16 MEDIDORES - FORNECIMENTO E INSTALAÇÃO. AF_10/2020</v>
          </cell>
          <cell r="C3179" t="str">
            <v>UN</v>
          </cell>
          <cell r="D3179">
            <v>9550.5</v>
          </cell>
        </row>
        <row r="3180">
          <cell r="A3180">
            <v>97362</v>
          </cell>
          <cell r="B3180" t="str">
            <v>QUADRO DE MEDIÇÃO GERAL DE ENERGIA PARA BARRAMENTO BLINDADO COM 4 MEDIDORES - FORNECIMENTO E INSTALAÇÃO. AF_10/2020</v>
          </cell>
          <cell r="C3180" t="str">
            <v>UN</v>
          </cell>
          <cell r="D3180">
            <v>1669.27</v>
          </cell>
        </row>
        <row r="3181">
          <cell r="A3181">
            <v>101875</v>
          </cell>
          <cell r="B3181" t="str">
            <v>QUADRO DE DISTRIBUIÇÃO DE ENERGIA EM CHAPA DE AÇO GALVANIZADO, DE EMBUTIR, COM BARRAMENTO TRIFÁSICO, PARA 12 DISJUNTORES DIN 100A - FORNECIMENTO E INSTALAÇÃO. AF_10/2020</v>
          </cell>
          <cell r="C3181" t="str">
            <v>UN</v>
          </cell>
          <cell r="D3181">
            <v>363.57</v>
          </cell>
        </row>
        <row r="3182">
          <cell r="A3182">
            <v>101876</v>
          </cell>
          <cell r="B3182" t="str">
            <v>QUADRO DE DISTRIBUIÇÃO DE ENERGIA EM PVC, DE EMBUTIR, SEM BARRAMENTO, PARA 6 DISJUNTORES - FORNECIMENTO E INSTALAÇÃO. AF_10/2020</v>
          </cell>
          <cell r="C3182" t="str">
            <v>UN</v>
          </cell>
          <cell r="D3182">
            <v>85.14</v>
          </cell>
        </row>
        <row r="3183">
          <cell r="A3183">
            <v>101877</v>
          </cell>
          <cell r="B3183" t="str">
            <v>QUADRO DE DISTRIBUIÇÃO DE ENERGIA EM PVC, DE EMBUTIR, SEM BARRAMENTO, PARA 3 DISJUNTORES - FORNECIMENTO E INSTALAÇÃO. AF_10/2020</v>
          </cell>
          <cell r="C3183" t="str">
            <v>UN</v>
          </cell>
          <cell r="D3183">
            <v>59.19</v>
          </cell>
        </row>
        <row r="3184">
          <cell r="A3184">
            <v>101878</v>
          </cell>
          <cell r="B3184" t="str">
            <v>QUADRO DE DISTRIBUIÇÃO DE ENERGIA EM CHAPA DE AÇO GALVANIZADO, DE SOBREPOR, COM BARRAMENTO TRIFÁSICO, PARA 18 DISJUNTORES DIN 100A - FORNECIMENTO E INSTALAÇÃO. AF_10/2020</v>
          </cell>
          <cell r="C3184" t="str">
            <v>UN</v>
          </cell>
          <cell r="D3184">
            <v>513.61</v>
          </cell>
        </row>
        <row r="3185">
          <cell r="A3185">
            <v>101879</v>
          </cell>
          <cell r="B3185" t="str">
            <v>QUADRO DE DISTRIBUIÇÃO DE ENERGIA EM CHAPA DE AÇO GALVANIZADO, DE EMBUTIR, COM BARRAMENTO TRIFÁSICO, PARA 24 DISJUNTORES DIN 100A - FORNECIMENTO E INSTALAÇÃO. AF_10/2020</v>
          </cell>
          <cell r="C3185" t="str">
            <v>UN</v>
          </cell>
          <cell r="D3185">
            <v>523.59</v>
          </cell>
        </row>
        <row r="3186">
          <cell r="A3186">
            <v>101880</v>
          </cell>
          <cell r="B3186" t="str">
            <v>QUADRO DE DISTRIBUIÇÃO DE ENERGIA EM CHAPA DE AÇO GALVANIZADO, DE EMBUTIR, COM BARRAMENTO TRIFÁSICO, PARA 30 DISJUNTORES DIN 150A - FORNECIMENTO E INSTALAÇÃO. AF_10/2020</v>
          </cell>
          <cell r="C3186" t="str">
            <v>UN</v>
          </cell>
          <cell r="D3186">
            <v>603.39</v>
          </cell>
        </row>
        <row r="3187">
          <cell r="A3187">
            <v>101881</v>
          </cell>
          <cell r="B3187" t="str">
            <v>QUADRO DE DISTRIBUIÇÃO DE ENERGIA EM CHAPA DE AÇO GALVANIZADO, DE EMBUTIR, COM BARRAMENTO TRIFÁSICO, PARA 40 DISJUNTORES DIN 100A - FORNECIMENTO E INSTALAÇÃO. AF_10/2020</v>
          </cell>
          <cell r="C3187" t="str">
            <v>UN</v>
          </cell>
          <cell r="D3187">
            <v>862.59</v>
          </cell>
        </row>
        <row r="3188">
          <cell r="A3188">
            <v>101882</v>
          </cell>
          <cell r="B3188" t="str">
            <v>QUADRO DE DISTRIBUIÇÃO DE ENERGIA EM CHAPA DE AÇO GALVANIZADO, DE EMBUTIR, COM BARRAMENTO TRIFÁSICO, PARA 30 DISJUNTORES DIN 225A - FORNECIMENTO E INSTALAÇÃO. AF_10/2020</v>
          </cell>
          <cell r="C3188" t="str">
            <v>UN</v>
          </cell>
          <cell r="D3188">
            <v>1219.74</v>
          </cell>
        </row>
        <row r="3189">
          <cell r="A3189">
            <v>101883</v>
          </cell>
          <cell r="B3189" t="str">
            <v>QUADRO DE DISTRIBUIÇÃO DE ENERGIA EM CHAPA DE AÇO GALVANIZADO, DE EMBUTIR, COM BARRAMENTO TRIFÁSICO, PARA 18 DISJUNTORES DIN 100A - FORNECIMENTO E INSTALAÇÃO. AF_10/2020</v>
          </cell>
          <cell r="C3189" t="str">
            <v>UN</v>
          </cell>
          <cell r="D3189">
            <v>499.47</v>
          </cell>
        </row>
        <row r="3190">
          <cell r="A3190">
            <v>101890</v>
          </cell>
          <cell r="B3190" t="str">
            <v>DISJUNTOR MONOPOLAR TIPO NEMA, CORRENTE NOMINAL DE 10 ATÉ 30A - FORNECIMENTO E INSTALAÇÃO. AF_10/2020</v>
          </cell>
          <cell r="C3190" t="str">
            <v>UN</v>
          </cell>
          <cell r="D3190">
            <v>15.72</v>
          </cell>
        </row>
        <row r="3191">
          <cell r="A3191">
            <v>101891</v>
          </cell>
          <cell r="B3191" t="str">
            <v>DISJUNTOR MONOPOLAR TIPO NEMA, CORRENTE NOMINAL DE 35 ATÉ 50A - FORNECIMENTO E INSTALAÇÃO. AF_10/2020</v>
          </cell>
          <cell r="C3191" t="str">
            <v>UN</v>
          </cell>
          <cell r="D3191">
            <v>27.21</v>
          </cell>
        </row>
        <row r="3192">
          <cell r="A3192">
            <v>101892</v>
          </cell>
          <cell r="B3192" t="str">
            <v>DISJUNTOR BIPOLAR TIPO NEMA, CORRENTE NOMINAL DE 10 ATÉ 50A - FORNECIMENTO E INSTALAÇÃO. AF_10/2020</v>
          </cell>
          <cell r="C3192" t="str">
            <v>UN</v>
          </cell>
          <cell r="D3192">
            <v>66.959999999999994</v>
          </cell>
        </row>
        <row r="3193">
          <cell r="A3193">
            <v>101893</v>
          </cell>
          <cell r="B3193" t="str">
            <v>DISJUNTOR TRIPOLAR TIPO NEMA, CORRENTE NOMINAL DE 10 ATÉ 50A - FORNECIMENTO E INSTALAÇÃO. AF_10/2020</v>
          </cell>
          <cell r="C3193" t="str">
            <v>UN</v>
          </cell>
          <cell r="D3193">
            <v>86.16</v>
          </cell>
        </row>
        <row r="3194">
          <cell r="A3194">
            <v>101894</v>
          </cell>
          <cell r="B3194" t="str">
            <v>DISJUNTOR TRIPOLAR TIPO NEMA, CORRENTE NOMINAL DE 60 ATÉ 100A - FORNECIMENTO E INSTALAÇÃO. AF_10/2020</v>
          </cell>
          <cell r="C3194" t="str">
            <v>UN</v>
          </cell>
          <cell r="D3194">
            <v>153.37</v>
          </cell>
        </row>
        <row r="3195">
          <cell r="A3195">
            <v>101895</v>
          </cell>
          <cell r="B3195" t="str">
            <v>DISJUNTOR TERMOMAGNÉTICO TRIPOLAR , CORRENTE NOMINAL DE 125A - FORNECIMENTO E INSTALAÇÃO. AF_10/2020</v>
          </cell>
          <cell r="C3195" t="str">
            <v>UN</v>
          </cell>
          <cell r="D3195">
            <v>404.32</v>
          </cell>
        </row>
        <row r="3196">
          <cell r="A3196">
            <v>101896</v>
          </cell>
          <cell r="B3196" t="str">
            <v>DISJUNTOR TERMOMAGNÉTICO TRIPOLAR , CORRENTE NOMINAL DE 200A - FORNECIMENTO E INSTALAÇÃO. AF_10/2020</v>
          </cell>
          <cell r="C3196" t="str">
            <v>UN</v>
          </cell>
          <cell r="D3196">
            <v>597.57000000000005</v>
          </cell>
        </row>
        <row r="3197">
          <cell r="A3197">
            <v>101897</v>
          </cell>
          <cell r="B3197" t="str">
            <v>DISJUNTOR TERMOMAGNÉTICO TRIPOLAR , CORRENTE NOMINAL DE 250A - FORNECIMENTO E INSTALAÇÃO. AF_10/2020</v>
          </cell>
          <cell r="C3197" t="str">
            <v>UN</v>
          </cell>
          <cell r="D3197">
            <v>942.07</v>
          </cell>
        </row>
        <row r="3198">
          <cell r="A3198">
            <v>101898</v>
          </cell>
          <cell r="B3198" t="str">
            <v>DISJUNTOR TERMOMAGNÉTICO TRIPOLAR , CORRENTE NOMINAL DE 400A - FORNECIMENTO E INSTALAÇÃO. AF_10/2020</v>
          </cell>
          <cell r="C3198" t="str">
            <v>UN</v>
          </cell>
          <cell r="D3198">
            <v>1251.45</v>
          </cell>
        </row>
        <row r="3199">
          <cell r="A3199">
            <v>101899</v>
          </cell>
          <cell r="B3199" t="str">
            <v>DISJUNTOR TERMOMAGNÉTICO TRIPOLAR , CORRENTE NOMINAL DE 600A - FORNECIMENTO E INSTALAÇÃO. AF_10/2020</v>
          </cell>
          <cell r="C3199" t="str">
            <v>UN</v>
          </cell>
          <cell r="D3199">
            <v>1987.34</v>
          </cell>
        </row>
        <row r="3200">
          <cell r="A3200">
            <v>101900</v>
          </cell>
          <cell r="B3200" t="str">
            <v>DISJUNTOR BAIXA TENSÃO TRIPOLAR A SECO  800A/600V - FORNECIMENTO E INSTALAÇÃO. AF_10/2020</v>
          </cell>
          <cell r="C3200" t="str">
            <v>UN</v>
          </cell>
          <cell r="D3200">
            <v>4118.82</v>
          </cell>
        </row>
        <row r="3201">
          <cell r="A3201">
            <v>101901</v>
          </cell>
          <cell r="B3201" t="str">
            <v>CONTATOR TRIPOLAR I NOMINAL 12A - FORNECIMENTO E INSTALAÇÃO. AF_10/2020</v>
          </cell>
          <cell r="C3201" t="str">
            <v>UN</v>
          </cell>
          <cell r="D3201">
            <v>138.41</v>
          </cell>
        </row>
        <row r="3202">
          <cell r="A3202">
            <v>101902</v>
          </cell>
          <cell r="B3202" t="str">
            <v>CONTATOR TRIPOLAR I NOMINAL 22A - FORNECIMENTO E INSTALAÇÃO. AF_10/2020</v>
          </cell>
          <cell r="C3202" t="str">
            <v>UN</v>
          </cell>
          <cell r="D3202">
            <v>171.34</v>
          </cell>
        </row>
        <row r="3203">
          <cell r="A3203">
            <v>101903</v>
          </cell>
          <cell r="B3203" t="str">
            <v>CONTATOR TRIPOLAR I NOMINAL 38A - FORNECIMENTO E INSTALAÇÃO. AF_10/2020</v>
          </cell>
          <cell r="C3203" t="str">
            <v>UN</v>
          </cell>
          <cell r="D3203">
            <v>356.71</v>
          </cell>
        </row>
        <row r="3204">
          <cell r="A3204">
            <v>101904</v>
          </cell>
          <cell r="B3204" t="str">
            <v>CONTATOR TRIPOLAR I NOMIMAL 95A - FORNECIMENTO E INSTALAÇÃO. AF_10/2020</v>
          </cell>
          <cell r="C3204" t="str">
            <v>UN</v>
          </cell>
          <cell r="D3204">
            <v>1301.3599999999999</v>
          </cell>
        </row>
        <row r="3205">
          <cell r="A3205">
            <v>101938</v>
          </cell>
          <cell r="B3205" t="str">
            <v>CAIXA DE PROTEÇÃO PARA MEDIDOR MONOFÁSICO DE EMBUTIR - FORNECIMENTO E INSTALAÇÃO. AF_10/2020</v>
          </cell>
          <cell r="C3205" t="str">
            <v>UN</v>
          </cell>
          <cell r="D3205">
            <v>113.86</v>
          </cell>
        </row>
        <row r="3206">
          <cell r="A3206">
            <v>101946</v>
          </cell>
          <cell r="B3206" t="str">
            <v>QUADRO DE MEDIÇÃO GERAL DE ENERGIA PARA 1 MEDIDOR DE SOBREPOR - FORNECIMENTO E INSTALAÇÃO. AF_10/2020</v>
          </cell>
          <cell r="C3206" t="str">
            <v>UN</v>
          </cell>
          <cell r="D3206">
            <v>174.18</v>
          </cell>
        </row>
        <row r="3207">
          <cell r="A3207">
            <v>91945</v>
          </cell>
          <cell r="B3207" t="str">
            <v>SUPORTE PARAFUSADO COM PLACA DE ENCAIXE 4" X 2" ALTO (2,00 M DO PISO) PARA PONTO ELÉTRICO - FORNECIMENTO E INSTALAÇÃO. AF_03/2023</v>
          </cell>
          <cell r="C3207" t="str">
            <v>UN</v>
          </cell>
          <cell r="D3207">
            <v>16.25</v>
          </cell>
        </row>
        <row r="3208">
          <cell r="A3208">
            <v>91946</v>
          </cell>
          <cell r="B3208" t="str">
            <v>SUPORTE PARAFUSADO COM PLACA DE ENCAIXE 4" X 2" MÉDIO (1,30 M DO PISO) PARA PONTO ELÉTRICO - FORNECIMENTO E INSTALAÇÃO. AF_03/2023</v>
          </cell>
          <cell r="C3208" t="str">
            <v>UN</v>
          </cell>
          <cell r="D3208">
            <v>12.85</v>
          </cell>
        </row>
        <row r="3209">
          <cell r="A3209">
            <v>91947</v>
          </cell>
          <cell r="B3209" t="str">
            <v>SUPORTE PARAFUSADO COM PLACA DE ENCAIXE 4" X 2" BAIXO (0,30 M DO PISO) PARA PONTO ELÉTRICO - FORNECIMENTO E INSTALAÇÃO. AF_03/2023</v>
          </cell>
          <cell r="C3209" t="str">
            <v>UN</v>
          </cell>
          <cell r="D3209">
            <v>10.72</v>
          </cell>
        </row>
        <row r="3210">
          <cell r="A3210">
            <v>91949</v>
          </cell>
          <cell r="B3210" t="str">
            <v>SUPORTE PARAFUSADO COM PLACA DE ENCAIXE 4" X 4" ALTO (2,00 M DO PISO) PARA PONTO ELÉTRICO - FORNECIMENTO E INSTALAÇÃO. AF_03/2023</v>
          </cell>
          <cell r="C3210" t="str">
            <v>UN</v>
          </cell>
          <cell r="D3210">
            <v>23.2</v>
          </cell>
        </row>
        <row r="3211">
          <cell r="A3211">
            <v>91950</v>
          </cell>
          <cell r="B3211" t="str">
            <v>SUPORTE PARAFUSADO COM PLACA DE ENCAIXE 4" X 4" MÉDIO (1,30 M DO PISO) PARA PONTO ELÉTRICO - FORNECIMENTO E INSTALAÇÃO. AF_03/2023</v>
          </cell>
          <cell r="C3211" t="str">
            <v>UN</v>
          </cell>
          <cell r="D3211">
            <v>19.05</v>
          </cell>
        </row>
        <row r="3212">
          <cell r="A3212">
            <v>91951</v>
          </cell>
          <cell r="B3212" t="str">
            <v>SUPORTE PARAFUSADO COM PLACA DE ENCAIXE 4" X 4" BAIXO (0,30 M DO PISO) PARA PONTO ELÉTRICO - FORNECIMENTO E INSTALAÇÃO. AF_03/2023</v>
          </cell>
          <cell r="C3212" t="str">
            <v>UN</v>
          </cell>
          <cell r="D3212">
            <v>16.57</v>
          </cell>
        </row>
        <row r="3213">
          <cell r="A3213">
            <v>91952</v>
          </cell>
          <cell r="B3213" t="str">
            <v>INTERRUPTOR SIMPLES (1 MÓDULO), 10A/250V, SEM SUPORTE E SEM PLACA - FORNECIMENTO E INSTALAÇÃO. AF_03/2023</v>
          </cell>
          <cell r="C3213" t="str">
            <v>UN</v>
          </cell>
          <cell r="D3213">
            <v>21.88</v>
          </cell>
        </row>
        <row r="3214">
          <cell r="A3214">
            <v>91953</v>
          </cell>
          <cell r="B3214" t="str">
            <v>INTERRUPTOR SIMPLES (1 MÓDULO), 10A/250V, INCLUINDO SUPORTE E PLACA - FORNECIMENTO E INSTALAÇÃO. AF_03/2023</v>
          </cell>
          <cell r="C3214" t="str">
            <v>UN</v>
          </cell>
          <cell r="D3214">
            <v>34.729999999999997</v>
          </cell>
        </row>
        <row r="3215">
          <cell r="A3215">
            <v>91954</v>
          </cell>
          <cell r="B3215" t="str">
            <v>INTERRUPTOR PARALELO (1 MÓDULO), 10A/250V, SEM SUPORTE E SEM PLACA - FORNECIMENTO E INSTALAÇÃO. AF_03/2023</v>
          </cell>
          <cell r="C3215" t="str">
            <v>UN</v>
          </cell>
          <cell r="D3215">
            <v>29.36</v>
          </cell>
        </row>
        <row r="3216">
          <cell r="A3216">
            <v>91955</v>
          </cell>
          <cell r="B3216" t="str">
            <v>INTERRUPTOR PARALELO (1 MÓDULO), 10A/250V, INCLUINDO SUPORTE E PLACA - FORNECIMENTO E INSTALAÇÃO. AF_03/2023</v>
          </cell>
          <cell r="C3216" t="str">
            <v>UN</v>
          </cell>
          <cell r="D3216">
            <v>42.21</v>
          </cell>
        </row>
        <row r="3217">
          <cell r="A3217">
            <v>91956</v>
          </cell>
          <cell r="B3217" t="str">
            <v>INTERRUPTOR SIMPLES (1 MÓDULO) COM INTERRUPTOR PARALELO (1 MÓDULO), 10A/250V, SEM SUPORTE E SEM PLACA - FORNECIMENTO E INSTALAÇÃO. AF_03/2023</v>
          </cell>
          <cell r="C3217" t="str">
            <v>UN</v>
          </cell>
          <cell r="D3217">
            <v>47.63</v>
          </cell>
        </row>
        <row r="3218">
          <cell r="A3218">
            <v>91957</v>
          </cell>
          <cell r="B3218" t="str">
            <v>INTERRUPTOR SIMPLES (1 MÓDULO) COM INTERRUPTOR PARALELO (1 MÓDULO), 10A/250V, INCLUINDO SUPORTE E PLACA - FORNECIMENTO E INSTALAÇÃO. AF_03/2023</v>
          </cell>
          <cell r="C3218" t="str">
            <v>UN</v>
          </cell>
          <cell r="D3218">
            <v>60.48</v>
          </cell>
        </row>
        <row r="3219">
          <cell r="A3219">
            <v>91958</v>
          </cell>
          <cell r="B3219" t="str">
            <v>INTERRUPTOR SIMPLES (2 MÓDULOS), 10A/250V, SEM SUPORTE E SEM PLACA - FORNECIMENTO E INSTALAÇÃO. AF_03/2023</v>
          </cell>
          <cell r="C3219" t="str">
            <v>UN</v>
          </cell>
          <cell r="D3219">
            <v>40.21</v>
          </cell>
        </row>
        <row r="3220">
          <cell r="A3220">
            <v>91959</v>
          </cell>
          <cell r="B3220" t="str">
            <v>INTERRUPTOR SIMPLES (2 MÓDULOS), 10A/250V, INCLUINDO SUPORTE E PLACA - FORNECIMENTO E INSTALAÇÃO. AF_03/2023</v>
          </cell>
          <cell r="C3220" t="str">
            <v>UN</v>
          </cell>
          <cell r="D3220">
            <v>53.06</v>
          </cell>
        </row>
        <row r="3221">
          <cell r="A3221">
            <v>91960</v>
          </cell>
          <cell r="B3221" t="str">
            <v>INTERRUPTOR PARALELO (2 MÓDULOS), 10A/250V, SEM SUPORTE E SEM PLACA - FORNECIMENTO E INSTALAÇÃO. AF_03/2023</v>
          </cell>
          <cell r="C3221" t="str">
            <v>UN</v>
          </cell>
          <cell r="D3221">
            <v>55.16</v>
          </cell>
        </row>
        <row r="3222">
          <cell r="A3222">
            <v>91961</v>
          </cell>
          <cell r="B3222" t="str">
            <v>INTERRUPTOR PARALELO (2 MÓDULOS), 10A/250V, INCLUINDO SUPORTE E PLACA - FORNECIMENTO E INSTALAÇÃO. AF_03/2023</v>
          </cell>
          <cell r="C3222" t="str">
            <v>UN</v>
          </cell>
          <cell r="D3222">
            <v>68.010000000000005</v>
          </cell>
        </row>
        <row r="3223">
          <cell r="A3223">
            <v>91962</v>
          </cell>
          <cell r="B3223" t="str">
            <v>INTERRUPTOR SIMPLES (1 MÓDULO) COM INTERRUPTOR PARALELO (2 MÓDULOS), 10A/250V, SEM SUPORTE E SEM PLACA - FORNECIMENTO E INSTALAÇÃO. AF_03/2023</v>
          </cell>
          <cell r="C3223" t="str">
            <v>UN</v>
          </cell>
          <cell r="D3223">
            <v>73.430000000000007</v>
          </cell>
        </row>
        <row r="3224">
          <cell r="A3224">
            <v>91963</v>
          </cell>
          <cell r="B3224" t="str">
            <v>INTERRUPTOR SIMPLES (1 MÓDULO) COM INTERRUPTOR PARALELO (2 MÓDULOS), 10A/250V, INCLUINDO SUPORTE E PLACA - FORNECIMENTO E INSTALAÇÃO. AF_03/2023</v>
          </cell>
          <cell r="C3224" t="str">
            <v>UN</v>
          </cell>
          <cell r="D3224">
            <v>86.28</v>
          </cell>
        </row>
        <row r="3225">
          <cell r="A3225">
            <v>91964</v>
          </cell>
          <cell r="B3225" t="str">
            <v>INTERRUPTOR SIMPLES (2 MÓDULOS) COM INTERRUPTOR PARALELO (1 MÓDULO), 10A/250V, SEM SUPORTE E SEM PLACA - FORNECIMENTO E INSTALAÇÃO. AF_03/2023</v>
          </cell>
          <cell r="C3225" t="str">
            <v>UN</v>
          </cell>
          <cell r="D3225">
            <v>65.95</v>
          </cell>
        </row>
        <row r="3226">
          <cell r="A3226">
            <v>91965</v>
          </cell>
          <cell r="B3226" t="str">
            <v>INTERRUPTOR SIMPLES (2 MÓDULOS) COM INTERRUPTOR PARALELO (1 MÓDULO), 10A/250V, INCLUINDO SUPORTE E PLACA - FORNECIMENTO E INSTALAÇÃO. AF_03/2023</v>
          </cell>
          <cell r="C3226" t="str">
            <v>UN</v>
          </cell>
          <cell r="D3226">
            <v>78.8</v>
          </cell>
        </row>
        <row r="3227">
          <cell r="A3227">
            <v>91966</v>
          </cell>
          <cell r="B3227" t="str">
            <v>INTERRUPTOR SIMPLES (3 MÓDULOS), 10A/250V, SEM SUPORTE E SEM PLACA - FORNECIMENTO E INSTALAÇÃO. AF_03/2023</v>
          </cell>
          <cell r="C3227" t="str">
            <v>UN</v>
          </cell>
          <cell r="D3227">
            <v>58.52</v>
          </cell>
        </row>
        <row r="3228">
          <cell r="A3228">
            <v>91967</v>
          </cell>
          <cell r="B3228" t="str">
            <v>INTERRUPTOR SIMPLES (3 MÓDULOS), 10A/250V, INCLUINDO SUPORTE E PLACA - FORNECIMENTO E INSTALAÇÃO. AF_03/2023</v>
          </cell>
          <cell r="C3228" t="str">
            <v>UN</v>
          </cell>
          <cell r="D3228">
            <v>71.37</v>
          </cell>
        </row>
        <row r="3229">
          <cell r="A3229">
            <v>91968</v>
          </cell>
          <cell r="B3229" t="str">
            <v>INTERRUPTOR PARALELO (3 MÓDULOS), 10A/250V, SEM SUPORTE E SEM PLACA - FORNECIMENTO E INSTALAÇÃO. AF_03/2023</v>
          </cell>
          <cell r="C3229" t="str">
            <v>UN</v>
          </cell>
          <cell r="D3229">
            <v>80.900000000000006</v>
          </cell>
        </row>
        <row r="3230">
          <cell r="A3230">
            <v>91969</v>
          </cell>
          <cell r="B3230" t="str">
            <v>INTERRUPTOR PARALELO (3 MÓDULOS), 10A/250V, INCLUINDO SUPORTE E PLACA - FORNECIMENTO E INSTALAÇÃO. AF_03/2023</v>
          </cell>
          <cell r="C3230" t="str">
            <v>UN</v>
          </cell>
          <cell r="D3230">
            <v>93.75</v>
          </cell>
        </row>
        <row r="3231">
          <cell r="A3231">
            <v>91970</v>
          </cell>
          <cell r="B3231" t="str">
            <v>INTERRUPTOR SIMPLES (3 MÓDULOS) COM INTERRUPTOR PARALELO (1 MÓDULO), 10A/250V, SEM SUPORTE E SEM PLACA - FORNECIMENTO E INSTALAÇÃO. AF_03/2023</v>
          </cell>
          <cell r="C3231" t="str">
            <v>UN</v>
          </cell>
          <cell r="D3231">
            <v>84.67</v>
          </cell>
        </row>
        <row r="3232">
          <cell r="A3232">
            <v>91971</v>
          </cell>
          <cell r="B3232" t="str">
            <v>INTERRUPTOR SIMPLES (3 MÓDULOS) COM INTERRUPTOR PARALELO (1 MÓDULO), 10A/250V, INCLUINDO SUPORTE E PLACA - FORNECIMENTO E INSTALAÇÃO. AF_03/2023</v>
          </cell>
          <cell r="C3232" t="str">
            <v>UN</v>
          </cell>
          <cell r="D3232">
            <v>103.72</v>
          </cell>
        </row>
        <row r="3233">
          <cell r="A3233">
            <v>91972</v>
          </cell>
          <cell r="B3233" t="str">
            <v>INTERRUPTOR SIMPLES (2 MÓDULOS) COM INTERRUPTOR PARALELO (2 MÓDULOS), 10A/250V, SEM SUPORTE E SEM PLACA - FORNECIMENTO E INSTALAÇÃO. AF_03/2023</v>
          </cell>
          <cell r="C3233" t="str">
            <v>UN</v>
          </cell>
          <cell r="D3233">
            <v>92.21</v>
          </cell>
        </row>
        <row r="3234">
          <cell r="A3234">
            <v>91973</v>
          </cell>
          <cell r="B3234" t="str">
            <v>INTERRUPTOR SIMPLES (2 MÓDULOS) COM INTERRUPTOR PARALELO (2 MÓDULOS), 10A/250V, INCLUINDO SUPORTE E PLACA - FORNECIMENTO E INSTALAÇÃO. AF_03/2023</v>
          </cell>
          <cell r="C3234" t="str">
            <v>UN</v>
          </cell>
          <cell r="D3234">
            <v>111.26</v>
          </cell>
        </row>
        <row r="3235">
          <cell r="A3235">
            <v>91974</v>
          </cell>
          <cell r="B3235" t="str">
            <v>INTERRUPTOR SIMPLES (4 MÓDULOS), 10A/250V, SEM SUPORTE E SEM PLACA - FORNECIMENTO E INSTALAÇÃO. AF_03/2023</v>
          </cell>
          <cell r="C3235" t="str">
            <v>UN</v>
          </cell>
          <cell r="D3235">
            <v>77.19</v>
          </cell>
        </row>
        <row r="3236">
          <cell r="A3236">
            <v>91975</v>
          </cell>
          <cell r="B3236" t="str">
            <v>INTERRUPTOR SIMPLES (4 MÓDULOS), 10A/250V, INCLUINDO SUPORTE E PLACA - FORNECIMENTO E INSTALAÇÃO. AF_03/2023</v>
          </cell>
          <cell r="C3236" t="str">
            <v>UN</v>
          </cell>
          <cell r="D3236">
            <v>96.24</v>
          </cell>
        </row>
        <row r="3237">
          <cell r="A3237">
            <v>91976</v>
          </cell>
          <cell r="B3237" t="str">
            <v>INTERRUPTOR SIMPLES (6 MÓDULOS), 10A/250V, SEM SUPORTE E SEM PLACA - FORNECIMENTO E INSTALAÇÃO. AF_03/2023</v>
          </cell>
          <cell r="C3237" t="str">
            <v>UN</v>
          </cell>
          <cell r="D3237">
            <v>113.89</v>
          </cell>
        </row>
        <row r="3238">
          <cell r="A3238">
            <v>91977</v>
          </cell>
          <cell r="B3238" t="str">
            <v>INTERRUPTOR SIMPLES (6 MÓDULOS), 10A/250V, INCLUINDO SUPORTE E PLACA - FORNECIMENTO E INSTALAÇÃO. AF_03/2023</v>
          </cell>
          <cell r="C3238" t="str">
            <v>UN</v>
          </cell>
          <cell r="D3238">
            <v>132.94</v>
          </cell>
        </row>
        <row r="3239">
          <cell r="A3239">
            <v>91978</v>
          </cell>
          <cell r="B3239" t="str">
            <v>INTERRUPTOR INTERMEDIÁRIO (1 MÓDULO), 10A/250V, SEM SUPORTE E SEM PLACA - FORNECIMENTO E INSTALAÇÃO. AF_03/2023</v>
          </cell>
          <cell r="C3239" t="str">
            <v>UN</v>
          </cell>
          <cell r="D3239">
            <v>46.75</v>
          </cell>
        </row>
        <row r="3240">
          <cell r="A3240">
            <v>91979</v>
          </cell>
          <cell r="B3240" t="str">
            <v>INTERRUPTOR INTERMEDIÁRIO (1 MÓDULO), 10A/250V, INCLUINDO SUPORTE E PLACA - FORNECIMENTO E INSTALAÇÃO. AF_03/2023</v>
          </cell>
          <cell r="C3240" t="str">
            <v>UN</v>
          </cell>
          <cell r="D3240">
            <v>59.6</v>
          </cell>
        </row>
        <row r="3241">
          <cell r="A3241">
            <v>91980</v>
          </cell>
          <cell r="B3241" t="str">
            <v>INTERRUPTOR BIPOLAR (1 MÓDULO), 10A/250V, SEM SUPORTE E SEM PLACA - FORNECIMENTO E INSTALAÇÃO. AF_03/2023</v>
          </cell>
          <cell r="C3241" t="str">
            <v>UN</v>
          </cell>
          <cell r="D3241">
            <v>45.26</v>
          </cell>
        </row>
        <row r="3242">
          <cell r="A3242">
            <v>91981</v>
          </cell>
          <cell r="B3242" t="str">
            <v>INTERRUPTOR BIPOLAR (1 MÓDULO), 10A/250V, INCLUINDO SUPORTE E PLACA - FORNECIMENTO E INSTALAÇÃO. AF_03/2023</v>
          </cell>
          <cell r="C3242" t="str">
            <v>UN</v>
          </cell>
          <cell r="D3242">
            <v>58.11</v>
          </cell>
        </row>
        <row r="3243">
          <cell r="A3243">
            <v>91982</v>
          </cell>
          <cell r="B3243" t="str">
            <v>DIMMER ROTATIVO (1 MÓDULO), 220V/600W, SEM SUPORTE E SEM PLACA - FORNECIMENTO E INSTALAÇÃO. AF_03/2023</v>
          </cell>
          <cell r="C3243" t="str">
            <v>UN</v>
          </cell>
          <cell r="D3243">
            <v>108.25</v>
          </cell>
        </row>
        <row r="3244">
          <cell r="A3244">
            <v>91983</v>
          </cell>
          <cell r="B3244" t="str">
            <v>DIMMER ROTATIVO (1 MÓDULO), 220V/600W, INCLUINDO SUPORTE E PLACA - FORNECIMENTO E INSTALAÇÃO. AF_03/2023</v>
          </cell>
          <cell r="C3244" t="str">
            <v>UN</v>
          </cell>
          <cell r="D3244">
            <v>121.1</v>
          </cell>
        </row>
        <row r="3245">
          <cell r="A3245">
            <v>91984</v>
          </cell>
          <cell r="B3245" t="str">
            <v>INTERRUPTOR PULSADOR CAMPAINHA (1 MÓDULO), 10A/250V, SEM SUPORTE E SEM PLACA - FORNECIMENTO E INSTALAÇÃO. AF_03/2023</v>
          </cell>
          <cell r="C3245" t="str">
            <v>UN</v>
          </cell>
          <cell r="D3245">
            <v>20.5</v>
          </cell>
        </row>
        <row r="3246">
          <cell r="A3246">
            <v>91985</v>
          </cell>
          <cell r="B3246" t="str">
            <v>INTERRUPTOR PULSADOR CAMPAINHA (1 MÓDULO), 10A/250V, INCLUINDO SUPORTE E PLACA - FORNECIMENTO E INSTALAÇÃO. AF_03/2023</v>
          </cell>
          <cell r="C3246" t="str">
            <v>UN</v>
          </cell>
          <cell r="D3246">
            <v>33.35</v>
          </cell>
        </row>
        <row r="3247">
          <cell r="A3247">
            <v>91986</v>
          </cell>
          <cell r="B3247" t="str">
            <v>CAMPAINHA CIGARRA (1 MÓDULO), 10A/250V, SEM SUPORTE E SEM PLACA - FORNECIMENTO E INSTALAÇÃO. AF_03/2023</v>
          </cell>
          <cell r="C3247" t="str">
            <v>UN</v>
          </cell>
          <cell r="D3247">
            <v>43.65</v>
          </cell>
        </row>
        <row r="3248">
          <cell r="A3248">
            <v>91987</v>
          </cell>
          <cell r="B3248" t="str">
            <v>CAMPAINHA CIGARRA (1 MÓDULO), 10A/250V, INCLUINDO SUPORTE E PLACA - FORNECIMENTO E INSTALAÇÃO. AF_03/2023</v>
          </cell>
          <cell r="C3248" t="str">
            <v>UN</v>
          </cell>
          <cell r="D3248">
            <v>56.5</v>
          </cell>
        </row>
        <row r="3249">
          <cell r="A3249">
            <v>91988</v>
          </cell>
          <cell r="B3249" t="str">
            <v>INTERRUPTOR PULSADOR MINUTERIA (1 MÓDULO), 10A/250V, SEM SUPORTE E SEM PLACA - FORNECIMENTO E INSTALAÇÃO. AF_03/2023</v>
          </cell>
          <cell r="C3249" t="str">
            <v>UN</v>
          </cell>
          <cell r="D3249">
            <v>25.52</v>
          </cell>
        </row>
        <row r="3250">
          <cell r="A3250">
            <v>91989</v>
          </cell>
          <cell r="B3250" t="str">
            <v>INTERRUPTOR PULSADOR MINUTERIA (1 MÓDULO), 10A/250V, INCLUINDO SUPORTE E PLACA - FORNECIMENTO E INSTALAÇÃO. AF_03/2023</v>
          </cell>
          <cell r="C3250" t="str">
            <v>UN</v>
          </cell>
          <cell r="D3250">
            <v>38.369999999999997</v>
          </cell>
        </row>
        <row r="3251">
          <cell r="A3251">
            <v>91990</v>
          </cell>
          <cell r="B3251" t="str">
            <v>TOMADA ALTA DE EMBUTIR (1 MÓDULO), 2P+T 10 A, SEM SUPORTE E SEM PLACA - FORNECIMENTO E INSTALAÇÃO. AF_03/2023</v>
          </cell>
          <cell r="C3251" t="str">
            <v>UN</v>
          </cell>
          <cell r="D3251">
            <v>39.15</v>
          </cell>
        </row>
        <row r="3252">
          <cell r="A3252">
            <v>91991</v>
          </cell>
          <cell r="B3252" t="str">
            <v>TOMADA ALTA DE EMBUTIR (1 MÓDULO), 2P+T 20 A, SEM SUPORTE E SEM PLACA - FORNECIMENTO E INSTALAÇÃO. AF_03/2023</v>
          </cell>
          <cell r="C3252" t="str">
            <v>UN</v>
          </cell>
          <cell r="D3252">
            <v>41.86</v>
          </cell>
        </row>
        <row r="3253">
          <cell r="A3253">
            <v>91992</v>
          </cell>
          <cell r="B3253" t="str">
            <v>TOMADA ALTA DE EMBUTIR (1 MÓDULO), 2P+T 10 A, INCLUINDO SUPORTE E PLACA - FORNECIMENTO E INSTALAÇÃO. AF_03/2023</v>
          </cell>
          <cell r="C3253" t="str">
            <v>UN</v>
          </cell>
          <cell r="D3253">
            <v>52</v>
          </cell>
        </row>
        <row r="3254">
          <cell r="A3254">
            <v>91993</v>
          </cell>
          <cell r="B3254" t="str">
            <v>TOMADA ALTA DE EMBUTIR (1 MÓDULO), 2P+T 20 A, INCLUINDO SUPORTE E PLACA - FORNECIMENTO E INSTALAÇÃO. AF_03/2023</v>
          </cell>
          <cell r="C3254" t="str">
            <v>UN</v>
          </cell>
          <cell r="D3254">
            <v>54.71</v>
          </cell>
        </row>
        <row r="3255">
          <cell r="A3255">
            <v>91994</v>
          </cell>
          <cell r="B3255" t="str">
            <v>TOMADA MÉDIA DE EMBUTIR (1 MÓDULO), 2P+T 10 A, SEM SUPORTE E SEM PLACA - FORNECIMENTO E INSTALAÇÃO. AF_03/2023</v>
          </cell>
          <cell r="C3255" t="str">
            <v>UN</v>
          </cell>
          <cell r="D3255">
            <v>27.96</v>
          </cell>
        </row>
        <row r="3256">
          <cell r="A3256">
            <v>91995</v>
          </cell>
          <cell r="B3256" t="str">
            <v>TOMADA MÉDIA DE EMBUTIR (1 MÓDULO), 2P+T 20 A, SEM SUPORTE E SEM PLACA - FORNECIMENTO E INSTALAÇÃO. AF_03/2023</v>
          </cell>
          <cell r="C3256" t="str">
            <v>UN</v>
          </cell>
          <cell r="D3256">
            <v>30.67</v>
          </cell>
        </row>
        <row r="3257">
          <cell r="A3257">
            <v>91996</v>
          </cell>
          <cell r="B3257" t="str">
            <v>TOMADA MÉDIA DE EMBUTIR (1 MÓDULO), 2P+T 10 A, INCLUINDO SUPORTE E PLACA - FORNECIMENTO E INSTALAÇÃO. AF_03/2023</v>
          </cell>
          <cell r="C3257" t="str">
            <v>UN</v>
          </cell>
          <cell r="D3257">
            <v>40.81</v>
          </cell>
        </row>
        <row r="3258">
          <cell r="A3258">
            <v>91997</v>
          </cell>
          <cell r="B3258" t="str">
            <v>TOMADA MÉDIA DE EMBUTIR (1 MÓDULO), 2P+T 20 A, INCLUINDO SUPORTE E PLACA - FORNECIMENTO E INSTALAÇÃO. AF_03/2023</v>
          </cell>
          <cell r="C3258" t="str">
            <v>UN</v>
          </cell>
          <cell r="D3258">
            <v>43.52</v>
          </cell>
        </row>
        <row r="3259">
          <cell r="A3259">
            <v>91998</v>
          </cell>
          <cell r="B3259" t="str">
            <v>TOMADA BAIXA DE EMBUTIR (1 MÓDULO), 2P+T 10 A, SEM SUPORTE E SEM PLACA - FORNECIMENTO E INSTALAÇÃO. AF_03/2023</v>
          </cell>
          <cell r="C3259" t="str">
            <v>UN</v>
          </cell>
          <cell r="D3259">
            <v>23.64</v>
          </cell>
        </row>
        <row r="3260">
          <cell r="A3260">
            <v>91999</v>
          </cell>
          <cell r="B3260" t="str">
            <v>TOMADA BAIXA DE EMBUTIR (1 MÓDULO), 2P+T 20 A, SEM SUPORTE E SEM PLACA - FORNECIMENTO E INSTALAÇÃO. AF_03/2023</v>
          </cell>
          <cell r="C3260" t="str">
            <v>UN</v>
          </cell>
          <cell r="D3260">
            <v>26.35</v>
          </cell>
        </row>
        <row r="3261">
          <cell r="A3261">
            <v>92000</v>
          </cell>
          <cell r="B3261" t="str">
            <v>TOMADA BAIXA DE EMBUTIR (1 MÓDULO), 2P+T 10 A, INCLUINDO SUPORTE E PLACA - FORNECIMENTO E INSTALAÇÃO. AF_03/2023</v>
          </cell>
          <cell r="C3261" t="str">
            <v>UN</v>
          </cell>
          <cell r="D3261">
            <v>36.49</v>
          </cell>
        </row>
        <row r="3262">
          <cell r="A3262">
            <v>92001</v>
          </cell>
          <cell r="B3262" t="str">
            <v>TOMADA BAIXA DE EMBUTIR (1 MÓDULO), 2P+T 20 A, INCLUINDO SUPORTE E PLACA - FORNECIMENTO E INSTALAÇÃO. AF_03/2023</v>
          </cell>
          <cell r="C3262" t="str">
            <v>UN</v>
          </cell>
          <cell r="D3262">
            <v>39.200000000000003</v>
          </cell>
        </row>
        <row r="3263">
          <cell r="A3263">
            <v>92002</v>
          </cell>
          <cell r="B3263" t="str">
            <v>TOMADA MÉDIA DE EMBUTIR (2 MÓDULOS), 2P+T 10 A, SEM SUPORTE E SEM PLACA - FORNECIMENTO E INSTALAÇÃO. AF_03/2023</v>
          </cell>
          <cell r="C3263" t="str">
            <v>UN</v>
          </cell>
          <cell r="D3263">
            <v>52.36</v>
          </cell>
        </row>
        <row r="3264">
          <cell r="A3264">
            <v>92003</v>
          </cell>
          <cell r="B3264" t="str">
            <v>TOMADA MÉDIA DE EMBUTIR (2 MÓDULOS), 2P+T 20 A, SEM SUPORTE E SEM PLACA - FORNECIMENTO E INSTALAÇÃO. AF_03/2023</v>
          </cell>
          <cell r="C3264" t="str">
            <v>UN</v>
          </cell>
          <cell r="D3264">
            <v>57.78</v>
          </cell>
        </row>
        <row r="3265">
          <cell r="A3265">
            <v>92004</v>
          </cell>
          <cell r="B3265" t="str">
            <v>TOMADA MÉDIA DE EMBUTIR (2 MÓDULOS), 2P+T 10 A, INCLUINDO SUPORTE E PLACA - FORNECIMENTO E INSTALAÇÃO. AF_03/2023</v>
          </cell>
          <cell r="C3265" t="str">
            <v>UN</v>
          </cell>
          <cell r="D3265">
            <v>65.209999999999994</v>
          </cell>
        </row>
        <row r="3266">
          <cell r="A3266">
            <v>92005</v>
          </cell>
          <cell r="B3266" t="str">
            <v>TOMADA MÉDIA DE EMBUTIR (2 MÓDULOS), 2P+T 20 A, INCLUINDO SUPORTE E PLACA - FORNECIMENTO E INSTALAÇÃO. AF_03/2023</v>
          </cell>
          <cell r="C3266" t="str">
            <v>UN</v>
          </cell>
          <cell r="D3266">
            <v>70.63</v>
          </cell>
        </row>
        <row r="3267">
          <cell r="A3267">
            <v>92006</v>
          </cell>
          <cell r="B3267" t="str">
            <v>TOMADA BAIXA DE EMBUTIR (2 MÓDULOS), 2P+T 10 A, SEM SUPORTE E SEM PLACA - FORNECIMENTO E INSTALAÇÃO. AF_03/2023</v>
          </cell>
          <cell r="C3267" t="str">
            <v>UN</v>
          </cell>
          <cell r="D3267">
            <v>43.66</v>
          </cell>
        </row>
        <row r="3268">
          <cell r="A3268">
            <v>92007</v>
          </cell>
          <cell r="B3268" t="str">
            <v>TOMADA BAIXA DE EMBUTIR (2 MÓDULOS), 2P+T 20 A, SEM SUPORTE E SEM PLACA - FORNECIMENTO E INSTALAÇÃO. AF_03/2023</v>
          </cell>
          <cell r="C3268" t="str">
            <v>UN</v>
          </cell>
          <cell r="D3268">
            <v>49.08</v>
          </cell>
        </row>
        <row r="3269">
          <cell r="A3269">
            <v>92008</v>
          </cell>
          <cell r="B3269" t="str">
            <v>TOMADA BAIXA DE EMBUTIR (2 MÓDULOS), 2P+T 10 A, INCLUINDO SUPORTE E PLACA - FORNECIMENTO E INSTALAÇÃO. AF_03/2023</v>
          </cell>
          <cell r="C3269" t="str">
            <v>UN</v>
          </cell>
          <cell r="D3269">
            <v>56.51</v>
          </cell>
        </row>
        <row r="3270">
          <cell r="A3270">
            <v>92009</v>
          </cell>
          <cell r="B3270" t="str">
            <v>TOMADA BAIXA DE EMBUTIR (2 MÓDULOS), 2P+T 20 A, INCLUINDO SUPORTE E PLACA - FORNECIMENTO E INSTALAÇÃO. AF_03/2023</v>
          </cell>
          <cell r="C3270" t="str">
            <v>UN</v>
          </cell>
          <cell r="D3270">
            <v>61.93</v>
          </cell>
        </row>
        <row r="3271">
          <cell r="A3271">
            <v>92010</v>
          </cell>
          <cell r="B3271" t="str">
            <v>TOMADA MÉDIA DE EMBUTIR (3 MÓDULOS), 2P+T 10 A, SEM SUPORTE E SEM PLACA - FORNECIMENTO E INSTALAÇÃO. AF_03/2023</v>
          </cell>
          <cell r="C3271" t="str">
            <v>UN</v>
          </cell>
          <cell r="D3271">
            <v>76.7</v>
          </cell>
        </row>
        <row r="3272">
          <cell r="A3272">
            <v>92011</v>
          </cell>
          <cell r="B3272" t="str">
            <v>TOMADA MÉDIA DE EMBUTIR (3 MÓDULOS), 2P+T 20 A, SEM SUPORTE E SEM PLACA - FORNECIMENTO E INSTALAÇÃO. AF_03/2023</v>
          </cell>
          <cell r="C3272" t="str">
            <v>UN</v>
          </cell>
          <cell r="D3272">
            <v>84.83</v>
          </cell>
        </row>
        <row r="3273">
          <cell r="A3273">
            <v>92012</v>
          </cell>
          <cell r="B3273" t="str">
            <v>TOMADA MÉDIA DE EMBUTIR (3 MÓDULOS), 2P+T 10 A, INCLUINDO SUPORTE E PLACA - FORNECIMENTO E INSTALAÇÃO. AF_03/2023</v>
          </cell>
          <cell r="C3273" t="str">
            <v>UN</v>
          </cell>
          <cell r="D3273">
            <v>89.55</v>
          </cell>
        </row>
        <row r="3274">
          <cell r="A3274">
            <v>92013</v>
          </cell>
          <cell r="B3274" t="str">
            <v>TOMADA MÉDIA DE EMBUTIR (3 MÓDULOS), 2P+T 20 A, INCLUINDO SUPORTE E PLACA - FORNECIMENTO E INSTALAÇÃO. AF_03/2023</v>
          </cell>
          <cell r="C3274" t="str">
            <v>UN</v>
          </cell>
          <cell r="D3274">
            <v>97.68</v>
          </cell>
        </row>
        <row r="3275">
          <cell r="A3275">
            <v>92014</v>
          </cell>
          <cell r="B3275" t="str">
            <v>TOMADA BAIXA DE EMBUTIR (3 MÓDULOS), 2P+T 10 A, SEM SUPORTE E SEM PLACA - FORNECIMENTO E INSTALAÇÃO. AF_03/2023</v>
          </cell>
          <cell r="C3275" t="str">
            <v>UN</v>
          </cell>
          <cell r="D3275">
            <v>63.68</v>
          </cell>
        </row>
        <row r="3276">
          <cell r="A3276">
            <v>92015</v>
          </cell>
          <cell r="B3276" t="str">
            <v>TOMADA BAIXA DE EMBUTIR (3 MÓDULOS), 2P+T 20 A, SEM SUPORTE E SEM PLACA - FORNECIMENTO E INSTALAÇÃO. AF_03/2023</v>
          </cell>
          <cell r="C3276" t="str">
            <v>UN</v>
          </cell>
          <cell r="D3276">
            <v>71.81</v>
          </cell>
        </row>
        <row r="3277">
          <cell r="A3277">
            <v>92016</v>
          </cell>
          <cell r="B3277" t="str">
            <v>TOMADA BAIXA DE EMBUTIR (3 MÓDULOS), 2P+T 10 A, INCLUINDO SUPORTE E PLACA - FORNECIMENTO E INSTALAÇÃO. AF_03/2023</v>
          </cell>
          <cell r="C3277" t="str">
            <v>UN</v>
          </cell>
          <cell r="D3277">
            <v>76.53</v>
          </cell>
        </row>
        <row r="3278">
          <cell r="A3278">
            <v>92017</v>
          </cell>
          <cell r="B3278" t="str">
            <v>TOMADA BAIXA DE EMBUTIR (3 MÓDULOS), 2P+T 20 A, INCLUINDO SUPORTE E PLACA - FORNECIMENTO E INSTALAÇÃO. AF_03/2023</v>
          </cell>
          <cell r="C3278" t="str">
            <v>UN</v>
          </cell>
          <cell r="D3278">
            <v>84.66</v>
          </cell>
        </row>
        <row r="3279">
          <cell r="A3279">
            <v>92018</v>
          </cell>
          <cell r="B3279" t="str">
            <v>TOMADA BAIXA DE EMBUTIR (4 MÓDULOS), 2P+T 10 A, SEM SUPORTE E SEM PLACA - FORNECIMENTO E INSTALAÇÃO. AF_03/2023</v>
          </cell>
          <cell r="C3279" t="str">
            <v>UN</v>
          </cell>
          <cell r="D3279">
            <v>84.33</v>
          </cell>
        </row>
        <row r="3280">
          <cell r="A3280">
            <v>92019</v>
          </cell>
          <cell r="B3280" t="str">
            <v>TOMADA BAIXA DE EMBUTIR (4 MÓDULOS), 2P+T 10 A, INCLUINDO SUPORTE E PLACA - FORNECIMENTO E INSTALAÇÃO. AF_03/2023</v>
          </cell>
          <cell r="C3280" t="str">
            <v>UN</v>
          </cell>
          <cell r="D3280">
            <v>103.38</v>
          </cell>
        </row>
        <row r="3281">
          <cell r="A3281">
            <v>92020</v>
          </cell>
          <cell r="B3281" t="str">
            <v>TOMADA BAIXA DE EMBUTIR (6 MÓDULOS), 2P+T 10 A, SEM SUPORTE E SEM PLACA - FORNECIMENTO E INSTALAÇÃO. AF_03/2023</v>
          </cell>
          <cell r="C3281" t="str">
            <v>UN</v>
          </cell>
          <cell r="D3281">
            <v>124.66</v>
          </cell>
        </row>
        <row r="3282">
          <cell r="A3282">
            <v>92021</v>
          </cell>
          <cell r="B3282" t="str">
            <v>TOMADA BAIXA DE EMBUTIR (6 MÓDULOS), 2P+T 10 A, INCLUINDO SUPORTE E PLACA - FORNECIMENTO E INSTALAÇÃO. AF_03/2023</v>
          </cell>
          <cell r="C3282" t="str">
            <v>UN</v>
          </cell>
          <cell r="D3282">
            <v>143.71</v>
          </cell>
        </row>
        <row r="3283">
          <cell r="A3283">
            <v>92022</v>
          </cell>
          <cell r="B3283" t="str">
            <v>INTERRUPTOR SIMPLES (1 MÓDULO) COM 1 TOMADA DE EMBUTIR 2P+T 10 A, SEM SUPORTE E SEM PLACA - FORNECIMENTO E INSTALAÇÃO. AF_03/2023</v>
          </cell>
          <cell r="C3283" t="str">
            <v>UN</v>
          </cell>
          <cell r="D3283">
            <v>46.23</v>
          </cell>
        </row>
        <row r="3284">
          <cell r="A3284">
            <v>92023</v>
          </cell>
          <cell r="B3284" t="str">
            <v>INTERRUPTOR SIMPLES (1 MÓDULO) COM 1 TOMADA DE EMBUTIR 2P+T 10 A, INCLUINDO SUPORTE E PLACA - FORNECIMENTO E INSTALAÇÃO. AF_03/2023</v>
          </cell>
          <cell r="C3284" t="str">
            <v>UN</v>
          </cell>
          <cell r="D3284">
            <v>59.08</v>
          </cell>
        </row>
        <row r="3285">
          <cell r="A3285">
            <v>92024</v>
          </cell>
          <cell r="B3285" t="str">
            <v>INTERRUPTOR SIMPLES (1 MÓDULO) COM 2 TOMADAS DE EMBUTIR 2P+T 10 A, SEM SUPORTE E SEM PLACA - FORNECIMENTO E INSTALAÇÃO. AF_03/2023</v>
          </cell>
          <cell r="C3285" t="str">
            <v>UN</v>
          </cell>
          <cell r="D3285">
            <v>70.63</v>
          </cell>
        </row>
        <row r="3286">
          <cell r="A3286">
            <v>92025</v>
          </cell>
          <cell r="B3286" t="str">
            <v>INTERRUPTOR SIMPLES (1 MÓDULO) COM 2 TOMADAS DE EMBUTIR 2P+T 10 A, INCLUINDO SUPORTE E PLACA - FORNECIMENTO E INSTALAÇÃO. AF_03/2023</v>
          </cell>
          <cell r="C3286" t="str">
            <v>UN</v>
          </cell>
          <cell r="D3286">
            <v>83.48</v>
          </cell>
        </row>
        <row r="3287">
          <cell r="A3287">
            <v>92026</v>
          </cell>
          <cell r="B3287" t="str">
            <v>INTERRUPTOR SIMPLES (2 MÓDULOS) COM 1 TOMADA DE EMBUTIR 2P+T 10 A, SEM SUPORTE E SEM PLACA - FORNECIMENTO E INSTALAÇÃO. AF_03/2023</v>
          </cell>
          <cell r="C3287" t="str">
            <v>UN</v>
          </cell>
          <cell r="D3287">
            <v>64.55</v>
          </cell>
        </row>
        <row r="3288">
          <cell r="A3288">
            <v>92027</v>
          </cell>
          <cell r="B3288" t="str">
            <v>INTERRUPTOR SIMPLES (2 MÓDULOS) COM 1 TOMADA DE EMBUTIR 2P+T 10 A, INCLUINDO SUPORTE E PLACA - FORNECIMENTO E INSTALAÇÃO. AF_03/2023</v>
          </cell>
          <cell r="C3288" t="str">
            <v>UN</v>
          </cell>
          <cell r="D3288">
            <v>77.400000000000006</v>
          </cell>
        </row>
        <row r="3289">
          <cell r="A3289">
            <v>92028</v>
          </cell>
          <cell r="B3289" t="str">
            <v>INTERRUPTOR PARALELO (1 MÓDULO) COM 1 TOMADA DE EMBUTIR 2P+T 10 A, SEM SUPORTE E SEM PLACA - FORNECIMENTO E INSTALAÇÃO. AF_03/2023</v>
          </cell>
          <cell r="C3289" t="str">
            <v>UN</v>
          </cell>
          <cell r="D3289">
            <v>53.76</v>
          </cell>
        </row>
        <row r="3290">
          <cell r="A3290">
            <v>92029</v>
          </cell>
          <cell r="B3290" t="str">
            <v>INTERRUPTOR PARALELO (1 MÓDULO) COM 1 TOMADA DE EMBUTIR 2P+T 10 A, INCLUINDO SUPORTE E PLACA - FORNECIMENTO E INSTALAÇÃO. AF_03/2023</v>
          </cell>
          <cell r="C3290" t="str">
            <v>UN</v>
          </cell>
          <cell r="D3290">
            <v>66.61</v>
          </cell>
        </row>
        <row r="3291">
          <cell r="A3291">
            <v>92030</v>
          </cell>
          <cell r="B3291" t="str">
            <v>INTERRUPTOR PARALELO (1 MÓDULO) COM 2 TOMADAS DE EMBUTIR 2P+T 10 A, SEM SUPORTE E SEM PLACA - FORNECIMENTO E INSTALAÇÃO. AF_03/2023</v>
          </cell>
          <cell r="C3291" t="str">
            <v>UN</v>
          </cell>
          <cell r="D3291">
            <v>78.099999999999994</v>
          </cell>
        </row>
        <row r="3292">
          <cell r="A3292">
            <v>92031</v>
          </cell>
          <cell r="B3292" t="str">
            <v>INTERRUPTOR PARALELO (1 MÓDULO) COM 2 TOMADAS DE EMBUTIR 2P+T 10 A, INCLUINDO SUPORTE E PLACA - FORNECIMENTO E INSTALAÇÃO. AF_03/2023</v>
          </cell>
          <cell r="C3292" t="str">
            <v>UN</v>
          </cell>
          <cell r="D3292">
            <v>90.95</v>
          </cell>
        </row>
        <row r="3293">
          <cell r="A3293">
            <v>92032</v>
          </cell>
          <cell r="B3293" t="str">
            <v>INTERRUPTOR PARALELO (2 MÓDULOS) COM 1 TOMADA DE EMBUTIR 2P+T 10 A, SEM SUPORTE E SEM PLACA - FORNECIMENTO E INSTALAÇÃO. AF_03/2023</v>
          </cell>
          <cell r="C3293" t="str">
            <v>UN</v>
          </cell>
          <cell r="D3293">
            <v>79.5</v>
          </cell>
        </row>
        <row r="3294">
          <cell r="A3294">
            <v>92033</v>
          </cell>
          <cell r="B3294" t="str">
            <v>INTERRUPTOR PARALELO (2 MÓDULOS) COM 1 TOMADA DE EMBUTIR 2P+T 10 A, INCLUINDO SUPORTE E PLACA - FORNECIMENTO E INSTALAÇÃO. AF_03/2023</v>
          </cell>
          <cell r="C3294" t="str">
            <v>UN</v>
          </cell>
          <cell r="D3294">
            <v>92.35</v>
          </cell>
        </row>
        <row r="3295">
          <cell r="A3295">
            <v>92034</v>
          </cell>
          <cell r="B3295" t="str">
            <v>INTERRUPTOR SIMPLES (1 MÓDULO), INTERRUPTOR PARALELO (1 MÓDULO) E 1 TOMADA DE EMBUTIR 2P+T 10 A, SEM SUPORTE E SEM PLACA - FORNECIMENTO E INSTALAÇÃO. AF_03/2023</v>
          </cell>
          <cell r="C3295" t="str">
            <v>UN</v>
          </cell>
          <cell r="D3295">
            <v>72.03</v>
          </cell>
        </row>
        <row r="3296">
          <cell r="A3296">
            <v>92035</v>
          </cell>
          <cell r="B3296" t="str">
            <v>INTERRUPTOR SIMPLES (1 MÓDULO), INTERRUPTOR PARALELO (1 MÓDULO) E 1 TOMADA DE EMBUTIR 2P+T 10 A, INCLUINDO SUPORTE E PLACA - FORNECIMENTO E INSTALAÇÃO. AF_03/2023</v>
          </cell>
          <cell r="C3296" t="str">
            <v>UN</v>
          </cell>
          <cell r="D3296">
            <v>84.88</v>
          </cell>
        </row>
        <row r="3297">
          <cell r="A3297">
            <v>97595</v>
          </cell>
          <cell r="B3297" t="str">
            <v>SENSOR DE PRESENÇA COM FOTOCÉLULA, FIXAÇÃO EM PAREDE - FORNECIMENTO E INSTALAÇÃO. AF_09/2024</v>
          </cell>
          <cell r="C3297" t="str">
            <v>UN</v>
          </cell>
          <cell r="D3297">
            <v>104.21</v>
          </cell>
        </row>
        <row r="3298">
          <cell r="A3298">
            <v>97596</v>
          </cell>
          <cell r="B3298" t="str">
            <v>SENSOR DE PRESENÇA SEM FOTOCÉLULA, FIXAÇÃO EM PAREDE - FORNECIMENTO E INSTALAÇÃO. AF_09/2024</v>
          </cell>
          <cell r="C3298" t="str">
            <v>UN</v>
          </cell>
          <cell r="D3298">
            <v>74.319999999999993</v>
          </cell>
        </row>
        <row r="3299">
          <cell r="A3299">
            <v>97597</v>
          </cell>
          <cell r="B3299" t="str">
            <v>SENSOR DE PRESENÇA COM FOTOCÉLULA, FIXAÇÃO EM TETO - FORNECIMENTO E INSTALAÇÃO. AF_09/2024</v>
          </cell>
          <cell r="C3299" t="str">
            <v>UN</v>
          </cell>
          <cell r="D3299">
            <v>73.510000000000005</v>
          </cell>
        </row>
        <row r="3300">
          <cell r="A3300">
            <v>97598</v>
          </cell>
          <cell r="B3300" t="str">
            <v>SENSOR DE PRESENÇA SEM FOTOCÉLULA, FIXAÇÃO EM TETO - FORNECIMENTO E INSTALAÇÃO. AF_09/2024</v>
          </cell>
          <cell r="C3300" t="str">
            <v>UN</v>
          </cell>
          <cell r="D3300">
            <v>69.69</v>
          </cell>
        </row>
        <row r="3301">
          <cell r="A3301">
            <v>97599</v>
          </cell>
          <cell r="B3301" t="str">
            <v>LUMINÁRIA DE EMERGÊNCIA, COM 30 LÂMPADAS LED DE 2 W, SEM REATOR - FORNECIMENTO E INSTALAÇÃO. AF_09/2024</v>
          </cell>
          <cell r="C3301" t="str">
            <v>UN</v>
          </cell>
          <cell r="D3301">
            <v>21.58</v>
          </cell>
        </row>
        <row r="3302">
          <cell r="A3302">
            <v>97609</v>
          </cell>
          <cell r="B3302" t="str">
            <v>LÂMPADA COMPACTA DE LED 6 W, BASE E27 - FORNECIMENTO E INSTALAÇÃO. AF_09/2024</v>
          </cell>
          <cell r="C3302" t="str">
            <v>UN</v>
          </cell>
          <cell r="D3302">
            <v>14.45</v>
          </cell>
        </row>
        <row r="3303">
          <cell r="A3303">
            <v>97610</v>
          </cell>
          <cell r="B3303" t="str">
            <v>LÂMPADA COMPACTA DE LED 10 W, BASE E27 - FORNECIMENTO E INSTALAÇÃO. AF_09/2024</v>
          </cell>
          <cell r="C3303" t="str">
            <v>UN</v>
          </cell>
          <cell r="D3303">
            <v>15.2</v>
          </cell>
        </row>
        <row r="3304">
          <cell r="A3304">
            <v>100902</v>
          </cell>
          <cell r="B3304" t="str">
            <v>LÂMPADA TUBULAR LED DE 9/10 W, COM SOQUETE, BASE G13 - FORNECIMENTO E INSTALAÇÃO. AF_09/2024_PS</v>
          </cell>
          <cell r="C3304" t="str">
            <v>UN</v>
          </cell>
          <cell r="D3304">
            <v>29.69</v>
          </cell>
        </row>
        <row r="3305">
          <cell r="A3305">
            <v>100903</v>
          </cell>
          <cell r="B3305" t="str">
            <v>LÂMPADA TUBULAR LED DE 18/20 W, COM SOQUETE, BASE G13 - FORNECIMENTO E INSTALAÇÃO. AF_09/2024_PS</v>
          </cell>
          <cell r="C3305" t="str">
            <v>UN</v>
          </cell>
          <cell r="D3305">
            <v>33</v>
          </cell>
        </row>
        <row r="3306">
          <cell r="A3306">
            <v>103782</v>
          </cell>
          <cell r="B3306" t="str">
            <v>LUMINÁRIA TIPO PLAFON CIRCULAR, DE SOBREPOR, COM LED DE 12/13 W - FORNECIMENTO E INSTALAÇÃO. AF_09/2024</v>
          </cell>
          <cell r="C3306" t="str">
            <v>UN</v>
          </cell>
          <cell r="D3306">
            <v>32.979999999999997</v>
          </cell>
        </row>
        <row r="3307">
          <cell r="A3307">
            <v>105554</v>
          </cell>
          <cell r="B3307" t="str">
            <v>LÂMPADA TUBULAR LED 9/10W SEM SOQUETE - FORNECIMENTO E INSTALAÇÃO. AF_09/2024</v>
          </cell>
          <cell r="C3307" t="str">
            <v>UN</v>
          </cell>
          <cell r="D3307">
            <v>17.47</v>
          </cell>
        </row>
        <row r="3308">
          <cell r="A3308">
            <v>101489</v>
          </cell>
          <cell r="B3308" t="str">
            <v>ENTRADA DE ENERGIA ELÉTRICA, AÉREA, MONOFÁSICA, COM CAIXA DE SOBREPOR, CABO DE 10 MM2 E DISJUNTOR DIN 50A (NÃO INCLUSO O POSTE DE CONCRETO). AF_07/2020_PS</v>
          </cell>
          <cell r="C3308" t="str">
            <v>UN</v>
          </cell>
          <cell r="D3308">
            <v>1522.97</v>
          </cell>
        </row>
        <row r="3309">
          <cell r="A3309">
            <v>101490</v>
          </cell>
          <cell r="B3309" t="str">
            <v>ENTRADA DE ENERGIA ELÉTRICA, AÉREA, MONOFÁSICA, COM CAIXA DE SOBREPOR, CABO DE 16 MM2 E DISJUNTOR DIN 50A (NÃO INCLUSO O POSTE DE CONCRETO). AF_07/2020_PS</v>
          </cell>
          <cell r="C3309" t="str">
            <v>UN</v>
          </cell>
          <cell r="D3309">
            <v>1631.32</v>
          </cell>
        </row>
        <row r="3310">
          <cell r="A3310">
            <v>101491</v>
          </cell>
          <cell r="B3310" t="str">
            <v>ENTRADA DE ENERGIA ELÉTRICA, AÉREA, MONOFÁSICA, COM CAIXA DE SOBREPOR, CABO DE 25 MM2 E DISJUNTOR DIN 50A (NÃO INCLUSO O POSTE DE CONCRETO). AF_07/2020_PS</v>
          </cell>
          <cell r="C3310" t="str">
            <v>UN</v>
          </cell>
          <cell r="D3310">
            <v>1657.83</v>
          </cell>
        </row>
        <row r="3311">
          <cell r="A3311">
            <v>101492</v>
          </cell>
          <cell r="B3311" t="str">
            <v>ENTRADA DE ENERGIA ELÉTRICA, AÉREA, MONOFÁSICA, COM CAIXA DE SOBREPOR, CABO DE 35 MM2 E DISJUNTOR DIN 50A (NÃO INCLUSO O POSTE DE CONCRETO). AF_07/2020_PS</v>
          </cell>
          <cell r="C3311" t="str">
            <v>UN</v>
          </cell>
          <cell r="D3311">
            <v>1810.28</v>
          </cell>
        </row>
        <row r="3312">
          <cell r="A3312">
            <v>101493</v>
          </cell>
          <cell r="B3312" t="str">
            <v>ENTRADA DE ENERGIA ELÉTRICA, AÉREA, MONOFÁSICA, COM CAIXA DE EMBUTIR, CABO DE 10 MM2 E DISJUNTOR DIN 50A (NÃO INCLUSO O POSTE DE CONCRETO). AF_07/2020_PS</v>
          </cell>
          <cell r="C3312" t="str">
            <v>UN</v>
          </cell>
          <cell r="D3312">
            <v>1503.26</v>
          </cell>
        </row>
        <row r="3313">
          <cell r="A3313">
            <v>101494</v>
          </cell>
          <cell r="B3313" t="str">
            <v>ENTRADA DE ENERGIA ELÉTRICA, AÉREA, MONOFÁSICA, COM CAIXA DE EMBUTIR, CABO DE 16 MM2 E DISJUNTOR DIN 50A (NÃO INCLUSO O POSTE DE CONCRETO). AF_07/2020_PS</v>
          </cell>
          <cell r="C3313" t="str">
            <v>UN</v>
          </cell>
          <cell r="D3313">
            <v>1611.61</v>
          </cell>
        </row>
        <row r="3314">
          <cell r="A3314">
            <v>101495</v>
          </cell>
          <cell r="B3314" t="str">
            <v>ENTRADA DE ENERGIA ELÉTRICA, AÉREA, MONOFÁSICA, COM CAIXA DE EMBUTIR, CABO DE 25 MM2 E DISJUNTOR DIN 50A (NÃO INCLUSO O POSTE DE CONCRETO). AF_07/2020_PS</v>
          </cell>
          <cell r="C3314" t="str">
            <v>UN</v>
          </cell>
          <cell r="D3314">
            <v>1638.12</v>
          </cell>
        </row>
        <row r="3315">
          <cell r="A3315">
            <v>101496</v>
          </cell>
          <cell r="B3315" t="str">
            <v>ENTRADA DE ENERGIA ELÉTRICA, AÉREA, MONOFÁSICA, COM CAIXA DE EMBUTIR, CABO DE 35 MM2 E DISJUNTOR DIN 50A (NÃO INCLUSO O POSTE DE CONCRETO). AF_07/2020_PS</v>
          </cell>
          <cell r="C3315" t="str">
            <v>UN</v>
          </cell>
          <cell r="D3315">
            <v>1790.57</v>
          </cell>
        </row>
        <row r="3316">
          <cell r="A3316">
            <v>101497</v>
          </cell>
          <cell r="B3316" t="str">
            <v>ENTRADA DE ENERGIA ELÉTRICA, AÉREA, BIFÁSICA, COM CAIXA DE SOBREPOR, CABO DE 10 MM2 E DISJUNTOR DIN 50A (NÃO INCLUSO O POSTE DE CONCRETO). AF_07/2020_PS</v>
          </cell>
          <cell r="C3316" t="str">
            <v>UN</v>
          </cell>
          <cell r="D3316">
            <v>1785.07</v>
          </cell>
        </row>
        <row r="3317">
          <cell r="A3317">
            <v>101498</v>
          </cell>
          <cell r="B3317" t="str">
            <v>ENTRADA DE ENERGIA ELÉTRICA, AÉREA, BIFÁSICA, COM CAIXA DE SOBREPOR, CABO DE 16 MM2 E DISJUNTOR DIN 50A (NÃO INCLUSO O POSTE DE CONCRETO). AF_07/2020_PS</v>
          </cell>
          <cell r="C3317" t="str">
            <v>UN</v>
          </cell>
          <cell r="D3317">
            <v>1949.07</v>
          </cell>
        </row>
        <row r="3318">
          <cell r="A3318">
            <v>101499</v>
          </cell>
          <cell r="B3318" t="str">
            <v>ENTRADA DE ENERGIA ELÉTRICA, AÉREA, BIFÁSICA, COM CAIXA DE SOBREPOR, CABO DE 25 MM2 E DISJUNTOR DIN 50A (NÃO INCLUSO O POSTE DE CONCRETO). AF_07/2020_PS</v>
          </cell>
          <cell r="C3318" t="str">
            <v>UN</v>
          </cell>
          <cell r="D3318">
            <v>1989.2</v>
          </cell>
        </row>
        <row r="3319">
          <cell r="A3319">
            <v>101500</v>
          </cell>
          <cell r="B3319" t="str">
            <v>ENTRADA DE ENERGIA ELÉTRICA, AÉREA, BIFÁSICA, COM CAIXA DE SOBREPOR, CABO DE 35 MM2 E DISJUNTOR DIN 50A (NÃO INCLUSO O POSTE DE CONCRETO). AF_07/2020_PS</v>
          </cell>
          <cell r="C3319" t="str">
            <v>UN</v>
          </cell>
          <cell r="D3319">
            <v>2205.38</v>
          </cell>
        </row>
        <row r="3320">
          <cell r="A3320">
            <v>101501</v>
          </cell>
          <cell r="B3320" t="str">
            <v>ENTRADA DE ENERGIA ELÉTRICA, AÉREA, BIFÁSICA, COM CAIXA DE EMBUTIR, CABO DE 10 MM2 E DISJUNTOR DIN 50A (NÃO INCLUSO O POSTE DE CONCRETO). AF_07/2020_PS</v>
          </cell>
          <cell r="C3320" t="str">
            <v>UN</v>
          </cell>
          <cell r="D3320">
            <v>1773.25</v>
          </cell>
        </row>
        <row r="3321">
          <cell r="A3321">
            <v>101502</v>
          </cell>
          <cell r="B3321" t="str">
            <v>ENTRADA DE ENERGIA ELÉTRICA, AÉREA, BIFÁSICA, COM CAIXA DE EMBUTIR, CABO DE 16 MM2 E DISJUNTOR DIN 50A (NÃO INCLUSO O POSTE DE CONCRETO). AF_07/2020_PS</v>
          </cell>
          <cell r="C3321" t="str">
            <v>UN</v>
          </cell>
          <cell r="D3321">
            <v>1937.25</v>
          </cell>
        </row>
        <row r="3322">
          <cell r="A3322">
            <v>101503</v>
          </cell>
          <cell r="B3322" t="str">
            <v>ENTRADA DE ENERGIA ELÉTRICA, AÉREA, BIFÁSICA, COM CAIXA DE EMBUTIR, CABO DE 25 MM2 E DISJUNTOR DIN 50A (NÃO INCLUSO O POSTE DE CONCRETO). AF_07/2020_PS</v>
          </cell>
          <cell r="C3322" t="str">
            <v>UN</v>
          </cell>
          <cell r="D3322">
            <v>1977.38</v>
          </cell>
        </row>
        <row r="3323">
          <cell r="A3323">
            <v>101504</v>
          </cell>
          <cell r="B3323" t="str">
            <v>ENTRADA DE ENERGIA ELÉTRICA, AÉREA, BIFÁSICA, COM CAIXA DE EMBUTIR, CABO DE 35 MM2 E DISJUNTOR DIN 50A (NÃO INCLUSO O POSTE DE CONCRETO). AF_07/2020_PS</v>
          </cell>
          <cell r="C3323" t="str">
            <v>UN</v>
          </cell>
          <cell r="D3323">
            <v>2193.56</v>
          </cell>
        </row>
        <row r="3324">
          <cell r="A3324">
            <v>101505</v>
          </cell>
          <cell r="B3324" t="str">
            <v>ENTRADA DE ENERGIA ELÉTRICA, AÉREA, TRIFÁSICA, COM CAIXA DE SOBREPOR, CABO DE 10 MM2 E DISJUNTOR DIN 50A (NÃO INCLUSO O POSTE DE CONCRETO). AF_07/2020_PS</v>
          </cell>
          <cell r="C3324" t="str">
            <v>UN</v>
          </cell>
          <cell r="D3324">
            <v>1905.49</v>
          </cell>
        </row>
        <row r="3325">
          <cell r="A3325">
            <v>101506</v>
          </cell>
          <cell r="B3325" t="str">
            <v>ENTRADA DE ENERGIA ELÉTRICA, AÉREA, TRIFÁSICA, COM CAIXA DE SOBREPOR, CABO DE 16 MM2 E DISJUNTOR DIN 50A (NÃO INCLUSO O POSTE DE CONCRETO). AF_07/2020_PS</v>
          </cell>
          <cell r="C3325" t="str">
            <v>UN</v>
          </cell>
          <cell r="D3325">
            <v>2124.16</v>
          </cell>
        </row>
        <row r="3326">
          <cell r="A3326">
            <v>101507</v>
          </cell>
          <cell r="B3326" t="str">
            <v>ENTRADA DE ENERGIA ELÉTRICA, AÉREA, TRIFÁSICA, COM CAIXA DE SOBREPOR, CABO DE 25 MM2 E DISJUNTOR DIN 50A (NÃO INCLUSO O POSTE DE CONCRETO). AF_07/2020_PS</v>
          </cell>
          <cell r="C3326" t="str">
            <v>UN</v>
          </cell>
          <cell r="D3326">
            <v>2177.66</v>
          </cell>
        </row>
        <row r="3327">
          <cell r="A3327">
            <v>101508</v>
          </cell>
          <cell r="B3327" t="str">
            <v>ENTRADA DE ENERGIA ELÉTRICA, AÉREA, TRIFÁSICA, COM CAIXA DE SOBREPOR, CABO DE 35 MM2 E DISJUNTOR DIN 50A (NÃO INCLUSO O POSTE DE CONCRETO). AF_07/2020_PS</v>
          </cell>
          <cell r="C3327" t="str">
            <v>UN</v>
          </cell>
          <cell r="D3327">
            <v>2456.4499999999998</v>
          </cell>
        </row>
        <row r="3328">
          <cell r="A3328">
            <v>101509</v>
          </cell>
          <cell r="B3328" t="str">
            <v>ENTRADA DE ENERGIA ELÉTRICA, AÉREA, TRIFÁSICA, COM CAIXA DE EMBUTIR, CABO DE 10 MM2 E DISJUNTOR DIN 50A (NÃO INCLUSO O POSTE DE CONCRETO). AF_07/2020</v>
          </cell>
          <cell r="C3328" t="str">
            <v>UN</v>
          </cell>
          <cell r="D3328">
            <v>1938.17</v>
          </cell>
        </row>
        <row r="3329">
          <cell r="A3329">
            <v>101510</v>
          </cell>
          <cell r="B3329" t="str">
            <v>ENTRADA DE ENERGIA ELÉTRICA, AÉREA, TRIFÁSICA, COM CAIXA DE EMBUTIR, CABO DE 16 MM2 E DISJUNTOR DIN 50A (NÃO INCLUSO O POSTE DE CONCRETO). AF_07/2020</v>
          </cell>
          <cell r="C3329" t="str">
            <v>UN</v>
          </cell>
          <cell r="D3329">
            <v>2156.84</v>
          </cell>
        </row>
        <row r="3330">
          <cell r="A3330">
            <v>101511</v>
          </cell>
          <cell r="B3330" t="str">
            <v>ENTRADA DE ENERGIA ELÉTRICA, AÉREA, TRIFÁSICA, COM CAIXA DE EMBUTIR, CABO DE 25 MM2 E DISJUNTOR DIN 50A (NÃO INCLUSO O POSTE DE CONCRETO). AF_07/2020</v>
          </cell>
          <cell r="C3330" t="str">
            <v>UN</v>
          </cell>
          <cell r="D3330">
            <v>2210.34</v>
          </cell>
        </row>
        <row r="3331">
          <cell r="A3331">
            <v>101512</v>
          </cell>
          <cell r="B3331" t="str">
            <v>ENTRADA DE ENERGIA ELÉTRICA, AÉREA, TRIFÁSICA, COM CAIXA DE EMBUTIR, CABO DE 35 MM2 E DISJUNTOR DIN 50A (NÃO INCLUSO O POSTE DE CONCRETO). AF_07/2020</v>
          </cell>
          <cell r="C3331" t="str">
            <v>UN</v>
          </cell>
          <cell r="D3331">
            <v>2489.13</v>
          </cell>
        </row>
        <row r="3332">
          <cell r="A3332">
            <v>101513</v>
          </cell>
          <cell r="B3332" t="str">
            <v>ENTRADA DE ENERGIA ELÉTRICA, SUBTERRÂNEA, MONOFÁSICA, COM CAIXA DE SOBREPOR, CABO DE 10 MM2 E DISJUNTOR DIN 50A (NÃO INCLUSA MURETA DE ALVENARIA). AF_07/2020_PS</v>
          </cell>
          <cell r="C3332" t="str">
            <v>UN</v>
          </cell>
          <cell r="D3332">
            <v>829.5</v>
          </cell>
        </row>
        <row r="3333">
          <cell r="A3333">
            <v>101514</v>
          </cell>
          <cell r="B3333" t="str">
            <v>ENTRADA DE ENERGIA ELÉTRICA, SUBTERRÂNEA, MONOFÁSICA, COM CAIXA DE SOBREPOR, CABO DE 16 MM2 E DISJUNTOR DIN 50A (NÃO INCLUSA MURETA DE ALVENARIA). AF_07/2020_PS</v>
          </cell>
          <cell r="C3333" t="str">
            <v>UN</v>
          </cell>
          <cell r="D3333">
            <v>959.52</v>
          </cell>
        </row>
        <row r="3334">
          <cell r="A3334">
            <v>101515</v>
          </cell>
          <cell r="B3334" t="str">
            <v>ENTRADA DE ENERGIA ELÉTRICA, SUBTERRÂNEA, MONOFÁSICA, COM CAIXA DE SOBREPOR, CABO DE 25 MM2 E DISJUNTOR DIN 50A (NÃO INCLUSA MURETA DE ALVENARIA). AF_07/2020_PS</v>
          </cell>
          <cell r="C3334" t="str">
            <v>UN</v>
          </cell>
          <cell r="D3334">
            <v>991.33</v>
          </cell>
        </row>
        <row r="3335">
          <cell r="A3335">
            <v>101516</v>
          </cell>
          <cell r="B3335" t="str">
            <v>ENTRADA DE ENERGIA ELÉTRICA, SUBTERRÂNEA, MONOFÁSICA, COM CAIXA DE SOBREPOR, CABO DE 35 MM2 E DISJUNTOR DIN 50A (NÃO INCLUSA MURETA DE ALVENARIA). AF_07/2020_PS</v>
          </cell>
          <cell r="C3335" t="str">
            <v>UN</v>
          </cell>
          <cell r="D3335">
            <v>1140.23</v>
          </cell>
        </row>
        <row r="3336">
          <cell r="A3336">
            <v>101517</v>
          </cell>
          <cell r="B3336" t="str">
            <v>ENTRADA DE ENERGIA ELÉTRICA, SUBTERRÂNEA, MONOFÁSICA, COM CAIXA DE EMBUTIR, CABO DE 10 MM2 E DISJUNTOR DIN 50A (NÃO INCLUSA MURETA DE ALVENARIA). AF_07/2020_PS</v>
          </cell>
          <cell r="C3336" t="str">
            <v>UN</v>
          </cell>
          <cell r="D3336">
            <v>809.78</v>
          </cell>
        </row>
        <row r="3337">
          <cell r="A3337">
            <v>101518</v>
          </cell>
          <cell r="B3337" t="str">
            <v>ENTRADA DE ENERGIA ELÉTRICA, SUBTERRÂNEA, MONOFÁSICA, COM CAIXA DE EMBUTIR, CABO DE 16 MM2 E DISJUNTOR DIN 50A (NÃO INCLUSA MURETA DE ALVENARIA). AF_07/2020_PS</v>
          </cell>
          <cell r="C3337" t="str">
            <v>UN</v>
          </cell>
          <cell r="D3337">
            <v>939.8</v>
          </cell>
        </row>
        <row r="3338">
          <cell r="A3338">
            <v>101519</v>
          </cell>
          <cell r="B3338" t="str">
            <v>ENTRADA DE ENERGIA ELÉTRICA, SUBTERRÂNEA, MONOFÁSICA, COM CAIXA DE EMBUTIR, CABO DE 25 MM2 E DISJUNTOR DIN 50A (NÃO INCLUSA MURETA DE ALVENARIA). AF_07/2020_PS</v>
          </cell>
          <cell r="C3338" t="str">
            <v>UN</v>
          </cell>
          <cell r="D3338">
            <v>971.61</v>
          </cell>
        </row>
        <row r="3339">
          <cell r="A3339">
            <v>101520</v>
          </cell>
          <cell r="B3339" t="str">
            <v>ENTRADA DE ENERGIA ELÉTRICA, SUBTERRÂNEA, MONOFÁSICA, COM CAIXA DE EMBUTIR, CABO DE 35 MM2 E DISJUNTOR DIN 50A (NÃO INCLUSA MURETA DE ALVENARIA). AF_07/2020_PS</v>
          </cell>
          <cell r="C3339" t="str">
            <v>UN</v>
          </cell>
          <cell r="D3339">
            <v>1120.51</v>
          </cell>
        </row>
        <row r="3340">
          <cell r="A3340">
            <v>101521</v>
          </cell>
          <cell r="B3340" t="str">
            <v>ENTRADA DE ENERGIA ELÉTRICA, SUBTERRÂNEA, BIFÁSICA, COM CAIXA DE SOBREPOR, CABO DE 10 MM2 E DISJUNTOR DIN 50A (NÃO INCLUSA MURETA DE ALVENARIA). AF_07/2020_PS</v>
          </cell>
          <cell r="C3340" t="str">
            <v>UN</v>
          </cell>
          <cell r="D3340">
            <v>1108.07</v>
          </cell>
        </row>
        <row r="3341">
          <cell r="A3341">
            <v>101522</v>
          </cell>
          <cell r="B3341" t="str">
            <v>ENTRADA DE ENERGIA ELÉTRICA, SUBTERRÂNEA, BIFÁSICA, COM CAIXA DE SOBREPOR, CABO DE 16 MM2 E DISJUNTOR DIN 50A (NÃO INCLUSA MURETA DE ALVENARIA). AF_07/2020_PS</v>
          </cell>
          <cell r="C3341" t="str">
            <v>UN</v>
          </cell>
          <cell r="D3341">
            <v>1303.0999999999999</v>
          </cell>
        </row>
        <row r="3342">
          <cell r="A3342">
            <v>101523</v>
          </cell>
          <cell r="B3342" t="str">
            <v>ENTRADA DE ENERGIA ELÉTRICA, SUBTERRÂNEA, BIFÁSICA, COM CAIXA DE SOBREPOR, CABO DE 25 MM2 E DISJUNTOR DIN 50A (NÃO INCLUSA MURETA DE ALVENARIA). AF_07/2020_PS</v>
          </cell>
          <cell r="C3342" t="str">
            <v>UN</v>
          </cell>
          <cell r="D3342">
            <v>1350.82</v>
          </cell>
        </row>
        <row r="3343">
          <cell r="A3343">
            <v>101524</v>
          </cell>
          <cell r="B3343" t="str">
            <v>ENTRADA DE ENERGIA ELÉTRICA, SUBTERRÂNEA, BIFÁSICA, COM CAIXA DE SOBREPOR, CABO DE 35 MM2 E DISJUNTOR DIN 50A (NÃO INCLUSA MURETA DE ALVENARIA). AF_07/2020_PS</v>
          </cell>
          <cell r="C3343" t="str">
            <v>UN</v>
          </cell>
          <cell r="D3343">
            <v>1574.16</v>
          </cell>
        </row>
        <row r="3344">
          <cell r="A3344">
            <v>101525</v>
          </cell>
          <cell r="B3344" t="str">
            <v>ENTRADA DE ENERGIA ELÉTRICA, SUBTERRÂNEA, BIFÁSICA, COM CAIXA DE EMBUTIR, CABO DE 10 MM2 E DISJUNTOR DIN 50A (NÃO INCLUSA MURETA DE ALVENARIA). AF_07/2020_PS</v>
          </cell>
          <cell r="C3344" t="str">
            <v>UN</v>
          </cell>
          <cell r="D3344">
            <v>1096.24</v>
          </cell>
        </row>
        <row r="3345">
          <cell r="A3345">
            <v>101526</v>
          </cell>
          <cell r="B3345" t="str">
            <v>ENTRADA DE ENERGIA ELÉTRICA, SUBTERRÂNEA, BIFÁSICA, COM CAIXA DE EMBUTIR, CABO DE 16 MM2 E DISJUNTOR DIN 50A (NÃO INCLUSA MURETA DE ALVENARIA). AF_07/2020_PS</v>
          </cell>
          <cell r="C3345" t="str">
            <v>UN</v>
          </cell>
          <cell r="D3345">
            <v>1291.27</v>
          </cell>
        </row>
        <row r="3346">
          <cell r="A3346">
            <v>101527</v>
          </cell>
          <cell r="B3346" t="str">
            <v>ENTRADA DE ENERGIA ELÉTRICA, SUBTERRÂNEA, BIFÁSICA, COM CAIXA DE EMBUTIR, CABO DE 25 MM2 E DISJUNTOR DIN 50A (NÃO INCLUSA MURETA DE ALVENARIA). AF_07/2020_PS</v>
          </cell>
          <cell r="C3346" t="str">
            <v>UN</v>
          </cell>
          <cell r="D3346">
            <v>1338.99</v>
          </cell>
        </row>
        <row r="3347">
          <cell r="A3347">
            <v>101528</v>
          </cell>
          <cell r="B3347" t="str">
            <v>ENTRADA DE ENERGIA ELÉTRICA, SUBTERRÂNEA, BIFÁSICA, COM CAIXA DE EMBUTIR, CABO DE 35 MM2 E DISJUNTOR DIN 50A (NÃO INCLUSA MURETA DE ALVENARIA). AF_07/2020_PS</v>
          </cell>
          <cell r="C3347" t="str">
            <v>UN</v>
          </cell>
          <cell r="D3347">
            <v>1562.33</v>
          </cell>
        </row>
        <row r="3348">
          <cell r="A3348">
            <v>101529</v>
          </cell>
          <cell r="B3348" t="str">
            <v>ENTRADA DE ENERGIA ELÉTRICA, SUBTERRÂNEA, TRIFÁSICA, COM CAIXA DE SOBREPOR, CABO DE 10 MM2 E DISJUNTOR DIN 50A (NÃO INCLUSA MURETA DE ALVENARIA). AF_07/2020_PS</v>
          </cell>
          <cell r="C3348" t="str">
            <v>UN</v>
          </cell>
          <cell r="D3348">
            <v>1246.69</v>
          </cell>
        </row>
        <row r="3349">
          <cell r="A3349">
            <v>101530</v>
          </cell>
          <cell r="B3349" t="str">
            <v>ENTRADA DE ENERGIA ELÉTRICA, SUBTERRÂNEA, TRIFÁSICA, COM CAIXA DE SOBREPOR, CABO DE 16 MM2 E DISJUNTOR DIN 50A (NÃO INCLUSA MURETA DE ALVENARIA). AF_07/2020_PS</v>
          </cell>
          <cell r="C3349" t="str">
            <v>UN</v>
          </cell>
          <cell r="D3349">
            <v>1506.73</v>
          </cell>
        </row>
        <row r="3350">
          <cell r="A3350">
            <v>101531</v>
          </cell>
          <cell r="B3350" t="str">
            <v>ENTRADA DE ENERGIA ELÉTRICA, SUBTERRÂNEA, TRIFÁSICA, COM CAIXA DE SOBREPOR, CABO DE 25 MM2 E DISJUNTOR DIN 50A (NÃO INCLUSA MURETA DE ALVENARIA). AF_07/2020_PS</v>
          </cell>
          <cell r="C3350" t="str">
            <v>UN</v>
          </cell>
          <cell r="D3350">
            <v>1570.35</v>
          </cell>
        </row>
        <row r="3351">
          <cell r="A3351">
            <v>101532</v>
          </cell>
          <cell r="B3351" t="str">
            <v>ENTRADA DE ENERGIA ELÉTRICA, SUBTERRÂNEA, TRIFÁSICA, COM CAIXA DE SOBREPOR, CABO DE 35 MM2 E DISJUNTOR DIN 50A (NÃO INCLUSA MURETA DE ALVENARIA). AF_07/2020_PS</v>
          </cell>
          <cell r="C3351" t="str">
            <v>UN</v>
          </cell>
          <cell r="D3351">
            <v>1868.14</v>
          </cell>
        </row>
        <row r="3352">
          <cell r="A3352">
            <v>101533</v>
          </cell>
          <cell r="B3352" t="str">
            <v>ENTRADA DE ENERGIA ELÉTRICA, SUBTERRÂNEA, TRIFÁSICA, COM CAIXA DE EMBUTIR, CABO DE 10 MM2 E DISJUNTOR DIN 50A (NÃO INCLUSA MURETA DE ALVENARIA). AF_07/2020</v>
          </cell>
          <cell r="C3352" t="str">
            <v>UN</v>
          </cell>
          <cell r="D3352">
            <v>1279.3599999999999</v>
          </cell>
        </row>
        <row r="3353">
          <cell r="A3353">
            <v>101534</v>
          </cell>
          <cell r="B3353" t="str">
            <v>ENTRADA DE ENERGIA ELÉTRICA, SUBTERRÂNEA, TRIFÁSICA, COM CAIXA DE EMBUTIR, CABO DE 16 MM2 E DISJUNTOR DIN 50A (NÃO INCLUSA MURETA DE ALVENARIA). AF_07/2020</v>
          </cell>
          <cell r="C3353" t="str">
            <v>UN</v>
          </cell>
          <cell r="D3353">
            <v>1539.4</v>
          </cell>
        </row>
        <row r="3354">
          <cell r="A3354">
            <v>101535</v>
          </cell>
          <cell r="B3354" t="str">
            <v>ENTRADA DE ENERGIA ELÉTRICA, SUBTERRÂNEA, TRIFÁSICA, COM CAIXA DE EMBUTIR, CABO DE 25 MM2 E DISJUNTOR DIN 50A (NÃO INCLUSA MURETA DE ALVENARIA). AF_07/2020</v>
          </cell>
          <cell r="C3354" t="str">
            <v>UN</v>
          </cell>
          <cell r="D3354">
            <v>1603.02</v>
          </cell>
        </row>
        <row r="3355">
          <cell r="A3355">
            <v>101536</v>
          </cell>
          <cell r="B3355" t="str">
            <v>ENTRADA DE ENERGIA ELÉTRICA, SUBTERRÂNEA, TRIFÁSICA, COM CAIXA DE EMBUTIR, CABO DE 35 MM2 E DISJUNTOR DIN 50A (NÃO INCLUSA MURETA DE ALVENARIA). AF_07/2020</v>
          </cell>
          <cell r="C3355" t="str">
            <v>UN</v>
          </cell>
          <cell r="D3355">
            <v>1900.81</v>
          </cell>
        </row>
        <row r="3356">
          <cell r="A3356">
            <v>101537</v>
          </cell>
          <cell r="B3356" t="str">
            <v>APARELHO SINALIZADOR DE SAÍDA DE GARAGEM, COM CÉLULA FOTOELÉTRICA - FORNECIMENTO E INSTALAÇÃO. AF_07/2020</v>
          </cell>
          <cell r="C3356" t="str">
            <v>UN</v>
          </cell>
          <cell r="D3356">
            <v>111.48</v>
          </cell>
        </row>
        <row r="3357">
          <cell r="A3357">
            <v>101538</v>
          </cell>
          <cell r="B3357" t="str">
            <v>ARMAÇÃO SECUNDÁRIA, COM 1 ESTRIBO E 1 ISOLADOR - FORNECIMENTO E INSTALAÇÃO. AF_07/2020</v>
          </cell>
          <cell r="C3357" t="str">
            <v>UN</v>
          </cell>
          <cell r="D3357">
            <v>54.88</v>
          </cell>
        </row>
        <row r="3358">
          <cell r="A3358">
            <v>101539</v>
          </cell>
          <cell r="B3358" t="str">
            <v>ARMAÇÃO SECUNDÁRIA, COM 2 ESTRIBOS E 2 ISOLADORES - FORNECIMENTO E INSTALAÇÃO. AF_07/2020</v>
          </cell>
          <cell r="C3358" t="str">
            <v>UN</v>
          </cell>
          <cell r="D3358">
            <v>90.58</v>
          </cell>
        </row>
        <row r="3359">
          <cell r="A3359">
            <v>101540</v>
          </cell>
          <cell r="B3359" t="str">
            <v>ARMAÇÃO SECUNDÁRIA, COM 3 ESTRIBOS E 3 ISOLADORES - FORNECIMENTO E INSTALAÇÃO. AF_07/2020</v>
          </cell>
          <cell r="C3359" t="str">
            <v>UN</v>
          </cell>
          <cell r="D3359">
            <v>152.94</v>
          </cell>
        </row>
        <row r="3360">
          <cell r="A3360">
            <v>101541</v>
          </cell>
          <cell r="B3360" t="str">
            <v>ARMAÇÃO SECUNDÁRIA, COM 4 ESTRIBOS E 4 ISOLADORES - FORNECIMENTO E INSTALAÇÃO. AF_07/2020</v>
          </cell>
          <cell r="C3360" t="str">
            <v>UN</v>
          </cell>
          <cell r="D3360">
            <v>199.42</v>
          </cell>
        </row>
        <row r="3361">
          <cell r="A3361">
            <v>101542</v>
          </cell>
          <cell r="B3361" t="str">
            <v>ARMAÇÃO SECUNDÁRIA, COM 1 ESTRIBO, SEM ISOLADOR - FORNECIMENTO E INSTALAÇÃO. AF_07/2020</v>
          </cell>
          <cell r="C3361" t="str">
            <v>UN</v>
          </cell>
          <cell r="D3361">
            <v>41.4</v>
          </cell>
        </row>
        <row r="3362">
          <cell r="A3362">
            <v>101543</v>
          </cell>
          <cell r="B3362" t="str">
            <v>ARMAÇÃO SECUNDÁRIA, COM 2 ESTRIBOS, SEM ISOLADOR - FORNECIMENTO E INSTALAÇÃO. AF_07/2020</v>
          </cell>
          <cell r="C3362" t="str">
            <v>UN</v>
          </cell>
          <cell r="D3362">
            <v>73.510000000000005</v>
          </cell>
        </row>
        <row r="3363">
          <cell r="A3363">
            <v>101544</v>
          </cell>
          <cell r="B3363" t="str">
            <v>ARMAÇÃO SECUNDÁRIA, COM 3 ESTRIBOS, SEM ISOLADOR - FORNECIMENTO E INSTALAÇÃO. AF_07/2020</v>
          </cell>
          <cell r="C3363" t="str">
            <v>UN</v>
          </cell>
          <cell r="D3363">
            <v>117.67</v>
          </cell>
        </row>
        <row r="3364">
          <cell r="A3364">
            <v>101545</v>
          </cell>
          <cell r="B3364" t="str">
            <v>ARMAÇÃO SECUNDÁRIA, COM 4 ESTRIBOS, SEM ISOLADOR - FORNECIMENTO E INSTALAÇÃO. AF_07/2020</v>
          </cell>
          <cell r="C3364" t="str">
            <v>UN</v>
          </cell>
          <cell r="D3364">
            <v>170.87</v>
          </cell>
        </row>
        <row r="3365">
          <cell r="A3365">
            <v>101546</v>
          </cell>
          <cell r="B3365" t="str">
            <v>ISOLADOR, TIPO PINO, PARA TENSÃO 15 KV - FORNECIMENTO E INSTALAÇÃO. AF_07/2020</v>
          </cell>
          <cell r="C3365" t="str">
            <v>UN</v>
          </cell>
          <cell r="D3365">
            <v>39.44</v>
          </cell>
        </row>
        <row r="3366">
          <cell r="A3366">
            <v>101547</v>
          </cell>
          <cell r="B3366" t="str">
            <v>ISOLADOR, TIPO DISCO, PARA TENSÃO 15 KV - FORNECIMENTO E INSTALAÇÃO. AF_07/2020</v>
          </cell>
          <cell r="C3366" t="str">
            <v>UN</v>
          </cell>
          <cell r="D3366">
            <v>123.77</v>
          </cell>
        </row>
        <row r="3367">
          <cell r="A3367">
            <v>101548</v>
          </cell>
          <cell r="B3367" t="str">
            <v>ISOLADOR, TIPO ROLDANA, PARA BAIXA TENSÃO - FORNECIMENTO E INSTALAÇÃO. AF_07/2020</v>
          </cell>
          <cell r="C3367" t="str">
            <v>UN</v>
          </cell>
          <cell r="D3367">
            <v>9.6999999999999993</v>
          </cell>
        </row>
        <row r="3368">
          <cell r="A3368">
            <v>101549</v>
          </cell>
          <cell r="B3368" t="str">
            <v>GRAMPO PARALELO METÁLICO, PARA REDES AÉREAS DE DISTRIBUIÇÃO DE ENERGIA ELÉTRICA DE BAIXA TENSÃO - FORNECIMENTO E INSTALAÇÃO. AF_07/2020</v>
          </cell>
          <cell r="C3368" t="str">
            <v>UN</v>
          </cell>
          <cell r="D3368">
            <v>20.36</v>
          </cell>
        </row>
        <row r="3369">
          <cell r="A3369">
            <v>101553</v>
          </cell>
          <cell r="B3369" t="str">
            <v>ALÇA PREFORMADA DE DISTRIBUIÇÃO, EM  AÇO GALVANIZADO, AWG 1 - FORNECIMENTO E INSTALAÇÃO. AF_07/2020</v>
          </cell>
          <cell r="C3369" t="str">
            <v>UN</v>
          </cell>
          <cell r="D3369">
            <v>19.43</v>
          </cell>
        </row>
        <row r="3370">
          <cell r="A3370">
            <v>101554</v>
          </cell>
          <cell r="B3370" t="str">
            <v>ALÇA PREFORMADA DE DISTRIBUIÇÃO, EM  AÇO GALVANIZADO, AWG 2 - FORNECIMENTO E INSTALAÇÃO. AF_07/2020</v>
          </cell>
          <cell r="C3370" t="str">
            <v>UN</v>
          </cell>
          <cell r="D3370">
            <v>13.98</v>
          </cell>
        </row>
        <row r="3371">
          <cell r="A3371">
            <v>101555</v>
          </cell>
          <cell r="B3371" t="str">
            <v>ALÇA PREFORMADA DE DISTRIBUIÇÃO, EM  AÇO GALVANIZADO, AWG 4 - FORNECIMENTO E INSTALAÇÃO. AF_07/2020</v>
          </cell>
          <cell r="C3371" t="str">
            <v>UN</v>
          </cell>
          <cell r="D3371">
            <v>9.02</v>
          </cell>
        </row>
        <row r="3372">
          <cell r="A3372">
            <v>101556</v>
          </cell>
          <cell r="B3372" t="str">
            <v>ALÇA PREFORMADA DE DISTRIBUIÇÃO, EM  AÇO GALVANIZADO, AWG 6 - FORNECIMENTO E INSTALAÇÃO. AF_07/2020</v>
          </cell>
          <cell r="C3372" t="str">
            <v>UN</v>
          </cell>
          <cell r="D3372">
            <v>8.23</v>
          </cell>
        </row>
        <row r="3373">
          <cell r="A3373">
            <v>101560</v>
          </cell>
          <cell r="B3373" t="str">
            <v>CABO DE COBRE FLEXÍVEL ISOLADO, 10 MM², 0,6/1,0 KV, PARA REDE AÉREA DE DISTRIBUIÇÃO DE ENERGIA ELÉTRICA DE BAIXA TENSÃO - FORNECIMENTO E INSTALAÇÃO. AF_07/2020</v>
          </cell>
          <cell r="C3373" t="str">
            <v>M</v>
          </cell>
          <cell r="D3373">
            <v>10.9</v>
          </cell>
        </row>
        <row r="3374">
          <cell r="A3374">
            <v>101561</v>
          </cell>
          <cell r="B3374" t="str">
            <v>CABO DE COBRE FLEXÍVEL ISOLADO, 16 MM², 0,6/1,0 KV, PARA REDE AÉREA DE DISTRIBUIÇÃO DE ENERGIA ELÉTRICA DE BAIXA TENSÃO - FORNECIMENTO E INSTALAÇÃO. AF_07/2020</v>
          </cell>
          <cell r="C3374" t="str">
            <v>M</v>
          </cell>
          <cell r="D3374">
            <v>17.309999999999999</v>
          </cell>
        </row>
        <row r="3375">
          <cell r="A3375">
            <v>101562</v>
          </cell>
          <cell r="B3375" t="str">
            <v>CABO DE COBRE FLEXÍVEL ISOLADO, 25 MM², 0,6/1,0 KV, PARA REDE AÉREA DE DISTRIBUIÇÃO DE ENERGIA ELÉTRICA DE BAIXA TENSÃO - FORNECIMENTO E INSTALAÇÃO. AF_07/2020</v>
          </cell>
          <cell r="C3375" t="str">
            <v>M</v>
          </cell>
          <cell r="D3375">
            <v>26.79</v>
          </cell>
        </row>
        <row r="3376">
          <cell r="A3376">
            <v>101563</v>
          </cell>
          <cell r="B3376" t="str">
            <v>CABO DE COBRE FLEXÍVEL ISOLADO, 35 MM², 0,6/1,0 KV, PARA REDE AÉREA DE DISTRIBUIÇÃO DE ENERGIA ELÉTRICA DE BAIXA TENSÃO - FORNECIMENTO E INSTALAÇÃO. AF_07/2020</v>
          </cell>
          <cell r="C3376" t="str">
            <v>M</v>
          </cell>
          <cell r="D3376">
            <v>37.840000000000003</v>
          </cell>
        </row>
        <row r="3377">
          <cell r="A3377">
            <v>101564</v>
          </cell>
          <cell r="B3377" t="str">
            <v>CABO DE COBRE FLEXÍVEL ISOLADO, 50 MM², 0,6/1,0 KV, PARA REDE AÉREA DE DISTRIBUIÇÃO DE ENERGIA ELÉTRICA DE BAIXA TENSÃO - FORNECIMENTO E INSTALAÇÃO. AF_07/2020</v>
          </cell>
          <cell r="C3377" t="str">
            <v>M</v>
          </cell>
          <cell r="D3377">
            <v>55.91</v>
          </cell>
        </row>
        <row r="3378">
          <cell r="A3378">
            <v>101565</v>
          </cell>
          <cell r="B3378" t="str">
            <v>CABO DE COBRE FLEXÍVEL ISOLADO, 70 MM², 0,6/1,0 KV, PARA REDE AÉREA DE DISTRIBUIÇÃO DE ENERGIA ELÉTRICA DE BAIXA TENSÃO - FORNECIMENTO E INSTALAÇÃO. AF_07/2020</v>
          </cell>
          <cell r="C3378" t="str">
            <v>M</v>
          </cell>
          <cell r="D3378">
            <v>78.16</v>
          </cell>
        </row>
        <row r="3379">
          <cell r="A3379">
            <v>101567</v>
          </cell>
          <cell r="B3379" t="str">
            <v>CABO DE COBRE FLEXÍVEL ISOLADO, 95 MM², 0,6/1,0 KV, PARA REDE AÉREA DE DISTRIBUIÇÃO DE ENERGIA ELÉTRICA DE BAIXA TENSÃO - FORNECIMENTO E INSTALAÇÃO. AF_07/2020</v>
          </cell>
          <cell r="C3379" t="str">
            <v>M</v>
          </cell>
          <cell r="D3379">
            <v>101.46</v>
          </cell>
        </row>
        <row r="3380">
          <cell r="A3380">
            <v>101568</v>
          </cell>
          <cell r="B3380" t="str">
            <v>CABO DE COBRE FLEXÍVEL ISOLADO, 120 MM², 0,6/1,0 KV, PARA REDE AÉREA DE DISTRIBUIÇÃO DE ENERGIA ELÉTRICA DE BAIXA TENSÃO - FORNECIMENTO E INSTALAÇÃO. AF_07/2020</v>
          </cell>
          <cell r="C3380" t="str">
            <v>M</v>
          </cell>
          <cell r="D3380">
            <v>132.66999999999999</v>
          </cell>
        </row>
        <row r="3381">
          <cell r="A3381">
            <v>101630</v>
          </cell>
          <cell r="B3381" t="str">
            <v>SUBSTITUIÇÃO DE REATOR PARA ILUMINAÇÃO PÚBLICA (NÃO INCLUI FORNECIMENTO). AF_08/2020</v>
          </cell>
          <cell r="C3381" t="str">
            <v>UN</v>
          </cell>
          <cell r="D3381">
            <v>81.33</v>
          </cell>
        </row>
        <row r="3382">
          <cell r="A3382">
            <v>101632</v>
          </cell>
          <cell r="B3382" t="str">
            <v>RELÉ FOTOELÉTRICO PARA COMANDO DE ILUMINAÇÃO EXTERNA 1000 W - FORNECIMENTO E INSTALAÇÃO. AF_08/2020</v>
          </cell>
          <cell r="C3382" t="str">
            <v>UN</v>
          </cell>
          <cell r="D3382">
            <v>36.5</v>
          </cell>
        </row>
        <row r="3383">
          <cell r="A3383">
            <v>101633</v>
          </cell>
          <cell r="B3383" t="str">
            <v>SUBSTITUIÇÃO DE RELÉ FOTOELÉTRICO PARA COMANDO DE ILUMINAÇÃO EXTERNA 1000 W - FORNECIMENTO E INSTALAÇÃO. AF_08/2020</v>
          </cell>
          <cell r="C3383" t="str">
            <v>UN</v>
          </cell>
          <cell r="D3383">
            <v>102.81</v>
          </cell>
        </row>
        <row r="3384">
          <cell r="A3384">
            <v>101636</v>
          </cell>
          <cell r="B3384" t="str">
            <v>BRAÇO PARA ILUMINAÇÃO PÚBLICA, EM TUBO DE AÇO GALVANIZADO, COMPRIMENTO DE 1,50 M, PARA FIXAÇÃO EM POSTE DE CONCRETO - FORNECIMENTO E INSTALAÇÃO. AF_08/2020</v>
          </cell>
          <cell r="C3384" t="str">
            <v>UN</v>
          </cell>
          <cell r="D3384">
            <v>157.33000000000001</v>
          </cell>
        </row>
        <row r="3385">
          <cell r="A3385">
            <v>101637</v>
          </cell>
          <cell r="B3385" t="str">
            <v>BRAÇO PARA ILUMINAÇÃO PÚBLICA, EM TUBO DE AÇO GALVANIZADO, COMPRIMENTO DE 1,50 M, PARA FIXAÇÃO EM POSTE METÁLICO - FORNECIMENTO E INSTALAÇÃO. AF_08/2020</v>
          </cell>
          <cell r="C3385" t="str">
            <v>UN</v>
          </cell>
          <cell r="D3385">
            <v>151.65</v>
          </cell>
        </row>
        <row r="3386">
          <cell r="A3386">
            <v>101651</v>
          </cell>
          <cell r="B3386" t="str">
            <v>SUBSTITUIÇÃO DE LÂMPADA PARA ILUMINAÇÃO PÚBLICA (NÃO INCLUI FORNECIMENTO). AF_08/2020</v>
          </cell>
          <cell r="C3386" t="str">
            <v>UN</v>
          </cell>
          <cell r="D3386">
            <v>68.7</v>
          </cell>
        </row>
        <row r="3387">
          <cell r="A3387">
            <v>101653</v>
          </cell>
          <cell r="B3387" t="str">
            <v>LUMINÁRIA ABERTA PARA ILUMINAÇÃO PÚBLICA, PARA LÂMPADA VAPOR DE MERCÚRIO ATÉ 400 W E MISTA ATÉ 500 W, COM BRAÇO EM TUBO DE AÇO GALV 1", COMPRIMENTO DE 1,50 M, PARA POSTE DE CONCRETO - FORNECIMENTO E INSTALAÇÃO (EXCLUSIVE LÂMPADA E REATOR). AF_08/2020</v>
          </cell>
          <cell r="C3387" t="str">
            <v>UN</v>
          </cell>
          <cell r="D3387">
            <v>287.69</v>
          </cell>
        </row>
        <row r="3388">
          <cell r="A3388">
            <v>101654</v>
          </cell>
          <cell r="B3388" t="str">
            <v>LUMINÁRIA DE LED PARA ILUMINAÇÃO PÚBLICA, DE 33 W ATÉ 50 W - FORNECIMENTO E INSTALAÇÃO. AF_08/2020</v>
          </cell>
          <cell r="C3388" t="str">
            <v>UN</v>
          </cell>
          <cell r="D3388">
            <v>225.99</v>
          </cell>
        </row>
        <row r="3389">
          <cell r="A3389">
            <v>101655</v>
          </cell>
          <cell r="B3389" t="str">
            <v>LUMINÁRIA DE LED PARA ILUMINAÇÃO PÚBLICA, DE 51 W ATÉ 67 W - FORNECIMENTO E INSTALAÇÃO. AF_08/2020</v>
          </cell>
          <cell r="C3389" t="str">
            <v>UN</v>
          </cell>
          <cell r="D3389">
            <v>350.16</v>
          </cell>
        </row>
        <row r="3390">
          <cell r="A3390">
            <v>101656</v>
          </cell>
          <cell r="B3390" t="str">
            <v>LUMINÁRIA DE LED PARA ILUMINAÇÃO PÚBLICA, DE 68 W ATÉ 97 W - FORNECIMENTO E INSTALAÇÃO. AF_08/2020</v>
          </cell>
          <cell r="C3390" t="str">
            <v>UN</v>
          </cell>
          <cell r="D3390">
            <v>379.15</v>
          </cell>
        </row>
        <row r="3391">
          <cell r="A3391">
            <v>101657</v>
          </cell>
          <cell r="B3391" t="str">
            <v>LUMINÁRIA DE LED PARA ILUMINAÇÃO PÚBLICA, DE 98 W ATÉ 137 W - FORNECIMENTO E INSTALAÇÃO. AF_08/2020</v>
          </cell>
          <cell r="C3391" t="str">
            <v>UN</v>
          </cell>
          <cell r="D3391">
            <v>440.9</v>
          </cell>
        </row>
        <row r="3392">
          <cell r="A3392">
            <v>101658</v>
          </cell>
          <cell r="B3392" t="str">
            <v>LUMINÁRIA DE LED PARA ILUMINAÇÃO PÚBLICA, DE 138 W ATÉ 180 W - FORNECIMENTO E INSTALAÇÃO. AF_08/2020</v>
          </cell>
          <cell r="C3392" t="str">
            <v>UN</v>
          </cell>
          <cell r="D3392">
            <v>567.88</v>
          </cell>
        </row>
        <row r="3393">
          <cell r="A3393">
            <v>101659</v>
          </cell>
          <cell r="B3393" t="str">
            <v>LUMINÁRIA DE LED PARA ILUMINAÇÃO PÚBLICA, DE 181 W ATÉ 239 W - FORNECIMENTO E INSTALAÇÃO. AF_08/2020</v>
          </cell>
          <cell r="C3393" t="str">
            <v>UN</v>
          </cell>
          <cell r="D3393">
            <v>646.85</v>
          </cell>
        </row>
        <row r="3394">
          <cell r="A3394">
            <v>101660</v>
          </cell>
          <cell r="B3394" t="str">
            <v>LUMINÁRIA DE LED PARA ILUMINAÇÃO PÚBLICA, DE 240 W ATÉ 350 W - FORNECIMENTO E INSTALAÇÃO. AF_08/2020</v>
          </cell>
          <cell r="C3394" t="str">
            <v>UN</v>
          </cell>
          <cell r="D3394">
            <v>1019.65</v>
          </cell>
        </row>
        <row r="3395">
          <cell r="A3395">
            <v>101661</v>
          </cell>
          <cell r="B3395" t="str">
            <v>SUBSTITUIÇÃO DE LUMINÁRIA DE VAPOR DE MERCÚRIO/VAPOR DE SÓDIO POR LUMINÁRIA DE LED PARA ILUMINAÇÃO PÚBLICA (NÃO INCLUI FORNECIMENTO). AF_08/2020</v>
          </cell>
          <cell r="C3395" t="str">
            <v>UN</v>
          </cell>
          <cell r="D3395">
            <v>125.79</v>
          </cell>
        </row>
        <row r="3396">
          <cell r="A3396">
            <v>101663</v>
          </cell>
          <cell r="B3396" t="str">
            <v>ABRAÇADEIRA DE FIXAÇÃO DE BRAÇOS DE LUMINÁRIAS DE 2" - FORNECIMENTO E INSTALAÇÃO. AF_08/2020</v>
          </cell>
          <cell r="C3396" t="str">
            <v>UN</v>
          </cell>
          <cell r="D3396">
            <v>29.58</v>
          </cell>
        </row>
        <row r="3397">
          <cell r="A3397">
            <v>101664</v>
          </cell>
          <cell r="B3397" t="str">
            <v>ABRAÇADEIRA DE FIXAÇÃO DE BRAÇOS DE LUMINÁRIAS DE 3" - FORNECIMENTO E INSTALAÇÃO. AF_08/2020</v>
          </cell>
          <cell r="C3397" t="str">
            <v>UN</v>
          </cell>
          <cell r="D3397">
            <v>30.81</v>
          </cell>
        </row>
        <row r="3398">
          <cell r="A3398">
            <v>101665</v>
          </cell>
          <cell r="B3398" t="str">
            <v>ABRAÇADEIRA DE FIXAÇÃO DE BRAÇOS DE LUMINÁRIAS DE 4" - FORNECIMENTO E INSTALAÇÃO. AF_08/2020</v>
          </cell>
          <cell r="C3398" t="str">
            <v>UN</v>
          </cell>
          <cell r="D3398">
            <v>36.08</v>
          </cell>
        </row>
        <row r="3399">
          <cell r="A3399">
            <v>100578</v>
          </cell>
          <cell r="B3399" t="str">
            <v>ASSENTAMENTO DE POSTE DE CONCRETO COM COMPRIMENTO NOMINAL DE 9 M, CARGA NOMINAL MENOR OU IGUAL A 1000 DAN, ENGASTAMENTO SIMPLES COM 1,5 M DE SOLO (NÃO INCLUI FORNECIMENTO). AF_11/2019</v>
          </cell>
          <cell r="C3399" t="str">
            <v>UN</v>
          </cell>
          <cell r="D3399">
            <v>542.16999999999996</v>
          </cell>
        </row>
        <row r="3400">
          <cell r="A3400">
            <v>100579</v>
          </cell>
          <cell r="B3400" t="str">
            <v>ASSENTAMENTO DE POSTE DE CONCRETO COM COMPRIMENTO NOMINAL DE 10 M, CARGA NOMINAL MENOR OU IGUAL A 1000 DAN, ENGASTAMENTO SIMPLES COM 1,6 M DE SOLO (NÃO INCLUI FORNECIMENTO). AF_11/2019</v>
          </cell>
          <cell r="C3400" t="str">
            <v>UN</v>
          </cell>
          <cell r="D3400">
            <v>594.54</v>
          </cell>
        </row>
        <row r="3401">
          <cell r="A3401">
            <v>100580</v>
          </cell>
          <cell r="B3401" t="str">
            <v>ASSENTAMENTO DE POSTE DE CONCRETO COM COMPRIMENTO NOMINAL DE 10 M, CARGA NOMINAL MAIOR QUE 1000 DAN, ENGASTAMENTO SIMPLES COM 1,6 M DE SOLO (NÃO INCLUI FORNECIMENTO). AF_11/2019</v>
          </cell>
          <cell r="C3401" t="str">
            <v>UN</v>
          </cell>
          <cell r="D3401">
            <v>651.49</v>
          </cell>
        </row>
        <row r="3402">
          <cell r="A3402">
            <v>100581</v>
          </cell>
          <cell r="B3402" t="str">
            <v>ASSENTAMENTO DE POSTE DE CONCRETO COM COMPRIMENTO NOMINAL DE 10,5 M, CARGA NOMINAL MENOR OU IGUAL A 1000 DAN, ENGASTAMENTO SIMPLES COM 1,65 M DE SOLO (NÃO INCLUI FORNECIMENTO). AF_11/2019</v>
          </cell>
          <cell r="C3402" t="str">
            <v>UN</v>
          </cell>
          <cell r="D3402">
            <v>620.5</v>
          </cell>
        </row>
        <row r="3403">
          <cell r="A3403">
            <v>100582</v>
          </cell>
          <cell r="B3403" t="str">
            <v>ASSENTAMENTO DE POSTE DE CONCRETO COM COMPRIMENTO NOMINAL DE 10,5 M, CARGA NOMINAL MAIOR QUE 1000 DAN, ENGASTAMENTO SIMPLES COM 1,65 M DE SOLO (NÃO INCLUI FORNECIMENTO). AF_11/2019</v>
          </cell>
          <cell r="C3403" t="str">
            <v>UN</v>
          </cell>
          <cell r="D3403">
            <v>723.19</v>
          </cell>
        </row>
        <row r="3404">
          <cell r="A3404">
            <v>100583</v>
          </cell>
          <cell r="B3404" t="str">
            <v>ASSENTAMENTO DE POSTE DE CONCRETO COM COMPRIMENTO NOMINAL DE 11 M, CARGA NOMINAL MENOR OU IGUAL A 1000 DAN, ENGASTAMENTO SIMPLES COM 1,7 M DE SOLO (NÃO INCLUI FORNECIMENTO). AF_11/2019</v>
          </cell>
          <cell r="C3404" t="str">
            <v>UN</v>
          </cell>
          <cell r="D3404">
            <v>648.30999999999995</v>
          </cell>
        </row>
        <row r="3405">
          <cell r="A3405">
            <v>100584</v>
          </cell>
          <cell r="B3405" t="str">
            <v>ASSENTAMENTO DE POSTE DE CONCRETO COM COMPRIMENTO NOMINAL DE 11 M, CARGA NOMINAL MAIOR QUE 1000 DAN, ENGASTAMENTO SIMPLES COM 1,7 M DE SOLO (NÃO INCLUI FORNECIMENTO). AF_11/2019</v>
          </cell>
          <cell r="C3405" t="str">
            <v>UN</v>
          </cell>
          <cell r="D3405">
            <v>710.03</v>
          </cell>
        </row>
        <row r="3406">
          <cell r="A3406">
            <v>100585</v>
          </cell>
          <cell r="B3406" t="str">
            <v>ASSENTAMENTO DE POSTE DE CONCRETO COM COMPRIMENTO NOMINAL DE 12 M, CARGA NOMINAL MENOR OU IGUAL A 1000 DAN, ENGASTAMENTO SIMPLES COM 1,8 M DE SOLO (NÃO INCLUI FORNECIMENTO). AF_11/2019</v>
          </cell>
          <cell r="C3406" t="str">
            <v>UN</v>
          </cell>
          <cell r="D3406">
            <v>702.36</v>
          </cell>
        </row>
        <row r="3407">
          <cell r="A3407">
            <v>100586</v>
          </cell>
          <cell r="B3407" t="str">
            <v>ASSENTAMENTO DE POSTE DE CONCRETO COM COMPRIMENTO NOMINAL DE 12 M, CARGA NOMINAL MAIOR QUE 1000 DAN, ENGASTAMENTO SIMPLES COM 1,8 M DE SOLO (NÃO INCLUI FORNECIMENTO). AF_11/2019</v>
          </cell>
          <cell r="C3407" t="str">
            <v>UN</v>
          </cell>
          <cell r="D3407">
            <v>800.68</v>
          </cell>
        </row>
        <row r="3408">
          <cell r="A3408">
            <v>100587</v>
          </cell>
          <cell r="B3408" t="str">
            <v>ASSENTAMENTO DE POSTE DE CONCRETO COM COMPRIMENTO NOMINAL DE 13 M, CARGA NOMINAL MENOR OU IGUAL A 1000 DAN, ENGASTAMENTO SIMPLES COM 1,9 M DE SOLO (NÃO INCLUI FORNECIMENTO). AF_11/2019</v>
          </cell>
          <cell r="C3408" t="str">
            <v>UN</v>
          </cell>
          <cell r="D3408">
            <v>758.35</v>
          </cell>
        </row>
        <row r="3409">
          <cell r="A3409">
            <v>100588</v>
          </cell>
          <cell r="B3409" t="str">
            <v>ASSENTAMENTO DE POSTE DE CONCRETO COM COMPRIMENTO NOMINAL DE 13 M, CARGA NOMINAL MAIOR QUE 1000 DAN, ENGASTAMENTO SIMPLES COM 1,9 M DE SOLO (NÃO INCLUI FORNECIMENTO). AF_11/2019</v>
          </cell>
          <cell r="C3409" t="str">
            <v>UN</v>
          </cell>
          <cell r="D3409">
            <v>834.76</v>
          </cell>
        </row>
        <row r="3410">
          <cell r="A3410">
            <v>100589</v>
          </cell>
          <cell r="B3410" t="str">
            <v>ASSENTAMENTO DE POSTE DE CONCRETO COM COMPRIMENTO NOMINAL DE 13,5 M, CARGA NOMINAL MENOR OU IGUAL A 1000 DAN, ENGASTAMENTO SIMPLES COM 1,95 M DE SOLO (NÃO INCLUI FORNECIMENTO). AF_11/2019</v>
          </cell>
          <cell r="C3410" t="str">
            <v>UN</v>
          </cell>
          <cell r="D3410">
            <v>839.44</v>
          </cell>
        </row>
        <row r="3411">
          <cell r="A3411">
            <v>100590</v>
          </cell>
          <cell r="B3411" t="str">
            <v>ASSENTAMENTO DE POSTE DE CONCRETO COM COMPRIMENTO NOMINAL DE 13,5 M, CARGA NOMINAL MAIOR QUE 1000 DAN, ENGASTAMENTO SIMPLES COM 1,95 M DE SOLO (NÃO INCLUI FORNECIMENTO). AF_11/2019</v>
          </cell>
          <cell r="C3411" t="str">
            <v>UN</v>
          </cell>
          <cell r="D3411">
            <v>915.05</v>
          </cell>
        </row>
        <row r="3412">
          <cell r="A3412">
            <v>100591</v>
          </cell>
          <cell r="B3412" t="str">
            <v>ASSENTAMENTO DE POSTE DE CONCRETO COM COMPRIMENTO NOMINAL DE 14 M, CARGA NOMINAL MENOR OU IGUAL A 1000 DAN, ENGASTAMENTO SIMPLES COM 2 M DE SOLO (NÃO INCLUI FORNECIMENTO). AF_11/2019</v>
          </cell>
          <cell r="C3412" t="str">
            <v>UN</v>
          </cell>
          <cell r="D3412">
            <v>834.35</v>
          </cell>
        </row>
        <row r="3413">
          <cell r="A3413">
            <v>100592</v>
          </cell>
          <cell r="B3413" t="str">
            <v>ASSENTAMENTO DE POSTE DE CONCRETO COM COMPRIMENTO NOMINAL DE 14 M, CARGA NOMINAL MAIOR QUE 1000 DAN, ENGASTAMENTO SIMPLES COM 2 M DE SOLO (NÃO INCLUI FORNECIMENTO). AF_11/2019</v>
          </cell>
          <cell r="C3413" t="str">
            <v>UN</v>
          </cell>
          <cell r="D3413">
            <v>896.98</v>
          </cell>
        </row>
        <row r="3414">
          <cell r="A3414">
            <v>100593</v>
          </cell>
          <cell r="B3414" t="str">
            <v>ASSENTAMENTO DE POSTE DE CONCRETO COM COMPRIMENTO NOMINAL DE 15 M, CARGA NOMINAL MENOR OU IGUAL A 1000 DAN, ENGASTAMENTO SIMPLES COM 2,1 M DE SOLO (NÃO INCLUI FORNECIMENTO). AF_11/2019</v>
          </cell>
          <cell r="C3414" t="str">
            <v>UN</v>
          </cell>
          <cell r="D3414">
            <v>893.75</v>
          </cell>
        </row>
        <row r="3415">
          <cell r="A3415">
            <v>100594</v>
          </cell>
          <cell r="B3415" t="str">
            <v>ASSENTAMENTO DE POSTE DE CONCRETO COM COMPRIMENTO NOMINAL DE 15 M, CARGA NOMINAL MAIOR QUE 1000 DAN, ENGASTAMENTO SIMPLES COM 2,1 M DE SOLO (NÃO INCLUI FORNECIMENTO). AF_11/2019</v>
          </cell>
          <cell r="C3415" t="str">
            <v>UN</v>
          </cell>
          <cell r="D3415">
            <v>999.89</v>
          </cell>
        </row>
        <row r="3416">
          <cell r="A3416">
            <v>100595</v>
          </cell>
          <cell r="B3416" t="str">
            <v>ASSENTAMENTO DE POSTE DE CONCRETO COM COMPRIMENTO NOMINAL DE 18 M, CARGA NOMINAL MENOR OU IGUAL A 1000 DAN, ENGASTAMENTO SIMPLES COM 2,4 M DE SOLO (NÃO INCLUI FORNECIMENTO). AF_11/2019</v>
          </cell>
          <cell r="C3416" t="str">
            <v>UN</v>
          </cell>
          <cell r="D3416">
            <v>1072.05</v>
          </cell>
        </row>
        <row r="3417">
          <cell r="A3417">
            <v>100596</v>
          </cell>
          <cell r="B3417" t="str">
            <v>ASSENTAMENTO DE POSTE DE CONCRETO COM COMPRIMENTO NOMINAL DE 18 M, CARGA NOMINAL MAIOR QUE 1000 DAN, ENGASTAMENTO SIMPLES COM 2,4 M DE SOLO (NÃO INCLUI FORNECIMENTO). AF_11/2019</v>
          </cell>
          <cell r="C3417" t="str">
            <v>UN</v>
          </cell>
          <cell r="D3417">
            <v>1215.18</v>
          </cell>
        </row>
        <row r="3418">
          <cell r="A3418">
            <v>100597</v>
          </cell>
          <cell r="B3418" t="str">
            <v>ASSENTAMENTO DE POSTE DE CONCRETO COM COMPRIMENTO NOMINAL DE 20 M, CARGA NOMINAL MENOR OU IGUAL A 1000 DAN, ENGASTAMENTO SIMPLES COM 2,6 M DE SOLO (NÃO INCLUI FORNECIMENTO). AF_11/2019</v>
          </cell>
          <cell r="C3418" t="str">
            <v>UN</v>
          </cell>
          <cell r="D3418">
            <v>1239.5999999999999</v>
          </cell>
        </row>
        <row r="3419">
          <cell r="A3419">
            <v>100598</v>
          </cell>
          <cell r="B3419" t="str">
            <v>ASSENTAMENTO DE POSTE DE CONCRETO COM COMPRIMENTO NOMINAL DE 20 M, CARGA NOMINAL MAIOR QUE 1000, ENGASTAMENTO SIMPLES COM 2,6 M DE SOLO (NÃO INCLUI FORNECIMENTO). AF_11/2019</v>
          </cell>
          <cell r="C3419" t="str">
            <v>UN</v>
          </cell>
          <cell r="D3419">
            <v>1357.6</v>
          </cell>
        </row>
        <row r="3420">
          <cell r="A3420">
            <v>100599</v>
          </cell>
          <cell r="B3420" t="str">
            <v>ASSENTAMENTO DE POSTE DE CONCRETO COM COMPRIMENTO NOMINAL DE 9 M, CARGA NOMINAL DE 150 DAN, ENGASTAMENTO BASE CONCRETADA COM 1 M DE CONCRETO E 0,5 M DE SOLO (NÃO INCLUI FORNECIMENTO). AF_11/2019</v>
          </cell>
          <cell r="C3420" t="str">
            <v>UN</v>
          </cell>
          <cell r="D3420">
            <v>555.65</v>
          </cell>
        </row>
        <row r="3421">
          <cell r="A3421">
            <v>100600</v>
          </cell>
          <cell r="B3421" t="str">
            <v>ASSENTAMENTO DE POSTE DE CONCRETO COM COMPRIMENTO NOMINAL DE 9 M, CARGA NOMINAL DE 300 DAN, ENGASTAMENTO BASE CONCRETADA COM 1 M DE CONCRETO E 0,5 M DE SOLO (NÃO INCLUI FORNECIMENTO). AF_11/2019</v>
          </cell>
          <cell r="C3421" t="str">
            <v>UN</v>
          </cell>
          <cell r="D3421">
            <v>656.56</v>
          </cell>
        </row>
        <row r="3422">
          <cell r="A3422">
            <v>100601</v>
          </cell>
          <cell r="B3422" t="str">
            <v>ASSENTAMENTO DE POSTE DE CONCRETO COM COMPRIMENTO NOMINAL DE 9 M, CARGA NOMINAL DE 400 DAN, ENGASTAMENTO BASE CONCRETADA COM 1 M DE CONCRETO E 0,5 M DE SOLO (NÃO INCLUI FORNECIMENTO). AF_11/2019</v>
          </cell>
          <cell r="C3422" t="str">
            <v>UN</v>
          </cell>
          <cell r="D3422">
            <v>825.53</v>
          </cell>
        </row>
        <row r="3423">
          <cell r="A3423">
            <v>100602</v>
          </cell>
          <cell r="B3423" t="str">
            <v>ASSENTAMENTO DE POSTE DE CONCRETO COM COMPRIMENTO NOMINAL DE 9 M, CARGA NOMINAL DE 600 DAN, ENGASTAMENTO BASE CONCRETADA COM 1 M DE CONCRETO E 0,5 M DE SOLO (NÃO INCLUI FORNECIMENTO). AF_11/2019</v>
          </cell>
          <cell r="C3423" t="str">
            <v>UN</v>
          </cell>
          <cell r="D3423">
            <v>1036.32</v>
          </cell>
        </row>
        <row r="3424">
          <cell r="A3424">
            <v>100603</v>
          </cell>
          <cell r="B3424" t="str">
            <v>ASSENTAMENTO DE POSTE DE CONCRETO COM COMPRIMENTO NOMINAL DE 9 M, CARGA NOMINAL DE 1000 DAN, ENGASTAMENTO BASE CONCRETADA COM 1 M DE CONCRETO E 0,5 M DE SOLO (NÃO INCLUI FORNECIMENTO). AF_11/2019</v>
          </cell>
          <cell r="C3424" t="str">
            <v>UN</v>
          </cell>
          <cell r="D3424">
            <v>1579.12</v>
          </cell>
        </row>
        <row r="3425">
          <cell r="A3425">
            <v>100604</v>
          </cell>
          <cell r="B3425" t="str">
            <v>ASSENTAMENTO DE POSTE DE CONCRETO COM COMPRIMENTO NOMINAL DE 10 M, CARGA NOMINAL DE 300 DAN, ENGASTAMENTO BASE CONCRETADA COM 1 M DE CONCRETO E 0,6 M DE SOLO (NÃO INCLUI FORNECIMENTO). AF_11/2019</v>
          </cell>
          <cell r="C3425" t="str">
            <v>UN</v>
          </cell>
          <cell r="D3425">
            <v>698.73</v>
          </cell>
        </row>
        <row r="3426">
          <cell r="A3426">
            <v>100605</v>
          </cell>
          <cell r="B3426" t="str">
            <v>ASSENTAMENTO DE POSTE DE CONCRETO COM COMPRIMENTO NOMINAL DE 10 M, CARGA NOMINAL DE 600 DAN, ENGASTAMENTO BASE CONCRETADA COM 1 M DE CONCRETO E 0,6 M DE SOLO (NÃO INCLUI FORNECIMENTO). AF_11/2019</v>
          </cell>
          <cell r="C3426" t="str">
            <v>UN</v>
          </cell>
          <cell r="D3426">
            <v>1088.96</v>
          </cell>
        </row>
        <row r="3427">
          <cell r="A3427">
            <v>100606</v>
          </cell>
          <cell r="B3427" t="str">
            <v>ASSENTAMENTO DE POSTE DE CONCRETO COM COMPRIMENTO NOMINAL DE 10 M, CARGA NOMINAL DE 1000 DAN, ENGASTAMENTO BASE CONCRETADA COM 1 M DE CONCRETO E 0,6 M DE SOLO (NÃO INCLUI FORNECIMENTO). AF_11/2019</v>
          </cell>
          <cell r="C3427" t="str">
            <v>UN</v>
          </cell>
          <cell r="D3427">
            <v>1645.33</v>
          </cell>
        </row>
        <row r="3428">
          <cell r="A3428">
            <v>100607</v>
          </cell>
          <cell r="B3428" t="str">
            <v>ASSENTAMENTO DE POSTE DE CONCRETO COM COMPRIMENTO NOMINAL DE 10,5 M, CARGA NOMINAL DE 300 DAN, ENGASTAMENTO BASE CONCRETADA COM 1 M DE CONCRETO E 0,65 M DE SOLO (NÃO INCLUI FORNECIMENTO). AF_11/2019</v>
          </cell>
          <cell r="C3428" t="str">
            <v>UN</v>
          </cell>
          <cell r="D3428">
            <v>718.89</v>
          </cell>
        </row>
        <row r="3429">
          <cell r="A3429">
            <v>100608</v>
          </cell>
          <cell r="B3429" t="str">
            <v>ASSENTAMENTO DE POSTE DE CONCRETO COM COMPRIMENTO NOMINAL DE 10,5 M, CARGA NOMINAL DE 600 DAN, ENGASTAMENTO BASE CONCRETADA COM 1 M DE CONCRETO E 0,65 M DE SOLO (NÃO INCLUI FORNECIMENTO). AF_11/2019</v>
          </cell>
          <cell r="C3429" t="str">
            <v>UN</v>
          </cell>
          <cell r="D3429">
            <v>1114.94</v>
          </cell>
        </row>
        <row r="3430">
          <cell r="A3430">
            <v>100609</v>
          </cell>
          <cell r="B3430" t="str">
            <v>ASSENTAMENTO DE POSTE DE CONCRETO COM COMPRIMENTO NOMINAL DE 10,5 M, CARGA NOMINAL DE 1000 DAN, ENGASTAMENTO BASE CONCRETADA COM 1 M DE CONCRETO E 0,65 M DE SOLO (NÃO INCLUI FORNECIMENTO). AF_11/2019</v>
          </cell>
          <cell r="C3430" t="str">
            <v>UN</v>
          </cell>
          <cell r="D3430">
            <v>1680.67</v>
          </cell>
        </row>
        <row r="3431">
          <cell r="A3431">
            <v>100610</v>
          </cell>
          <cell r="B3431" t="str">
            <v>ASSENTAMENTO DE POSTE DE CONCRETO COM COMPRIMENTO NOMINAL DE 11 M, CARGA NOMINAL DE 300 DAN, ENGASTAMENTO BASE CONCRETADA COM 1 M DE CONCRETO E 0,7 M DE SOLO (NÃO INCLUI FORNECIMENTO). AF_11/2019</v>
          </cell>
          <cell r="C3431" t="str">
            <v>UN</v>
          </cell>
          <cell r="D3431">
            <v>738.94</v>
          </cell>
        </row>
        <row r="3432">
          <cell r="A3432">
            <v>100611</v>
          </cell>
          <cell r="B3432" t="str">
            <v>ASSENTAMENTO DE POSTE DE CONCRETO COM COMPRIMENTO NOMINAL DE 11 M, CARGA NOMINAL DE 400 DAN, ENGASTAMENTO BASE CONCRETADA COM 1 M DE CONCRETO E 0,7 M DE SOLO (NÃO INCLUI FORNECIMENTO). AF_11/2019</v>
          </cell>
          <cell r="C3432" t="str">
            <v>UN</v>
          </cell>
          <cell r="D3432">
            <v>917.17</v>
          </cell>
        </row>
        <row r="3433">
          <cell r="A3433">
            <v>100612</v>
          </cell>
          <cell r="B3433" t="str">
            <v>ASSENTAMENTO DE POSTE DE CONCRETO COM COMPRIMENTO NOMINAL DE 11 M, CARGA NOMINAL DE 600 DAN, ENGASTAMENTO BASE CONCRETADA COM 1 M DE CONCRETO E 0,7 M DE SOLO (NÃO INCLUI FORNECIMENTO). AF_11/2019</v>
          </cell>
          <cell r="C3433" t="str">
            <v>UN</v>
          </cell>
          <cell r="D3433">
            <v>1140.46</v>
          </cell>
        </row>
        <row r="3434">
          <cell r="A3434">
            <v>100613</v>
          </cell>
          <cell r="B3434" t="str">
            <v>ASSENTAMENTO DE POSTE DE CONCRETO COM COMPRIMENTO NOMINAL DE 11 M, CARGA NOMINAL DE 1000 DAN, ENGASTAMENTO BASE CONCRETADA COM 1 M DE CONCRETO E 0,7 M DE SOLO (NÃO INCLUI FORNECIMENTO). AF_11/2019</v>
          </cell>
          <cell r="C3434" t="str">
            <v>UN</v>
          </cell>
          <cell r="D3434">
            <v>1715.28</v>
          </cell>
        </row>
        <row r="3435">
          <cell r="A3435">
            <v>100614</v>
          </cell>
          <cell r="B3435" t="str">
            <v>ASSENTAMENTO DE POSTE DE CONCRETO COM COMPRIMENTO NOMINAL DE 12 M, CARGA NOMINAL DE 400 DAN, ENGASTAMENTO BASE CONCRETADA COM 1 M DE CONCRETO E 0,8 M DE SOLO (NÃO INCLUI FORNECIMENTO). AF_11/2019</v>
          </cell>
          <cell r="C3435" t="str">
            <v>UN</v>
          </cell>
          <cell r="D3435">
            <v>962.22</v>
          </cell>
        </row>
        <row r="3436">
          <cell r="A3436">
            <v>100615</v>
          </cell>
          <cell r="B3436" t="str">
            <v>ASSENTAMENTO DE POSTE DE CONCRETO COM COMPRIMENTO NOMINAL DE 12 M, CARGA NOMINAL DE 600 DAN, ENGASTAMENTO BASE CONCRETADA COM 1 M DE CONCRETO E 0,8 M DE SOLO (NÃO INCLUI FORNECIMENTO). AF_11/2019</v>
          </cell>
          <cell r="C3436" t="str">
            <v>UN</v>
          </cell>
          <cell r="D3436">
            <v>1191.1500000000001</v>
          </cell>
        </row>
        <row r="3437">
          <cell r="A3437">
            <v>100616</v>
          </cell>
          <cell r="B3437" t="str">
            <v>ASSENTAMENTO DE POSTE DE CONCRETO COM COMPRIMENTO NOMINAL DE 12 M, CARGA NOMINAL DE 1000 DAN, ENGASTAMENTO BASE CONCRETADA COM 1 M DE CONCRETO E 0,8 M DE SOLO (NÃO INCLUI FORNECIMENTO). AF_11/2019</v>
          </cell>
          <cell r="C3437" t="str">
            <v>UN</v>
          </cell>
          <cell r="D3437">
            <v>1787.97</v>
          </cell>
        </row>
        <row r="3438">
          <cell r="A3438">
            <v>100617</v>
          </cell>
          <cell r="B3438" t="str">
            <v>ASSENTAMENTO DE POSTE DE CONCRETO COM COMPRIMENTO NOMINAL DE 13 M, CARGA NOMINAL DE 600 DAN, ENGASTAMENTO BASE CONCRETADA COM 1 M DE CONCRETO E 0,9 M DE SOLO (NÃO INCLUI FORNECIMENTO). AF_11/2019</v>
          </cell>
          <cell r="C3438" t="str">
            <v>UN</v>
          </cell>
          <cell r="D3438">
            <v>1241.69</v>
          </cell>
        </row>
        <row r="3439">
          <cell r="A3439">
            <v>100618</v>
          </cell>
          <cell r="B3439" t="str">
            <v>ASSENTAMENTO DE POSTE DE CONCRETO COM COMPRIMENTO NOMINAL DE 13 M, CARGA NOMINAL DE 1000 DAN, ENGASTAMENTO BASE CONCRETADA COM 1 M DE CONCRETO E 0,9 M DE SOLO - SOMENTE INSTALAÇÃO, SEM FORNECIMENTO. AF_11/2019</v>
          </cell>
          <cell r="C3439" t="str">
            <v>UN</v>
          </cell>
          <cell r="D3439">
            <v>1865.13</v>
          </cell>
        </row>
        <row r="3440">
          <cell r="A3440">
            <v>100619</v>
          </cell>
          <cell r="B3440" t="str">
            <v>POSTE DECORATIVO PARA JARDIM EM AÇO TUBULAR, H = *2,5* M, SEM LUMINÁRIA - FORNECIMENTO E INSTALAÇÃO. AF_11/2019</v>
          </cell>
          <cell r="C3440" t="str">
            <v>UN</v>
          </cell>
          <cell r="D3440">
            <v>592.84</v>
          </cell>
        </row>
        <row r="3441">
          <cell r="A3441">
            <v>100620</v>
          </cell>
          <cell r="B3441" t="str">
            <v>POSTE DE AÇO CONICO CONTÍNUO CURVO SIMPLES, FLANGEADO, H=9M, INCLUSIVE LUMINÁRIA, SEM LÂMPADA - FORNECIMENTO E INSTALACAO. AF_11/2019</v>
          </cell>
          <cell r="C3441" t="str">
            <v>UN</v>
          </cell>
          <cell r="D3441">
            <v>2702.44</v>
          </cell>
        </row>
        <row r="3442">
          <cell r="A3442">
            <v>100621</v>
          </cell>
          <cell r="B3442" t="str">
            <v>POSTE DE AÇO CONICO CONTÍNUO CURVO DUPLO, FLANGEADO, H=9M, INCLUSIVE LUMINÁRIAS, SEM LÂMPADAS - FORNECIMENTO E INSTALACAO. AF_11/2019</v>
          </cell>
          <cell r="C3442" t="str">
            <v>UN</v>
          </cell>
          <cell r="D3442">
            <v>3139.33</v>
          </cell>
        </row>
        <row r="3443">
          <cell r="A3443">
            <v>100622</v>
          </cell>
          <cell r="B3443" t="str">
            <v>POSTE DE AÇO CONICO CONTÍNUO CURVO SIMPLES, ENGASTADO, H=9M, INCLUSIVE LUMINÁRIA, SEM LÂMPADA - FORNECIMENTO E INSTALACAO. AF_11/2019</v>
          </cell>
          <cell r="C3443" t="str">
            <v>UN</v>
          </cell>
          <cell r="D3443">
            <v>2395.54</v>
          </cell>
        </row>
        <row r="3444">
          <cell r="A3444">
            <v>100623</v>
          </cell>
          <cell r="B3444" t="str">
            <v>POSTE DE AÇO CONICO CONTÍNUO CURVO DUPLO, ENGASTADO, H=9M, INCLUSIVE LUMINÁRIAS, SEM LÂMPADAS - FORNECIMENTO E INSTALACAO. AF_11/2019</v>
          </cell>
          <cell r="C3444" t="str">
            <v>UN</v>
          </cell>
          <cell r="D3444">
            <v>2579.0100000000002</v>
          </cell>
        </row>
        <row r="3445">
          <cell r="A3445">
            <v>97605</v>
          </cell>
          <cell r="B3445" t="str">
            <v>LUMINÁRIA ARANDELA TIPO MEIA LUA, DE SOBREPOR, COM 1 LÂMPADA LED DE 6 W, SEM REATOR - FORNECIMENTO E INSTALAÇÃO. AF_09/2024</v>
          </cell>
          <cell r="C3445" t="str">
            <v>UN</v>
          </cell>
          <cell r="D3445">
            <v>86.01</v>
          </cell>
        </row>
        <row r="3446">
          <cell r="A3446">
            <v>97607</v>
          </cell>
          <cell r="B3446" t="str">
            <v>LUMINÁRIA ARANDELA TIPO TARTARUGA, DE SOBREPOR, COM 1 LÂMPADA LED DE 6 W, SEM REATOR - FORNECIMENTO E INSTALAÇÃO. AF_09/2024</v>
          </cell>
          <cell r="C3446" t="str">
            <v>UN</v>
          </cell>
          <cell r="D3446">
            <v>109.49</v>
          </cell>
        </row>
        <row r="3447">
          <cell r="A3447">
            <v>102102</v>
          </cell>
          <cell r="B3447" t="str">
            <v>TRANSFORMADOR DE DISTRIBUIÇÃO, 30 KVA, TRIFÁSICO, 60 HZ, CLASSE 15 KV, IMERSO EM ÓLEO MINERAL, INSTALAÇÃO EM POSTE (NÃO INCLUSO SUPORTE) - FORNECIMENTO E INSTALAÇÃO. AF_12/2020</v>
          </cell>
          <cell r="C3447" t="str">
            <v>UN</v>
          </cell>
          <cell r="D3447">
            <v>11372.48</v>
          </cell>
        </row>
        <row r="3448">
          <cell r="A3448">
            <v>102103</v>
          </cell>
          <cell r="B3448" t="str">
            <v>TRANSFORMADOR DE DISTRIBUIÇÃO, 45 KVA, TRIFÁSICO, 60 HZ, CLASSE 15 KV, IMERSO EM ÓLEO MINERAL, INSTALAÇÃO EM POSTE (NÃO INCLUSO SUPORTE) - FORNECIMENTO E INSTALAÇÃO. AF_12/2020</v>
          </cell>
          <cell r="C3448" t="str">
            <v>UN</v>
          </cell>
          <cell r="D3448">
            <v>12653</v>
          </cell>
        </row>
        <row r="3449">
          <cell r="A3449">
            <v>102104</v>
          </cell>
          <cell r="B3449" t="str">
            <v>TRANSFORMADOR DE DISTRIBUIÇÃO, 75 KVA, TRIFÁSICO, 60 HZ, CLASSE 15 KV, IMERSO EM ÓLEO MINERAL, INSTALAÇÃO EM POSTE (NÃO INCLUSO SUPORTE) - FORNECIMENTO E INSTALAÇÃO. AF_12/2020</v>
          </cell>
          <cell r="C3449" t="str">
            <v>UN</v>
          </cell>
          <cell r="D3449">
            <v>16223.14</v>
          </cell>
        </row>
        <row r="3450">
          <cell r="A3450">
            <v>102105</v>
          </cell>
          <cell r="B3450" t="str">
            <v>TRANSFORMADOR DE DISTRIBUIÇÃO, 112,5 KVA, TRIFÁSICO, 60 HZ, CLASSE 15 KV, IMERSO EM ÓLEO MINERAL, INSTALAÇÃO EM POSTE (NÃO INCLUSO SUPORTE) - FORNECIMENTO E INSTALAÇÃO. AF_12/2020</v>
          </cell>
          <cell r="C3450" t="str">
            <v>UN</v>
          </cell>
          <cell r="D3450">
            <v>19932.59</v>
          </cell>
        </row>
        <row r="3451">
          <cell r="A3451">
            <v>102106</v>
          </cell>
          <cell r="B3451" t="str">
            <v>TRANSFORMADOR DE DISTRIBUIÇÃO, 150 KVA, TRIFÁSICO, 60 HZ, CLASSE 15 KV, IMERSO EM ÓLEO MINERAL, INSTALAÇÃO EM POSTE (NÃO INCLUSO SUPORTE) - FORNECIMENTO E INSTALAÇÃO. AF_12/2020</v>
          </cell>
          <cell r="C3451" t="str">
            <v>UN</v>
          </cell>
          <cell r="D3451">
            <v>24995.21</v>
          </cell>
        </row>
        <row r="3452">
          <cell r="A3452">
            <v>102107</v>
          </cell>
          <cell r="B3452" t="str">
            <v>TRANSFORMADOR DE DISTRIBUIÇÃO, 225 KVA, TRIFÁSICO, 60 HZ, CLASSE 15 KV, IMERSO EM ÓLEO MINERAL, INSTALAÇÃO EM POSTE (NÃO INCLUSO SUPORTE) - FORNECIMENTO E INSTALAÇÃO. AF_12/2020</v>
          </cell>
          <cell r="C3452" t="str">
            <v>UN</v>
          </cell>
          <cell r="D3452">
            <v>34866.730000000003</v>
          </cell>
        </row>
        <row r="3453">
          <cell r="A3453">
            <v>102108</v>
          </cell>
          <cell r="B3453" t="str">
            <v>TRANSFORMADOR DE DISTRIBUIÇÃO, 300 KVA, TRIFÁSICO, 60 HZ, CLASSE 15 KV, IMERSO EM ÓLEO MINERAL, INSTALAÇÃO EM POSTE (NÃO INCLUSO SUPORTE) - FORNECIMENTO E INSTALAÇÃO. AF_12/2020</v>
          </cell>
          <cell r="C3453" t="str">
            <v>UN</v>
          </cell>
          <cell r="D3453">
            <v>40597.81</v>
          </cell>
        </row>
        <row r="3454">
          <cell r="A3454">
            <v>102109</v>
          </cell>
          <cell r="B3454" t="str">
            <v>SUPORTE PARA TRANSFORMADOR EM POSTE DE CONCRETO CIRCULAR - FORNECIMENTO E INSTALAÇÃO. AF_12/2020</v>
          </cell>
          <cell r="C3454" t="str">
            <v>UN</v>
          </cell>
          <cell r="D3454">
            <v>72.010000000000005</v>
          </cell>
        </row>
        <row r="3455">
          <cell r="A3455">
            <v>102110</v>
          </cell>
          <cell r="B3455" t="str">
            <v>SUPORTE PARA TRANSFORMADOR EM POSTE DE CONCRETO DUPLO T - FORNECIMENTO E INSTALAÇÃO. AF_12/2020</v>
          </cell>
          <cell r="C3455" t="str">
            <v>UN</v>
          </cell>
          <cell r="D3455">
            <v>228.09</v>
          </cell>
        </row>
        <row r="3456">
          <cell r="A3456">
            <v>103654</v>
          </cell>
          <cell r="B3456" t="str">
            <v>TRANSFORMADOR DE DISTRIBUIÇÃO, 500KVA, TRIFÁSICO, 60 HZ, CLASSE 15 KV, IMERSO EM ÓLEO MINERAL, INSTALAÇÃO EM SOLO (NÃO INCLUSO ABRIGO) - FORNECIMENTO E INSTALAÇÃO. AF_02/2022</v>
          </cell>
          <cell r="C3456" t="str">
            <v>UN</v>
          </cell>
          <cell r="D3456">
            <v>65748.210000000006</v>
          </cell>
        </row>
        <row r="3457">
          <cell r="A3457">
            <v>103655</v>
          </cell>
          <cell r="B3457" t="str">
            <v>TRANSFORMADOR DE DISTRIBUIÇÃO, 750 KVA, TRIFÁSICO, 60 HZ, CLASSE 15 KV, IMERSO EM ÓLEO MINERAL, INSTALAÇÃO EM SOLO (NÃO INCLUSO ABRIGO) - FORNECIMENTO E INSTALAÇÃO. AF_02/2022</v>
          </cell>
          <cell r="C3457" t="str">
            <v>UN</v>
          </cell>
          <cell r="D3457">
            <v>90056.68</v>
          </cell>
        </row>
        <row r="3458">
          <cell r="A3458">
            <v>103656</v>
          </cell>
          <cell r="B3458" t="str">
            <v>TRANSFORMADOR DE DISTRIBUIÇÃO, 1000 KVA, TRIFÁSICO, 60 HZ, CLASSE 15 KV, IMERSO EM ÓLEO MINERAL, INSTALAÇÃO EM SOLO (NÃO INCLUSO ABRIGO) - FORNECIMENTO E INSTALAÇÃO. AF_02/2022</v>
          </cell>
          <cell r="C3458" t="str">
            <v>UN</v>
          </cell>
          <cell r="D3458">
            <v>125897.48</v>
          </cell>
        </row>
        <row r="3459">
          <cell r="A3459">
            <v>96973</v>
          </cell>
          <cell r="B3459" t="str">
            <v>CORDOALHA DE COBRE NU 35 MM², NÃO ENTERRADA, COM ISOLADOR - FORNECIMENTO E INSTALAÇÃO. AF_08/2023</v>
          </cell>
          <cell r="C3459" t="str">
            <v>M</v>
          </cell>
          <cell r="D3459">
            <v>74.03</v>
          </cell>
        </row>
        <row r="3460">
          <cell r="A3460">
            <v>96974</v>
          </cell>
          <cell r="B3460" t="str">
            <v>CORDOALHA DE COBRE NU 50 MM², NÃO ENTERRADA, COM ISOLADOR - FORNECIMENTO E INSTALAÇÃO. AF_08/2023</v>
          </cell>
          <cell r="C3460" t="str">
            <v>M</v>
          </cell>
          <cell r="D3460">
            <v>95.75</v>
          </cell>
        </row>
        <row r="3461">
          <cell r="A3461">
            <v>96975</v>
          </cell>
          <cell r="B3461" t="str">
            <v>CORDOALHA DE COBRE NU 70 MM², NÃO ENTERRADA, COM ISOLADOR - FORNECIMENTO E INSTALAÇÃO. AF_08/2023</v>
          </cell>
          <cell r="C3461" t="str">
            <v>M</v>
          </cell>
          <cell r="D3461">
            <v>118.59</v>
          </cell>
        </row>
        <row r="3462">
          <cell r="A3462">
            <v>96976</v>
          </cell>
          <cell r="B3462" t="str">
            <v>CORDOALHA DE COBRE NU 95 MM², NÃO ENTERRADA, COM ISOLADOR - FORNECIMENTO E INSTALAÇÃO. AF_08/2023</v>
          </cell>
          <cell r="C3462" t="str">
            <v>M</v>
          </cell>
          <cell r="D3462">
            <v>156.36000000000001</v>
          </cell>
        </row>
        <row r="3463">
          <cell r="A3463">
            <v>96977</v>
          </cell>
          <cell r="B3463" t="str">
            <v>CORDOALHA DE COBRE NU 50 MM², ENTERRADA - FORNECIMENTO E INSTALAÇÃO. AF_08/2023</v>
          </cell>
          <cell r="C3463" t="str">
            <v>M</v>
          </cell>
          <cell r="D3463">
            <v>61.14</v>
          </cell>
        </row>
        <row r="3464">
          <cell r="A3464">
            <v>96978</v>
          </cell>
          <cell r="B3464" t="str">
            <v>CORDOALHA DE COBRE NU 70 MM², ENTERRADA - FORNECIMENTO E INSTALAÇÃO. AF_08/2023</v>
          </cell>
          <cell r="C3464" t="str">
            <v>M</v>
          </cell>
          <cell r="D3464">
            <v>80.53</v>
          </cell>
        </row>
        <row r="3465">
          <cell r="A3465">
            <v>96979</v>
          </cell>
          <cell r="B3465" t="str">
            <v>CORDOALHA DE COBRE NU 95 MM², ENTERRADA - FORNECIMENTO E INSTALAÇÃO. AF_08/2023</v>
          </cell>
          <cell r="C3465" t="str">
            <v>M</v>
          </cell>
          <cell r="D3465">
            <v>115.19</v>
          </cell>
        </row>
        <row r="3466">
          <cell r="A3466">
            <v>96984</v>
          </cell>
          <cell r="B3466" t="str">
            <v>ELETRODUTO PVC RÍGIDO, DIÂMETRO 40MM, COM 3 METROS, PARA SPDA - FORNECIMENTO E INSTALAÇÃO. AF_08/2023</v>
          </cell>
          <cell r="C3466" t="str">
            <v>UN</v>
          </cell>
          <cell r="D3466">
            <v>58.2</v>
          </cell>
        </row>
        <row r="3467">
          <cell r="A3467">
            <v>96985</v>
          </cell>
          <cell r="B3467" t="str">
            <v>HASTE DE ATERRAMENTO, DIÂMETRO 5/8", COM 3 METROS - FORNECIMENTO E INSTALAÇÃO. AF_08/2023</v>
          </cell>
          <cell r="C3467" t="str">
            <v>UN</v>
          </cell>
          <cell r="D3467">
            <v>81.459999999999994</v>
          </cell>
        </row>
        <row r="3468">
          <cell r="A3468">
            <v>96986</v>
          </cell>
          <cell r="B3468" t="str">
            <v>HASTE DE ATERRAMENTO, DIÂMETRO 3/4", COM 3 METROS - FORNECIMENTO E INSTALAÇÃO. AF_08/2023</v>
          </cell>
          <cell r="C3468" t="str">
            <v>UN</v>
          </cell>
          <cell r="D3468">
            <v>121.72</v>
          </cell>
        </row>
        <row r="3469">
          <cell r="A3469">
            <v>96987</v>
          </cell>
          <cell r="B3469" t="str">
            <v>BASE METÁLICA PARA MASTRO 1 ½"  PARA SPDA - FORNECIMENTO E INSTALAÇÃO. AF_08/2023</v>
          </cell>
          <cell r="C3469" t="str">
            <v>UN</v>
          </cell>
          <cell r="D3469">
            <v>126.69</v>
          </cell>
        </row>
        <row r="3470">
          <cell r="A3470">
            <v>96988</v>
          </cell>
          <cell r="B3470" t="str">
            <v>MASTRO 1 ½", COM 3 METROS, PARA SPDA - FORNECIMENTO E INSTALAÇÃO. AF_08/2023</v>
          </cell>
          <cell r="C3470" t="str">
            <v>UN</v>
          </cell>
          <cell r="D3470">
            <v>158.63999999999999</v>
          </cell>
        </row>
        <row r="3471">
          <cell r="A3471">
            <v>96989</v>
          </cell>
          <cell r="B3471" t="str">
            <v>CAPTOR TIPO FRANKLIN PARA SPDA - FORNECIMENTO E INSTALAÇÃO. AF_08/2023</v>
          </cell>
          <cell r="C3471" t="str">
            <v>UN</v>
          </cell>
          <cell r="D3471">
            <v>132.75</v>
          </cell>
        </row>
        <row r="3472">
          <cell r="A3472">
            <v>98463</v>
          </cell>
          <cell r="B3472" t="str">
            <v>SUPORTE ISOLADOR PARA FIXAÇÃO DA CORDOALHA DE COBRE EM ALVENARIA OU CONCRETO - FORNECIMENTO E INSTALAÇÃO. AF_08/2023</v>
          </cell>
          <cell r="C3472" t="str">
            <v>UN</v>
          </cell>
          <cell r="D3472">
            <v>27.21</v>
          </cell>
        </row>
        <row r="3473">
          <cell r="A3473">
            <v>104746</v>
          </cell>
          <cell r="B3473" t="str">
            <v>MINI CAPTOR PARA SPDA - FORNECIMENTO E INSTALAÇÃO. AF_08/2023</v>
          </cell>
          <cell r="C3473" t="str">
            <v>UN</v>
          </cell>
          <cell r="D3473">
            <v>27.39</v>
          </cell>
        </row>
        <row r="3474">
          <cell r="A3474">
            <v>104749</v>
          </cell>
          <cell r="B3474" t="str">
            <v>CONECTOR GRAMPO METÁLICO TIPO OLHAL, PARA SPDA, PARA HASTE DE ATERRAMENTO DE 3/4'' E CABOS DE 10 A 50 MM2 - FORNECIMENTO E INSTALAÇÃO. AF_08/2023</v>
          </cell>
          <cell r="C3474" t="str">
            <v>UN</v>
          </cell>
          <cell r="D3474">
            <v>21</v>
          </cell>
        </row>
        <row r="3475">
          <cell r="A3475">
            <v>104750</v>
          </cell>
          <cell r="B3475" t="str">
            <v>CONECTOR GRAMPO METÁLICO TIPO OLHAL, PARA SPDA, PARA HASTE DE ATERRAMENTO DE 5/8'' E CABOS DE 10 A 50 MM2 - FORNECIMENTO E INSTALAÇÃO. AF_08/2023</v>
          </cell>
          <cell r="C3475" t="str">
            <v>UN</v>
          </cell>
          <cell r="D3475">
            <v>17.100000000000001</v>
          </cell>
        </row>
        <row r="3476">
          <cell r="A3476">
            <v>104751</v>
          </cell>
          <cell r="B3476" t="str">
            <v>CONECTOR GRAMPO PARALELO METÁLICO, PARA SPDA, PARA CABOS DE 6 A 50 MM2 - FORNECIMENTO E INSTALAÇÃO. AF_08/2023</v>
          </cell>
          <cell r="C3476" t="str">
            <v>UN</v>
          </cell>
          <cell r="D3476">
            <v>23.8</v>
          </cell>
        </row>
        <row r="3477">
          <cell r="A3477">
            <v>104752</v>
          </cell>
          <cell r="B3477" t="str">
            <v>CONECTOR SPLIT-BOLT, PARA SPDA, PARA CABOS ATÉ 35 MM2 - FORNECIMENTO E INSTALAÇÃO. AF_08/2023</v>
          </cell>
          <cell r="C3477" t="str">
            <v>UN</v>
          </cell>
          <cell r="D3477">
            <v>21.74</v>
          </cell>
        </row>
        <row r="3478">
          <cell r="A3478">
            <v>104753</v>
          </cell>
          <cell r="B3478" t="str">
            <v>CONECTOR SPLIT-BOLT, PARA SPDA, PARA CABOS ATÉ 50 MM2 - FORNECIMENTO E INSTALAÇÃO. AF_08/2023</v>
          </cell>
          <cell r="C3478" t="str">
            <v>UN</v>
          </cell>
          <cell r="D3478">
            <v>26.18</v>
          </cell>
        </row>
        <row r="3479">
          <cell r="A3479">
            <v>104754</v>
          </cell>
          <cell r="B3479" t="str">
            <v>CONECTOR SPLIT-BOLT, PARA SPDA, PARA CABOS ATÉ 70 MM2 - FORNECIMENTO E INSTALAÇÃO. AF_08/2023</v>
          </cell>
          <cell r="C3479" t="str">
            <v>UN</v>
          </cell>
          <cell r="D3479">
            <v>33.79</v>
          </cell>
        </row>
        <row r="3480">
          <cell r="A3480">
            <v>104755</v>
          </cell>
          <cell r="B3480" t="str">
            <v>CONECTOR SPLIT-BOLT, PARA SPDA, PARA CABOS ATÉ 95 MM2 - FORNECIMENTO E INSTALAÇÃO. AF_08/2023</v>
          </cell>
          <cell r="C3480" t="str">
            <v>UN</v>
          </cell>
          <cell r="D3480">
            <v>45.6</v>
          </cell>
        </row>
        <row r="3481">
          <cell r="A3481">
            <v>103490</v>
          </cell>
          <cell r="B3481" t="str">
            <v>PLACA DE CONCRETO PRÉ-MOLDADO COMO PROTEÇÃO MECÂNICA ADICIONAL NO REATERRO PARA REDE ENTERRADA DE DISTRIBUIÇÃO DE ENERGIA ELÉTRICA - FORNECIMENTO E INSTALAÇÃO. AF_12/2021</v>
          </cell>
          <cell r="C3481" t="str">
            <v>M3</v>
          </cell>
          <cell r="D3481">
            <v>3191.39</v>
          </cell>
        </row>
        <row r="3482">
          <cell r="A3482">
            <v>103491</v>
          </cell>
          <cell r="B3482" t="str">
            <v>CONCRETAGEM COMO PROTEÇÃO MECÂNICA ADICIONAL NO REATERRO PARA REDE ENTERRADA DE DISTRIBUIÇÃO DE ENERGIA ELÉTRICA - FORNECIMENTO E INSTALAÇÃO. AF_12/2021</v>
          </cell>
          <cell r="C3482" t="str">
            <v>M3</v>
          </cell>
          <cell r="D3482">
            <v>593.64</v>
          </cell>
        </row>
        <row r="3483">
          <cell r="A3483">
            <v>104758</v>
          </cell>
          <cell r="B3483" t="str">
            <v>FURO MANUAL EM ALVENARIA, PARA INSTALAÇÕES ELÉTRICAS, DIÂMETROS MENORES OU IGUAIS A 40 MM. AF_09/2023</v>
          </cell>
          <cell r="C3483" t="str">
            <v>UN</v>
          </cell>
          <cell r="D3483">
            <v>17.670000000000002</v>
          </cell>
        </row>
        <row r="3484">
          <cell r="A3484">
            <v>104759</v>
          </cell>
          <cell r="B3484" t="str">
            <v>FURO MANUAL EM ALVENARIA, PARA INSTALAÇÕES ELÉTRICAS, DIÂMETROS MAIORES QUE 40 MM E MENORES OU IGUAIS A 75 MM. AF_09/2023</v>
          </cell>
          <cell r="C3484" t="str">
            <v>UN</v>
          </cell>
          <cell r="D3484">
            <v>47.12</v>
          </cell>
        </row>
        <row r="3485">
          <cell r="A3485">
            <v>104760</v>
          </cell>
          <cell r="B3485" t="str">
            <v>FURO MANUAL EM ALVENARIA, PARA INSTALAÇÕES ELÉTRICAS, DIÂMETROS MAIORES QUE 75 MM E MENORES OU IGUAIS A 100 MM. AF_09/2023</v>
          </cell>
          <cell r="C3485" t="str">
            <v>UN</v>
          </cell>
          <cell r="D3485">
            <v>68.8</v>
          </cell>
        </row>
        <row r="3486">
          <cell r="A3486">
            <v>104761</v>
          </cell>
          <cell r="B3486" t="str">
            <v>FURO MECANIZADO EM CONCRETO, COM MARTELO DEMOLIDOR, PARA INSTALAÇÕES ELÉTRICAS, DIÂMETROS MENORES OU IGUAIS A 40 MM. AF_09/2023</v>
          </cell>
          <cell r="C3486" t="str">
            <v>UN</v>
          </cell>
          <cell r="D3486">
            <v>9.8000000000000007</v>
          </cell>
        </row>
        <row r="3487">
          <cell r="A3487">
            <v>104762</v>
          </cell>
          <cell r="B3487" t="str">
            <v>FURO MECANIZADO EM CONCRETO, COM MARTELO DEMOLIDOR, PARA INSTALAÇÕES ELÉTRICAS, DIÂMETROS MAIORES QUE 40 MM E MENORES OU IGUAIS A 75 MM. AF_09/2023</v>
          </cell>
          <cell r="C3487" t="str">
            <v>UN</v>
          </cell>
          <cell r="D3487">
            <v>26.14</v>
          </cell>
        </row>
        <row r="3488">
          <cell r="A3488">
            <v>104763</v>
          </cell>
          <cell r="B3488" t="str">
            <v>FURO MECANIZADO EM CONCRETO, COM MARTELO DEMOLIDOR, PARA INSTALAÇÕES ELÉTRICAS, DIÂMETROS MAIORES QUE 75 MM E MENORES OU IGUAIS A 150 MM. AF_09/2023</v>
          </cell>
          <cell r="C3488" t="str">
            <v>UN</v>
          </cell>
          <cell r="D3488">
            <v>38.19</v>
          </cell>
        </row>
        <row r="3489">
          <cell r="A3489">
            <v>104764</v>
          </cell>
          <cell r="B3489" t="str">
            <v>SUPORTE PARA 2 ELETRODUTOS, ESPAÇADO A CADA 80 CM, EM PERFILADO COM COMPRIMENTO DE 25 CM FIXADO EM LAJE, POR METRO DE ELETRODUTO FIXADO. AF_09/2023</v>
          </cell>
          <cell r="C3489" t="str">
            <v>M</v>
          </cell>
          <cell r="D3489">
            <v>21.25</v>
          </cell>
        </row>
        <row r="3490">
          <cell r="A3490">
            <v>104765</v>
          </cell>
          <cell r="B3490" t="str">
            <v>SUPORTE PARA 4 ELETRODUTOS, ESPAÇADO A CADA 80 CM, EM PERFILADO COM COMPRIMENTO DE 42 CM FIXADO EM LAJE, POR METRO DE ELETRODUTO FIXADO. AF_09/2023</v>
          </cell>
          <cell r="C3490" t="str">
            <v>M</v>
          </cell>
          <cell r="D3490">
            <v>17.670000000000002</v>
          </cell>
        </row>
        <row r="3491">
          <cell r="A3491">
            <v>104766</v>
          </cell>
          <cell r="B3491" t="str">
            <v>CHUMBAMENTO LINEAR EM ALVENARIA PARA ELETRODUTOS COM DIÂMETROS MENORES OU IGUAIS A 40 MM. AF_09/2023</v>
          </cell>
          <cell r="C3491" t="str">
            <v>M</v>
          </cell>
          <cell r="D3491">
            <v>17.309999999999999</v>
          </cell>
        </row>
        <row r="3492">
          <cell r="A3492">
            <v>104768</v>
          </cell>
          <cell r="B3492" t="str">
            <v>FURO MECANIZADO EM ALVENARIA, PARA INSTALAÇÕES ELÉTRICAS, DIÂMETROS MENORES OU IGUAIS A 40 MM. AF_09/2023</v>
          </cell>
          <cell r="C3492" t="str">
            <v>UN</v>
          </cell>
          <cell r="D3492">
            <v>0.74</v>
          </cell>
        </row>
        <row r="3493">
          <cell r="A3493">
            <v>104770</v>
          </cell>
          <cell r="B3493" t="str">
            <v>FURO MECANIZADO EM ALVENARIA, PARA INSTALAÇÕES ELÉTRICAS, DIÂMETROS MAIORES QUE 40 MM E MENORES OU IGUAIS A 75 MM. AF_09/2023</v>
          </cell>
          <cell r="C3493" t="str">
            <v>UN</v>
          </cell>
          <cell r="D3493">
            <v>2</v>
          </cell>
        </row>
        <row r="3494">
          <cell r="A3494">
            <v>104772</v>
          </cell>
          <cell r="B3494" t="str">
            <v>FURO MECANIZADO EM ALVENARIA, PARA INSTALAÇÕES ELÉTRICAS, DIÂMETROS MAIORES QUE 75 MM E MENORES OU IGUAIS A 100 MM. AF_09/2023</v>
          </cell>
          <cell r="C3494" t="str">
            <v>UN</v>
          </cell>
          <cell r="D3494">
            <v>2.91</v>
          </cell>
        </row>
        <row r="3495">
          <cell r="A3495">
            <v>104774</v>
          </cell>
          <cell r="B3495" t="str">
            <v>FURO MECANIZADO EM CONCRETO, COM PERFURATRIZ, PARA INSTALAÇÕES ELÉTRICAS, DIÂMETROS MENORES OU IGUAIS A 40 MM. AF_09/2023</v>
          </cell>
          <cell r="C3495" t="str">
            <v>UN</v>
          </cell>
          <cell r="D3495">
            <v>2.57</v>
          </cell>
        </row>
        <row r="3496">
          <cell r="A3496">
            <v>104776</v>
          </cell>
          <cell r="B3496" t="str">
            <v>FURO MECANIZADO EM CONCRETO, COM PERFURATRIZ, PARA INSTALAÇÕES ELÉTRICAS, DIÂMETROS MAIORES QUE 40 MM E MENORES OU IGUAIS A 75 MM. AF_09/2023</v>
          </cell>
          <cell r="C3496" t="str">
            <v>UN</v>
          </cell>
          <cell r="D3496">
            <v>6.87</v>
          </cell>
        </row>
        <row r="3497">
          <cell r="A3497">
            <v>104778</v>
          </cell>
          <cell r="B3497" t="str">
            <v>FURO MECANIZADO EM CONCRETO, COM PERFURATRIZ, PARA INSTALAÇÕES ELÉTRICAS, DIÂMETROS MAIORES QUE 75 MM E MENORES OU IGUAIS A 150 MM. AF_09/2023</v>
          </cell>
          <cell r="C3497" t="str">
            <v>UN</v>
          </cell>
          <cell r="D3497">
            <v>10.050000000000001</v>
          </cell>
        </row>
        <row r="3498">
          <cell r="A3498">
            <v>104780</v>
          </cell>
          <cell r="B3498" t="str">
            <v>RASGO LINEAR MECANIZADO EM ALVENARIA, PARA ELETRODUTOS, DIÂMETROS MENORES OU IGUAIS A 40 MM. AF_09/2023</v>
          </cell>
          <cell r="C3498" t="str">
            <v>M</v>
          </cell>
          <cell r="D3498">
            <v>7.04</v>
          </cell>
        </row>
        <row r="3499">
          <cell r="A3499">
            <v>104785</v>
          </cell>
          <cell r="B3499" t="str">
            <v>FIXAÇÃO DE ELETRODUTOS, DIÂMETROS MENORES OU IGUAIS A 40 MM, COM ABRAÇADEIRA METÁLICA RÍGIDA TIPO D COM PARAFUSO DE FIXAÇÃO 1 1/4", FIXADA DIRETAMENTE NA LAJE OU PAREDE. AF_09/2023</v>
          </cell>
          <cell r="C3499" t="str">
            <v>M</v>
          </cell>
          <cell r="D3499">
            <v>13.32</v>
          </cell>
        </row>
        <row r="3500">
          <cell r="A3500">
            <v>96765</v>
          </cell>
          <cell r="B3500" t="str">
            <v>ABRIGO PARA HIDRANTE, 90X60X17CM, COM REGISTRO GLOBO ANGULAR 45 GRAUS 2 1/2", ADAPTADOR STORZ 2 1/2", MANGUEIRA DE INCÊNDIO 20M, REDUÇÃO 2 1/2" X 1 1/2" E ESGUICHO EM LATÃO 1 1/2" - FORNECIMENTO E INSTALAÇÃO. AF_10/2020</v>
          </cell>
          <cell r="C3500" t="str">
            <v>UN</v>
          </cell>
          <cell r="D3500">
            <v>1571.83</v>
          </cell>
        </row>
        <row r="3501">
          <cell r="A3501">
            <v>101905</v>
          </cell>
          <cell r="B3501" t="str">
            <v>EXTINTOR DE INCÊNDIO PORTÁTIL COM CARGA DE ÁGUA PRESSURIZADA DE 10 L, CLASSE A - FORNECIMENTO E INSTALAÇÃO. AF_10/2020_PE</v>
          </cell>
          <cell r="C3501" t="str">
            <v>UN</v>
          </cell>
          <cell r="D3501">
            <v>230.48</v>
          </cell>
        </row>
        <row r="3502">
          <cell r="A3502">
            <v>101906</v>
          </cell>
          <cell r="B3502" t="str">
            <v>EXTINTOR DE INCÊNDIO PORTÁTIL COM CARGA DE CO2 DE 4 KG, CLASSE BC - FORNECIMENTO E INSTALAÇÃO. AF_10/2020_PE</v>
          </cell>
          <cell r="C3502" t="str">
            <v>UN</v>
          </cell>
          <cell r="D3502">
            <v>677.51</v>
          </cell>
        </row>
        <row r="3503">
          <cell r="A3503">
            <v>101907</v>
          </cell>
          <cell r="B3503" t="str">
            <v>EXTINTOR DE INCÊNDIO PORTÁTIL COM CARGA DE CO2 DE 6 KG, CLASSE BC - FORNECIMENTO E INSTALAÇÃO. AF_10/2020_PE</v>
          </cell>
          <cell r="C3503" t="str">
            <v>UN</v>
          </cell>
          <cell r="D3503">
            <v>731.98</v>
          </cell>
        </row>
        <row r="3504">
          <cell r="A3504">
            <v>101908</v>
          </cell>
          <cell r="B3504" t="str">
            <v>EXTINTOR DE INCÊNDIO PORTÁTIL COM CARGA DE PQS DE 4 KG, CLASSE BC - FORNECIMENTO E INSTALAÇÃO. AF_10/2020_PE</v>
          </cell>
          <cell r="C3504" t="str">
            <v>UN</v>
          </cell>
          <cell r="D3504">
            <v>223.67</v>
          </cell>
        </row>
        <row r="3505">
          <cell r="A3505">
            <v>101909</v>
          </cell>
          <cell r="B3505" t="str">
            <v>EXTINTOR DE INCÊNDIO PORTÁTIL COM CARGA DE PQS DE 6 KG, CLASSE BC - FORNECIMENTO E INSTALAÇÃO. AF_10/2020_PE</v>
          </cell>
          <cell r="C3505" t="str">
            <v>UN</v>
          </cell>
          <cell r="D3505">
            <v>259.98</v>
          </cell>
        </row>
        <row r="3506">
          <cell r="A3506">
            <v>101910</v>
          </cell>
          <cell r="B3506" t="str">
            <v>EXTINTOR DE INCÊNDIO PORTÁTIL COM CARGA DE PQS DE 8 KG, CLASSE BC - FORNECIMENTO E INSTALAÇÃO. AF_10/2020_PE</v>
          </cell>
          <cell r="C3506" t="str">
            <v>UN</v>
          </cell>
          <cell r="D3506">
            <v>305.36</v>
          </cell>
        </row>
        <row r="3507">
          <cell r="A3507">
            <v>101911</v>
          </cell>
          <cell r="B3507" t="str">
            <v>EXTINTOR DE INCÊNDIO PORTÁTIL COM CARGA DE PQS DE 12 KG, CLASSE BC - FORNECIMENTO E INSTALAÇÃO. AF_10/2020_PE</v>
          </cell>
          <cell r="C3507" t="str">
            <v>UN</v>
          </cell>
          <cell r="D3507">
            <v>350.74</v>
          </cell>
        </row>
        <row r="3508">
          <cell r="A3508">
            <v>101912</v>
          </cell>
          <cell r="B3508" t="str">
            <v>ABRIGO PARA HIDRANTE, 75X45X17CM, COM REGISTRO GLOBO ANGULAR 45 GRAUS 2 1/2", ADAPTADOR STORZ 2 1/2", MANGUEIRA DE INCÊNDIO 15M 2 1/2" E ESGUICHO EM LATÃO 2 1/2" - FORNECIMENTO E INSTALAÇÃO. AF_10/2020</v>
          </cell>
          <cell r="C3508" t="str">
            <v>UN</v>
          </cell>
          <cell r="D3508">
            <v>1925.52</v>
          </cell>
        </row>
        <row r="3509">
          <cell r="A3509">
            <v>101913</v>
          </cell>
          <cell r="B3509" t="str">
            <v>CAIXA DE INCÊNDIO 45X75X17CM - FORNECIMENTO E INSTALAÇÃO. AF_10/2020</v>
          </cell>
          <cell r="C3509" t="str">
            <v>UN</v>
          </cell>
          <cell r="D3509">
            <v>449.61</v>
          </cell>
        </row>
        <row r="3510">
          <cell r="A3510">
            <v>101914</v>
          </cell>
          <cell r="B3510" t="str">
            <v>CAIXA DE INCÊNDIO 60X90X17CM - FORNECIMENTO E INSTALAÇÃO. AF_10/2020</v>
          </cell>
          <cell r="C3510" t="str">
            <v>UN</v>
          </cell>
          <cell r="D3510">
            <v>571.24</v>
          </cell>
        </row>
        <row r="3511">
          <cell r="A3511">
            <v>101915</v>
          </cell>
          <cell r="B3511" t="str">
            <v>CONJUNTO DE MANGUEIRA PARA COMBATE A INCÊNDIO EM FIBRA DE POLIESTER PURA, COM 1.1/2", REVESTIDA INTERNAMENTE, COMPRIMENTO DE 15M - FORNECIMENTO E INSTALAÇÃO. AF_10/2020</v>
          </cell>
          <cell r="C3511" t="str">
            <v>UN</v>
          </cell>
          <cell r="D3511">
            <v>357.05</v>
          </cell>
        </row>
        <row r="3512">
          <cell r="A3512">
            <v>101916</v>
          </cell>
          <cell r="B3512" t="str">
            <v>HIDRANTE SUBTERRÂNEO PREDIAL (COM CURVA LONGA E CAIXA), DN 75 MM - FORNECIMENTO E INSTALAÇÃO. AF_10/2020</v>
          </cell>
          <cell r="C3512" t="str">
            <v>UN</v>
          </cell>
          <cell r="D3512">
            <v>3386.07</v>
          </cell>
        </row>
        <row r="3513">
          <cell r="A3513">
            <v>101917</v>
          </cell>
          <cell r="B3513" t="str">
            <v>MANÔMETRO 0 A 200 PSI (0 A 14 KGF/CM2), D = 50MM - FORNECIMENTO E INSTALAÇÃO. AF_10/2020</v>
          </cell>
          <cell r="C3513" t="str">
            <v>UN</v>
          </cell>
          <cell r="D3513">
            <v>164.37</v>
          </cell>
        </row>
        <row r="3514">
          <cell r="A3514">
            <v>98261</v>
          </cell>
          <cell r="B3514" t="str">
            <v>CABO TELEFÔNICO CCI-50 1 PAR, INSTALADO EM ENTRADA DE EDIFICAÇÃO - FORNECIMENTO E INSTALAÇÃO. AF_11/2019</v>
          </cell>
          <cell r="C3514" t="str">
            <v>M</v>
          </cell>
          <cell r="D3514">
            <v>4.1100000000000003</v>
          </cell>
        </row>
        <row r="3515">
          <cell r="A3515">
            <v>98262</v>
          </cell>
          <cell r="B3515" t="str">
            <v>CABO TELEFÔNICO CCI-50 2 PARES, SEM BLINDAGEM, INSTALADO EM ENTRADA DE EDIFICAÇÃO - FORNECIMENTO E INSTALAÇÃO. AF_11/2019</v>
          </cell>
          <cell r="C3515" t="str">
            <v>M</v>
          </cell>
          <cell r="D3515">
            <v>4.83</v>
          </cell>
        </row>
        <row r="3516">
          <cell r="A3516">
            <v>98263</v>
          </cell>
          <cell r="B3516" t="str">
            <v>CABO TELEFÔNICO CCI-50 3 PARES, SEM BLINDAGEM, INSTALADO EM ENTRADA DE EDIFICAÇÃO - FORNECIMENTO E INSTALAÇÃO. AF_11/2019</v>
          </cell>
          <cell r="C3516" t="str">
            <v>M</v>
          </cell>
          <cell r="D3516">
            <v>5.03</v>
          </cell>
        </row>
        <row r="3517">
          <cell r="A3517">
            <v>98264</v>
          </cell>
          <cell r="B3517" t="str">
            <v>CABO TELEFÔNICO CCI-50 4 PARES, SEM BLINDAGEM, INSTALADO EM ENTRADA DE EDIFICAÇÃO - FORNECIMENTO E INSTALAÇÃO. AF_11/2019</v>
          </cell>
          <cell r="C3517" t="str">
            <v>M</v>
          </cell>
          <cell r="D3517">
            <v>5.78</v>
          </cell>
        </row>
        <row r="3518">
          <cell r="A3518">
            <v>98265</v>
          </cell>
          <cell r="B3518" t="str">
            <v>CABO TELEFÔNICO CCI-50 5 PARES, SEM BLINDAGEM, INSTALADO EM ENTRADA DE EDIFICAÇÃO - FORNECIMENTO E INSTALAÇÃO. AF_11/2019</v>
          </cell>
          <cell r="C3518" t="str">
            <v>M</v>
          </cell>
          <cell r="D3518">
            <v>6.28</v>
          </cell>
        </row>
        <row r="3519">
          <cell r="A3519">
            <v>98266</v>
          </cell>
          <cell r="B3519" t="str">
            <v>CABO TELEFÔNICO CCI-50 6 PARES, SEM BLINDAGEM, INSTALADO EM ENTRADA DE EDIFICAÇÃO - FORNECIMENTO E INSTALAÇÃO. AF_11/2019</v>
          </cell>
          <cell r="C3519" t="str">
            <v>M</v>
          </cell>
          <cell r="D3519">
            <v>6.93</v>
          </cell>
        </row>
        <row r="3520">
          <cell r="A3520">
            <v>98267</v>
          </cell>
          <cell r="B3520" t="str">
            <v>CABO TELEFÔNICO CI-50 10 PARES INSTALADO EM ENTRADA DE EDIFICAÇÃO - FORNECIMENTO E INSTALAÇÃO. AF_11/2019</v>
          </cell>
          <cell r="C3520" t="str">
            <v>M</v>
          </cell>
          <cell r="D3520">
            <v>10.5</v>
          </cell>
        </row>
        <row r="3521">
          <cell r="A3521">
            <v>98268</v>
          </cell>
          <cell r="B3521" t="str">
            <v>CABO TELEFÔNICO CI-50 20 PARES INSTALADO EM ENTRADA DE EDIFICAÇÃO - FORNECIMENTO E INSTALAÇÃO. AF_11/2019</v>
          </cell>
          <cell r="C3521" t="str">
            <v>M</v>
          </cell>
          <cell r="D3521">
            <v>15.9</v>
          </cell>
        </row>
        <row r="3522">
          <cell r="A3522">
            <v>98269</v>
          </cell>
          <cell r="B3522" t="str">
            <v>CABO TELEFÔNICO CI-50 30 PARES INSTALADO EM ENTRADA DE EDIFICAÇÃO - FORNECIMENTO E INSTALAÇÃO. AF_11/2019</v>
          </cell>
          <cell r="C3522" t="str">
            <v>M</v>
          </cell>
          <cell r="D3522">
            <v>21.09</v>
          </cell>
        </row>
        <row r="3523">
          <cell r="A3523">
            <v>98270</v>
          </cell>
          <cell r="B3523" t="str">
            <v>CABO TELEFÔNICO CI-50 50 PARES INSTALADO EM ENTRADA DE EDIFICAÇÃO - FORNECIMENTO E INSTALAÇÃO. AF_11/2019</v>
          </cell>
          <cell r="C3523" t="str">
            <v>M</v>
          </cell>
          <cell r="D3523">
            <v>30.75</v>
          </cell>
        </row>
        <row r="3524">
          <cell r="A3524">
            <v>98271</v>
          </cell>
          <cell r="B3524" t="str">
            <v>CABO TELEFÔNICO CI-50 75 PARES INSTALADO EM ENTRADA DE EDIFICAÇÃO - FORNECIMENTO E INSTALAÇÃO. AF_11/2019</v>
          </cell>
          <cell r="C3524" t="str">
            <v>M</v>
          </cell>
          <cell r="D3524">
            <v>42.33</v>
          </cell>
        </row>
        <row r="3525">
          <cell r="A3525">
            <v>98272</v>
          </cell>
          <cell r="B3525" t="str">
            <v>CABO TELEFÔNICO CI-50 200 PARES INSTALADO EM ENTRADA DE EDIFICAÇÃO - FORNECIMENTO E INSTALAÇÃO. AF_11/2019</v>
          </cell>
          <cell r="C3525" t="str">
            <v>M</v>
          </cell>
          <cell r="D3525">
            <v>94.18</v>
          </cell>
        </row>
        <row r="3526">
          <cell r="A3526">
            <v>98273</v>
          </cell>
          <cell r="B3526" t="str">
            <v>CABO TELEFÔNICO CCI-50 4 PARES, SEM BLINDAGEM, INSTALADO EM PRUMADA - FORNECIMENTO E INSTALAÇÃO. AF_11/2019</v>
          </cell>
          <cell r="C3526" t="str">
            <v>M</v>
          </cell>
          <cell r="D3526">
            <v>2.31</v>
          </cell>
        </row>
        <row r="3527">
          <cell r="A3527">
            <v>98274</v>
          </cell>
          <cell r="B3527" t="str">
            <v>CABO TELEFÔNICO CCI-50 5 PARES, SEM BLINDAGEM, INSTALADO EM PRUMADA - FORNECIMENTO E INSTALAÇÃO. AF_11/2019</v>
          </cell>
          <cell r="C3527" t="str">
            <v>M</v>
          </cell>
          <cell r="D3527">
            <v>2.79</v>
          </cell>
        </row>
        <row r="3528">
          <cell r="A3528">
            <v>98275</v>
          </cell>
          <cell r="B3528" t="str">
            <v>CABO TELEFÔNICO CCI-50 6 PARES, SEM BLINDAGEM, INSTALADO EM PRUMADA - FORNECIMENTO E INSTALAÇÃO. AF_11/2019</v>
          </cell>
          <cell r="C3528" t="str">
            <v>M</v>
          </cell>
          <cell r="D3528">
            <v>3.45</v>
          </cell>
        </row>
        <row r="3529">
          <cell r="A3529">
            <v>98276</v>
          </cell>
          <cell r="B3529" t="str">
            <v>CABO TELEFÔNICO CI-50 10 PARES INSTALADO EM PRUMADA - FORNECIMENTO E INSTALAÇÃO. AF_11/2019</v>
          </cell>
          <cell r="C3529" t="str">
            <v>M</v>
          </cell>
          <cell r="D3529">
            <v>7.02</v>
          </cell>
        </row>
        <row r="3530">
          <cell r="A3530">
            <v>98277</v>
          </cell>
          <cell r="B3530" t="str">
            <v>CABO TELEFÔNICO CI-50 20 PARES INSTALADO EM PRUMADA - FORNECIMENTO E INSTALAÇÃO. AF_11/2019</v>
          </cell>
          <cell r="C3530" t="str">
            <v>M</v>
          </cell>
          <cell r="D3530">
            <v>12.43</v>
          </cell>
        </row>
        <row r="3531">
          <cell r="A3531">
            <v>98278</v>
          </cell>
          <cell r="B3531" t="str">
            <v>CABO TELEFÔNICO CI-50 30 PARES INSTALADO EM PRUMADA - FORNECIMENTO E INSTALAÇÃO. AF_11/2019</v>
          </cell>
          <cell r="C3531" t="str">
            <v>M</v>
          </cell>
          <cell r="D3531">
            <v>17.62</v>
          </cell>
        </row>
        <row r="3532">
          <cell r="A3532">
            <v>98279</v>
          </cell>
          <cell r="B3532" t="str">
            <v>CABO TELEFÔNICO CI-50 50 PARES INSTALADO EM PRUMADA - FORNECIMENTO E INSTALAÇÃO. AF_11/2019</v>
          </cell>
          <cell r="C3532" t="str">
            <v>M</v>
          </cell>
          <cell r="D3532">
            <v>27.27</v>
          </cell>
        </row>
        <row r="3533">
          <cell r="A3533">
            <v>98280</v>
          </cell>
          <cell r="B3533" t="str">
            <v>CABO TELEFÔNICO CCI-50 1 PAR, SEM BLINDAGEM, INSTALADO EM DISTRIBUIÇÃO DE EDIFICAÇÃO RESIDENCIAL - FORNECIMENTO E INSTALAÇÃO. AF_11/2019</v>
          </cell>
          <cell r="C3533" t="str">
            <v>M</v>
          </cell>
          <cell r="D3533">
            <v>8.58</v>
          </cell>
        </row>
        <row r="3534">
          <cell r="A3534">
            <v>98281</v>
          </cell>
          <cell r="B3534" t="str">
            <v>CABO TELEFÔNICO CCI-50 2 PARES, SEM BLINDAGEM, INSTALADO EM DISTRIBUIÇÃO DE EDIFICAÇÃO RESIDENCIAL - FORNECIMENTO E INSTALAÇÃO. AF_11/2019</v>
          </cell>
          <cell r="C3534" t="str">
            <v>M</v>
          </cell>
          <cell r="D3534">
            <v>9.2899999999999991</v>
          </cell>
        </row>
        <row r="3535">
          <cell r="A3535">
            <v>98282</v>
          </cell>
          <cell r="B3535" t="str">
            <v>CABO TELEFÔNICO CCI-50 3 PARES, SEM BLINDAGEM, INSTALADO EM DISTRIBUIÇÃO DE EDIFICAÇÃO RESIDENCIAL - FORNECIMENTO E INSTALAÇÃO. AF_11/2019</v>
          </cell>
          <cell r="C3535" t="str">
            <v>M</v>
          </cell>
          <cell r="D3535">
            <v>9.5</v>
          </cell>
        </row>
        <row r="3536">
          <cell r="A3536">
            <v>98283</v>
          </cell>
          <cell r="B3536" t="str">
            <v>CABO TELEFÔNICO CCI-50 4 PARES, SEM BLINDAGEM, INSTALADO EM DISTRIBUIÇÃO DE EDIFICAÇÃO RESIDENCIAL - FORNECIMENTO E INSTALAÇÃO. AF_11/2019</v>
          </cell>
          <cell r="C3536" t="str">
            <v>M</v>
          </cell>
          <cell r="D3536">
            <v>10.24</v>
          </cell>
        </row>
        <row r="3537">
          <cell r="A3537">
            <v>98284</v>
          </cell>
          <cell r="B3537" t="str">
            <v>CABO TELEFÔNICO CCI-50 5 PARES, SEM BLINDAGEM, INSTALADO EM DISTRIBUIÇÃO DE EDIFICAÇÃO RESIDENCIAL - FORNECIMENTO E INSTALAÇÃO. AF_11/2019</v>
          </cell>
          <cell r="C3537" t="str">
            <v>M</v>
          </cell>
          <cell r="D3537">
            <v>10.74</v>
          </cell>
        </row>
        <row r="3538">
          <cell r="A3538">
            <v>98285</v>
          </cell>
          <cell r="B3538" t="str">
            <v>CABO TELEFÔNICO CCI-50 6 PARES, SEM BLINDAGEM, INSTALADO EM DISTRIBUIÇÃO DE EDIFICAÇÃO RESIDENCIAL - FORNECIMENTO E INSTALAÇÃO. AF_11/2019</v>
          </cell>
          <cell r="C3538" t="str">
            <v>M</v>
          </cell>
          <cell r="D3538">
            <v>11.4</v>
          </cell>
        </row>
        <row r="3539">
          <cell r="A3539">
            <v>98286</v>
          </cell>
          <cell r="B3539" t="str">
            <v>CABO TELEFÔNICO CI-50 10 PARES INSTALADO EM DISTRIBUIÇÃO DE EDIFICAÇÃO RESIDENCIAL - FORNECIMENTO E INSTALAÇÃO. AF_11/2019</v>
          </cell>
          <cell r="C3539" t="str">
            <v>M</v>
          </cell>
          <cell r="D3539">
            <v>14.97</v>
          </cell>
        </row>
        <row r="3540">
          <cell r="A3540">
            <v>98287</v>
          </cell>
          <cell r="B3540" t="str">
            <v>CABO TELEFÔNICO CCI-50 1 PAR, SEM BLINDAGEM, INSTALADO EM DISTRIBUIÇÃO DE EDIFICAÇÃO INSTITUCIONAL - FORNECIMENTO E INSTALAÇÃO. AF_11/2019</v>
          </cell>
          <cell r="C3540" t="str">
            <v>M</v>
          </cell>
          <cell r="D3540">
            <v>1.43</v>
          </cell>
        </row>
        <row r="3541">
          <cell r="A3541">
            <v>98288</v>
          </cell>
          <cell r="B3541" t="str">
            <v>CABO TELEFÔNICO CCI-50 2 PARES, SEM BLINDAGEM, INSTALADO EM DISTRIBUIÇÃO DE EDIFICAÇÃO INSTITUCIONAL - FORNECIMENTO E INSTALAÇÃO. AF_11/2019</v>
          </cell>
          <cell r="C3541" t="str">
            <v>M</v>
          </cell>
          <cell r="D3541">
            <v>2.15</v>
          </cell>
        </row>
        <row r="3542">
          <cell r="A3542">
            <v>98289</v>
          </cell>
          <cell r="B3542" t="str">
            <v>CABO TELEFÔNICO CCI-50 3 PARES, SEM BLINDAGEM, INSTALADO EM DISTRIBUIÇÃO DE EDIFICAÇÃO INSTITUCIONAL - FORNECIMENTO E INSTALAÇÃO. AF_11/2019</v>
          </cell>
          <cell r="C3542" t="str">
            <v>M</v>
          </cell>
          <cell r="D3542">
            <v>2.35</v>
          </cell>
        </row>
        <row r="3543">
          <cell r="A3543">
            <v>98290</v>
          </cell>
          <cell r="B3543" t="str">
            <v>CABO TELEFÔNICO CCI-50 4 PARES, SEM BLINDAGEM, INSTALADO EM DISTRIBUIÇÃO DE EDIFICAÇÃO INSTITUCIONAL - FORNECIMENTO E INSTALAÇÃO. AF_11/2019</v>
          </cell>
          <cell r="C3543" t="str">
            <v>M</v>
          </cell>
          <cell r="D3543">
            <v>3.09</v>
          </cell>
        </row>
        <row r="3544">
          <cell r="A3544">
            <v>98291</v>
          </cell>
          <cell r="B3544" t="str">
            <v>CABO TELEFÔNICO CCI-50 5 PARES, SEM BLINDAGEM, INSTALADO EM DISTRIBUIÇÃO DE EDIFICAÇÃO INSTITUCIONAL - FORNECIMENTO E INSTALAÇÃO. AF_11/2019</v>
          </cell>
          <cell r="C3544" t="str">
            <v>M</v>
          </cell>
          <cell r="D3544">
            <v>3.59</v>
          </cell>
        </row>
        <row r="3545">
          <cell r="A3545">
            <v>98292</v>
          </cell>
          <cell r="B3545" t="str">
            <v>CABO TELEFÔNICO CCI-50 6 PARES, SEM BLINDAGEM, INSTALADO EM DISTRIBUIÇÃO DE EDIFICAÇÃO INSTITUCIONAL - FORNECIMENTO E INSTALAÇÃO. AF_11/2019</v>
          </cell>
          <cell r="C3545" t="str">
            <v>M</v>
          </cell>
          <cell r="D3545">
            <v>4.25</v>
          </cell>
        </row>
        <row r="3546">
          <cell r="A3546">
            <v>98293</v>
          </cell>
          <cell r="B3546" t="str">
            <v>CABO TELEFÔNICO CI-50 10 PARES INSTALADO EM DISTRIBUIÇÃO DE EDIFICAÇÃO INSTITUCIONAL - FORNECIMENTO E INSTALAÇÃO. AF_11/2019</v>
          </cell>
          <cell r="C3546" t="str">
            <v>M</v>
          </cell>
          <cell r="D3546">
            <v>7.82</v>
          </cell>
        </row>
        <row r="3547">
          <cell r="A3547">
            <v>98400</v>
          </cell>
          <cell r="B3547" t="str">
            <v>CABO TELEFÔNICO CTP-APL-50 10 PARES INSTALADO EM ENTRADA DE EDIFICAÇÃO - FORNECIMENTO E INSTALAÇÃO. AF_11/2019</v>
          </cell>
          <cell r="C3547" t="str">
            <v>M</v>
          </cell>
          <cell r="D3547">
            <v>12.43</v>
          </cell>
        </row>
        <row r="3548">
          <cell r="A3548">
            <v>98401</v>
          </cell>
          <cell r="B3548" t="str">
            <v>CABO TELEFÔNICO CTP-APL-50 20 PARES INSTALADO EM ENTRADA DE EDIFICAÇÃO - FORNECIMENTO E INSTALAÇÃO. AF_11/2019</v>
          </cell>
          <cell r="C3548" t="str">
            <v>M</v>
          </cell>
          <cell r="D3548">
            <v>18.559999999999999</v>
          </cell>
        </row>
        <row r="3549">
          <cell r="A3549">
            <v>98402</v>
          </cell>
          <cell r="B3549" t="str">
            <v>CABO TELEFÔNICO CTP-APL-50 30 PARES INSTALADO EM ENTRADA DE EDIFICAÇÃO - FORNECIMENTO E INSTALAÇÃO. AF_11/2019</v>
          </cell>
          <cell r="C3549" t="str">
            <v>M</v>
          </cell>
          <cell r="D3549">
            <v>21.5</v>
          </cell>
        </row>
        <row r="3550">
          <cell r="A3550">
            <v>100556</v>
          </cell>
          <cell r="B3550" t="str">
            <v>CAIXA DE PASSAGEM PARA TELEFONE 15X15X10CM (SOBREPOR), FORNECIMENTO E INSTALACAO. AF_11/2019</v>
          </cell>
          <cell r="C3550" t="str">
            <v>UN</v>
          </cell>
          <cell r="D3550">
            <v>40.58</v>
          </cell>
        </row>
        <row r="3551">
          <cell r="A3551">
            <v>100557</v>
          </cell>
          <cell r="B3551" t="str">
            <v>CAIXA DE PASSAGEM PARA TELEFONE 80X80X15CM (SOBREPOR) FORNECIMENTO E INSTALACAO. AF_11/2019</v>
          </cell>
          <cell r="C3551" t="str">
            <v>UN</v>
          </cell>
          <cell r="D3551">
            <v>445.32</v>
          </cell>
        </row>
        <row r="3552">
          <cell r="A3552">
            <v>100560</v>
          </cell>
          <cell r="B3552" t="str">
            <v>QUADRO DE DISTRIBUIÇÃO PARA TELEFONE N.2, 20X20X12CM EM CHAPA METALICA, DE EMBUTIR, SEM ACESSORIOS, PADRÃO TELEBRAS, FORNECIMENTO E INSTALAÇÃO. AF_11/2019</v>
          </cell>
          <cell r="C3552" t="str">
            <v>UN</v>
          </cell>
          <cell r="D3552">
            <v>109.62</v>
          </cell>
        </row>
        <row r="3553">
          <cell r="A3553">
            <v>100561</v>
          </cell>
          <cell r="B3553" t="str">
            <v>QUADRO DE DISTRIBUICAO PARA TELEFONE N.3, 40X40X12CM EM CHAPA METALICA, DE EMBUTIR, SEM ACESSORIOS, PADRAO TELEBRAS, FORNECIMENTO E INSTALAÇÃO. AF_11/2019</v>
          </cell>
          <cell r="C3553" t="str">
            <v>UN</v>
          </cell>
          <cell r="D3553">
            <v>188.96</v>
          </cell>
        </row>
        <row r="3554">
          <cell r="A3554">
            <v>100562</v>
          </cell>
          <cell r="B3554" t="str">
            <v>QUADRO DE DISTRIBUICAO PARA TELEFONE N.4, 60X60X12CM EM CHAPA METALICA, DE EMBUTIR, SEM ACESSORIOS, PADRAO TELEBRAS, FORNECIMENTO E INSTALAÇÃO. AF_11/2019</v>
          </cell>
          <cell r="C3554" t="str">
            <v>UN</v>
          </cell>
          <cell r="D3554">
            <v>284.89999999999998</v>
          </cell>
        </row>
        <row r="3555">
          <cell r="A3555">
            <v>100563</v>
          </cell>
          <cell r="B3555" t="str">
            <v>QUADRO DE DISTRIBUIÇÃO PARA TELEFONE N.5, 80X80X12CM EM CHAPA METALICA, SEM ACESSORIOS, PADRAO TELEBRAS, FORNECIMENTO E INSTALAÇÃO. AF_11/2019</v>
          </cell>
          <cell r="C3555" t="str">
            <v>UN</v>
          </cell>
          <cell r="D3555">
            <v>404.25</v>
          </cell>
        </row>
        <row r="3556">
          <cell r="A3556">
            <v>101795</v>
          </cell>
          <cell r="B3556" t="str">
            <v>CAIXA ENTERRADA PARA INSTALAÇÕES TELEFÔNICAS TIPO R1, EM ALVENARIA COM BLOCOS DE CONCRETO, DIMENSÕES INTERNAS: 0,35X0,60X0,60 M, EXCLUINDO TAMPÃO. AF_12/2020</v>
          </cell>
          <cell r="C3556" t="str">
            <v>UN</v>
          </cell>
          <cell r="D3556">
            <v>580.97</v>
          </cell>
        </row>
        <row r="3557">
          <cell r="A3557">
            <v>101798</v>
          </cell>
          <cell r="B3557" t="str">
            <v>TAMPA PARA CAIXA TIPO R1, EM FERRO FUNDIDO, DIMENSÕES INTERNAS: 0,40 X 0,60 M - FORNECIMENTO E INSTALAÇÃO. AF_12/2020</v>
          </cell>
          <cell r="C3557" t="str">
            <v>UN</v>
          </cell>
          <cell r="D3557">
            <v>256.04000000000002</v>
          </cell>
        </row>
        <row r="3558">
          <cell r="A3558">
            <v>101799</v>
          </cell>
          <cell r="B3558" t="str">
            <v>TAMPA PARA CAIXA TIPO R2 E R3, EM FERRO FUNDIDO, DIMENSÕES INTERNAS: 0,55 X 1,10 M - FORNECIMENTO E INSTALAÇÃO. AF_12/2020</v>
          </cell>
          <cell r="C3558" t="str">
            <v>UN</v>
          </cell>
          <cell r="D3558">
            <v>607.16999999999996</v>
          </cell>
        </row>
        <row r="3559">
          <cell r="A3559">
            <v>98397</v>
          </cell>
          <cell r="B3559" t="str">
            <v>PINTURA ANTICORROSIVA DE DUTO METÁLICO. AF_03/2024</v>
          </cell>
          <cell r="C3559" t="str">
            <v>M2</v>
          </cell>
          <cell r="D3559">
            <v>13.2</v>
          </cell>
        </row>
        <row r="3560">
          <cell r="A3560">
            <v>103244</v>
          </cell>
          <cell r="B3560" t="str">
            <v>AR CONDICIONADO SPLIT INVERTER, HI-WALL (PAREDE), 9000 BTU/H, CICLO FRIO - FORNECIMENTO E INSTALAÇÃO. AF_11/2021_PE</v>
          </cell>
          <cell r="C3560" t="str">
            <v>UN</v>
          </cell>
          <cell r="D3560">
            <v>2448</v>
          </cell>
        </row>
        <row r="3561">
          <cell r="A3561">
            <v>103245</v>
          </cell>
          <cell r="B3561" t="str">
            <v>AR CONDICIONADO SPLIT ON/OFF, HI-WALL (PAREDE), 9000 BTUS/H, CICLO FRIO - FORNECIMENTO E INSTALAÇÃO. AF_11/2021_PE</v>
          </cell>
          <cell r="C3561" t="str">
            <v>UN</v>
          </cell>
          <cell r="D3561">
            <v>1927.66</v>
          </cell>
        </row>
        <row r="3562">
          <cell r="A3562">
            <v>103246</v>
          </cell>
          <cell r="B3562" t="str">
            <v>AR CONDICIONADO SPLIT ON/OFF, HI-WALL (PAREDE), 9000 BTUS/H, CICLO QUENTE/FRIO - FORNECIMENTO E INSTALAÇÃO. AF_11/2021_PE</v>
          </cell>
          <cell r="C3562" t="str">
            <v>UN</v>
          </cell>
          <cell r="D3562">
            <v>2103.63</v>
          </cell>
        </row>
        <row r="3563">
          <cell r="A3563">
            <v>103247</v>
          </cell>
          <cell r="B3563" t="str">
            <v>AR CONDICIONADO SPLIT INVERTER, HI-WALL (PAREDE), 12000 BTU/H, CICLO FRIO - FORNECIMENTO E INSTALAÇÃO. AF_11/2021_PE</v>
          </cell>
          <cell r="C3563" t="str">
            <v>UN</v>
          </cell>
          <cell r="D3563">
            <v>2718.64</v>
          </cell>
        </row>
        <row r="3564">
          <cell r="A3564">
            <v>103248</v>
          </cell>
          <cell r="B3564" t="str">
            <v>AR CONDICIONADO SPLIT ON/OFF, HI-WALL (PAREDE), 12000 BTUS/H, CICLO FRIO - FORNECIMENTO E INSTALAÇÃO. AF_11/2021_PE</v>
          </cell>
          <cell r="C3564" t="str">
            <v>UN</v>
          </cell>
          <cell r="D3564">
            <v>2218.85</v>
          </cell>
        </row>
        <row r="3565">
          <cell r="A3565">
            <v>103249</v>
          </cell>
          <cell r="B3565" t="str">
            <v>AR CONDICIONADO SPLIT ON/OFF, HI-WALL (PAREDE), 12000 BTUS/H, CICLO QUENTE/FRIO - FORNECIMENTO E INSTALAÇÃO. AF_11/2021_PE</v>
          </cell>
          <cell r="C3565" t="str">
            <v>UN</v>
          </cell>
          <cell r="D3565">
            <v>2384.92</v>
          </cell>
        </row>
        <row r="3566">
          <cell r="A3566">
            <v>103250</v>
          </cell>
          <cell r="B3566" t="str">
            <v>AR CONDICIONADO SPLIT INVERTER, HI-WALL (PAREDE), 18000 BTU/H, CICLO FRIO - FORNECIMENTO E INSTALAÇÃO. AF_11/2021_PE</v>
          </cell>
          <cell r="C3566" t="str">
            <v>UN</v>
          </cell>
          <cell r="D3566">
            <v>3955.01</v>
          </cell>
        </row>
        <row r="3567">
          <cell r="A3567">
            <v>103251</v>
          </cell>
          <cell r="B3567" t="str">
            <v>AR CONDICIONADO SPLIT ON/OFF, HI-WALL (PAREDE), 18000 BTUS/H, CICLO FRIO - FORNECIMENTO E INSTALAÇÃO. AF_11/2021_PE</v>
          </cell>
          <cell r="C3567" t="str">
            <v>UN</v>
          </cell>
          <cell r="D3567">
            <v>3120.27</v>
          </cell>
        </row>
        <row r="3568">
          <cell r="A3568">
            <v>103252</v>
          </cell>
          <cell r="B3568" t="str">
            <v>AR CONDICIONADO SPLIT ON/OFF, HI-WALL (PAREDE), 18000 BTUS/H, CICLO QUENTE/FRIO - FORNECIMENTO E INSTALAÇÃO. AF_11/2021_PE</v>
          </cell>
          <cell r="C3568" t="str">
            <v>UN</v>
          </cell>
          <cell r="D3568">
            <v>3456.9</v>
          </cell>
        </row>
        <row r="3569">
          <cell r="A3569">
            <v>103253</v>
          </cell>
          <cell r="B3569" t="str">
            <v>AR CONDICIONADO SPLIT INVERTER, HI-WALL (PAREDE), 24000 BTU/H, CICLO FRIO - FORNECIMENTO E INSTALAÇÃO. AF_11/2021_PE</v>
          </cell>
          <cell r="C3569" t="str">
            <v>UN</v>
          </cell>
          <cell r="D3569">
            <v>5396.64</v>
          </cell>
        </row>
        <row r="3570">
          <cell r="A3570">
            <v>103254</v>
          </cell>
          <cell r="B3570" t="str">
            <v>AR CONDICIONADO SPLIT ON/OFF, HI-WALL (PAREDE), 24000 BTUS/H, CICLO FRIO - FORNECIMENTO E INSTALAÇÃO. AF_11/2021_PE</v>
          </cell>
          <cell r="C3570" t="str">
            <v>UN</v>
          </cell>
          <cell r="D3570">
            <v>4031.94</v>
          </cell>
        </row>
        <row r="3571">
          <cell r="A3571">
            <v>103255</v>
          </cell>
          <cell r="B3571" t="str">
            <v>AR CONDICIONADO SPLIT ON/OFF, HI-WALL (PAREDE), 24000 BTUS/H, CICLO QUENTE/FRIO - FORNECIMENTO E INSTALAÇÃO. AF_11/2021_PE</v>
          </cell>
          <cell r="C3571" t="str">
            <v>UN</v>
          </cell>
          <cell r="D3571">
            <v>4513.4399999999996</v>
          </cell>
        </row>
        <row r="3572">
          <cell r="A3572">
            <v>103256</v>
          </cell>
          <cell r="B3572" t="str">
            <v>AR CONDICIONADO SPLIT INVERTER, PISO TETO, 18000 BTU/H, CICLO FRIO - FORNECIMENTO E INSTALAÇÃO. AF_11/2021_PSE</v>
          </cell>
          <cell r="C3572" t="str">
            <v>UN</v>
          </cell>
          <cell r="D3572">
            <v>10030.92</v>
          </cell>
        </row>
        <row r="3573">
          <cell r="A3573">
            <v>103257</v>
          </cell>
          <cell r="B3573" t="str">
            <v>AR CONDICIONADO SPLIT ON/OFF, PISO TETO, 18.000 BTU/H, CICLO FRIO - FORNECIMENTO E INSTALAÇÃO. AF_11/2021_PSE</v>
          </cell>
          <cell r="C3573" t="str">
            <v>UN</v>
          </cell>
          <cell r="D3573">
            <v>5722.88</v>
          </cell>
        </row>
        <row r="3574">
          <cell r="A3574">
            <v>103258</v>
          </cell>
          <cell r="B3574" t="str">
            <v>AR CONDICIONADO SPLIT INVERTER, PISO TETO, 24000 BTU/H, CICLO FRIO - FORNECIMENTO E INSTALAÇÃO. AF_11/2021_PSE</v>
          </cell>
          <cell r="C3574" t="str">
            <v>UN</v>
          </cell>
          <cell r="D3574">
            <v>11216.31</v>
          </cell>
        </row>
        <row r="3575">
          <cell r="A3575">
            <v>103259</v>
          </cell>
          <cell r="B3575" t="str">
            <v>AR CONDICIONADO SPLIT ON/OFF, PISO TETO, 24.000 BTU/H, CICLO FRIO - FORNECIMENTO E INSTALAÇÃO. AF_11/2021_PSE</v>
          </cell>
          <cell r="C3575" t="str">
            <v>UN</v>
          </cell>
          <cell r="D3575">
            <v>6034.79</v>
          </cell>
        </row>
        <row r="3576">
          <cell r="A3576">
            <v>103260</v>
          </cell>
          <cell r="B3576" t="str">
            <v>AR CONDICIONADO SPLIT INVERTER, PISO TETO, 24000 BTU/H, QUENTE/FRIO - FORNECIMENTO E INSTALAÇÃO. AF_11/2021_PSE</v>
          </cell>
          <cell r="C3576" t="str">
            <v>UN</v>
          </cell>
          <cell r="D3576">
            <v>6199.68</v>
          </cell>
        </row>
        <row r="3577">
          <cell r="A3577">
            <v>103261</v>
          </cell>
          <cell r="B3577" t="str">
            <v>AR CONDICIONADO SPLIT INVERTER, PISO TETO, 36000 BTU/H, CICLO FRIO - FORNECIMENTO E INSTALAÇÃO. AF_11/2021_PSE</v>
          </cell>
          <cell r="C3577" t="str">
            <v>UN</v>
          </cell>
          <cell r="D3577">
            <v>12654.49</v>
          </cell>
        </row>
        <row r="3578">
          <cell r="A3578">
            <v>103262</v>
          </cell>
          <cell r="B3578" t="str">
            <v>AR CONDICIONADO SPLIT ON/OFF, PISO TETO, 36.000 BTU/H, CICLO FRIO - FORNECIMENTO E INSTALAÇÃO. AF_11/2021_PSE</v>
          </cell>
          <cell r="C3578" t="str">
            <v>UN</v>
          </cell>
          <cell r="D3578">
            <v>7933.42</v>
          </cell>
        </row>
        <row r="3579">
          <cell r="A3579">
            <v>103263</v>
          </cell>
          <cell r="B3579" t="str">
            <v>AR CONDICIONADO SPLIT INVERTER, PISO TETO, 48000 BTU/H, CICLO FRIO - FORNECIMENTO E INSTALAÇÃO. AF_11/2021_PE</v>
          </cell>
          <cell r="C3579" t="str">
            <v>UN</v>
          </cell>
          <cell r="D3579">
            <v>17604.189999999999</v>
          </cell>
        </row>
        <row r="3580">
          <cell r="A3580">
            <v>103264</v>
          </cell>
          <cell r="B3580" t="str">
            <v>AR CONDICIONADO SPLIT ON/OFF, PISO TETO, 48.000 BTU/H, CICLO FRIO - FORNECIMENTO E INSTALAÇÃO. AF_11/2021_PE</v>
          </cell>
          <cell r="C3580" t="str">
            <v>UN</v>
          </cell>
          <cell r="D3580">
            <v>9874.4500000000007</v>
          </cell>
        </row>
        <row r="3581">
          <cell r="A3581">
            <v>103265</v>
          </cell>
          <cell r="B3581" t="str">
            <v>AR CONDICIONADO SPLIT INVERTER, PISO TETO, APRESENTANDO ENTRE 54000 E 58000 BTU/H, CICLO FRIO - FORNECIMENTO E INSTALAÇÃO. AF_11/2021_PE</v>
          </cell>
          <cell r="C3581" t="str">
            <v>UN</v>
          </cell>
          <cell r="D3581">
            <v>21222.33</v>
          </cell>
        </row>
        <row r="3582">
          <cell r="A3582">
            <v>103266</v>
          </cell>
          <cell r="B3582" t="str">
            <v>AR CONDICIONADO SPLIT ON/OFF, PISO TETO, 60.000 BTU/H, CICLO FRIO - FORNECIMENTO E INSTALAÇÃO. AF_11/2021_PE</v>
          </cell>
          <cell r="C3582" t="str">
            <v>UN</v>
          </cell>
          <cell r="D3582">
            <v>11027.45</v>
          </cell>
        </row>
        <row r="3583">
          <cell r="A3583">
            <v>103267</v>
          </cell>
          <cell r="B3583" t="str">
            <v>AR CONDICIONADO SPLIT ON/OFF, CASSETE (TETO), FRIO 4 VIAS 18000 BTU/H - FORNECIMENTO E INSTALAÇÃO. AF_11/2021_PE</v>
          </cell>
          <cell r="C3583" t="str">
            <v>UN</v>
          </cell>
          <cell r="D3583">
            <v>6257.85</v>
          </cell>
        </row>
        <row r="3584">
          <cell r="A3584">
            <v>103268</v>
          </cell>
          <cell r="B3584" t="str">
            <v>AR CONDICIONADO SPLIT ON/OFF, CASSETE (TETO), 18000 BTU/H, CICLO QUENTE/FRIO - FORNECIMENTO E INSTALAÇÃO. AF_11/2021_PE</v>
          </cell>
          <cell r="C3584" t="str">
            <v>UN</v>
          </cell>
          <cell r="D3584">
            <v>7432.29</v>
          </cell>
        </row>
        <row r="3585">
          <cell r="A3585">
            <v>103269</v>
          </cell>
          <cell r="B3585" t="str">
            <v>AR CONDICIONADO SPLIT ON/OFF, CASSETE (TETO), FRIO 4 VIAS 24000 BTU/H - FORNECIMENTO E INSTALAÇÃO. AF_11/2021_PE</v>
          </cell>
          <cell r="C3585" t="str">
            <v>UN</v>
          </cell>
          <cell r="D3585">
            <v>7695.91</v>
          </cell>
        </row>
        <row r="3586">
          <cell r="A3586">
            <v>103270</v>
          </cell>
          <cell r="B3586" t="str">
            <v>AR CONDICIONADO SPLIT ON/OFF, CASSETE (TETO), 24000 BTU/H, CICLO QUENTE/FRIO - FORNECIMENTO E INSTALAÇÃO. AF_11/2021_PE</v>
          </cell>
          <cell r="C3586" t="str">
            <v>UN</v>
          </cell>
          <cell r="D3586">
            <v>7989.3</v>
          </cell>
        </row>
        <row r="3587">
          <cell r="A3587">
            <v>103271</v>
          </cell>
          <cell r="B3587" t="str">
            <v>AR CONDICIONADO SPLIT ON/OFF, CASSETE (TETO), FRIO 4 VIAS 36000 BTU/H - FORNECIMENTO E INSTALAÇÃO. AF_11/2021_PE</v>
          </cell>
          <cell r="C3587" t="str">
            <v>UN</v>
          </cell>
          <cell r="D3587">
            <v>11326.31</v>
          </cell>
        </row>
        <row r="3588">
          <cell r="A3588">
            <v>103272</v>
          </cell>
          <cell r="B3588" t="str">
            <v>AR CONDICIONADO SPLIT ON/OFF, CASSETE (TETO), 36000 BTU/H, CICLO QUENTE/FRIO - FORNECIMENTO E INSTALAÇÃO. AF_11/2021_PE</v>
          </cell>
          <cell r="C3588" t="str">
            <v>UN</v>
          </cell>
          <cell r="D3588">
            <v>11699.41</v>
          </cell>
        </row>
        <row r="3589">
          <cell r="A3589">
            <v>103273</v>
          </cell>
          <cell r="B3589" t="str">
            <v>AR CONDICIONADO SPLIT ON/OFF, CASSETE (TETO), FRIO 4 VIAS 48000 BTU/H - FORNECIMENTO E INSTALAÇÃO. AF_11/2021_PE</v>
          </cell>
          <cell r="C3589" t="str">
            <v>UN</v>
          </cell>
          <cell r="D3589">
            <v>12059.44</v>
          </cell>
        </row>
        <row r="3590">
          <cell r="A3590">
            <v>103274</v>
          </cell>
          <cell r="B3590" t="str">
            <v>AR CONDICIONADO SPLIT ON/OFF, CASSETE (TETO), 48000 BTU/H, CICLO QUENTE/FRIO - FORNECIMENTO E INSTALAÇÃO. AF_11/2021_PE</v>
          </cell>
          <cell r="C3590" t="str">
            <v>UN</v>
          </cell>
          <cell r="D3590">
            <v>13814.17</v>
          </cell>
        </row>
        <row r="3591">
          <cell r="A3591">
            <v>103275</v>
          </cell>
          <cell r="B3591" t="str">
            <v>AR CONDICIONADO SPLIT ON/OFF, CASSETE (TETO), FRIO 4 VIAS 60000 BTU/H - FORNECIMENTO E INSTALAÇÃO. AF_11/2021_PE</v>
          </cell>
          <cell r="C3591" t="str">
            <v>UN</v>
          </cell>
          <cell r="D3591">
            <v>13742.54</v>
          </cell>
        </row>
        <row r="3592">
          <cell r="A3592">
            <v>103276</v>
          </cell>
          <cell r="B3592" t="str">
            <v>AR CONDICIONADO SPLIT ON/OFF, CASSETE (TETO), 60000 BTU/H, CICLO QUENTE/FRIO - FORNECIMENTO E INSTALAÇÃO. AF_11/2021_PE</v>
          </cell>
          <cell r="C3592" t="str">
            <v>UN</v>
          </cell>
          <cell r="D3592">
            <v>14421.21</v>
          </cell>
        </row>
        <row r="3593">
          <cell r="A3593">
            <v>103277</v>
          </cell>
          <cell r="B3593" t="str">
            <v>AR CONDICIONADO SPLITÃO 10 TR - FORNECIMENTO E INSTALAÇÃO. AF_11/2021_PE</v>
          </cell>
          <cell r="C3593" t="str">
            <v>UN</v>
          </cell>
          <cell r="D3593">
            <v>26647.89</v>
          </cell>
        </row>
        <row r="3594">
          <cell r="A3594">
            <v>103278</v>
          </cell>
          <cell r="B3594" t="str">
            <v>AR CONDICIONADO SPLITÃO 15 TR - FORNECIMENTO E INSTALAÇÃO. AF_11/2021_PE</v>
          </cell>
          <cell r="C3594" t="str">
            <v>UN</v>
          </cell>
          <cell r="D3594">
            <v>34103.379999999997</v>
          </cell>
        </row>
        <row r="3595">
          <cell r="A3595">
            <v>103288</v>
          </cell>
          <cell r="B3595" t="str">
            <v>RASGO E CHUMBAMENTO EM ALVENARIA PARA TUBOS DE SPLIT PAREDE DE 9000 A 24000 BTUS/H. AF_11/2021</v>
          </cell>
          <cell r="C3595" t="str">
            <v>UN</v>
          </cell>
          <cell r="D3595">
            <v>14.52</v>
          </cell>
        </row>
        <row r="3596">
          <cell r="A3596">
            <v>103289</v>
          </cell>
          <cell r="B3596" t="str">
            <v>TUBO EM COBRE FLEXÍVEL, DN 1/4", COM ISOLAMENTO, INSTALADO EM FORRO, PARA RAMAL DE ALIMENTAÇÃO DE AR CONDICIONADO, INCLUSO FIXADOR. AF_11/2021_PA</v>
          </cell>
          <cell r="C3596" t="str">
            <v>M</v>
          </cell>
          <cell r="D3596">
            <v>30.83</v>
          </cell>
        </row>
        <row r="3597">
          <cell r="A3597">
            <v>103290</v>
          </cell>
          <cell r="B3597" t="str">
            <v>TUBO EM COBRE FLEXÍVEL, DN 3/8", COM ISOLAMENTO, INSTALADO EM FORRO, PARA RAMAL DE ALIMENTAÇÃO DE AR CONDICIONADO, INCLUSO FIXADOR. AF_11/2021_PA</v>
          </cell>
          <cell r="C3597" t="str">
            <v>M</v>
          </cell>
          <cell r="D3597">
            <v>47.5</v>
          </cell>
        </row>
        <row r="3598">
          <cell r="A3598">
            <v>103291</v>
          </cell>
          <cell r="B3598" t="str">
            <v>TUBO EM COBRE FLEXÍVEL, DN 1/2", COM ISOLAMENTO, INSTALADO EM FORRO, PARA RAMAL DE ALIMENTAÇÃO DE AR CONDICIONADO, INCLUSO FIXADOR. AF_11/2021_PA</v>
          </cell>
          <cell r="C3598" t="str">
            <v>M</v>
          </cell>
          <cell r="D3598">
            <v>59.66</v>
          </cell>
        </row>
        <row r="3599">
          <cell r="A3599">
            <v>103292</v>
          </cell>
          <cell r="B3599" t="str">
            <v>TUBO EM COBRE FLEXÍVEL, DN 5/8", COM ISOLAMENTO, INSTALADO EM FORRO, PARA RAMAL DE ALIMENTAÇÃO DE AR CONDICIONADO, INCLUSO FIXADOR. AF_11/2021_PA</v>
          </cell>
          <cell r="C3599" t="str">
            <v>M</v>
          </cell>
          <cell r="D3599">
            <v>72.010000000000005</v>
          </cell>
        </row>
        <row r="3600">
          <cell r="A3600">
            <v>101936</v>
          </cell>
          <cell r="B3600" t="str">
            <v>INSTALAÇÃO DE TUBOS E CONEXÕES, EM AÇO/FERRO GALVANIZADO, PARA O CENTRO DE MEDIÇÃO DE GÁS DE EDIFÍCIO RESIDENCIAL, COM 4 PAVIMENTOS, 16 UNIDADES HABITACIONAIS, DN 32 (1 1/4") - FORNECIMENTO E INSTALAÇÃO. AF_10/2020</v>
          </cell>
          <cell r="C3600" t="str">
            <v>UN</v>
          </cell>
          <cell r="D3600">
            <v>9093.4699999999993</v>
          </cell>
        </row>
        <row r="3601">
          <cell r="A3601">
            <v>101937</v>
          </cell>
          <cell r="B3601" t="str">
            <v>INSTALAÇÃO DE TUBOS E CONEXÕES, EM AÇO/FERRO GALVANIZADO, PARA O CENTRO DE MEDIÇÃO DE GÁS DE EDIFÍCIO RESIDENCIAL, COM 4 PAVIMENTOS, 16 UNIDADES HABITACIONAIS, DN 50 (2") - FORNECIMENTO E INSTALAÇÃO. AF_10/2020</v>
          </cell>
          <cell r="C3601" t="str">
            <v>UN</v>
          </cell>
          <cell r="D3601">
            <v>16202.21</v>
          </cell>
        </row>
        <row r="3602">
          <cell r="A3602">
            <v>98294</v>
          </cell>
          <cell r="B3602" t="str">
            <v>CABO ELETRÔNICO CATEGORIA 5E, INSTALADO EM EDIFICAÇÃO RESIDENCIAL - FORNECIMENTO E INSTALAÇÃO. AF_11/2019</v>
          </cell>
          <cell r="C3602" t="str">
            <v>M</v>
          </cell>
          <cell r="D3602">
            <v>5.57</v>
          </cell>
        </row>
        <row r="3603">
          <cell r="A3603">
            <v>98295</v>
          </cell>
          <cell r="B3603" t="str">
            <v>CABO ELETRÔNICO CATEGORIA 5E, INSTALADO EM EDIFICAÇÃO INSTITUCIONAL - FORNECIMENTO E INSTALAÇÃO. AF_11/2019</v>
          </cell>
          <cell r="C3603" t="str">
            <v>M</v>
          </cell>
          <cell r="D3603">
            <v>4.75</v>
          </cell>
        </row>
        <row r="3604">
          <cell r="A3604">
            <v>98296</v>
          </cell>
          <cell r="B3604" t="str">
            <v>CABO ELETRÔNICO CATEGORIA 6, INSTALADO EM EDIFICAÇÃO RESIDENCIAL - FORNECIMENTO E INSTALAÇÃO. AF_11/2019</v>
          </cell>
          <cell r="C3604" t="str">
            <v>M</v>
          </cell>
          <cell r="D3604">
            <v>8.17</v>
          </cell>
        </row>
        <row r="3605">
          <cell r="A3605">
            <v>98297</v>
          </cell>
          <cell r="B3605" t="str">
            <v>CABO ELETRÔNICO CATEGORIA 6, INSTALADO EM EDIFICAÇÃO INSTITUCIONAL - FORNECIMENTO E INSTALAÇÃO. AF_11/2019</v>
          </cell>
          <cell r="C3605" t="str">
            <v>M</v>
          </cell>
          <cell r="D3605">
            <v>6.88</v>
          </cell>
        </row>
        <row r="3606">
          <cell r="A3606">
            <v>98298</v>
          </cell>
          <cell r="B3606" t="str">
            <v>CABO ELETRÔNICO CATEGORIA 6A, INSTALADO EM EDIFICAÇÃO RESIDENCIAL - FORNECIMENTO E INSTALAÇÃO. AF_11/2019</v>
          </cell>
          <cell r="C3606" t="str">
            <v>M</v>
          </cell>
          <cell r="D3606">
            <v>19.38</v>
          </cell>
        </row>
        <row r="3607">
          <cell r="A3607">
            <v>98299</v>
          </cell>
          <cell r="B3607" t="str">
            <v>CABO ELETRÔNICO CATEGORIA 6A, INSTALADO EM EDIFICAÇÃO INSTITUCIONAL - FORNECIMENTO E INSTALAÇÃO. AF_11/2019</v>
          </cell>
          <cell r="C3607" t="str">
            <v>M</v>
          </cell>
          <cell r="D3607">
            <v>17.79</v>
          </cell>
        </row>
        <row r="3608">
          <cell r="A3608">
            <v>98300</v>
          </cell>
          <cell r="B3608" t="str">
            <v>CABO COAXIAL RG6 95% - FORNECIMENTO E INSTALAÇÃO. AF_11/2019</v>
          </cell>
          <cell r="C3608" t="str">
            <v>M</v>
          </cell>
          <cell r="D3608">
            <v>5.88</v>
          </cell>
        </row>
        <row r="3609">
          <cell r="A3609">
            <v>98301</v>
          </cell>
          <cell r="B3609" t="str">
            <v>PATCH PANEL 24 PORTAS, CATEGORIA 5E - FORNECIMENTO E INSTALAÇÃO. AF_11/2019</v>
          </cell>
          <cell r="C3609" t="str">
            <v>UN</v>
          </cell>
          <cell r="D3609">
            <v>949.62</v>
          </cell>
        </row>
        <row r="3610">
          <cell r="A3610">
            <v>98302</v>
          </cell>
          <cell r="B3610" t="str">
            <v>PATCH PANEL 24 PORTAS, CATEGORIA 6 - FORNECIMENTO E INSTALAÇÃO. AF_11/2019</v>
          </cell>
          <cell r="C3610" t="str">
            <v>UN</v>
          </cell>
          <cell r="D3610">
            <v>1943.31</v>
          </cell>
        </row>
        <row r="3611">
          <cell r="A3611">
            <v>98304</v>
          </cell>
          <cell r="B3611" t="str">
            <v>PATCH PANEL 48 PORTAS, CATEGORIA 6 - FORNECIMENTO E INSTALAÇÃO. AF_11/2019</v>
          </cell>
          <cell r="C3611" t="str">
            <v>UN</v>
          </cell>
          <cell r="D3611">
            <v>6299.79</v>
          </cell>
        </row>
        <row r="3612">
          <cell r="A3612">
            <v>98305</v>
          </cell>
          <cell r="B3612" t="str">
            <v>RACK FECHADO PARA SERVIDOR - FORNECIMENTO E INSTALAÇÃO. AF_11/2019</v>
          </cell>
          <cell r="C3612" t="str">
            <v>UN</v>
          </cell>
          <cell r="D3612">
            <v>4878.0200000000004</v>
          </cell>
        </row>
        <row r="3613">
          <cell r="A3613">
            <v>98306</v>
          </cell>
          <cell r="B3613" t="str">
            <v>BLOCO DE ENGATE RÁPIDO PARA BASTIDOR TIPO M10 - FORNECIMENTO E INSTALAÇÃO. AF_11/2019</v>
          </cell>
          <cell r="C3613" t="str">
            <v>UN</v>
          </cell>
          <cell r="D3613">
            <v>91.72</v>
          </cell>
        </row>
        <row r="3614">
          <cell r="A3614">
            <v>98307</v>
          </cell>
          <cell r="B3614" t="str">
            <v>TOMADA DE REDE RJ45 - FORNECIMENTO E INSTALAÇÃO. AF_11/2019</v>
          </cell>
          <cell r="C3614" t="str">
            <v>UN</v>
          </cell>
          <cell r="D3614">
            <v>56.22</v>
          </cell>
        </row>
        <row r="3615">
          <cell r="A3615">
            <v>98308</v>
          </cell>
          <cell r="B3615" t="str">
            <v>TOMADA PARA TELEFONE RJ11 - FORNECIMENTO E INSTALAÇÃO. AF_11/2019</v>
          </cell>
          <cell r="C3615" t="str">
            <v>UN</v>
          </cell>
          <cell r="D3615">
            <v>37.01</v>
          </cell>
        </row>
        <row r="3616">
          <cell r="A3616">
            <v>98593</v>
          </cell>
          <cell r="B3616" t="str">
            <v>PATCH PANEL 48 PORTAS, CATEGORIA 5E - FORNECIMENTO E INSTALAÇÃO. AF_11/2019</v>
          </cell>
          <cell r="C3616" t="str">
            <v>UN</v>
          </cell>
          <cell r="D3616">
            <v>4273.63</v>
          </cell>
        </row>
        <row r="3617">
          <cell r="A3617">
            <v>100553</v>
          </cell>
          <cell r="B3617" t="str">
            <v>CABO COAXIAL RG11 95% - FORNECIMENTO E INSTALAÇÃO. AF_11/2019</v>
          </cell>
          <cell r="C3617" t="str">
            <v>M</v>
          </cell>
          <cell r="D3617">
            <v>21.43</v>
          </cell>
        </row>
        <row r="3618">
          <cell r="A3618">
            <v>100554</v>
          </cell>
          <cell r="B3618" t="str">
            <v>CABO COAXIAL RG59 95% - FORNECIMENTO E INSTALAÇÃO. AF_11/2019</v>
          </cell>
          <cell r="C3618" t="str">
            <v>M</v>
          </cell>
          <cell r="D3618">
            <v>5.6</v>
          </cell>
        </row>
        <row r="3619">
          <cell r="A3619">
            <v>100555</v>
          </cell>
          <cell r="B3619" t="str">
            <v>RACK ABERTO EM COLUNA 44U PARA SERVIDOR - FORNECIMENTO E INSTALAÇÃO. AF_11/2019</v>
          </cell>
          <cell r="C3619" t="str">
            <v>UN</v>
          </cell>
          <cell r="D3619">
            <v>2427.35</v>
          </cell>
        </row>
        <row r="3620">
          <cell r="A3620">
            <v>89355</v>
          </cell>
          <cell r="B3620" t="str">
            <v>TUBO, PVC, SOLDÁVEL, DE 20MM, INSTALADO EM RAMAL OU SUB-RAMAL DE ÁGUA - FORNECIMENTO E INSTALAÇÃO. AF_06/2022</v>
          </cell>
          <cell r="C3620" t="str">
            <v>M</v>
          </cell>
          <cell r="D3620">
            <v>21.01</v>
          </cell>
        </row>
        <row r="3621">
          <cell r="A3621">
            <v>89356</v>
          </cell>
          <cell r="B3621" t="str">
            <v>TUBO, PVC, SOLDÁVEL, DE 25MM, INSTALADO EM RAMAL OU SUB-RAMAL DE ÁGUA - FORNECIMENTO E INSTALAÇÃO. AF_06/2022</v>
          </cell>
          <cell r="C3621" t="str">
            <v>M</v>
          </cell>
          <cell r="D3621">
            <v>24.22</v>
          </cell>
        </row>
        <row r="3622">
          <cell r="A3622">
            <v>89357</v>
          </cell>
          <cell r="B3622" t="str">
            <v>TUBO, PVC, SOLDÁVEL, DE 32MM, INSTALADO EM RAMAL OU SUB-RAMAL DE ÁGUA - FORNECIMENTO E INSTALAÇÃO. AF_06/2022</v>
          </cell>
          <cell r="C3622" t="str">
            <v>M</v>
          </cell>
          <cell r="D3622">
            <v>33.94</v>
          </cell>
        </row>
        <row r="3623">
          <cell r="A3623">
            <v>89401</v>
          </cell>
          <cell r="B3623" t="str">
            <v>TUBO, PVC, SOLDÁVEL, DE 20MM, INSTALADO EM RAMAL DE DISTRIBUIÇÃO DE ÁGUA - FORNECIMENTO E INSTALAÇÃO. AF_06/2022</v>
          </cell>
          <cell r="C3623" t="str">
            <v>M</v>
          </cell>
          <cell r="D3623">
            <v>11.45</v>
          </cell>
        </row>
        <row r="3624">
          <cell r="A3624">
            <v>89402</v>
          </cell>
          <cell r="B3624" t="str">
            <v>TUBO, PVC, SOLDÁVEL, DE 25MM, INSTALADO EM RAMAL DE DISTRIBUIÇÃO DE ÁGUA - FORNECIMENTO E INSTALAÇÃO. AF_06/2022</v>
          </cell>
          <cell r="C3624" t="str">
            <v>M</v>
          </cell>
          <cell r="D3624">
            <v>13.15</v>
          </cell>
        </row>
        <row r="3625">
          <cell r="A3625">
            <v>89403</v>
          </cell>
          <cell r="B3625" t="str">
            <v>TUBO, PVC, SOLDÁVEL, DE 32MM, INSTALADO EM RAMAL DE DISTRIBUIÇÃO DE ÁGUA - FORNECIMENTO E INSTALAÇÃO. AF_06/2022</v>
          </cell>
          <cell r="C3625" t="str">
            <v>M</v>
          </cell>
          <cell r="D3625">
            <v>20.74</v>
          </cell>
        </row>
        <row r="3626">
          <cell r="A3626">
            <v>89446</v>
          </cell>
          <cell r="B3626" t="str">
            <v>TUBO, PVC, SOLDÁVEL, DE 25MM, INSTALADO EM PRUMADA DE ÁGUA - FORNECIMENTO E INSTALAÇÃO. AF_06/2022</v>
          </cell>
          <cell r="C3626" t="str">
            <v>M</v>
          </cell>
          <cell r="D3626">
            <v>6.19</v>
          </cell>
        </row>
        <row r="3627">
          <cell r="A3627">
            <v>89447</v>
          </cell>
          <cell r="B3627" t="str">
            <v>TUBO, PVC, SOLDÁVEL, DE 32MM, INSTALADO EM PRUMADA DE ÁGUA - FORNECIMENTO E INSTALAÇÃO. AF_06/2022</v>
          </cell>
          <cell r="C3627" t="str">
            <v>M</v>
          </cell>
          <cell r="D3627">
            <v>12.46</v>
          </cell>
        </row>
        <row r="3628">
          <cell r="A3628">
            <v>89448</v>
          </cell>
          <cell r="B3628" t="str">
            <v>TUBO, PVC, SOLDÁVEL, DE 40MM, INSTALADO EM PRUMADA DE ÁGUA - FORNECIMENTO E INSTALAÇÃO. AF_06/2022</v>
          </cell>
          <cell r="C3628" t="str">
            <v>M</v>
          </cell>
          <cell r="D3628">
            <v>19.13</v>
          </cell>
        </row>
        <row r="3629">
          <cell r="A3629">
            <v>89449</v>
          </cell>
          <cell r="B3629" t="str">
            <v>TUBO, PVC, SOLDÁVEL, DE 50MM, INSTALADO EM PRUMADA DE ÁGUA - FORNECIMENTO E INSTALAÇÃO. AF_06/2022</v>
          </cell>
          <cell r="C3629" t="str">
            <v>M</v>
          </cell>
          <cell r="D3629">
            <v>21.15</v>
          </cell>
        </row>
        <row r="3630">
          <cell r="A3630">
            <v>89450</v>
          </cell>
          <cell r="B3630" t="str">
            <v>TUBO, PVC, SOLDÁVEL, DE 60MM, INSTALADO EM PRUMADA DE ÁGUA - FORNECIMENTO E INSTALAÇÃO. AF_06/2022</v>
          </cell>
          <cell r="C3630" t="str">
            <v>M</v>
          </cell>
          <cell r="D3630">
            <v>34.01</v>
          </cell>
        </row>
        <row r="3631">
          <cell r="A3631">
            <v>89451</v>
          </cell>
          <cell r="B3631" t="str">
            <v>TUBO, PVC, SOLDÁVEL, DE 75MM, INSTALADO EM PRUMADA DE ÁGUA - FORNECIMENTO E INSTALAÇÃO. AF_06/2022</v>
          </cell>
          <cell r="C3631" t="str">
            <v>M</v>
          </cell>
          <cell r="D3631">
            <v>55.51</v>
          </cell>
        </row>
        <row r="3632">
          <cell r="A3632">
            <v>89452</v>
          </cell>
          <cell r="B3632" t="str">
            <v>TUBO, PVC, SOLDÁVEL, DE 85MM, INSTALADO EM PRUMADA DE ÁGUA - FORNECIMENTO E INSTALAÇÃO. AF_06/2022</v>
          </cell>
          <cell r="C3632" t="str">
            <v>M</v>
          </cell>
          <cell r="D3632">
            <v>76.56</v>
          </cell>
        </row>
        <row r="3633">
          <cell r="A3633">
            <v>89508</v>
          </cell>
          <cell r="B3633" t="str">
            <v>TUBO PVC, SÉRIE R, ÁGUA PLUVIAL, DN 40 MM, FORNECIDO E INSTALADO EM RAMAL DE ENCAMINHAMENTO. AF_06/2022</v>
          </cell>
          <cell r="C3633" t="str">
            <v>M</v>
          </cell>
          <cell r="D3633">
            <v>19.46</v>
          </cell>
        </row>
        <row r="3634">
          <cell r="A3634">
            <v>89509</v>
          </cell>
          <cell r="B3634" t="str">
            <v>TUBO PVC, SÉRIE R, ÁGUA PLUVIAL, DN 50 MM, FORNECIDO E INSTALADO EM RAMAL DE ENCAMINHAMENTO. AF_06/2022</v>
          </cell>
          <cell r="C3634" t="str">
            <v>M</v>
          </cell>
          <cell r="D3634">
            <v>26.46</v>
          </cell>
        </row>
        <row r="3635">
          <cell r="A3635">
            <v>89511</v>
          </cell>
          <cell r="B3635" t="str">
            <v>TUBO PVC, SÉRIE R, ÁGUA PLUVIAL, DN 75 MM, FORNECIDO E INSTALADO EM RAMAL DE ENCAMINHAMENTO. AF_06/2022</v>
          </cell>
          <cell r="C3635" t="str">
            <v>M</v>
          </cell>
          <cell r="D3635">
            <v>45.51</v>
          </cell>
        </row>
        <row r="3636">
          <cell r="A3636">
            <v>89512</v>
          </cell>
          <cell r="B3636" t="str">
            <v>TUBO PVC, SÉRIE R, ÁGUA PLUVIAL, DN 100 MM, FORNECIDO E INSTALADO EM RAMAL DE ENCAMINHAMENTO. AF_06/2022</v>
          </cell>
          <cell r="C3636" t="str">
            <v>M</v>
          </cell>
          <cell r="D3636">
            <v>57.3</v>
          </cell>
        </row>
        <row r="3637">
          <cell r="A3637">
            <v>89576</v>
          </cell>
          <cell r="B3637" t="str">
            <v>TUBO PVC, SÉRIE R, ÁGUA PLUVIAL, DN 75 MM, FORNECIDO E INSTALADO EM CONDUTORES VERTICAIS DE ÁGUAS PLUVIAIS. AF_06/2022</v>
          </cell>
          <cell r="C3637" t="str">
            <v>M</v>
          </cell>
          <cell r="D3637">
            <v>33.380000000000003</v>
          </cell>
        </row>
        <row r="3638">
          <cell r="A3638">
            <v>89578</v>
          </cell>
          <cell r="B3638" t="str">
            <v>TUBO PVC, SÉRIE R, ÁGUA PLUVIAL, DN 100 MM, FORNECIDO E INSTALADO EM CONDUTORES VERTICAIS DE ÁGUAS PLUVIAIS. AF_06/2022</v>
          </cell>
          <cell r="C3638" t="str">
            <v>M</v>
          </cell>
          <cell r="D3638">
            <v>41.21</v>
          </cell>
        </row>
        <row r="3639">
          <cell r="A3639">
            <v>89580</v>
          </cell>
          <cell r="B3639" t="str">
            <v>TUBO PVC, SÉRIE R, ÁGUA PLUVIAL, DN 150 MM, FORNECIDO E INSTALADO EM CONDUTORES VERTICAIS DE ÁGUAS PLUVIAIS. AF_06/2022</v>
          </cell>
          <cell r="C3639" t="str">
            <v>M</v>
          </cell>
          <cell r="D3639">
            <v>85.58</v>
          </cell>
        </row>
        <row r="3640">
          <cell r="A3640">
            <v>89633</v>
          </cell>
          <cell r="B3640" t="str">
            <v>TUBO, CPVC, SOLDÁVEL, DN 15MM, INSTALADO EM RAMAL OU SUB-RAMAL DE ÁGUA - FORNECIMENTO E INSTALAÇÃO. AF_06/2022</v>
          </cell>
          <cell r="C3640" t="str">
            <v>M</v>
          </cell>
          <cell r="D3640">
            <v>27.59</v>
          </cell>
        </row>
        <row r="3641">
          <cell r="A3641">
            <v>89634</v>
          </cell>
          <cell r="B3641" t="str">
            <v>TUBO, CPVC, SOLDÁVEL, DN 22MM, INSTALADO EM RAMAL OU SUB-RAMAL DE ÁGUA - FORNECIMENTO E INSTALAÇÃO. AF_06/2022</v>
          </cell>
          <cell r="C3641" t="str">
            <v>M</v>
          </cell>
          <cell r="D3641">
            <v>39.549999999999997</v>
          </cell>
        </row>
        <row r="3642">
          <cell r="A3642">
            <v>89635</v>
          </cell>
          <cell r="B3642" t="str">
            <v>TUBO, CPVC, SOLDÁVEL, DN 28MM, INSTALADO EM RAMAL OU SUB-RAMAL DE ÁGUA - FORNECIMENTO E INSTALAÇÃO. AF_06/2022</v>
          </cell>
          <cell r="C3642" t="str">
            <v>M</v>
          </cell>
          <cell r="D3642">
            <v>58.77</v>
          </cell>
        </row>
        <row r="3643">
          <cell r="A3643">
            <v>89636</v>
          </cell>
          <cell r="B3643" t="str">
            <v>TUBO, CPVC, SOLDÁVEL, DN 35MM, INSTALADO EM RAMAL OU SUB-RAMAL DE ÁGUA   FORNECIMENTO E INSTALAÇÃO. AF_06/2022</v>
          </cell>
          <cell r="C3643" t="str">
            <v>M</v>
          </cell>
          <cell r="D3643">
            <v>74.150000000000006</v>
          </cell>
        </row>
        <row r="3644">
          <cell r="A3644">
            <v>89711</v>
          </cell>
          <cell r="B3644" t="str">
            <v>TUBO PVC, SERIE NORMAL, ESGOTO PREDIAL, DN 40 MM, FORNECIDO E INSTALADO EM RAMAL DE DESCARGA OU RAMAL DE ESGOTO SANITÁRIO. AF_08/2022</v>
          </cell>
          <cell r="C3644" t="str">
            <v>M</v>
          </cell>
          <cell r="D3644">
            <v>23.32</v>
          </cell>
        </row>
        <row r="3645">
          <cell r="A3645">
            <v>89712</v>
          </cell>
          <cell r="B3645" t="str">
            <v>TUBO PVC, SERIE NORMAL, ESGOTO PREDIAL, DN 50 MM, FORNECIDO E INSTALADO EM RAMAL DE DESCARGA OU RAMAL DE ESGOTO SANITÁRIO. AF_08/2022</v>
          </cell>
          <cell r="C3645" t="str">
            <v>M</v>
          </cell>
          <cell r="D3645">
            <v>30.34</v>
          </cell>
        </row>
        <row r="3646">
          <cell r="A3646">
            <v>89713</v>
          </cell>
          <cell r="B3646" t="str">
            <v>TUBO PVC, SERIE NORMAL, ESGOTO PREDIAL, DN 75 MM, FORNECIDO E INSTALADO EM RAMAL DE DESCARGA OU RAMAL DE ESGOTO SANITÁRIO. AF_08/2022</v>
          </cell>
          <cell r="C3646" t="str">
            <v>M</v>
          </cell>
          <cell r="D3646">
            <v>38.03</v>
          </cell>
        </row>
        <row r="3647">
          <cell r="A3647">
            <v>89714</v>
          </cell>
          <cell r="B3647" t="str">
            <v>TUBO PVC, SERIE NORMAL, ESGOTO PREDIAL, DN 100 MM, FORNECIDO E INSTALADO EM RAMAL DE DESCARGA OU RAMAL DE ESGOTO SANITÁRIO. AF_08/2022</v>
          </cell>
          <cell r="C3647" t="str">
            <v>M</v>
          </cell>
          <cell r="D3647">
            <v>42.24</v>
          </cell>
        </row>
        <row r="3648">
          <cell r="A3648">
            <v>89716</v>
          </cell>
          <cell r="B3648" t="str">
            <v>TUBO, CPVC, SOLDÁVEL, DN 22MM, INSTALADO EM RAMAL DE DISTRIBUIÇÃO DE ÁGUA - FORNECIMENTO E INSTALAÇÃO. AF_06/2022</v>
          </cell>
          <cell r="C3648" t="str">
            <v>M</v>
          </cell>
          <cell r="D3648">
            <v>29.51</v>
          </cell>
        </row>
        <row r="3649">
          <cell r="A3649">
            <v>89717</v>
          </cell>
          <cell r="B3649" t="str">
            <v>TUBO, CPVC, SOLDÁVEL, DN 28MM, INSTALADO EM RAMAL DE DISTRIBUIÇÃO DE ÁGUA - FORNECIMENTO E INSTALAÇÃO. AF_06/2022</v>
          </cell>
          <cell r="C3649" t="str">
            <v>M</v>
          </cell>
          <cell r="D3649">
            <v>46.92</v>
          </cell>
        </row>
        <row r="3650">
          <cell r="A3650">
            <v>89770</v>
          </cell>
          <cell r="B3650" t="str">
            <v>TUBO, CPVC, SOLDÁVEL, DN 35MM, INSTALADO EM PRUMADA DE ÁGUA   FORNECIMENTO E INSTALAÇÃO. AF_06/2022</v>
          </cell>
          <cell r="C3650" t="str">
            <v>M</v>
          </cell>
          <cell r="D3650">
            <v>51.42</v>
          </cell>
        </row>
        <row r="3651">
          <cell r="A3651">
            <v>89771</v>
          </cell>
          <cell r="B3651" t="str">
            <v>TUBO, CPVC, SOLDÁVEL, DN 42MM, INSTALADO EM PRUMADA DE ÁGUA   FORNECIMENTO E INSTALAÇÃO. AF_06/2022</v>
          </cell>
          <cell r="C3651" t="str">
            <v>M</v>
          </cell>
          <cell r="D3651">
            <v>68.680000000000007</v>
          </cell>
        </row>
        <row r="3652">
          <cell r="A3652">
            <v>89773</v>
          </cell>
          <cell r="B3652" t="str">
            <v>TUBO, CPVC, SOLDÁVEL, DN 73MM, INSTALADO EM PRUMADA DE ÁGUA   FORNECIMENTO E INSTALAÇÃO. AF_06/2022</v>
          </cell>
          <cell r="C3652" t="str">
            <v>M</v>
          </cell>
          <cell r="D3652">
            <v>161.5</v>
          </cell>
        </row>
        <row r="3653">
          <cell r="A3653">
            <v>89775</v>
          </cell>
          <cell r="B3653" t="str">
            <v>TUBO, CPVC, SOLDÁVEL, DN 89MM, INSTALADO EM PRUMADA DE ÁGUA   FORNECIMENTO E INSTALAÇÃO. AF_06/2022</v>
          </cell>
          <cell r="C3653" t="str">
            <v>M</v>
          </cell>
          <cell r="D3653">
            <v>252.62</v>
          </cell>
        </row>
        <row r="3654">
          <cell r="A3654">
            <v>89798</v>
          </cell>
          <cell r="B3654" t="str">
            <v>TUBO PVC, SERIE NORMAL, ESGOTO PREDIAL, DN 50 MM, FORNECIDO E INSTALADO EM PRUMADA DE ESGOTO SANITÁRIO OU VENTILAÇÃO. AF_08/2022</v>
          </cell>
          <cell r="C3654" t="str">
            <v>M</v>
          </cell>
          <cell r="D3654">
            <v>16.68</v>
          </cell>
        </row>
        <row r="3655">
          <cell r="A3655">
            <v>89799</v>
          </cell>
          <cell r="B3655" t="str">
            <v>TUBO PVC, SERIE NORMAL, ESGOTO PREDIAL, DN 75 MM, FORNECIDO E INSTALADO EM PRUMADA DE ESGOTO SANITÁRIO OU VENTILAÇÃO. AF_08/2022</v>
          </cell>
          <cell r="C3655" t="str">
            <v>M</v>
          </cell>
          <cell r="D3655">
            <v>26.68</v>
          </cell>
        </row>
        <row r="3656">
          <cell r="A3656">
            <v>89800</v>
          </cell>
          <cell r="B3656" t="str">
            <v>TUBO PVC, SERIE NORMAL, ESGOTO PREDIAL, DN 100 MM, FORNECIDO E INSTALADO EM PRUMADA DE ESGOTO SANITÁRIO OU VENTILAÇÃO. AF_08/2022</v>
          </cell>
          <cell r="C3656" t="str">
            <v>M</v>
          </cell>
          <cell r="D3656">
            <v>33.25</v>
          </cell>
        </row>
        <row r="3657">
          <cell r="A3657">
            <v>89848</v>
          </cell>
          <cell r="B3657" t="str">
            <v>TUBO PVC, SERIE NORMAL, ESGOTO PREDIAL, DN 100 MM, FORNECIDO E INSTALADO EM SUBCOLETOR AÉREO DE ESGOTO SANITÁRIO. AF_08/2022</v>
          </cell>
          <cell r="C3657" t="str">
            <v>M</v>
          </cell>
          <cell r="D3657">
            <v>32.08</v>
          </cell>
        </row>
        <row r="3658">
          <cell r="A3658">
            <v>89849</v>
          </cell>
          <cell r="B3658" t="str">
            <v>TUBO PVC, SERIE NORMAL, ESGOTO PREDIAL, DN 150 MM, FORNECIDO E INSTALADO EM SUBCOLETOR AÉREO DE ESGOTO SANITÁRIO. AF_08/2022</v>
          </cell>
          <cell r="C3658" t="str">
            <v>M</v>
          </cell>
          <cell r="D3658">
            <v>68.290000000000006</v>
          </cell>
        </row>
        <row r="3659">
          <cell r="A3659">
            <v>89865</v>
          </cell>
          <cell r="B3659" t="str">
            <v>TUBO, PVC, SOLDÁVEL, DE 25MM, INSTALADO EM DRENO DE AR-CONDICIONADO - FORNECIMENTO E INSTALAÇÃO. AF_08/2022</v>
          </cell>
          <cell r="C3659" t="str">
            <v>M</v>
          </cell>
          <cell r="D3659">
            <v>17.899999999999999</v>
          </cell>
        </row>
        <row r="3660">
          <cell r="A3660">
            <v>92275</v>
          </cell>
          <cell r="B3660" t="str">
            <v>TUBO EM COBRE RÍGIDO, DN 22 MM, CLASSE E, SEM ISOLAMENTO, INSTALADO EM PRUMADA DE HIDRÁULICA PREDIAL - FORNECIMENTO E INSTALAÇÃO. AF_04/2022</v>
          </cell>
          <cell r="C3660" t="str">
            <v>M</v>
          </cell>
          <cell r="D3660">
            <v>56.54</v>
          </cell>
        </row>
        <row r="3661">
          <cell r="A3661">
            <v>92276</v>
          </cell>
          <cell r="B3661" t="str">
            <v>TUBO EM COBRE RÍGIDO, DN 28 MM, CLASSE E, SEM ISOLAMENTO, INSTALADO EM PRUMADA DE HIDRÁULICA PREDIAL - FORNECIMENTO E INSTALAÇÃO. AF_04/2022</v>
          </cell>
          <cell r="C3661" t="str">
            <v>M</v>
          </cell>
          <cell r="D3661">
            <v>71.8</v>
          </cell>
        </row>
        <row r="3662">
          <cell r="A3662">
            <v>92277</v>
          </cell>
          <cell r="B3662" t="str">
            <v>TUBO EM COBRE RÍGIDO, DN 35 MM, CLASSE E, SEM ISOLAMENTO, INSTALADO EM PRUMADA DE HIDRÁULICA PREDIAL - FORNECIMENTO E INSTALAÇÃO. AF_04/2022</v>
          </cell>
          <cell r="C3662" t="str">
            <v>M</v>
          </cell>
          <cell r="D3662">
            <v>103.75</v>
          </cell>
        </row>
        <row r="3663">
          <cell r="A3663">
            <v>92278</v>
          </cell>
          <cell r="B3663" t="str">
            <v>TUBO EM COBRE RÍGIDO, DN 42 MM, CLASSE E, SEM ISOLAMENTO, INSTALADO EM PRUMADA DE HIDRÁULICA PREDIAL - FORNECIMENTO E INSTALAÇÃO. AF_04/2022</v>
          </cell>
          <cell r="C3663" t="str">
            <v>M</v>
          </cell>
          <cell r="D3663">
            <v>139.61000000000001</v>
          </cell>
        </row>
        <row r="3664">
          <cell r="A3664">
            <v>92279</v>
          </cell>
          <cell r="B3664" t="str">
            <v>TUBO EM COBRE RÍGIDO, DN 54 MM, CLASSE E, SEM ISOLAMENTO, INSTALADO EM PRUMADA DE HIDRÁULICA PREDIAL - FORNECIMENTO E INSTALAÇÃO. AF_04/2022</v>
          </cell>
          <cell r="C3664" t="str">
            <v>M</v>
          </cell>
          <cell r="D3664">
            <v>201.81</v>
          </cell>
        </row>
        <row r="3665">
          <cell r="A3665">
            <v>92280</v>
          </cell>
          <cell r="B3665" t="str">
            <v>TUBO EM COBRE RÍGIDO, DN 66 MM, CLASSE E, SEM ISOLAMENTO, INSTALADO EM PRUMADA DE HIDRÁULICA PREDIAL - FORNECIMENTO E INSTALAÇÃO. AF_04/2022</v>
          </cell>
          <cell r="C3665" t="str">
            <v>M</v>
          </cell>
          <cell r="D3665">
            <v>283.32</v>
          </cell>
        </row>
        <row r="3666">
          <cell r="A3666">
            <v>92281</v>
          </cell>
          <cell r="B3666" t="str">
            <v>TUBO EM COBRE RÍGIDO, DN 22 MM, CLASSE E, COM ISOLAMENTO, INSTALADO EM PRUMADA DE HIDRÁULICA PREDIAL - FORNECIMENTO E INSTALAÇÃO. AF_04/2022</v>
          </cell>
          <cell r="C3666" t="str">
            <v>M</v>
          </cell>
          <cell r="D3666">
            <v>108.53</v>
          </cell>
        </row>
        <row r="3667">
          <cell r="A3667">
            <v>92282</v>
          </cell>
          <cell r="B3667" t="str">
            <v>TUBO EM COBRE RÍGIDO, DN 28 MM, CLASSE E, COM ISOLAMENTO, INSTALADO EM PRUMADA DE HIDRÁULICA PREDIAL - FORNECIMENTO E INSTALAÇÃO. AF_04/2022</v>
          </cell>
          <cell r="C3667" t="str">
            <v>M</v>
          </cell>
          <cell r="D3667">
            <v>125.89</v>
          </cell>
        </row>
        <row r="3668">
          <cell r="A3668">
            <v>92283</v>
          </cell>
          <cell r="B3668" t="str">
            <v>TUBO EM COBRE RÍGIDO, DN 35 MM, CLASSE E, COM ISOLAMENTO, INSTALADO EM PRUMADA DE HIDRÁULICA PREDIAL - FORNECIMENTO E INSTALAÇÃO. AF_04/2022</v>
          </cell>
          <cell r="C3668" t="str">
            <v>M</v>
          </cell>
          <cell r="D3668">
            <v>172.01</v>
          </cell>
        </row>
        <row r="3669">
          <cell r="A3669">
            <v>92284</v>
          </cell>
          <cell r="B3669" t="str">
            <v>TUBO EM COBRE RÍGIDO, DN 42 MM, CLASSE E, COM ISOLAMENTO, INSTALADO EM PRUMADA DE HIDRÁULICA PREDIAL - FORNECIMENTO E INSTALAÇÃO. AF_04/2022</v>
          </cell>
          <cell r="C3669" t="str">
            <v>M</v>
          </cell>
          <cell r="D3669">
            <v>217.37</v>
          </cell>
        </row>
        <row r="3670">
          <cell r="A3670">
            <v>92285</v>
          </cell>
          <cell r="B3670" t="str">
            <v>TUBO EM COBRE RÍGIDO, DN 54 MM, CLASSE E, COM ISOLAMENTO, INSTALADO EM PRUMADA DE HIDRÁULICA PREDIAL - FORNECIMENTO E INSTALAÇÃO. AF_04/2022</v>
          </cell>
          <cell r="C3670" t="str">
            <v>M</v>
          </cell>
          <cell r="D3670">
            <v>294.67</v>
          </cell>
        </row>
        <row r="3671">
          <cell r="A3671">
            <v>92286</v>
          </cell>
          <cell r="B3671" t="str">
            <v>TUBO EM COBRE RÍGIDO, DN 66 MM, CLASSE E, COM ISOLAMENTO, INSTALADO EM PRUMADA DE HIDRÁULICA PREDIAL - FORNECIMENTO E INSTALAÇÃO. AF_04/2022</v>
          </cell>
          <cell r="C3671" t="str">
            <v>M</v>
          </cell>
          <cell r="D3671">
            <v>377.47</v>
          </cell>
        </row>
        <row r="3672">
          <cell r="A3672">
            <v>92305</v>
          </cell>
          <cell r="B3672" t="str">
            <v>TUBO EM COBRE RÍGIDO, DN 15 MM, CLASSE E, SEM ISOLAMENTO, INSTALADO EM RAMAL DE DISTRIBUIÇÃO DE HIDRÁULICA PREDIAL - FORNECIMENTO E INSTALAÇÃO. AF_04/2022</v>
          </cell>
          <cell r="C3672" t="str">
            <v>M</v>
          </cell>
          <cell r="D3672">
            <v>38.32</v>
          </cell>
        </row>
        <row r="3673">
          <cell r="A3673">
            <v>92306</v>
          </cell>
          <cell r="B3673" t="str">
            <v>TUBO EM COBRE RÍGIDO, DN 22 MM, CLASSE E, SEM ISOLAMENTO, INSTALADO EM RAMAL DE DISTRIBUIÇÃO DE HIDRÁULICA PREDIAL - FORNECIMENTO E INSTALAÇÃO. AF_04/2022</v>
          </cell>
          <cell r="C3673" t="str">
            <v>M</v>
          </cell>
          <cell r="D3673">
            <v>62.11</v>
          </cell>
        </row>
        <row r="3674">
          <cell r="A3674">
            <v>92307</v>
          </cell>
          <cell r="B3674" t="str">
            <v>TUBO EM COBRE RÍGIDO, DN 28 MM, CLASSE E, SEM ISOLAMENTO, INSTALADO EM RAMAL DE DISTRIBUIÇÃO DE HIDRÁULICA PREDIAL - FORNECIMENTO E INSTALAÇÃO. AF_04/2022</v>
          </cell>
          <cell r="C3674" t="str">
            <v>M</v>
          </cell>
          <cell r="D3674">
            <v>77.63</v>
          </cell>
        </row>
        <row r="3675">
          <cell r="A3675">
            <v>92308</v>
          </cell>
          <cell r="B3675" t="str">
            <v>TUBO EM COBRE RÍGIDO, DN 15 MM, CLASSE E, COM ISOLAMENTO, INSTALADO EM RAMAL DE DISTRIBUIÇÃO DE HIDRÁULICA PREDIAL - FORNECIMENTO E INSTALAÇÃO. AF_04/2022</v>
          </cell>
          <cell r="C3675" t="str">
            <v>M</v>
          </cell>
          <cell r="D3675">
            <v>52.43</v>
          </cell>
        </row>
        <row r="3676">
          <cell r="A3676">
            <v>92309</v>
          </cell>
          <cell r="B3676" t="str">
            <v>TUBO EM COBRE RÍGIDO, DN 22 MM, CLASSE E, COM ISOLAMENTO, INSTALADO EM RAMAL DE DISTRIBUIÇÃO DE HIDRÁULICA PREDIAL - FORNECIMENTO E INSTALAÇÃO. AF_04/2022</v>
          </cell>
          <cell r="C3676" t="str">
            <v>M</v>
          </cell>
          <cell r="D3676">
            <v>116.89</v>
          </cell>
        </row>
        <row r="3677">
          <cell r="A3677">
            <v>92310</v>
          </cell>
          <cell r="B3677" t="str">
            <v>TUBO EM COBRE RÍGIDO, DN 28 MM, CLASSE E, COM ISOLAMENTO, INSTALADO EM RAMAL DE DISTRIBUIÇÃO DE HIDRÁULICA PREDIAL - FORNECIMENTO E INSTALAÇÃO. AF_04/2022</v>
          </cell>
          <cell r="C3677" t="str">
            <v>M</v>
          </cell>
          <cell r="D3677">
            <v>134.5</v>
          </cell>
        </row>
        <row r="3678">
          <cell r="A3678">
            <v>92320</v>
          </cell>
          <cell r="B3678" t="str">
            <v>TUBO EM COBRE RÍGIDO, DN 15 MM, CLASSE E, SEM ISOLAMENTO, INSTALADO EM RAMAL E SUB-RAMAL DE HIDRÁULICA PREDIAL - FORNECIMENTO E INSTALAÇÃO. AF_04/2022</v>
          </cell>
          <cell r="C3678" t="str">
            <v>M</v>
          </cell>
          <cell r="D3678">
            <v>49.77</v>
          </cell>
        </row>
        <row r="3679">
          <cell r="A3679">
            <v>92321</v>
          </cell>
          <cell r="B3679" t="str">
            <v>TUBO EM COBRE RÍGIDO, DN 22 MM, CLASSE E, SEM ISOLAMENTO, INSTALADO EM RAMAL E SUB-RAMAL DE HIDRÁULICA PREDIAL - FORNECIMENTO E INSTALAÇÃO. AF_04/2022</v>
          </cell>
          <cell r="C3679" t="str">
            <v>M</v>
          </cell>
          <cell r="D3679">
            <v>81.86</v>
          </cell>
        </row>
        <row r="3680">
          <cell r="A3680">
            <v>92322</v>
          </cell>
          <cell r="B3680" t="str">
            <v>TUBO EM COBRE RÍGIDO, DN 28 MM, CLASSE E, SEM ISOLAMENTO, INSTALADO EM RAMAL E SUB-RAMAL DE HIDRÁULICA PREDIAL - FORNECIMENTO E INSTALAÇÃO. AF_04/2022</v>
          </cell>
          <cell r="C3680" t="str">
            <v>M</v>
          </cell>
          <cell r="D3680">
            <v>104.46</v>
          </cell>
        </row>
        <row r="3681">
          <cell r="A3681">
            <v>92323</v>
          </cell>
          <cell r="B3681" t="str">
            <v>TUBO EM COBRE RÍGIDO, DN 15 MM, CLASSE E, COM ISOLAMENTO, INSTALADO EM RAMAL E SUB-RAMAL DE HIDRÁULICA PREDIAL - FORNECIMENTO E INSTALAÇÃO. AF_04/2022</v>
          </cell>
          <cell r="C3681" t="str">
            <v>M</v>
          </cell>
          <cell r="D3681">
            <v>61.14</v>
          </cell>
        </row>
        <row r="3682">
          <cell r="A3682">
            <v>92324</v>
          </cell>
          <cell r="B3682" t="str">
            <v>TUBO EM COBRE RÍGIDO, DN 22 MM, CLASSE E, COM ISOLAMENTO, INSTALADO EM RAMAL E SUB-RAMAL DE HIDRÁULICA PREDIAL - FORNECIMENTO E INSTALAÇÃO. AF_04/2022</v>
          </cell>
          <cell r="C3682" t="str">
            <v>M</v>
          </cell>
          <cell r="D3682">
            <v>133.86000000000001</v>
          </cell>
        </row>
        <row r="3683">
          <cell r="A3683">
            <v>92325</v>
          </cell>
          <cell r="B3683" t="str">
            <v>TUBO EM COBRE RÍGIDO, DN 28 MM, CLASSE E, COM ISOLAMENTO, INSTALADO EM RAMAL E SUB-RAMAL DE HIDRÁULICA PREDIAL - FORNECIMENTO E INSTALAÇÃO. AF_04/2022</v>
          </cell>
          <cell r="C3683" t="str">
            <v>M</v>
          </cell>
          <cell r="D3683">
            <v>158.58000000000001</v>
          </cell>
        </row>
        <row r="3684">
          <cell r="A3684">
            <v>92335</v>
          </cell>
          <cell r="B3684" t="str">
            <v>TUBO DE AÇO GALVANIZADO COM COSTURA, CLASSE MÉDIA, CONEXÃO RANHURADA, DN 50 (2"), INSTALADO EM PRUMADAS - FORNECIMENTO E INSTALAÇÃO. AF_10/2020</v>
          </cell>
          <cell r="C3684" t="str">
            <v>M</v>
          </cell>
          <cell r="D3684">
            <v>133.91999999999999</v>
          </cell>
        </row>
        <row r="3685">
          <cell r="A3685">
            <v>92336</v>
          </cell>
          <cell r="B3685" t="str">
            <v>TUBO DE AÇO GALVANIZADO COM COSTURA, CLASSE MÉDIA, CONEXÃO RANHURADA, DN 65 (2 1/2"), INSTALADO EM PRUMADAS - FORNECIMENTO E INSTALAÇÃO. AF_10/2020</v>
          </cell>
          <cell r="C3685" t="str">
            <v>M</v>
          </cell>
          <cell r="D3685">
            <v>165.03</v>
          </cell>
        </row>
        <row r="3686">
          <cell r="A3686">
            <v>92337</v>
          </cell>
          <cell r="B3686" t="str">
            <v>TUBO DE AÇO GALVANIZADO COM COSTURA, CLASSE MÉDIA, CONEXÃO RANHURADA, DN 80 (3"), INSTALADO EM PRUMADAS - FORNECIMENTO E INSTALAÇÃO. AF_10/2020</v>
          </cell>
          <cell r="C3686" t="str">
            <v>M</v>
          </cell>
          <cell r="D3686">
            <v>218.84</v>
          </cell>
        </row>
        <row r="3687">
          <cell r="A3687">
            <v>92338</v>
          </cell>
          <cell r="B3687" t="str">
            <v>TUBO DE AÇO PRETO SEM COSTURA, CONEXÃO SOLDADA, DN 50 (2"), INSTALADO EM PRUMADAS - FORNECIMENTO E INSTALAÇÃO. AF_10/2020</v>
          </cell>
          <cell r="C3687" t="str">
            <v>M</v>
          </cell>
          <cell r="D3687">
            <v>157.13</v>
          </cell>
        </row>
        <row r="3688">
          <cell r="A3688">
            <v>92339</v>
          </cell>
          <cell r="B3688" t="str">
            <v>TUBO DE AÇO PRETO SEM COSTURA, CONEXÃO SOLDADA, DN 65 (2 1/2"), INSTALADO EM PRUMADAS - FORNECIMENTO E INSTALAÇÃO. AF_10/2020</v>
          </cell>
          <cell r="C3688" t="str">
            <v>M</v>
          </cell>
          <cell r="D3688">
            <v>239.05</v>
          </cell>
        </row>
        <row r="3689">
          <cell r="A3689">
            <v>92341</v>
          </cell>
          <cell r="B3689" t="str">
            <v>TUBO DE AÇO GALVANIZADO COM COSTURA, CLASSE MÉDIA, DN 50 (2"), CONEXÃO ROSQUEADA, INSTALADO EM PRUMADAS - FORNECIMENTO E INSTALAÇÃO. AF_10/2020</v>
          </cell>
          <cell r="C3689" t="str">
            <v>M</v>
          </cell>
          <cell r="D3689">
            <v>144.41999999999999</v>
          </cell>
        </row>
        <row r="3690">
          <cell r="A3690">
            <v>92342</v>
          </cell>
          <cell r="B3690" t="str">
            <v>TUBO DE AÇO GALVANIZADO COM COSTURA, CLASSE MÉDIA, DN 65 (2 1/2"), CONEXÃO ROSQUEADA, INSTALADO EM PRUMADAS - FORNECIMENTO E INSTALAÇÃO. AF_10/2020</v>
          </cell>
          <cell r="C3690" t="str">
            <v>M</v>
          </cell>
          <cell r="D3690">
            <v>175.61</v>
          </cell>
        </row>
        <row r="3691">
          <cell r="A3691">
            <v>92343</v>
          </cell>
          <cell r="B3691" t="str">
            <v>TUBO DE AÇO GALVANIZADO COM COSTURA, CLASSE MÉDIA, DN 80 (3"), CONEXÃO ROSQUEADA, INSTALADO EM PRUMADAS - FORNECIMENTO E INSTALAÇÃO. AF_10/2020</v>
          </cell>
          <cell r="C3691" t="str">
            <v>M</v>
          </cell>
          <cell r="D3691">
            <v>229.51</v>
          </cell>
        </row>
        <row r="3692">
          <cell r="A3692">
            <v>92359</v>
          </cell>
          <cell r="B3692" t="str">
            <v>TUBO DE AÇO PRETO SEM COSTURA, CONEXÃO SOLDADA, DN 25 (1"), INSTALADO EM REDE DE ALIMENTAÇÃO PARA HIDRANTE - FORNECIMENTO E INSTALAÇÃO. AF_10/2020</v>
          </cell>
          <cell r="C3692" t="str">
            <v>M</v>
          </cell>
          <cell r="D3692">
            <v>74.739999999999995</v>
          </cell>
        </row>
        <row r="3693">
          <cell r="A3693">
            <v>92360</v>
          </cell>
          <cell r="B3693" t="str">
            <v>TUBO DE AÇO PRETO SEM COSTURA, CONEXÃO SOLDADA, DN 32 (1 1/4"), INSTALADO EM REDE DE ALIMENTAÇÃO PARA HIDRANTE - FORNECIMENTO E INSTALAÇÃO. AF_10/2020</v>
          </cell>
          <cell r="C3693" t="str">
            <v>M</v>
          </cell>
          <cell r="D3693">
            <v>99.92</v>
          </cell>
        </row>
        <row r="3694">
          <cell r="A3694">
            <v>92361</v>
          </cell>
          <cell r="B3694" t="str">
            <v>TUBO DE AÇO PRETO SEM COSTURA, CONEXÃO SOLDADA, DN 50 (2"), INSTALADO EM REDE DE ALIMENTAÇÃO PARA HIDRANTE - FORNECIMENTO E INSTALAÇÃO. AF_10/2020</v>
          </cell>
          <cell r="C3694" t="str">
            <v>M</v>
          </cell>
          <cell r="D3694">
            <v>134.79</v>
          </cell>
        </row>
        <row r="3695">
          <cell r="A3695">
            <v>92362</v>
          </cell>
          <cell r="B3695" t="str">
            <v>TUBO DE AÇO PRETO SEM COSTURA, CONEXÃO SOLDADA, DN 65 (2 1/2"), INSTALADO EM REDE DE ALIMENTAÇÃO PARA HIDRANTE - FORNECIMENTO E INSTALAÇÃO. AF_10/2020</v>
          </cell>
          <cell r="C3695" t="str">
            <v>M</v>
          </cell>
          <cell r="D3695">
            <v>215.82</v>
          </cell>
        </row>
        <row r="3696">
          <cell r="A3696">
            <v>92364</v>
          </cell>
          <cell r="B3696" t="str">
            <v>TUBO DE AÇO GALVANIZADO COM COSTURA, CLASSE MÉDIA, DN 32 (1 1/4"), CONEXÃO ROSQUEADA, INSTALADO EM REDE DE ALIMENTAÇÃO PARA HIDRANTE - FORNECIMENTO E INSTALAÇÃO. AF_10/2020</v>
          </cell>
          <cell r="C3696" t="str">
            <v>M</v>
          </cell>
          <cell r="D3696">
            <v>80.89</v>
          </cell>
        </row>
        <row r="3697">
          <cell r="A3697">
            <v>92365</v>
          </cell>
          <cell r="B3697" t="str">
            <v>TUBO DE AÇO GALVANIZADO COM COSTURA, CLASSE MÉDIA, DN 40 (1 1/2"), CONEXÃO ROSQUEADA, INSTALADO EM REDE DE ALIMENTAÇÃO PARA HIDRANTE - FORNECIMENTO E INSTALAÇÃO. AF_10/2020</v>
          </cell>
          <cell r="C3697" t="str">
            <v>M</v>
          </cell>
          <cell r="D3697">
            <v>93.35</v>
          </cell>
        </row>
        <row r="3698">
          <cell r="A3698">
            <v>92366</v>
          </cell>
          <cell r="B3698" t="str">
            <v>TUBO DE AÇO GALVANIZADO COM COSTURA, CLASSE MÉDIA, DN 50 (2"), CONEXÃO ROSQUEADA, INSTALADO EM REDE DE ALIMENTAÇÃO PARA HIDRANTE - FORNECIMENTO E INSTALAÇÃO. AF_10/2020</v>
          </cell>
          <cell r="C3698" t="str">
            <v>M</v>
          </cell>
          <cell r="D3698">
            <v>131.41999999999999</v>
          </cell>
        </row>
        <row r="3699">
          <cell r="A3699">
            <v>92367</v>
          </cell>
          <cell r="B3699" t="str">
            <v>TUBO DE AÇO GALVANIZADO COM COSTURA, CLASSE MÉDIA, DN 65 (2 1/2"), CONEXÃO ROSQUEADA, INSTALADO EM REDE DE ALIMENTAÇÃO PARA HIDRANTE - FORNECIMENTO E INSTALAÇÃO. AF_10/2020</v>
          </cell>
          <cell r="C3699" t="str">
            <v>M</v>
          </cell>
          <cell r="D3699">
            <v>162.02000000000001</v>
          </cell>
        </row>
        <row r="3700">
          <cell r="A3700">
            <v>92368</v>
          </cell>
          <cell r="B3700" t="str">
            <v>TUBO DE AÇO GALVANIZADO COM COSTURA, CLASSE MÉDIA, DN 80 (3"), CONEXÃO ROSQUEADA, INSTALADO EM REDE DE ALIMENTAÇÃO PARA HIDRANTE - FORNECIMENTO E INSTALAÇÃO. AF_10/2020</v>
          </cell>
          <cell r="C3700" t="str">
            <v>M</v>
          </cell>
          <cell r="D3700">
            <v>215.38</v>
          </cell>
        </row>
        <row r="3701">
          <cell r="A3701">
            <v>92645</v>
          </cell>
          <cell r="B3701" t="str">
            <v>TUBO DE AÇO PRETO SEM COSTURA, CONEXÃO SOLDADA, DN 25 (1"), INSTALADO EM REDE DE ALIMENTAÇÃO PARA SPRINKLER - FORNECIMENTO E INSTALAÇÃO. AF_10/2020</v>
          </cell>
          <cell r="C3701" t="str">
            <v>M</v>
          </cell>
          <cell r="D3701">
            <v>78.77</v>
          </cell>
        </row>
        <row r="3702">
          <cell r="A3702">
            <v>92646</v>
          </cell>
          <cell r="B3702" t="str">
            <v>TUBO DE AÇO PRETO SEM COSTURA, CONEXÃO SOLDADA, DN 32 (1 1/4"), INSTALADO EM REDE DE ALIMENTAÇÃO PARA SPRINKLER - FORNECIMENTO E INSTALAÇÃO. AF_10/2020</v>
          </cell>
          <cell r="C3702" t="str">
            <v>M</v>
          </cell>
          <cell r="D3702">
            <v>103.94</v>
          </cell>
        </row>
        <row r="3703">
          <cell r="A3703">
            <v>92648</v>
          </cell>
          <cell r="B3703" t="str">
            <v>TUBO DE AÇO PRETO SEM COSTURA, CONEXÃO SOLDADA, DN 40 (1 1/2"), INSTALADO EM REDE DE ALIMENTAÇÃO PARA SPRINKLER - FORNECIMENTO E INSTALAÇÃO. AF_10/2020</v>
          </cell>
          <cell r="C3703" t="str">
            <v>M</v>
          </cell>
          <cell r="D3703">
            <v>113.74</v>
          </cell>
        </row>
        <row r="3704">
          <cell r="A3704">
            <v>92649</v>
          </cell>
          <cell r="B3704" t="str">
            <v>TUBO DE AÇO PRETO SEM COSTURA, CONEXÃO SOLDADA, DN 50 (2"), INSTALADO EM REDE DE ALIMENTAÇÃO PARA SPRINKLER - FORNECIMENTO E INSTALAÇÃO. AF_10/2020</v>
          </cell>
          <cell r="C3704" t="str">
            <v>M</v>
          </cell>
          <cell r="D3704">
            <v>138.81</v>
          </cell>
        </row>
        <row r="3705">
          <cell r="A3705">
            <v>92650</v>
          </cell>
          <cell r="B3705" t="str">
            <v>TUBO DE AÇO PRETO SEM COSTURA, CONEXÃO SOLDADA, DN 65 (2 1/2"), INSTALADO EM REDE DE ALIMENTAÇÃO PARA SPRINKLER - FORNECIMENTO E INSTALAÇÃO. AF_10/2020</v>
          </cell>
          <cell r="C3705" t="str">
            <v>M</v>
          </cell>
          <cell r="D3705">
            <v>219.84</v>
          </cell>
        </row>
        <row r="3706">
          <cell r="A3706">
            <v>92652</v>
          </cell>
          <cell r="B3706" t="str">
            <v>TUBO DE AÇO GALVANIZADO COM COSTURA, CLASSE MÉDIA, CONEXÃO ROSQUEADA, DN 32 (1 1/4"), INSTALADO EM REDE DE ALIMENTAÇÃO PARA SPRINKLER - FORNECIMENTO E INSTALAÇÃO. AF_10/2020</v>
          </cell>
          <cell r="C3706" t="str">
            <v>M</v>
          </cell>
          <cell r="D3706">
            <v>85.68</v>
          </cell>
        </row>
        <row r="3707">
          <cell r="A3707">
            <v>92653</v>
          </cell>
          <cell r="B3707" t="str">
            <v>TUBO DE AÇO GALVANIZADO COM COSTURA, CLASSE MÉDIA, CONEXÃO ROSQUEADA, DN 40 (1 1/2"), INSTALADO EM REDE DE ALIMENTAÇÃO PARA SPRINKLER - FORNECIMENTO E INSTALAÇÃO. AF_10/2020</v>
          </cell>
          <cell r="C3707" t="str">
            <v>M</v>
          </cell>
          <cell r="D3707">
            <v>98.19</v>
          </cell>
        </row>
        <row r="3708">
          <cell r="A3708">
            <v>92654</v>
          </cell>
          <cell r="B3708" t="str">
            <v>TUBO DE AÇO GALVANIZADO COM COSTURA, CLASSE MÉDIA, CONEXÃO ROSQUEADA, DN 50 (2"), INSTALADO EM REDE DE ALIMENTAÇÃO PARA SPRINKLER - FORNECIMENTO E INSTALAÇÃO. AF_10/2020</v>
          </cell>
          <cell r="C3708" t="str">
            <v>M</v>
          </cell>
          <cell r="D3708">
            <v>136.26</v>
          </cell>
        </row>
        <row r="3709">
          <cell r="A3709">
            <v>92655</v>
          </cell>
          <cell r="B3709" t="str">
            <v>TUBO DE AÇO GALVANIZADO COM COSTURA, CLASSE MÉDIA, CONEXÃO ROSQUEADA, DN 65 (2 1/2"), INSTALADO EM REDE DE ALIMENTAÇÃO PARA SPRINKLER - FORNECIMENTO E INSTALAÇÃO. AF_10/2020</v>
          </cell>
          <cell r="C3709" t="str">
            <v>M</v>
          </cell>
          <cell r="D3709">
            <v>166.96</v>
          </cell>
        </row>
        <row r="3710">
          <cell r="A3710">
            <v>92656</v>
          </cell>
          <cell r="B3710" t="str">
            <v>TUBO DE AÇO GALVANIZADO COM COSTURA, CLASSE MÉDIA, CONEXÃO ROSQUEADA, DN 80 (3"), INSTALADO EM REDE DE ALIMENTAÇÃO PARA SPRINKLER - FORNECIMENTO E INSTALAÇÃO. AF_10/2020</v>
          </cell>
          <cell r="C3710" t="str">
            <v>M</v>
          </cell>
          <cell r="D3710">
            <v>220.32</v>
          </cell>
        </row>
        <row r="3711">
          <cell r="A3711">
            <v>92687</v>
          </cell>
          <cell r="B3711" t="str">
            <v>TUBO DE AÇO GALVANIZADO COM COSTURA, CLASSE MÉDIA, CONEXÃO ROSQUEADA, DN 15 (1/2"), INSTALADO EM RAMAIS E SUB-RAMAIS DE GÁS - FORNECIMENTO E INSTALAÇÃO. AF_10/2020</v>
          </cell>
          <cell r="C3711" t="str">
            <v>M</v>
          </cell>
          <cell r="D3711">
            <v>39.020000000000003</v>
          </cell>
        </row>
        <row r="3712">
          <cell r="A3712">
            <v>92688</v>
          </cell>
          <cell r="B3712" t="str">
            <v>TUBO DE AÇO GALVANIZADO COM COSTURA, CLASSE MÉDIA, CONEXÃO ROSQUEADA, DN 20 (3/4"), INSTALADO EM RAMAIS E SUB-RAMAIS DE GÁS - FORNECIMENTO E INSTALAÇÃO. AF_10/2020</v>
          </cell>
          <cell r="C3712" t="str">
            <v>M</v>
          </cell>
          <cell r="D3712">
            <v>53.21</v>
          </cell>
        </row>
        <row r="3713">
          <cell r="A3713">
            <v>92689</v>
          </cell>
          <cell r="B3713" t="str">
            <v>TUBO DE AÇO PRETO SEM COSTURA, CLASSE MÉDIA, CONEXÃO SOLDADA, DN 15 (1/2"), INSTALADO EM RAMAIS E SUB-RAMAIS DE GÁS - FORNECIMENTO E INSTALAÇÃO. AF_10/2020</v>
          </cell>
          <cell r="C3713" t="str">
            <v>M</v>
          </cell>
          <cell r="D3713">
            <v>55.22</v>
          </cell>
        </row>
        <row r="3714">
          <cell r="A3714">
            <v>92690</v>
          </cell>
          <cell r="B3714" t="str">
            <v>TUBO DE AÇO PRETO SEM COSTURA, CLASSE MÉDIA, CONEXÃO SOLDADA, DN 20 (3/4"), INSTALADO EM RAMAIS E SUB-RAMAIS DE GÁS - FORNECIMENTO E INSTALAÇÃO. AF_10/2020</v>
          </cell>
          <cell r="C3714" t="str">
            <v>M</v>
          </cell>
          <cell r="D3714">
            <v>78.59</v>
          </cell>
        </row>
        <row r="3715">
          <cell r="A3715">
            <v>92691</v>
          </cell>
          <cell r="B3715" t="str">
            <v>TUBO DE AÇO PRETO SEM COSTURA, CLASSE MÉDIA, CONEXÃO SOLDADA, DN 25 (1"), INSTALADO EM RAMAIS  E SUB-RAMAIS DE GÁS - FORNECIMENTO E INSTALAÇÃO. AF_10/2020</v>
          </cell>
          <cell r="C3715" t="str">
            <v>M</v>
          </cell>
          <cell r="D3715">
            <v>101.43</v>
          </cell>
        </row>
        <row r="3716">
          <cell r="A3716">
            <v>94462</v>
          </cell>
          <cell r="B3716" t="str">
            <v>TUBO DE AÇO GALVANIZADO COM COSTURA, CLASSE MÉDIA, DN 50 MM (2"), CONEXÃO ROSQUEADA, INSTALADO EM RESERVAÇÃO PREDIAL DE ÁGUA - FORNECIMENTO E INSTALAÇÃO. AF_04/2024</v>
          </cell>
          <cell r="C3716" t="str">
            <v>M</v>
          </cell>
          <cell r="D3716">
            <v>139.5</v>
          </cell>
        </row>
        <row r="3717">
          <cell r="A3717">
            <v>94463</v>
          </cell>
          <cell r="B3717" t="str">
            <v>TUBO DE AÇO GALVANIZADO COM COSTURA, CLASSE MÉDIA, DN 65 MM (2 1/2"), CONEXÃO ROSQUEADA, INSTALADO EM RESERVAÇÃO PREDIAL DE ÁGUA - FORNECIMENTO E INSTALAÇÃO. AF_04/2024</v>
          </cell>
          <cell r="C3717" t="str">
            <v>M</v>
          </cell>
          <cell r="D3717">
            <v>171.76</v>
          </cell>
        </row>
        <row r="3718">
          <cell r="A3718">
            <v>94464</v>
          </cell>
          <cell r="B3718" t="str">
            <v>TUBO DE AÇO GALVANIZADO COM COSTURA, CLASSE MÉDIA, DN 80 MM (3"), CONEXÃO ROSQUEADA, INSTALADO EM RESERVAÇÃO PREDIAL DE ÁGUA - FORNECIMENTO E INSTALAÇÃO. AF_04/2024</v>
          </cell>
          <cell r="C3718" t="str">
            <v>M</v>
          </cell>
          <cell r="D3718">
            <v>227.54</v>
          </cell>
        </row>
        <row r="3719">
          <cell r="A3719">
            <v>94602</v>
          </cell>
          <cell r="B3719" t="str">
            <v>TUBO EM COBRE RÍGIDO, DN 54 MM, CLASSE E, SEM ISOLAMENTO, INSTALADO EM RESERVAÇÃO PREDIAL DE ÁGUA - FORNECIMENTO E INSTALAÇÃO. AF_04/2024</v>
          </cell>
          <cell r="C3719" t="str">
            <v>M</v>
          </cell>
          <cell r="D3719">
            <v>220.8</v>
          </cell>
        </row>
        <row r="3720">
          <cell r="A3720">
            <v>94603</v>
          </cell>
          <cell r="B3720" t="str">
            <v>TUBO EM COBRE RÍGIDO, DN 66 MM, CLASSE E, SEM ISOLAMENTO, INSTALADO EM RESERVAÇÃO PREDIAL DE ÁGUA - FORNECIMENTO E INSTALAÇÃO. AF_04/2024</v>
          </cell>
          <cell r="C3720" t="str">
            <v>M</v>
          </cell>
          <cell r="D3720">
            <v>302.11</v>
          </cell>
        </row>
        <row r="3721">
          <cell r="A3721">
            <v>94604</v>
          </cell>
          <cell r="B3721" t="str">
            <v>TUBO EM COBRE RÍGIDO, DN 79 MM, CLASSE E, SEM ISOLAMENTO, INSTALADO EM RESERVAÇÃO PREDIAL DE ÁGUA - FORNECIMENTO E INSTALAÇÃO. AF_04/2024</v>
          </cell>
          <cell r="C3721" t="str">
            <v>M</v>
          </cell>
          <cell r="D3721">
            <v>430.98</v>
          </cell>
        </row>
        <row r="3722">
          <cell r="A3722">
            <v>94605</v>
          </cell>
          <cell r="B3722" t="str">
            <v>TUBO EM COBRE RÍGIDO, DN 104 MM, CLASSE E, SEM ISOLAMENTO, INSTALADO EM RESERVAÇÃO PREDIAL DE ÁGUA - FORNECIMENTO E INSTALAÇÃO. AF_04/2024</v>
          </cell>
          <cell r="C3722" t="str">
            <v>M</v>
          </cell>
          <cell r="D3722">
            <v>625.03</v>
          </cell>
        </row>
        <row r="3723">
          <cell r="A3723">
            <v>94648</v>
          </cell>
          <cell r="B3723" t="str">
            <v>TUBO, PVC, SOLDÁVEL, DE  25MM, INSTALADO EM RESERVAÇÃO PREDIAL DE ÁGUA - FORNECIMENTO E INSTALAÇÃO. AF_04/2024</v>
          </cell>
          <cell r="C3723" t="str">
            <v>M</v>
          </cell>
          <cell r="D3723">
            <v>7.52</v>
          </cell>
        </row>
        <row r="3724">
          <cell r="A3724">
            <v>94649</v>
          </cell>
          <cell r="B3724" t="str">
            <v>TUBO, PVC, SOLDÁVEL, DE 32MM, INSTALADO EM RESERVAÇÃO PREDIAL DE ÁGUA - FORNECIMENTO E INSTALAÇÃO. AF_04/2024</v>
          </cell>
          <cell r="C3724" t="str">
            <v>M</v>
          </cell>
          <cell r="D3724">
            <v>14.29</v>
          </cell>
        </row>
        <row r="3725">
          <cell r="A3725">
            <v>94650</v>
          </cell>
          <cell r="B3725" t="str">
            <v>TUBO, PVC, SOLDÁVEL, DE 40MM, INSTALADO EM RESERVAÇÃO PREDIAL DE ÁGUA - FORNECIMENTO E INSTALAÇÃO. AF_04/2024</v>
          </cell>
          <cell r="C3725" t="str">
            <v>M</v>
          </cell>
          <cell r="D3725">
            <v>21.75</v>
          </cell>
        </row>
        <row r="3726">
          <cell r="A3726">
            <v>94651</v>
          </cell>
          <cell r="B3726" t="str">
            <v>TUBO, PVC, SOLDÁVEL, DE 50MM, INSTALADO EM RESERVAÇÃO PREDIAL DE ÁGUA - FORNECIMENTO E INSTALAÇÃO. AF_04/2024</v>
          </cell>
          <cell r="C3726" t="str">
            <v>M</v>
          </cell>
          <cell r="D3726">
            <v>25.06</v>
          </cell>
        </row>
        <row r="3727">
          <cell r="A3727">
            <v>94652</v>
          </cell>
          <cell r="B3727" t="str">
            <v>TUBO, PVC, SOLDÁVEL, DE 60MM, INSTALADO EM RESERVAÇÃO PREDIAL DE ÁGUA - FORNECIMENTO E INSTALAÇÃO. AF_04/2024</v>
          </cell>
          <cell r="C3727" t="str">
            <v>M</v>
          </cell>
          <cell r="D3727">
            <v>39.549999999999997</v>
          </cell>
        </row>
        <row r="3728">
          <cell r="A3728">
            <v>94653</v>
          </cell>
          <cell r="B3728" t="str">
            <v>TUBO, PVC, SOLDÁVEL, DE 75MM, INSTALADO EM RESERVAÇÃO PREDIAL DE ÁGUA - FORNECIMENTO E INSTALAÇÃO. AF_04/2024</v>
          </cell>
          <cell r="C3728" t="str">
            <v>M</v>
          </cell>
          <cell r="D3728">
            <v>64.150000000000006</v>
          </cell>
        </row>
        <row r="3729">
          <cell r="A3729">
            <v>94654</v>
          </cell>
          <cell r="B3729" t="str">
            <v>TUBO, PVC, SOLDÁVEL, DE 85MM, INSTALADO EM RESERVAÇÃO PREDIAL DE ÁGUA - FORNECIMENTO E INSTALAÇÃO. AF_04/2024</v>
          </cell>
          <cell r="C3729" t="str">
            <v>M</v>
          </cell>
          <cell r="D3729">
            <v>87.72</v>
          </cell>
        </row>
        <row r="3730">
          <cell r="A3730">
            <v>94655</v>
          </cell>
          <cell r="B3730" t="str">
            <v>TUBO, PVC, SOLDÁVEL, DE 110MM, INSTALADO EM RESERVAÇÃO PREDIAL DE ÁGUA - FORNECIMENTO E INSTALAÇÃO. AF_04/2024</v>
          </cell>
          <cell r="C3730" t="str">
            <v>M</v>
          </cell>
          <cell r="D3730">
            <v>137.99</v>
          </cell>
        </row>
        <row r="3731">
          <cell r="A3731">
            <v>94716</v>
          </cell>
          <cell r="B3731" t="str">
            <v>TUBO, CPVC, SOLDÁVEL, DN 22 MM, INSTALADO EM RESERVAÇÃO PREDIAL DE ÁGUA - FORNECIMENTO E INSTALAÇÃO. AF_04/2024</v>
          </cell>
          <cell r="C3731" t="str">
            <v>M</v>
          </cell>
          <cell r="D3731">
            <v>24.35</v>
          </cell>
        </row>
        <row r="3732">
          <cell r="A3732">
            <v>94717</v>
          </cell>
          <cell r="B3732" t="str">
            <v>TUBO, CPVC, SOLDÁVEL, DN 28 MM, INSTALADO EM RESERVAÇÃO PREDIAL DE ÁGUA - FORNECIMENTO E INSTALAÇÃO. AF_04/2024</v>
          </cell>
          <cell r="C3732" t="str">
            <v>M</v>
          </cell>
          <cell r="D3732">
            <v>41.02</v>
          </cell>
        </row>
        <row r="3733">
          <cell r="A3733">
            <v>94718</v>
          </cell>
          <cell r="B3733" t="str">
            <v>TUBO, CPVC, SOLDÁVEL, DN 35 MM, INSTALADO EM RESERVAÇÃO PREDIAL DE ÁGUA - FORNECIMENTO E INSTALAÇÃO. AF_04/2024</v>
          </cell>
          <cell r="C3733" t="str">
            <v>M</v>
          </cell>
          <cell r="D3733">
            <v>53.54</v>
          </cell>
        </row>
        <row r="3734">
          <cell r="A3734">
            <v>94719</v>
          </cell>
          <cell r="B3734" t="str">
            <v>TUBO, CPVC, SOLDÁVEL, DN 42 MM, INSTALADO EM RESERVAÇÃO PREDIAL DE ÁGUA - FORNECIMENTO E INSTALAÇÃO. AF_04/2024</v>
          </cell>
          <cell r="C3734" t="str">
            <v>M</v>
          </cell>
          <cell r="D3734">
            <v>71.510000000000005</v>
          </cell>
        </row>
        <row r="3735">
          <cell r="A3735">
            <v>94720</v>
          </cell>
          <cell r="B3735" t="str">
            <v>TUBO, CPVC, SOLDÁVEL, DN 54 MM, INSTALADO EM RESERVAÇÃO PREDIAL DE ÁGUA - FORNECIMENTO E INSTALAÇÃO. AF_04/2024</v>
          </cell>
          <cell r="C3735" t="str">
            <v>M</v>
          </cell>
          <cell r="D3735">
            <v>104.7</v>
          </cell>
        </row>
        <row r="3736">
          <cell r="A3736">
            <v>94721</v>
          </cell>
          <cell r="B3736" t="str">
            <v>TUBO, CPVC, SOLDÁVEL, DN 73 MM, INSTALADO EM RESERVAÇÃO PREDIAL DE ÁGUA - FORNECIMENTO E INSTALAÇÃO. AF_04/2024</v>
          </cell>
          <cell r="C3736" t="str">
            <v>M</v>
          </cell>
          <cell r="D3736">
            <v>169.65</v>
          </cell>
        </row>
        <row r="3737">
          <cell r="A3737">
            <v>94722</v>
          </cell>
          <cell r="B3737" t="str">
            <v>TUBO, CPVC, SOLDÁVEL, DN 89 MM, INSTALADO EM RESERVAÇÃO PREDIAL DE ÁGUA - FORNECIMENTO E INSTALAÇÃO. AF_04/2024</v>
          </cell>
          <cell r="C3737" t="str">
            <v>M</v>
          </cell>
          <cell r="D3737">
            <v>264.82</v>
          </cell>
        </row>
        <row r="3738">
          <cell r="A3738">
            <v>94723</v>
          </cell>
          <cell r="B3738" t="str">
            <v>TUBO, CPVC, SOLDÁVEL, DN 114 MM, INSTALADO EM RESERVAÇÃO PREDIAL DE ÁGUA - FORNECIMENTO E INSTALAÇÃO. AF_04/2024</v>
          </cell>
          <cell r="C3738" t="str">
            <v>M</v>
          </cell>
          <cell r="D3738">
            <v>499.3</v>
          </cell>
        </row>
        <row r="3739">
          <cell r="A3739">
            <v>95697</v>
          </cell>
          <cell r="B3739" t="str">
            <v>TUBO DE AÇO PRETO SEM COSTURA, CONEXÃO SOLDADA, DN 40 (1 1/2"), INSTALADO EM REDE DE ALIMENTAÇÃO PARA HIDRANTE - FORNECIMENTO E INSTALAÇÃO. AF_10/2020</v>
          </cell>
          <cell r="C3739" t="str">
            <v>M</v>
          </cell>
          <cell r="D3739">
            <v>109.72</v>
          </cell>
        </row>
        <row r="3740">
          <cell r="A3740">
            <v>96635</v>
          </cell>
          <cell r="B3740" t="str">
            <v>TUBO, PPR, DN 25, CLASSE PN 20,  INSTALADO EM RAMAL OU SUB-RAMAL DE ÁGUA   FORNECIMENTO E INSTALAÇÃO. AF_08/2022</v>
          </cell>
          <cell r="C3740" t="str">
            <v>M</v>
          </cell>
          <cell r="D3740">
            <v>39.19</v>
          </cell>
        </row>
        <row r="3741">
          <cell r="A3741">
            <v>96636</v>
          </cell>
          <cell r="B3741" t="str">
            <v>TUBO, PPR, DN 25, CLASSE PN 25 INSTALADO EM RAMAL OU SUB-RAMAL DE ÁGUA   FORNECIMENTO E INSTALAÇÃO. AF_08/2022</v>
          </cell>
          <cell r="C3741" t="str">
            <v>M</v>
          </cell>
          <cell r="D3741">
            <v>41.47</v>
          </cell>
        </row>
        <row r="3742">
          <cell r="A3742">
            <v>96644</v>
          </cell>
          <cell r="B3742" t="str">
            <v>TUBO, PPR, DN 25, CLASSE PN 20,  INSTALADO EM RAMAL DE DISTRIBUIÇÃO DE ÁGUA   FORNECIMENTO E INSTALAÇÃO. AF_08/2022</v>
          </cell>
          <cell r="C3742" t="str">
            <v>M</v>
          </cell>
          <cell r="D3742">
            <v>20.84</v>
          </cell>
        </row>
        <row r="3743">
          <cell r="A3743">
            <v>96645</v>
          </cell>
          <cell r="B3743" t="str">
            <v>TUBO, PPR, DN 32, CLASSE PN 12,  INSTALADO EM RAMAL DE DISTRIBUIÇÃO DE ÁGUA   FORNECIMENTO E INSTALAÇÃO. AF_08/2022</v>
          </cell>
          <cell r="C3743" t="str">
            <v>M</v>
          </cell>
          <cell r="D3743">
            <v>18.55</v>
          </cell>
        </row>
        <row r="3744">
          <cell r="A3744">
            <v>96646</v>
          </cell>
          <cell r="B3744" t="str">
            <v>TUBO, PPR, DN 40, CLASSE PN 12,  INSTALADO EM RAMAL DE DISTRIBUIÇÃO DE ÁGUA   FORNECIMENTO E INSTALAÇÃO. AF_08/2022</v>
          </cell>
          <cell r="C3744" t="str">
            <v>M</v>
          </cell>
          <cell r="D3744">
            <v>22.55</v>
          </cell>
        </row>
        <row r="3745">
          <cell r="A3745">
            <v>96647</v>
          </cell>
          <cell r="B3745" t="str">
            <v>TUBO, PPR, DN 25, CLASSE PN 25,  INSTALADO EM RAMAL DE DISTRIBUIÇÃO DE ÁGUA   FORNECIMENTO E INSTALAÇÃO. AF_08/2022</v>
          </cell>
          <cell r="C3745" t="str">
            <v>M</v>
          </cell>
          <cell r="D3745">
            <v>22.59</v>
          </cell>
        </row>
        <row r="3746">
          <cell r="A3746">
            <v>96648</v>
          </cell>
          <cell r="B3746" t="str">
            <v>TUBO, PPR, DN 32, CLASSE PN 25,  INSTALADO EM RAMAL DE DISTRIBUIÇÃO DE ÁGUA   FORNECIMENTO E INSTALAÇÃO. AF_08/2022</v>
          </cell>
          <cell r="C3746" t="str">
            <v>M</v>
          </cell>
          <cell r="D3746">
            <v>27.72</v>
          </cell>
        </row>
        <row r="3747">
          <cell r="A3747">
            <v>96649</v>
          </cell>
          <cell r="B3747" t="str">
            <v>TUBO, PPR, DN 40, CLASSE PN 25,  INSTALADO EM RAMAL DE DISTRIBUIÇÃO DE ÁGUA   FORNECIMENTO E INSTALAÇÃO. AF_08/2022</v>
          </cell>
          <cell r="C3747" t="str">
            <v>M</v>
          </cell>
          <cell r="D3747">
            <v>36.43</v>
          </cell>
        </row>
        <row r="3748">
          <cell r="A3748">
            <v>96668</v>
          </cell>
          <cell r="B3748" t="str">
            <v>TUBO, PPR, DN 25, CLASSE PN 20,  INSTALADO EM PRUMADA DE ÁGUA   FORNECIMENTO E INSTALAÇÃO. AF_08/2022</v>
          </cell>
          <cell r="C3748" t="str">
            <v>M</v>
          </cell>
          <cell r="D3748">
            <v>15.96</v>
          </cell>
        </row>
        <row r="3749">
          <cell r="A3749">
            <v>96669</v>
          </cell>
          <cell r="B3749" t="str">
            <v>TUBO, PPR, DN 32, CLASSE PN 12,  INSTALADO EM PRUMADA DE ÁGUA   FORNECIMENTO E INSTALAÇÃO. AF_08/2022</v>
          </cell>
          <cell r="C3749" t="str">
            <v>M</v>
          </cell>
          <cell r="D3749">
            <v>15.95</v>
          </cell>
        </row>
        <row r="3750">
          <cell r="A3750">
            <v>96670</v>
          </cell>
          <cell r="B3750" t="str">
            <v>TUBO, PPR, DN 40, CLASSE PN 12,  INSTALADO EM PRUMADA DE ÁGUA   FORNECIMENTO E INSTALAÇÃO. AF_08/2022</v>
          </cell>
          <cell r="C3750" t="str">
            <v>M</v>
          </cell>
          <cell r="D3750">
            <v>20.68</v>
          </cell>
        </row>
        <row r="3751">
          <cell r="A3751">
            <v>96671</v>
          </cell>
          <cell r="B3751" t="str">
            <v>TUBO, PPR, DN 50, CLASSE PN 12,  INSTALADO EM PRUMADA DE ÁGUA   FORNECIMENTO E INSTALAÇÃO. AF_08/2022</v>
          </cell>
          <cell r="C3751" t="str">
            <v>M</v>
          </cell>
          <cell r="D3751">
            <v>31.08</v>
          </cell>
        </row>
        <row r="3752">
          <cell r="A3752">
            <v>96672</v>
          </cell>
          <cell r="B3752" t="str">
            <v>TUBO, PPR, DN 63, CLASSE PN 12,  INSTALADO EM PRUMADA DE ÁGUA   FORNECIMENTO E INSTALAÇÃO. AF_08/2022</v>
          </cell>
          <cell r="C3752" t="str">
            <v>M</v>
          </cell>
          <cell r="D3752">
            <v>47.11</v>
          </cell>
        </row>
        <row r="3753">
          <cell r="A3753">
            <v>96673</v>
          </cell>
          <cell r="B3753" t="str">
            <v>TUBO, PPR, DN 75, CLASSE PN 12,  INSTALADO EM PRUMADA DE ÁGUA   FORNECIMENTO E INSTALAÇÃO. AF_08/2022</v>
          </cell>
          <cell r="C3753" t="str">
            <v>M</v>
          </cell>
          <cell r="D3753">
            <v>59.3</v>
          </cell>
        </row>
        <row r="3754">
          <cell r="A3754">
            <v>96674</v>
          </cell>
          <cell r="B3754" t="str">
            <v>TUBO, PPR, DN 90, CLASSE PN 12,  INSTALADO EM PRUMADA DE ÁGUA   FORNECIMENTO E INSTALAÇÃO. AF_08/2022</v>
          </cell>
          <cell r="C3754" t="str">
            <v>M</v>
          </cell>
          <cell r="D3754">
            <v>95.31</v>
          </cell>
        </row>
        <row r="3755">
          <cell r="A3755">
            <v>96675</v>
          </cell>
          <cell r="B3755" t="str">
            <v>TUBO, PPR, DN 110, CLASSE PN 12,  INSTALADO EM PRUMADA DE ÁGUA   FORNECIMENTO E INSTALAÇÃO. AF_08/2022</v>
          </cell>
          <cell r="C3755" t="str">
            <v>M</v>
          </cell>
          <cell r="D3755">
            <v>138.19999999999999</v>
          </cell>
        </row>
        <row r="3756">
          <cell r="A3756">
            <v>96676</v>
          </cell>
          <cell r="B3756" t="str">
            <v>TUBO, PPR, DN 25, CLASSE PN 25,  INSTALADO EM PRUMADA DE ÁGUA   FORNECIMENTO E INSTALAÇÃO. AF_08/2022</v>
          </cell>
          <cell r="C3756" t="str">
            <v>M</v>
          </cell>
          <cell r="D3756">
            <v>20.350000000000001</v>
          </cell>
        </row>
        <row r="3757">
          <cell r="A3757">
            <v>96677</v>
          </cell>
          <cell r="B3757" t="str">
            <v>TUBO, PPR, DN 32, CLASSE PN 25,  INSTALADO EM PRUMADA DE ÁGUA   FORNECIMENTO E INSTALAÇÃO. AF_08/2022</v>
          </cell>
          <cell r="C3757" t="str">
            <v>M</v>
          </cell>
          <cell r="D3757">
            <v>26.45</v>
          </cell>
        </row>
        <row r="3758">
          <cell r="A3758">
            <v>96678</v>
          </cell>
          <cell r="B3758" t="str">
            <v>TUBO, PPR, DN 40, CLASSE PN 25,  INSTALADO EM PRUMADA DE ÁGUA   FORNECIMENTO E INSTALAÇÃO. AF_08/2022</v>
          </cell>
          <cell r="C3758" t="str">
            <v>M</v>
          </cell>
          <cell r="D3758">
            <v>36.29</v>
          </cell>
        </row>
        <row r="3759">
          <cell r="A3759">
            <v>96679</v>
          </cell>
          <cell r="B3759" t="str">
            <v>TUBO, PPR, DN 50, CLASSE PN 25,  INSTALADO EM PRUMADA DE ÁGUA   FORNECIMENTO E INSTALAÇÃO. AF_08/2022</v>
          </cell>
          <cell r="C3759" t="str">
            <v>M</v>
          </cell>
          <cell r="D3759">
            <v>53.83</v>
          </cell>
        </row>
        <row r="3760">
          <cell r="A3760">
            <v>96680</v>
          </cell>
          <cell r="B3760" t="str">
            <v>TUBO, PPR, DN 63, CLASSE PN 25,  INSTALADO EM PRUMADA DE ÁGUA   FORNECIMENTO E INSTALAÇÃO. AF_08/2022</v>
          </cell>
          <cell r="C3760" t="str">
            <v>M</v>
          </cell>
          <cell r="D3760">
            <v>88.51</v>
          </cell>
        </row>
        <row r="3761">
          <cell r="A3761">
            <v>96681</v>
          </cell>
          <cell r="B3761" t="str">
            <v>TUBO, PPR, DN 75, CLASSE PN 25,  INSTALADO EM PRUMADA DE ÁGUA   FORNECIMENTO E INSTALAÇÃO. AF_08/2022</v>
          </cell>
          <cell r="C3761" t="str">
            <v>M</v>
          </cell>
          <cell r="D3761">
            <v>118.82</v>
          </cell>
        </row>
        <row r="3762">
          <cell r="A3762">
            <v>96682</v>
          </cell>
          <cell r="B3762" t="str">
            <v>TUBO, PPR, DN 90, CLASSE PN 25,  INSTALADO EM PRUMADA DE ÁGUA   FORNECIMENTO E INSTALAÇÃO. AF_08/2022</v>
          </cell>
          <cell r="C3762" t="str">
            <v>M</v>
          </cell>
          <cell r="D3762">
            <v>195.27</v>
          </cell>
        </row>
        <row r="3763">
          <cell r="A3763">
            <v>96683</v>
          </cell>
          <cell r="B3763" t="str">
            <v>TUBO, PPR, DN 110, CLASSE PN 25,  INSTALADO EM PRUMADA DE ÁGUA   FORNECIMENTO E INSTALAÇÃO. AF_08/2022</v>
          </cell>
          <cell r="C3763" t="str">
            <v>M</v>
          </cell>
          <cell r="D3763">
            <v>267.69</v>
          </cell>
        </row>
        <row r="3764">
          <cell r="A3764">
            <v>96718</v>
          </cell>
          <cell r="B3764" t="str">
            <v>TUBO, PPR, DN 20 MM, CLASSE PN 20,  INSTALADO EM RESERVAÇÃO PREDIAL DE ÁGUA - FORNECIMENTO E INSTALAÇÃO. AF_04/2024</v>
          </cell>
          <cell r="C3764" t="str">
            <v>M</v>
          </cell>
          <cell r="D3764">
            <v>13.12</v>
          </cell>
        </row>
        <row r="3765">
          <cell r="A3765">
            <v>96719</v>
          </cell>
          <cell r="B3765" t="str">
            <v>TUBO, PPR, DN 25 MM, CLASSE PN 20,  INSTALADO EM RESERVAÇÃO PREDIAL DE ÁGUA - FORNECIMENTO E INSTALAÇÃO. AF_04/2024</v>
          </cell>
          <cell r="C3765" t="str">
            <v>M</v>
          </cell>
          <cell r="D3765">
            <v>16.760000000000002</v>
          </cell>
        </row>
        <row r="3766">
          <cell r="A3766">
            <v>96720</v>
          </cell>
          <cell r="B3766" t="str">
            <v>TUBO, PPR, DN 32 MM, CLASSE PN 12,  INSTALADO EM RESERVAÇÃO PREDIAL DE ÁGUA - FORNECIMENTO E INSTALAÇÃO. AF_04/2024</v>
          </cell>
          <cell r="C3766" t="str">
            <v>M</v>
          </cell>
          <cell r="D3766">
            <v>15.26</v>
          </cell>
        </row>
        <row r="3767">
          <cell r="A3767">
            <v>96721</v>
          </cell>
          <cell r="B3767" t="str">
            <v>TUBO, PPR, DN 40 MM, CLASSE PN 12,  INSTALADO EM RESERVAÇÃO PREDIAL DE ÁGUA - FORNECIMENTO E INSTALAÇÃO. AF_04/2024</v>
          </cell>
          <cell r="C3767" t="str">
            <v>M</v>
          </cell>
          <cell r="D3767">
            <v>19.809999999999999</v>
          </cell>
        </row>
        <row r="3768">
          <cell r="A3768">
            <v>96722</v>
          </cell>
          <cell r="B3768" t="str">
            <v>TUBO, PPR, DN 50 MM, CLASSE PN 12,  INSTALADO EM RESERVAÇÃO PREDIAL DE ÁGUA - FORNECIMENTO E INSTALAÇÃO. AF_04/2024</v>
          </cell>
          <cell r="C3768" t="str">
            <v>M</v>
          </cell>
          <cell r="D3768">
            <v>30.28</v>
          </cell>
        </row>
        <row r="3769">
          <cell r="A3769">
            <v>96723</v>
          </cell>
          <cell r="B3769" t="str">
            <v>TUBO, PPR, DN 63 MM, CLASSE PN 12,  INSTALADO EM RESERVAÇÃO PREDIAL DE ÁGUA - FORNECIMENTO E INSTALAÇÃO. AF_04/2024</v>
          </cell>
          <cell r="C3769" t="str">
            <v>M</v>
          </cell>
          <cell r="D3769">
            <v>46.95</v>
          </cell>
        </row>
        <row r="3770">
          <cell r="A3770">
            <v>96724</v>
          </cell>
          <cell r="B3770" t="str">
            <v>TUBO, PPR, DN 75 MM, CLASSE PN 12,  INSTALADO EM RESERVAÇÃO PREDIAL DE ÁGUA - FORNECIMENTO E INSTALAÇÃO. AF_04/2024</v>
          </cell>
          <cell r="C3770" t="str">
            <v>M</v>
          </cell>
          <cell r="D3770">
            <v>60.27</v>
          </cell>
        </row>
        <row r="3771">
          <cell r="A3771">
            <v>96725</v>
          </cell>
          <cell r="B3771" t="str">
            <v>TUBO, PPR, DN 90 MM, CLASSE PN 12,  INSTALADO EM RESERVAÇÃO PREDIAL DE ÁGUA - FORNECIMENTO E INSTALAÇÃO. AF_04/2024</v>
          </cell>
          <cell r="C3771" t="str">
            <v>M</v>
          </cell>
          <cell r="D3771">
            <v>98.42</v>
          </cell>
        </row>
        <row r="3772">
          <cell r="A3772">
            <v>96726</v>
          </cell>
          <cell r="B3772" t="str">
            <v>TUBO, PPR, DN 110 MM, CLASSE PN 12,  INSTALADO EM RESERVAÇÃO PREDIAL DE ÁGUA - FORNECIMENTO E INSTALAÇÃO. AF_04/2024</v>
          </cell>
          <cell r="C3772" t="str">
            <v>M</v>
          </cell>
          <cell r="D3772">
            <v>145.4</v>
          </cell>
        </row>
        <row r="3773">
          <cell r="A3773">
            <v>96727</v>
          </cell>
          <cell r="B3773" t="str">
            <v>TUBO, PPR, DN 20 MM, CLASSE PN 25,  INSTALADO EM RESERVAÇÃO PREDIAL DE ÁGUA - FORNECIMENTO E INSTALAÇÃO. AF_04/2024</v>
          </cell>
          <cell r="C3773" t="str">
            <v>M</v>
          </cell>
          <cell r="D3773">
            <v>14.95</v>
          </cell>
        </row>
        <row r="3774">
          <cell r="A3774">
            <v>96728</v>
          </cell>
          <cell r="B3774" t="str">
            <v>TUBO, PPR, DN 25 MM, CLASSE PN 25,  INSTALADO EM RESERVAÇÃO PREDIAL DE ÁGUA - FORNECIMENTO E INSTALAÇÃO. AF_04/2024</v>
          </cell>
          <cell r="C3774" t="str">
            <v>M</v>
          </cell>
          <cell r="D3774">
            <v>19.260000000000002</v>
          </cell>
        </row>
        <row r="3775">
          <cell r="A3775">
            <v>96729</v>
          </cell>
          <cell r="B3775" t="str">
            <v>TUBO, PPR, DN 32 MM, CLASSE PN 25,  INSTALADO EM RESERVAÇÃO PREDIAL DE ÁGUA - FORNECIMENTO E INSTALAÇÃO. AF_04/2024</v>
          </cell>
          <cell r="C3775" t="str">
            <v>M</v>
          </cell>
          <cell r="D3775">
            <v>24.81</v>
          </cell>
        </row>
        <row r="3776">
          <cell r="A3776">
            <v>96730</v>
          </cell>
          <cell r="B3776" t="str">
            <v>TUBO, PPR, DN 40 MM, CLASSE PN 25,  INSTALADO EM RESERVAÇÃO PREDIAL DE ÁGUA - FORNECIMENTO E INSTALAÇÃO. AF_04/2024</v>
          </cell>
          <cell r="C3776" t="str">
            <v>M</v>
          </cell>
          <cell r="D3776">
            <v>34.25</v>
          </cell>
        </row>
        <row r="3777">
          <cell r="A3777">
            <v>96731</v>
          </cell>
          <cell r="B3777" t="str">
            <v>TUBO, PPR, DN 50 MM, CLASSE PN 25,  INSTALADO EM RESERVAÇÃO PREDIAL DE ÁGUA - FORNECIMENTO E INSTALAÇÃO. AF_04/2024</v>
          </cell>
          <cell r="C3777" t="str">
            <v>M</v>
          </cell>
          <cell r="D3777">
            <v>51.68</v>
          </cell>
        </row>
        <row r="3778">
          <cell r="A3778">
            <v>96732</v>
          </cell>
          <cell r="B3778" t="str">
            <v>TUBO, PPR, DN 63 MM, CLASSE PN 25,  INSTALADO EM RESERVAÇÃO PREDIAL DE ÁGUA - FORNECIMENTO E INSTALAÇÃO. AF_04/2024</v>
          </cell>
          <cell r="C3778" t="str">
            <v>M</v>
          </cell>
          <cell r="D3778">
            <v>86.89</v>
          </cell>
        </row>
        <row r="3779">
          <cell r="A3779">
            <v>96733</v>
          </cell>
          <cell r="B3779" t="str">
            <v>TUBO, PPR, DN 75 MM, CLASSE PN 25,  INSTALADO EM RESERVAÇÃO PREDIAL DE ÁGUA - FORNECIMENTO E INSTALAÇÃO. AF_04/2024</v>
          </cell>
          <cell r="C3779" t="str">
            <v>M</v>
          </cell>
          <cell r="D3779">
            <v>118.34</v>
          </cell>
        </row>
        <row r="3780">
          <cell r="A3780">
            <v>96734</v>
          </cell>
          <cell r="B3780" t="str">
            <v>TUBO, PPR, DN 90 MM, CLASSE PN 25,  INSTALADO EM RESERVAÇÃO PREDIAL DE ÁGUA - FORNECIMENTO E INSTALAÇÃO. AF_04/2024</v>
          </cell>
          <cell r="C3780" t="str">
            <v>M</v>
          </cell>
          <cell r="D3780">
            <v>197.1</v>
          </cell>
        </row>
        <row r="3781">
          <cell r="A3781">
            <v>96735</v>
          </cell>
          <cell r="B3781" t="str">
            <v>TUBO, PPR, DN 110 MM, CLASSE PN 25,  INSTALADO EM RESERVAÇÃO PREDIAL DE ÁGUA - FORNECIMENTO E INSTALAÇÃO. AF_04/2024</v>
          </cell>
          <cell r="C3781" t="str">
            <v>M</v>
          </cell>
          <cell r="D3781">
            <v>274.12</v>
          </cell>
        </row>
        <row r="3782">
          <cell r="A3782">
            <v>96798</v>
          </cell>
          <cell r="B3782" t="str">
            <v>TUBO, PEX, MONOCAMADA, DN 16, INSTALADO EM RAMAL/SUB-RAMAL OU DISTRIBUIÇÃO DE ÁGUA - FORNECIMENTO E INSTALAÇÃO. AF_02/2023</v>
          </cell>
          <cell r="C3782" t="str">
            <v>M</v>
          </cell>
          <cell r="D3782">
            <v>7.68</v>
          </cell>
        </row>
        <row r="3783">
          <cell r="A3783">
            <v>96799</v>
          </cell>
          <cell r="B3783" t="str">
            <v>TUBO, PEX, MONOCAMADA, DN 20, INSTALADO EM RAMAL/SUB-RAMAL OU DISTRIBUIÇÃO DE ÁGUA - FORNECIMENTO E INSTALAÇÃO. AF_02/2023</v>
          </cell>
          <cell r="C3783" t="str">
            <v>M</v>
          </cell>
          <cell r="D3783">
            <v>9.83</v>
          </cell>
        </row>
        <row r="3784">
          <cell r="A3784">
            <v>96800</v>
          </cell>
          <cell r="B3784" t="str">
            <v>TUBO, PEX, MONOCAMADA, DN 25, INSTALADO EM RAMAL/SUB-RAMAL OU DISTRIBUIÇÃO DE ÁGUA - FORNECIMENTO E INSTALAÇÃO. AF_02/2023</v>
          </cell>
          <cell r="C3784" t="str">
            <v>M</v>
          </cell>
          <cell r="D3784">
            <v>13.39</v>
          </cell>
        </row>
        <row r="3785">
          <cell r="A3785">
            <v>96801</v>
          </cell>
          <cell r="B3785" t="str">
            <v>TUBO, PEX, MONOCAMADA, DN 32, INSTALADO EM RAMAL/SUB-RAMAL OU DISTRIBUIÇÃO DE ÁGUA - FORNECIMENTO E INSTALAÇÃO. AF_02/2023</v>
          </cell>
          <cell r="C3785" t="str">
            <v>M</v>
          </cell>
          <cell r="D3785">
            <v>20.29</v>
          </cell>
        </row>
        <row r="3786">
          <cell r="A3786">
            <v>97327</v>
          </cell>
          <cell r="B3786" t="str">
            <v>TUBO EM COBRE FLEXÍVEL, DN 1/4", COM ISOLAMENTO, INSTALADO EM RAMAL DE ALIMENTAÇÃO DE AR CONDICIONADO COM CONDENSADORA INDIVIDUAL   FORNECIMENTO E INSTALAÇÃO. AF_12/2015</v>
          </cell>
          <cell r="C3786" t="str">
            <v>M</v>
          </cell>
          <cell r="D3786">
            <v>26.22</v>
          </cell>
        </row>
        <row r="3787">
          <cell r="A3787">
            <v>97328</v>
          </cell>
          <cell r="B3787" t="str">
            <v>TUBO EM COBRE FLEXÍVEL, DN 3/8", COM ISOLAMENTO, INSTALADO EM RAMAL DE ALIMENTAÇÃO DE AR CONDICIONADO COM CONDENSADORA INDIVIDUAL - FORNECIMENTO E INSTALAÇÃO. AF_12/2015</v>
          </cell>
          <cell r="C3787" t="str">
            <v>M</v>
          </cell>
          <cell r="D3787">
            <v>42.84</v>
          </cell>
        </row>
        <row r="3788">
          <cell r="A3788">
            <v>97329</v>
          </cell>
          <cell r="B3788" t="str">
            <v>TUBO EM COBRE FLEXÍVEL, DN 1/2", COM ISOLAMENTO, INSTALADO EM RAMAL DE ALIMENTAÇÃO DE AR CONDICIONADO COM CONDENSADORA INDIVIDUAL - FORNECIMENTO E INSTALAÇÃO. AF_12/2015</v>
          </cell>
          <cell r="C3788" t="str">
            <v>M</v>
          </cell>
          <cell r="D3788">
            <v>54.89</v>
          </cell>
        </row>
        <row r="3789">
          <cell r="A3789">
            <v>97330</v>
          </cell>
          <cell r="B3789" t="str">
            <v>TUBO EM COBRE FLEXÍVEL, DN 5/8", COM ISOLAMENTO, INSTALADO EM RAMAL DE ALIMENTAÇÃO DE AR CONDICIONADO COM CONDENSADORA INDIVIDUAL - FORNECIMENTO E INSTALAÇÃO. AF_12/2015</v>
          </cell>
          <cell r="C3789" t="str">
            <v>M</v>
          </cell>
          <cell r="D3789">
            <v>67.19</v>
          </cell>
        </row>
        <row r="3790">
          <cell r="A3790">
            <v>97331</v>
          </cell>
          <cell r="B3790" t="str">
            <v>TUBO EM COBRE FLEXÍVEL, DN 1/4", COM ISOLAMENTO, INSTALADO EM RAMAL DE ALIMENTAÇÃO DE AR CONDICIONADO COM CONDENSADORA CENTRAL - FORNECIMENTO E INSTALAÇÃO. AF_12/2015</v>
          </cell>
          <cell r="C3790" t="str">
            <v>M</v>
          </cell>
          <cell r="D3790">
            <v>26.56</v>
          </cell>
        </row>
        <row r="3791">
          <cell r="A3791">
            <v>97332</v>
          </cell>
          <cell r="B3791" t="str">
            <v>TUBO EM COBRE FLEXÍVEL, DN 3/8", COM ISOLAMENTO, INSTALADO EM RAMAL DE ALIMENTAÇÃO DE AR CONDICIONADO COM CONDENSADORA CENTRAL - FORNECIMENTO E INSTALAÇÃO. AF_12/2015</v>
          </cell>
          <cell r="C3791" t="str">
            <v>M</v>
          </cell>
          <cell r="D3791">
            <v>43.23</v>
          </cell>
        </row>
        <row r="3792">
          <cell r="A3792">
            <v>97333</v>
          </cell>
          <cell r="B3792" t="str">
            <v>TUBO EM COBRE FLEXÍVEL, DN 1/2", COM ISOLAMENTO, INSTALADO EM RAMAL DE ALIMENTAÇÃO DE AR CONDICIONADO COM CONDENSADORA CENTRAL - FORNECIMENTO E INSTALAÇÃO. AF_12/2015</v>
          </cell>
          <cell r="C3792" t="str">
            <v>M</v>
          </cell>
          <cell r="D3792">
            <v>55.39</v>
          </cell>
        </row>
        <row r="3793">
          <cell r="A3793">
            <v>97334</v>
          </cell>
          <cell r="B3793" t="str">
            <v>TUBO EM COBRE FLEXÍVEL, DN 5/8", COM ISOLAMENTO, INSTALADO EM RAMAL DE ALIMENTAÇÃO DE AR CONDICIONADO COM CONDENSADORA CENTRAL   FORNECIMENTO E INSTALAÇÃO. AF_12/2015</v>
          </cell>
          <cell r="C3793" t="str">
            <v>M</v>
          </cell>
          <cell r="D3793">
            <v>67.739999999999995</v>
          </cell>
        </row>
        <row r="3794">
          <cell r="A3794">
            <v>97335</v>
          </cell>
          <cell r="B3794" t="str">
            <v>TUBO EM COBRE RÍGIDO, DN 22 MM, CLASSE A, SEM ISOLAMENTO, INSTALADO EM PRUMADA DE GÁS COMBUSTÍVEL - FORNECIMENTO E INSTALAÇÃO. AF_04/2022</v>
          </cell>
          <cell r="C3794" t="str">
            <v>M</v>
          </cell>
          <cell r="D3794">
            <v>81.36</v>
          </cell>
        </row>
        <row r="3795">
          <cell r="A3795">
            <v>97336</v>
          </cell>
          <cell r="B3795" t="str">
            <v>TUBO EM COBRE RÍGIDO, DN 28 MM, CLASSE A, SEM ISOLAMENTO, INSTALADO EM PRUMADA DE GÁS COMBUSTÍVEL - FORNECIMENTO E INSTALAÇÃO. AF_04/2022</v>
          </cell>
          <cell r="C3795" t="str">
            <v>M</v>
          </cell>
          <cell r="D3795">
            <v>103.54</v>
          </cell>
        </row>
        <row r="3796">
          <cell r="A3796">
            <v>97337</v>
          </cell>
          <cell r="B3796" t="str">
            <v>TUBO EM COBRE RÍGIDO, DN 35 MM, CLASSE A, SEM ISOLAMENTO, INSTALADO EM PRUMADA DE GÁS COMBUSTÍVEL - FORNECIMENTO E INSTALAÇÃO. AF_04/2022</v>
          </cell>
          <cell r="C3796" t="str">
            <v>M</v>
          </cell>
          <cell r="D3796">
            <v>155.69</v>
          </cell>
        </row>
        <row r="3797">
          <cell r="A3797">
            <v>97338</v>
          </cell>
          <cell r="B3797" t="str">
            <v>TUBO EM COBRE RÍGIDO, DN 42 MM, CLASSE A, SEM ISOLAMENTO, INSTALADO EM PRUMADA DE GÁS COMBUSTÍVEL - FORNECIMENTO E INSTALAÇÃO. AF_04/2022</v>
          </cell>
          <cell r="C3797" t="str">
            <v>M</v>
          </cell>
          <cell r="D3797">
            <v>187.34</v>
          </cell>
        </row>
        <row r="3798">
          <cell r="A3798">
            <v>97339</v>
          </cell>
          <cell r="B3798" t="str">
            <v>TUBO EM COBRE RÍGIDO, DN 54 MM, CLASSE A, SEM ISOLAMENTO, INSTALADO EM PRUMADA DE GÁS COMBUSTÍVEL - FORNECIMENTO E INSTALAÇÃO. AF_04/2022</v>
          </cell>
          <cell r="C3798" t="str">
            <v>M</v>
          </cell>
          <cell r="D3798">
            <v>201.81</v>
          </cell>
        </row>
        <row r="3799">
          <cell r="A3799">
            <v>97340</v>
          </cell>
          <cell r="B3799" t="str">
            <v>TUBO EM COBRE RÍGIDO, DN 66 MM, CLASSE A, SEM ISOLAMENTO, INSTALADO EM PRUMADA DE GÁS COMBUSTÍVEL - FORNECIMENTO E INSTALAÇÃO. AF_04/2022</v>
          </cell>
          <cell r="C3799" t="str">
            <v>M</v>
          </cell>
          <cell r="D3799">
            <v>203.07</v>
          </cell>
        </row>
        <row r="3800">
          <cell r="A3800">
            <v>97498</v>
          </cell>
          <cell r="B3800" t="str">
            <v>TUBO DE AÇO GALVANIZADO COM COSTURA, CLASSE MÉDIA, DN 25 (1"), CONEXÃO ROSQUEADA, INSTALADO EM REDE DE ALIMENTAÇÃO PARA HIDRANTE - FORNECIMENTO E INSTALAÇÃO. AF_10/2020</v>
          </cell>
          <cell r="C3800" t="str">
            <v>M</v>
          </cell>
          <cell r="D3800">
            <v>65.23</v>
          </cell>
        </row>
        <row r="3801">
          <cell r="A3801">
            <v>97535</v>
          </cell>
          <cell r="B3801" t="str">
            <v>TUBO DE AÇO GALVANIZADO COM COSTURA, CLASSE MÉDIA, CONEXÃO ROSQUEADA, DN 25 (1"), INSTALADO EM REDE DE ALIMENTAÇÃO PARA SPRINKLER - FORNECIMENTO E INSTALAÇÃO. AF_10/2020</v>
          </cell>
          <cell r="C3801" t="str">
            <v>M</v>
          </cell>
          <cell r="D3801">
            <v>70.03</v>
          </cell>
        </row>
        <row r="3802">
          <cell r="A3802">
            <v>97536</v>
          </cell>
          <cell r="B3802" t="str">
            <v>TUBO DE AÇO GALVANIZADO COM COSTURA, CLASSE MÉDIA, CONEXÃO ROSQUEADA, DN 25 (1"), INSTALADO EM RAMAIS  E SUB-RAMAIS DE GÁS - FORNECIMENTO E INSTALAÇÃO. AF_10/2020</v>
          </cell>
          <cell r="C3802" t="str">
            <v>M</v>
          </cell>
          <cell r="D3802">
            <v>81.05</v>
          </cell>
        </row>
        <row r="3803">
          <cell r="A3803">
            <v>100788</v>
          </cell>
          <cell r="B3803" t="str">
            <v>KIT CAVALETE PARA GÁS - SEM MEDIDOR OU REGULADOR - ENTRADA INDIVIDUAL PRINCIPAL, EM AÇO GALVANIZADO DN 15 E 25 MM (1/2" E 1") - FORNECIMENTO E INSTALAÇÃO. AF_01/2020</v>
          </cell>
          <cell r="C3803" t="str">
            <v>UN</v>
          </cell>
          <cell r="D3803">
            <v>802</v>
          </cell>
        </row>
        <row r="3804">
          <cell r="A3804">
            <v>100791</v>
          </cell>
          <cell r="B3804" t="str">
            <v>TUBO, PEX, MULTICAMADA, DN 16, INSTALADO EM IMPLANTAÇÃO DE INSTALAÇÕES DE GÁS - FORNECIMENTO E INSTALAÇÃO. AF_01/2020</v>
          </cell>
          <cell r="C3804" t="str">
            <v>M</v>
          </cell>
          <cell r="D3804">
            <v>16.63</v>
          </cell>
        </row>
        <row r="3805">
          <cell r="A3805">
            <v>100792</v>
          </cell>
          <cell r="B3805" t="str">
            <v>TUBO, PEX, MULTICAMADA, DN 20, INSTALADO EM IMPLANTAÇÃO DE INSTALAÇÕES DE GÁS - FORNECIMENTO E INSTALAÇÃO. AF_01/2020</v>
          </cell>
          <cell r="C3805" t="str">
            <v>M</v>
          </cell>
          <cell r="D3805">
            <v>23.79</v>
          </cell>
        </row>
        <row r="3806">
          <cell r="A3806">
            <v>100793</v>
          </cell>
          <cell r="B3806" t="str">
            <v>TUBO, PEX, MULTICAMADA, DN 26, INSTALADO EM IMPLANTAÇÃO DE INSTALAÇÕES DE GÁS - FORNECIMENTO E INSTALAÇÃO. AF_01/2020</v>
          </cell>
          <cell r="C3806" t="str">
            <v>M</v>
          </cell>
          <cell r="D3806">
            <v>31.24</v>
          </cell>
        </row>
        <row r="3807">
          <cell r="A3807">
            <v>100794</v>
          </cell>
          <cell r="B3807" t="str">
            <v>TUBO, PEX, MULTICAMADA, DN 32, INSTALADO EM IMPLANTAÇÃO DE INSTALAÇÕES DE GÁS - FORNECIMENTO E INSTALAÇÃO. AF_01/2020</v>
          </cell>
          <cell r="C3807" t="str">
            <v>M</v>
          </cell>
          <cell r="D3807">
            <v>41.78</v>
          </cell>
        </row>
        <row r="3808">
          <cell r="A3808">
            <v>100799</v>
          </cell>
          <cell r="B3808" t="str">
            <v>TUBO, PEX, MULTICAMADA, COM TUBO LUVA, DN 16, INSTALADO EM IMPLANTAÇÃO DE INSTALAÇÕES DE GÁS - FORNECIMENTO E INSTALAÇÃO. AF_01/2020</v>
          </cell>
          <cell r="C3808" t="str">
            <v>M</v>
          </cell>
          <cell r="D3808">
            <v>17.11</v>
          </cell>
        </row>
        <row r="3809">
          <cell r="A3809">
            <v>100800</v>
          </cell>
          <cell r="B3809" t="str">
            <v>TUBO, PEX, MULTICAMADA, COM TUBO LUVA, DN 20, INSTALADO EM IMPLANTAÇÃO DE INSTALAÇÕES DE GÁS - FORNECIMENTO E INSTALAÇÃO. AF_01/2020</v>
          </cell>
          <cell r="C3809" t="str">
            <v>M</v>
          </cell>
          <cell r="D3809">
            <v>24.27</v>
          </cell>
        </row>
        <row r="3810">
          <cell r="A3810">
            <v>100801</v>
          </cell>
          <cell r="B3810" t="str">
            <v>TUBO, PEX, MULTICAMADA, COM TUBO LUVA, DN 26, INSTALADO EM IMPLANTAÇÃO DE INSTALAÇÕES DE GÁS - FORNECIMENTO E INSTALAÇÃO. AF_01/2020</v>
          </cell>
          <cell r="C3810" t="str">
            <v>M</v>
          </cell>
          <cell r="D3810">
            <v>31.72</v>
          </cell>
        </row>
        <row r="3811">
          <cell r="A3811">
            <v>100802</v>
          </cell>
          <cell r="B3811" t="str">
            <v>TUBO, PEX, MULTICAMADA, COM TUBO LUVA, DN 32, INSTALADO EM IMPLANTAÇÃO DE INSTALAÇÕES DE GÁS - FORNECIMENTO E INSTALAÇÃO. AF_01/2020</v>
          </cell>
          <cell r="C3811" t="str">
            <v>M</v>
          </cell>
          <cell r="D3811">
            <v>42.27</v>
          </cell>
        </row>
        <row r="3812">
          <cell r="A3812">
            <v>100803</v>
          </cell>
          <cell r="B3812" t="str">
            <v>TUBO, PEX, MULTICAMADA, DN 16, INSTALADO EM RAMAL INTERNO DE INSTALAÇÕES DE GÁS - FORNECIMENTO E INSTALAÇÃO. AF_01/2020</v>
          </cell>
          <cell r="C3812" t="str">
            <v>M</v>
          </cell>
          <cell r="D3812">
            <v>15.63</v>
          </cell>
        </row>
        <row r="3813">
          <cell r="A3813">
            <v>100804</v>
          </cell>
          <cell r="B3813" t="str">
            <v>TUBO, PEX, MULTICAMADA, DN 20, INSTALADO EM RAMAL INTERNO DE INSTALAÇÕES DE GÁS - FORNECIMENTO E INSTALAÇÃO. AF_01/2020</v>
          </cell>
          <cell r="C3813" t="str">
            <v>M</v>
          </cell>
          <cell r="D3813">
            <v>22.62</v>
          </cell>
        </row>
        <row r="3814">
          <cell r="A3814">
            <v>100805</v>
          </cell>
          <cell r="B3814" t="str">
            <v>TUBO, PEX, MULTICAMADA, DN 26, INSTALADO EM RAMAL INTERNO DE INSTALAÇÕES DE GÁS - FORNECIMENTO E INSTALAÇÃO. AF_01/2020</v>
          </cell>
          <cell r="C3814" t="str">
            <v>M</v>
          </cell>
          <cell r="D3814">
            <v>29.83</v>
          </cell>
        </row>
        <row r="3815">
          <cell r="A3815">
            <v>100806</v>
          </cell>
          <cell r="B3815" t="str">
            <v>TUBO, PEX, MULTICAMADA, DN 32, INSTALADO EM RAMAL INTERNO DE INSTALAÇÕES DE GÁS - FORNECIMENTO E INSTALAÇÃO. AF_01/2020</v>
          </cell>
          <cell r="C3815" t="str">
            <v>M</v>
          </cell>
          <cell r="D3815">
            <v>40.049999999999997</v>
          </cell>
        </row>
        <row r="3816">
          <cell r="A3816">
            <v>100807</v>
          </cell>
          <cell r="B3816" t="str">
            <v>TUBO, PEX, MULTICAMADA, COM TUBO LUVA, DN 16, INSTALADO EM RAMAL INTERNO DE INSTALAÇÕES DE GÁS - FORNECIMENTO E INSTALAÇÃO. AF_01/2020</v>
          </cell>
          <cell r="C3816" t="str">
            <v>M</v>
          </cell>
          <cell r="D3816">
            <v>22.74</v>
          </cell>
        </row>
        <row r="3817">
          <cell r="A3817">
            <v>100808</v>
          </cell>
          <cell r="B3817" t="str">
            <v>TUBO, PEX, MULTICAMADA, COM TUBO LUVA, DN 20, INSTALADO EM RAMAL INTERNO DE INSTALAÇÕES DE GÁS - FORNECIMENTO E INSTALAÇÃO. AF_01/2020</v>
          </cell>
          <cell r="C3817" t="str">
            <v>M</v>
          </cell>
          <cell r="D3817">
            <v>30.97</v>
          </cell>
        </row>
        <row r="3818">
          <cell r="A3818">
            <v>100809</v>
          </cell>
          <cell r="B3818" t="str">
            <v>TUBO, PEX, MULTICAMADA, COM TUBO LUVA, DN 26, INSTALADO EM RAMAL INTERNO DE INSTALAÇÕES DE GÁS - FORNECIMENTO E INSTALAÇÃO. AF_01/2020</v>
          </cell>
          <cell r="C3818" t="str">
            <v>M</v>
          </cell>
          <cell r="D3818">
            <v>39.72</v>
          </cell>
        </row>
        <row r="3819">
          <cell r="A3819">
            <v>100810</v>
          </cell>
          <cell r="B3819" t="str">
            <v>TUBO, PEX, MULTICAMADA, COM TUBO LUVA, DN 32, INSTALADO EM RAMAL INTERNO DE INSTALAÇÕES DE GÁS - FORNECIMENTO E INSTALAÇÃO. AF_01/2020</v>
          </cell>
          <cell r="C3819" t="str">
            <v>M</v>
          </cell>
          <cell r="D3819">
            <v>52.11</v>
          </cell>
        </row>
        <row r="3820">
          <cell r="A3820">
            <v>101918</v>
          </cell>
          <cell r="B3820" t="str">
            <v>TUBO DE AÇO GALVANIZADO COM COSTURA, CLASSE MÉDIA, DN 100 (4"), CONEXÃO ROSQUEADA, INSTALADO EM PRUMADAS - FORNECIMENTO E INSTALAÇÃO. AF_10/2020</v>
          </cell>
          <cell r="C3820" t="str">
            <v>M</v>
          </cell>
          <cell r="D3820">
            <v>308.56</v>
          </cell>
        </row>
        <row r="3821">
          <cell r="A3821">
            <v>101919</v>
          </cell>
          <cell r="B3821" t="str">
            <v>UNIÃO, EM FERRO GALVANIZADO, 4", CONEXÃO ROSQUEADA, INSTALADO EM PRUMADAS - FORNECIMENTO E INSTALAÇÃO. AF_10/2020</v>
          </cell>
          <cell r="C3821" t="str">
            <v>UN</v>
          </cell>
          <cell r="D3821">
            <v>451.85</v>
          </cell>
        </row>
        <row r="3822">
          <cell r="A3822">
            <v>101920</v>
          </cell>
          <cell r="B3822" t="str">
            <v>LUVA, EM FERRO GALVANIZADO, 4", CONEXÃO ROSQUEADA, INSTALADO EM PRUMADAS - FORNECIMENTO E INSTALAÇÃO. AF_10/2020</v>
          </cell>
          <cell r="C3822" t="str">
            <v>UN</v>
          </cell>
          <cell r="D3822">
            <v>212.88</v>
          </cell>
        </row>
        <row r="3823">
          <cell r="A3823">
            <v>101921</v>
          </cell>
          <cell r="B3823" t="str">
            <v>LUVA DE REDUÇÃO, EM FERRO GALVANIZADO, 4" X 2 1/2", CONEXÃO ROSQUEADA, INSTALADO EM PRUMADAS - FORNECIMENTO E INSTALAÇÃO. AF_10/2020</v>
          </cell>
          <cell r="C3823" t="str">
            <v>UN</v>
          </cell>
          <cell r="D3823">
            <v>243.65</v>
          </cell>
        </row>
        <row r="3824">
          <cell r="A3824">
            <v>101922</v>
          </cell>
          <cell r="B3824" t="str">
            <v>LUVA DE REDUÇÃO, EM FERRO GALVANIZADO, 4" X 2", CONEXÃO ROSQUEADA, INSTALADO EM PRUMADAS - FORNECIMENTO E INSTALAÇÃO. AF_10/2020</v>
          </cell>
          <cell r="C3824" t="str">
            <v>UN</v>
          </cell>
          <cell r="D3824">
            <v>243.65</v>
          </cell>
        </row>
        <row r="3825">
          <cell r="A3825">
            <v>101923</v>
          </cell>
          <cell r="B3825" t="str">
            <v>LUVA DE REDUÇÃO, EM FERRO GALVANIZADO, 4" X 3", CONEXÃO ROSQUEADA, INSTALADO EM PRUMADAS - FORNECIMENTO E INSTALAÇÃO. AF_10/2020</v>
          </cell>
          <cell r="C3825" t="str">
            <v>UN</v>
          </cell>
          <cell r="D3825">
            <v>243.65</v>
          </cell>
        </row>
        <row r="3826">
          <cell r="A3826">
            <v>101924</v>
          </cell>
          <cell r="B3826" t="str">
            <v>NIPLE, EM FERRO GALVANIZADO, 4", CONEXÃO ROSQUEADA, INSTALADO EM PRUMADAS - FORNECIMENTO E INSTALAÇÃO. AF_10/2020</v>
          </cell>
          <cell r="C3826" t="str">
            <v>UN</v>
          </cell>
          <cell r="D3826">
            <v>200</v>
          </cell>
        </row>
        <row r="3827">
          <cell r="A3827">
            <v>101925</v>
          </cell>
          <cell r="B3827" t="str">
            <v>JOELHO 90°, EM FERRO GALVANIZADO, 4", CONEXÃO ROSQUEADA, INSTALADO EM PRUMADAS - FORNECIMENTO E INSTALAÇÃO. AF_10/2020</v>
          </cell>
          <cell r="C3827" t="str">
            <v>UN</v>
          </cell>
          <cell r="D3827">
            <v>335.36</v>
          </cell>
        </row>
        <row r="3828">
          <cell r="A3828">
            <v>101926</v>
          </cell>
          <cell r="B3828" t="str">
            <v>TÊ, EM FERRO GALVANIZADO, 4", CONEXÃO ROSQUEADA, INSTALADO EM PRUMADAS - FORNECIMENTO E INSTALAÇÃO. AF_10/2020</v>
          </cell>
          <cell r="C3828" t="str">
            <v>UN</v>
          </cell>
          <cell r="D3828">
            <v>432.04</v>
          </cell>
        </row>
        <row r="3829">
          <cell r="A3829">
            <v>101927</v>
          </cell>
          <cell r="B3829" t="str">
            <v>TUBO DE AÇO GALVANIZADO COM COSTURA, CLASSE MÉDIA, DN 100 (4"), CONEXÃO ROSQUEADA, INSTALADO EM REDE DE ALIMENTAÇÃO PARA HIDRANTE - FORNECIMENTO E INSTALAÇÃO. AF_10/2020</v>
          </cell>
          <cell r="C3829" t="str">
            <v>M</v>
          </cell>
          <cell r="D3829">
            <v>293.62</v>
          </cell>
        </row>
        <row r="3830">
          <cell r="A3830">
            <v>101928</v>
          </cell>
          <cell r="B3830" t="str">
            <v>UNIÃO, EM FERRO GALVANIZADO, 4", CONEXÃO ROSQUEADA, INSTALADO EM REDE DE ALIMENTAÇÃO PARA HIDRANTE - FORNECIMENTO E INSTALAÇÃO. AF_10/2020</v>
          </cell>
          <cell r="C3830" t="str">
            <v>UN</v>
          </cell>
          <cell r="D3830">
            <v>457.58</v>
          </cell>
        </row>
        <row r="3831">
          <cell r="A3831">
            <v>101929</v>
          </cell>
          <cell r="B3831" t="str">
            <v>LUVA, EM FERRO GALVANIZADO, 4", CONEXÃO ROSQUEADA, INSTALADO EM REDE DE ALIMENTAÇÃO PARA HIDRANTE - FORNECIMENTO E INSTALAÇÃO. AF_10/2020</v>
          </cell>
          <cell r="C3831" t="str">
            <v>UN</v>
          </cell>
          <cell r="D3831">
            <v>218.61</v>
          </cell>
        </row>
        <row r="3832">
          <cell r="A3832">
            <v>101930</v>
          </cell>
          <cell r="B3832" t="str">
            <v>LUVA DE REDUÇÃO, EM FERRO GALVANIZADO, 4" X 2 1/2", CONEXÃO ROSQUEADA, INSTALADO EM REDE DE ALIMENTAÇÃO PARA HIDRANTE - FORNECIMENTO E INSTALAÇÃO. AF_10/2020</v>
          </cell>
          <cell r="C3832" t="str">
            <v>UN</v>
          </cell>
          <cell r="D3832">
            <v>249.38</v>
          </cell>
        </row>
        <row r="3833">
          <cell r="A3833">
            <v>101931</v>
          </cell>
          <cell r="B3833" t="str">
            <v>LUVA DE REDUÇÃO, EM FERRO GALVANIZADO, 4" X 2", CONEXÃO ROSQUEADA, INSTALADO EM REDE DE ALIMENTAÇÃO PARA HIDRANTE - FORNECIMENTO E INSTALAÇÃO. AF_10/2020</v>
          </cell>
          <cell r="C3833" t="str">
            <v>UN</v>
          </cell>
          <cell r="D3833">
            <v>249.38</v>
          </cell>
        </row>
        <row r="3834">
          <cell r="A3834">
            <v>101932</v>
          </cell>
          <cell r="B3834" t="str">
            <v>LUVA DE REDUÇÃO, EM FERRO GALVANIZADO, 4" X 3", CONEXÃO ROSQUEADA, INSTALADO EM REDE DE ALIMENTAÇÃO PARA HIDRANTE - FORNECIMENTO E INSTALAÇÃO. AF_10/2020</v>
          </cell>
          <cell r="C3834" t="str">
            <v>UN</v>
          </cell>
          <cell r="D3834">
            <v>249.38</v>
          </cell>
        </row>
        <row r="3835">
          <cell r="A3835">
            <v>101933</v>
          </cell>
          <cell r="B3835" t="str">
            <v>NIPLE, EM FERRO GALVANIZADO, 4", CONEXÃO ROSQUEADA, INSTALADO EM REDE DE ALIMENTAÇÃO PARA HIDRANTE - FORNECIMENTO E INSTALAÇÃO. AF_10/2020</v>
          </cell>
          <cell r="C3835" t="str">
            <v>UN</v>
          </cell>
          <cell r="D3835">
            <v>205.73</v>
          </cell>
        </row>
        <row r="3836">
          <cell r="A3836">
            <v>101934</v>
          </cell>
          <cell r="B3836" t="str">
            <v>JOELHO 90°, EM FERRO GALVANIZADO, 4", CONEXÃO ROSQUEADA, INSTALADO EM REDE DE ALIMENTAÇÃO PARA HIDRANTE - FORNECIMENTO E INSTALAÇÃO. AF_10/2020</v>
          </cell>
          <cell r="C3836" t="str">
            <v>UN</v>
          </cell>
          <cell r="D3836">
            <v>343.95</v>
          </cell>
        </row>
        <row r="3837">
          <cell r="A3837">
            <v>101935</v>
          </cell>
          <cell r="B3837" t="str">
            <v>TÊ, EM FERRO GALVANIZADO, 4", CONEXÃO ROSQUEADA, INSTALADO EM REDE DE ALIMENTAÇÃO PARA HIDRANTE - FORNECIMENTO E INSTALAÇÃO. AF_10/2020</v>
          </cell>
          <cell r="C3837" t="str">
            <v>UN</v>
          </cell>
          <cell r="D3837">
            <v>443.49</v>
          </cell>
        </row>
        <row r="3838">
          <cell r="A3838">
            <v>103802</v>
          </cell>
          <cell r="B3838" t="str">
            <v>TUBO EM COBRE RÍGIDO, DN 15 MM, CLASSE E, SEM ISOLAMENTO, INSTALADO EM RAMAL E SUB-RAMAL DE GÁS COMBUSTÍVEL - FORNECIMENTO E INSTALAÇÃO. AF_04/2022</v>
          </cell>
          <cell r="C3838" t="str">
            <v>M</v>
          </cell>
          <cell r="D3838">
            <v>40.51</v>
          </cell>
        </row>
        <row r="3839">
          <cell r="A3839">
            <v>103803</v>
          </cell>
          <cell r="B3839" t="str">
            <v>TUBO EM COBRE RÍGIDO, DN 22 MM, CLASSE E, SEM ISOLAMENTO, INSTALADO EM RAMAL E SUB-RAMAL DE GÁS COMBUSTÍVEL - FORNECIMENTO E INSTALAÇÃO. AF_04/2022</v>
          </cell>
          <cell r="C3839" t="str">
            <v>M</v>
          </cell>
          <cell r="D3839">
            <v>69.650000000000006</v>
          </cell>
        </row>
        <row r="3840">
          <cell r="A3840">
            <v>103804</v>
          </cell>
          <cell r="B3840" t="str">
            <v>TUBO EM COBRE RÍGIDO, DN 28 MM, CLASSE E, SEM ISOLAMENTO, INSTALADO EM RAMAL E SUB-RAMAL DE GÁS COMBUSTÍVEL - FORNECIMENTO E INSTALAÇÃO. AF_04/2022</v>
          </cell>
          <cell r="C3840" t="str">
            <v>M</v>
          </cell>
          <cell r="D3840">
            <v>84.28</v>
          </cell>
        </row>
        <row r="3841">
          <cell r="A3841">
            <v>103835</v>
          </cell>
          <cell r="B3841" t="str">
            <v>TUBO EM COBRE RÍGIDO, DN 15 MM, CLASSE A, SEM ISOLAMENTO, INSTALADO EM RAMAL E SUB-RAMAL DE GÁS MEDICINAL - FORNECIMENTO E INSTALAÇÃO. AF_04/2022</v>
          </cell>
          <cell r="C3841" t="str">
            <v>M</v>
          </cell>
          <cell r="D3841">
            <v>63.32</v>
          </cell>
        </row>
        <row r="3842">
          <cell r="A3842">
            <v>103836</v>
          </cell>
          <cell r="B3842" t="str">
            <v>TUBO EM COBRE RÍGIDO, DN 22 MM, CLASSE A, SEM ISOLAMENTO, INSTALADO EM RAMAL E SUB-RAMAL DE GÁS MEDICINAL - FORNECIMENTO E INSTALAÇÃO. AF_04/2022</v>
          </cell>
          <cell r="C3842" t="str">
            <v>M</v>
          </cell>
          <cell r="D3842">
            <v>98.35</v>
          </cell>
        </row>
        <row r="3843">
          <cell r="A3843">
            <v>103837</v>
          </cell>
          <cell r="B3843" t="str">
            <v>TUBO EM COBRE RÍGIDO, DN 28 MM, CLASSE A, SEM ISOLAMENTO, INSTALADO EM RAMAL E SUB-RAMAL DE GÁS MEDICINAL - FORNECIMENTO E INSTALAÇÃO. AF_04/2022</v>
          </cell>
          <cell r="C3843" t="str">
            <v>M</v>
          </cell>
          <cell r="D3843">
            <v>124</v>
          </cell>
        </row>
        <row r="3844">
          <cell r="A3844">
            <v>103868</v>
          </cell>
          <cell r="B3844" t="str">
            <v>TUBO EM COBRE RÍGIDO, DN 15 MM, CLASSE E, SEM ISOLAMENTO, INSTALADO EM RAMAL E SUB-RAMAL DE AQUECIMENTO SOLAR - FORNECIMENTO E INSTALAÇÃO. AF_04/2022</v>
          </cell>
          <cell r="C3844" t="str">
            <v>M</v>
          </cell>
          <cell r="D3844">
            <v>50.4</v>
          </cell>
        </row>
        <row r="3845">
          <cell r="A3845">
            <v>103869</v>
          </cell>
          <cell r="B3845" t="str">
            <v>TUBO EM COBRE RÍGIDO, DN 22 MM, CLASSE E, SEM ISOLAMENTO, INSTALADO EM RAMAL E SUB-RAMAL DE AQUECIMENTO SOLAR - FORNECIMENTO E INSTALAÇÃO. AF_04/2022</v>
          </cell>
          <cell r="C3845" t="str">
            <v>M</v>
          </cell>
          <cell r="D3845">
            <v>76.569999999999993</v>
          </cell>
        </row>
        <row r="3846">
          <cell r="A3846">
            <v>103870</v>
          </cell>
          <cell r="B3846" t="str">
            <v>TUBO EM COBRE RÍGIDO, DN 28 MM, CLASSE E, SEM ISOLAMENTO, INSTALADO EM RAMAL E SUB-RAMAL DE AQUECIMENTO SOLAR - FORNECIMENTO E INSTALAÇÃO. AF_04/2022</v>
          </cell>
          <cell r="C3846" t="str">
            <v>M</v>
          </cell>
          <cell r="D3846">
            <v>94.12</v>
          </cell>
        </row>
        <row r="3847">
          <cell r="A3847">
            <v>103871</v>
          </cell>
          <cell r="B3847" t="str">
            <v>TUBO EM COBRE RÍGIDO, DN 15 MM, CLASSE E, COM ISOLAMENTO, INSTALADO EM RAMAL E SUB-RAMAL DE AQUECIMENTO SOLAR - FORNECIMENTO E INSTALAÇÃO. AF_04/2022</v>
          </cell>
          <cell r="C3847" t="str">
            <v>M</v>
          </cell>
          <cell r="D3847">
            <v>61.65</v>
          </cell>
        </row>
        <row r="3848">
          <cell r="A3848">
            <v>103872</v>
          </cell>
          <cell r="B3848" t="str">
            <v>TUBO EM COBRE RÍGIDO, DN 22 MM, CLASSE E, COM ISOLAMENTO, INSTALADO EM RAMAL E SUB-RAMAL DE AQUECIMENTO SOLAR - FORNECIMENTO E INSTALAÇÃO. AF_04/2022</v>
          </cell>
          <cell r="C3848" t="str">
            <v>M</v>
          </cell>
          <cell r="D3848">
            <v>128.47</v>
          </cell>
        </row>
        <row r="3849">
          <cell r="A3849">
            <v>103873</v>
          </cell>
          <cell r="B3849" t="str">
            <v>TUBO EM COBRE RÍGIDO, DN 28 MM, CLASSE E, COM ISOLAMENTO, INSTALADO EM RAMAL E SUB-RAMAL DE AQUECIMENTO SOLAR - FORNECIMENTO E INSTALAÇÃO. AF_04/2022</v>
          </cell>
          <cell r="C3849" t="str">
            <v>M</v>
          </cell>
          <cell r="D3849">
            <v>148.11000000000001</v>
          </cell>
        </row>
        <row r="3850">
          <cell r="A3850">
            <v>103978</v>
          </cell>
          <cell r="B3850" t="str">
            <v>TUBO, PVC, SOLDÁVEL, DE 40MM, INSTALADO EM RAMAL DE DISTRIBUIÇÃO DE ÁGUA - FORNECIMENTO E INSTALAÇÃO. AF_06/2022</v>
          </cell>
          <cell r="C3850" t="str">
            <v>M</v>
          </cell>
          <cell r="D3850">
            <v>28.86</v>
          </cell>
        </row>
        <row r="3851">
          <cell r="A3851">
            <v>103979</v>
          </cell>
          <cell r="B3851" t="str">
            <v>TUBO, PVC, SOLDÁVEL, DE 50MM, INSTALADO EM RAMAL DE DISTRIBUIÇÃO DE ÁGUA - FORNECIMENTO E INSTALAÇÃO. AF_06/2022</v>
          </cell>
          <cell r="C3851" t="str">
            <v>M</v>
          </cell>
          <cell r="D3851">
            <v>32.76</v>
          </cell>
        </row>
        <row r="3852">
          <cell r="A3852">
            <v>104021</v>
          </cell>
          <cell r="B3852" t="str">
            <v>TUBO, CPVC, SOLDÁVEL, DN 42MM, INSTALADO EM RAMAL DE DISTRIBUIÇÃO DE ÁGUA - FORNECIMENTO E INSTALAÇÃO. AF_06/2022</v>
          </cell>
          <cell r="C3852" t="str">
            <v>M</v>
          </cell>
          <cell r="D3852">
            <v>78.73</v>
          </cell>
        </row>
        <row r="3853">
          <cell r="A3853">
            <v>104166</v>
          </cell>
          <cell r="B3853" t="str">
            <v>TUBO PVC, SÉRIE R, ÁGUA PLUVIAL, DN 150 MM, FORNECIDO E INSTALADO EM RAMAL DE ENCAMINHAMENTO. AF_06/2022</v>
          </cell>
          <cell r="C3853" t="str">
            <v>M</v>
          </cell>
          <cell r="D3853">
            <v>91.5</v>
          </cell>
        </row>
        <row r="3854">
          <cell r="A3854">
            <v>104194</v>
          </cell>
          <cell r="B3854" t="str">
            <v>TUBO, PPR, DN 20, CLASSE PN20, INSTALADO EM RAMAL OU SUB-RAMAL DE ÁGUA - FORNECIMENTO E INSTALAÇÃO. AF_08/2022</v>
          </cell>
          <cell r="C3854" t="str">
            <v>M</v>
          </cell>
          <cell r="D3854">
            <v>20.350000000000001</v>
          </cell>
        </row>
        <row r="3855">
          <cell r="A3855">
            <v>104195</v>
          </cell>
          <cell r="B3855" t="str">
            <v>TUBO, PPR, DN 20, CLASSE PN25, INSTALADO EM RAMAL OU SUB-RAMAL DE ÁGUA - FORNECIMENTO E INSTALAÇÃO. AF_08/2022</v>
          </cell>
          <cell r="C3855" t="str">
            <v>M</v>
          </cell>
          <cell r="D3855">
            <v>21.59</v>
          </cell>
        </row>
        <row r="3856">
          <cell r="A3856">
            <v>104315</v>
          </cell>
          <cell r="B3856" t="str">
            <v>TUBO, PVC, SOLDÁVEL, DE 20MM, INSTALADO EM DRENO DE AR CONDICIONADO - FORNECIMENTO E INSTALAÇÃO. AF_08/2022</v>
          </cell>
          <cell r="C3856" t="str">
            <v>M</v>
          </cell>
          <cell r="D3856">
            <v>16.670000000000002</v>
          </cell>
        </row>
        <row r="3857">
          <cell r="A3857">
            <v>104316</v>
          </cell>
          <cell r="B3857" t="str">
            <v>TUBO, PVC, SOLDÁVEL, DE 32MM, INSTALADO EM DRENO DE AR CONDICIONADO - FORNECIMENTO E INSTALAÇÃO. AF_08/2022</v>
          </cell>
          <cell r="C3857" t="str">
            <v>M</v>
          </cell>
          <cell r="D3857">
            <v>24.87</v>
          </cell>
        </row>
        <row r="3858">
          <cell r="A3858">
            <v>105138</v>
          </cell>
          <cell r="B3858" t="str">
            <v>BUCHA DE REDUÇÃO PVC, SOLDÁVEL, LONGA, DN 60 X 25 MM, INSTALADO EM RESERVAÇÃO PREDIAL DE ÁGUA - FORNECIMENTO E INSTALAÇÃO. AF_04/2024</v>
          </cell>
          <cell r="C3858" t="str">
            <v>UN</v>
          </cell>
          <cell r="D3858">
            <v>18.75</v>
          </cell>
        </row>
        <row r="3859">
          <cell r="A3859">
            <v>105139</v>
          </cell>
          <cell r="B3859" t="str">
            <v>BUCHA DE REDUÇÃO PVC, SOLDÁVEL, LONGA, DN 60 X 32 MM, INSTALADO EM RESERVAÇÃO PREDIAL DE ÁGUA - FORNECIMENTO E INSTALAÇÃO. AF_04/2024</v>
          </cell>
          <cell r="C3859" t="str">
            <v>UN</v>
          </cell>
          <cell r="D3859">
            <v>22.2</v>
          </cell>
        </row>
        <row r="3860">
          <cell r="A3860">
            <v>105140</v>
          </cell>
          <cell r="B3860" t="str">
            <v>BUCHA DE REDUÇÃO PVC, SOLDÁVEL, LONGA, DN 60 X 50 MM, INSTALADO EM RESERVAÇÃO PREDIAL DE ÁGUA - FORNECIMENTO E INSTALAÇÃO. AF_04/2024</v>
          </cell>
          <cell r="C3860" t="str">
            <v>UN</v>
          </cell>
          <cell r="D3860">
            <v>28.59</v>
          </cell>
        </row>
        <row r="3861">
          <cell r="A3861">
            <v>105141</v>
          </cell>
          <cell r="B3861" t="str">
            <v>BUCHA DE REDUÇÃO PVC, SOLDÁVEL, LONGA, DN 75 X 50 MM, INSTALADO EM RESERVAÇÃO PREDIAL DE ÁGUA - FORNECIMENTO E INSTALAÇÃO. AF_04/2024</v>
          </cell>
          <cell r="C3861" t="str">
            <v>UN</v>
          </cell>
          <cell r="D3861">
            <v>33.85</v>
          </cell>
        </row>
        <row r="3862">
          <cell r="A3862">
            <v>105142</v>
          </cell>
          <cell r="B3862" t="str">
            <v>LUVA DE REDUÇÃO SOLDÁVEL, PVC, DN 32 MM X 25 MM, INSTALADO EM RESERVAÇÃO PREDIAL DE ÁGUA - FORNECIMENTO E INSTALAÇÃO. AF_04/2024</v>
          </cell>
          <cell r="C3862" t="str">
            <v>UN</v>
          </cell>
          <cell r="D3862">
            <v>7.23</v>
          </cell>
        </row>
        <row r="3863">
          <cell r="A3863">
            <v>105143</v>
          </cell>
          <cell r="B3863" t="str">
            <v>LUVA DE REDUÇÃO SOLDÁVEL, PVC, DN 40 MM X 32 MM, INSTALADO EM RESERVAÇÃO PREDIAL DE ÁGUA - FORNECIMENTO E INSTALAÇÃO. AF_04/2024</v>
          </cell>
          <cell r="C3863" t="str">
            <v>UN</v>
          </cell>
          <cell r="D3863">
            <v>10.97</v>
          </cell>
        </row>
        <row r="3864">
          <cell r="A3864">
            <v>105144</v>
          </cell>
          <cell r="B3864" t="str">
            <v>LUVA DE REDUÇÃO SOLDÁVEL, PVC, DN 60 MM X 50 MM, INSTALADO EM RESERVAÇÃO PREDIAL DE ÁGUA - FORNECIMENTO E INSTALAÇÃO. AF_04/2024</v>
          </cell>
          <cell r="C3864" t="str">
            <v>UN</v>
          </cell>
          <cell r="D3864">
            <v>23.45</v>
          </cell>
        </row>
        <row r="3865">
          <cell r="A3865">
            <v>105145</v>
          </cell>
          <cell r="B3865" t="str">
            <v>LUVA DE REDUÇÃO, SOLDÁVEL, PVC, DN 50 X 25 MM, INSTALADO EM RESERVAÇÃO PREDIAL DE ÁGUA - FORNECIMENTO E INSTALAÇÃO. AF_04/2024</v>
          </cell>
          <cell r="C3865" t="str">
            <v>UN</v>
          </cell>
          <cell r="D3865">
            <v>12.72</v>
          </cell>
        </row>
        <row r="3866">
          <cell r="A3866">
            <v>105153</v>
          </cell>
          <cell r="B3866" t="str">
            <v>JOELHO PPR 45 GRAUS, SOLDÁVEL, DN 63 MM, INSTALADO EM RESERVAÇÃO PREDIAL DE ÁGUA - FORNECIMENTO E INSTALAÇÃO. AF_04/2024</v>
          </cell>
          <cell r="C3866" t="str">
            <v>UN</v>
          </cell>
          <cell r="D3866">
            <v>46.78</v>
          </cell>
        </row>
        <row r="3867">
          <cell r="A3867">
            <v>89358</v>
          </cell>
          <cell r="B3867" t="str">
            <v>JOELHO 90 GRAUS, PVC, SOLDÁVEL, DN 20MM, INSTALADO EM RAMAL OU SUB-RAMAL DE ÁGUA - FORNECIMENTO E INSTALAÇÃO. AF_06/2022</v>
          </cell>
          <cell r="C3867" t="str">
            <v>UN</v>
          </cell>
          <cell r="D3867">
            <v>8.0299999999999994</v>
          </cell>
        </row>
        <row r="3868">
          <cell r="A3868">
            <v>89359</v>
          </cell>
          <cell r="B3868" t="str">
            <v>JOELHO 45 GRAUS, PVC, SOLDÁVEL, DN 20MM, INSTALADO EM RAMAL OU SUB-RAMAL DE ÁGUA - FORNECIMENTO E INSTALAÇÃO. AF_06/2022</v>
          </cell>
          <cell r="C3868" t="str">
            <v>UN</v>
          </cell>
          <cell r="D3868">
            <v>8.68</v>
          </cell>
        </row>
        <row r="3869">
          <cell r="A3869">
            <v>89360</v>
          </cell>
          <cell r="B3869" t="str">
            <v>CURVA 90 GRAUS, PVC, SOLDÁVEL, DN 20MM, INSTALADO EM RAMAL OU SUB-RAMAL DE ÁGUA - FORNECIMENTO E INSTALAÇÃO. AF_06/2022</v>
          </cell>
          <cell r="C3869" t="str">
            <v>UN</v>
          </cell>
          <cell r="D3869">
            <v>9.86</v>
          </cell>
        </row>
        <row r="3870">
          <cell r="A3870">
            <v>89361</v>
          </cell>
          <cell r="B3870" t="str">
            <v>CURVA 45 GRAUS, PVC, SOLDÁVEL, DN 20MM, INSTALADO EM RAMAL OU SUB-RAMAL DE ÁGUA - FORNECIMENTO E INSTALAÇÃO. AF_06/2022</v>
          </cell>
          <cell r="C3870" t="str">
            <v>UN</v>
          </cell>
          <cell r="D3870">
            <v>9.9499999999999993</v>
          </cell>
        </row>
        <row r="3871">
          <cell r="A3871">
            <v>89362</v>
          </cell>
          <cell r="B3871" t="str">
            <v>JOELHO 90 GRAUS, PVC, SOLDÁVEL, DN 25MM, INSTALADO EM RAMAL OU SUB-RAMAL DE ÁGUA - FORNECIMENTO E INSTALAÇÃO. AF_06/2022</v>
          </cell>
          <cell r="C3871" t="str">
            <v>UN</v>
          </cell>
          <cell r="D3871">
            <v>9.56</v>
          </cell>
        </row>
        <row r="3872">
          <cell r="A3872">
            <v>89363</v>
          </cell>
          <cell r="B3872" t="str">
            <v>JOELHO 45 GRAUS, PVC, SOLDÁVEL, DN 25MM, INSTALADO EM RAMAL OU SUB-RAMAL DE ÁGUA - FORNECIMENTO E INSTALAÇÃO. AF_06/2022</v>
          </cell>
          <cell r="C3872" t="str">
            <v>UN</v>
          </cell>
          <cell r="D3872">
            <v>10.49</v>
          </cell>
        </row>
        <row r="3873">
          <cell r="A3873">
            <v>89364</v>
          </cell>
          <cell r="B3873" t="str">
            <v>CURVA 90 GRAUS, PVC, SOLDÁVEL, DN 25MM, INSTALADO EM RAMAL OU SUB-RAMAL DE ÁGUA - FORNECIMENTO E INSTALAÇÃO. AF_06/2022</v>
          </cell>
          <cell r="C3873" t="str">
            <v>UN</v>
          </cell>
          <cell r="D3873">
            <v>12.28</v>
          </cell>
        </row>
        <row r="3874">
          <cell r="A3874">
            <v>89365</v>
          </cell>
          <cell r="B3874" t="str">
            <v>CURVA 45 GRAUS, PVC, SOLDÁVEL, DN 25MM, INSTALADO EM RAMAL OU SUB-RAMAL DE ÁGUA - FORNECIMENTO E INSTALAÇÃO. AF_06/2022</v>
          </cell>
          <cell r="C3874" t="str">
            <v>UN</v>
          </cell>
          <cell r="D3874">
            <v>11.64</v>
          </cell>
        </row>
        <row r="3875">
          <cell r="A3875">
            <v>89366</v>
          </cell>
          <cell r="B3875" t="str">
            <v>JOELHO 90 GRAUS COM BUCHA DE LATÃO, PVC, SOLDÁVEL, DN 25MM, X 3/4  INSTALADO EM RAMAL OU SUB-RAMAL DE ÁGUA - FORNECIMENTO E INSTALAÇÃO. AF_06/2022</v>
          </cell>
          <cell r="C3875" t="str">
            <v>UN</v>
          </cell>
          <cell r="D3875">
            <v>17.690000000000001</v>
          </cell>
        </row>
        <row r="3876">
          <cell r="A3876">
            <v>89367</v>
          </cell>
          <cell r="B3876" t="str">
            <v>JOELHO 90 GRAUS, PVC, SOLDÁVEL, DN 32MM, INSTALADO EM RAMAL OU SUB-RAMAL DE ÁGUA - FORNECIMENTO E INSTALAÇÃO. AF_06/2022</v>
          </cell>
          <cell r="C3876" t="str">
            <v>UN</v>
          </cell>
          <cell r="D3876">
            <v>13.43</v>
          </cell>
        </row>
        <row r="3877">
          <cell r="A3877">
            <v>89368</v>
          </cell>
          <cell r="B3877" t="str">
            <v>JOELHO 45 GRAUS, PVC, SOLDÁVEL, DN 32MM, INSTALADO EM RAMAL OU SUB-RAMAL DE ÁGUA - FORNECIMENTO E INSTALAÇÃO. AF_06/2022</v>
          </cell>
          <cell r="C3877" t="str">
            <v>UN</v>
          </cell>
          <cell r="D3877">
            <v>15.5</v>
          </cell>
        </row>
        <row r="3878">
          <cell r="A3878">
            <v>89369</v>
          </cell>
          <cell r="B3878" t="str">
            <v>CURVA 90 GRAUS, PVC, SOLDÁVEL, DN 32MM, INSTALADO EM RAMAL OU SUB-RAMAL DE ÁGUA - FORNECIMENTO E INSTALAÇÃO. AF_06/2022</v>
          </cell>
          <cell r="C3878" t="str">
            <v>UN</v>
          </cell>
          <cell r="D3878">
            <v>18.28</v>
          </cell>
        </row>
        <row r="3879">
          <cell r="A3879">
            <v>89370</v>
          </cell>
          <cell r="B3879" t="str">
            <v>CURVA 45 GRAUS, PVC, SOLDÁVEL, DN 32MM, INSTALADO EM RAMAL OU SUB-RAMAL DE ÁGUA - FORNECIMENTO E INSTALAÇÃO. AF_06/2022</v>
          </cell>
          <cell r="C3879" t="str">
            <v>UN</v>
          </cell>
          <cell r="D3879">
            <v>15.89</v>
          </cell>
        </row>
        <row r="3880">
          <cell r="A3880">
            <v>89371</v>
          </cell>
          <cell r="B3880" t="str">
            <v>LUVA, PVC, SOLDÁVEL, DN 20MM, INSTALADO EM RAMAL OU SUB-RAMAL DE ÁGUA - FORNECIMENTO E INSTALAÇÃO. AF_06/2022</v>
          </cell>
          <cell r="C3880" t="str">
            <v>UN</v>
          </cell>
          <cell r="D3880">
            <v>6.08</v>
          </cell>
        </row>
        <row r="3881">
          <cell r="A3881">
            <v>89372</v>
          </cell>
          <cell r="B3881" t="str">
            <v>LUVA DE CORRER, PVC, SOLDÁVEL, DN 20MM, INSTALADO EM RAMAL OU SUB-RAMAL DE ÁGUA - FORNECIMENTO E INSTALAÇÃO. AF_06/2022</v>
          </cell>
          <cell r="C3881" t="str">
            <v>UN</v>
          </cell>
          <cell r="D3881">
            <v>17.899999999999999</v>
          </cell>
        </row>
        <row r="3882">
          <cell r="A3882">
            <v>89373</v>
          </cell>
          <cell r="B3882" t="str">
            <v>LUVA DE REDUÇÃO, PVC, SOLDÁVEL, DN 25MM X 20MM, INSTALADO EM RAMAL OU SUB-RAMAL DE ÁGUA - FORNECIMENTO E INSTALAÇÃO. AF_06/2022</v>
          </cell>
          <cell r="C3882" t="str">
            <v>UN</v>
          </cell>
          <cell r="D3882">
            <v>7.35</v>
          </cell>
        </row>
        <row r="3883">
          <cell r="A3883">
            <v>89374</v>
          </cell>
          <cell r="B3883" t="str">
            <v>LUVA COM BUCHA DE LATÃO, PVC, SOLDÁVEL, DN 20MM X 1/2", INSTALADO EM RAMAL OU SUB-RAMAL DE ÁGUA - FORNECIMENTO E INSTALAÇÃO. AF_06/2022</v>
          </cell>
          <cell r="C3883" t="str">
            <v>UN</v>
          </cell>
          <cell r="D3883">
            <v>11.02</v>
          </cell>
        </row>
        <row r="3884">
          <cell r="A3884">
            <v>89375</v>
          </cell>
          <cell r="B3884" t="str">
            <v>UNIÃO, PVC, SOLDÁVEL, DN 20MM, INSTALADO EM RAMAL OU SUB-RAMAL DE ÁGUA - FORNECIMENTO E INSTALAÇÃO. AF_06/2022</v>
          </cell>
          <cell r="C3884" t="str">
            <v>UN</v>
          </cell>
          <cell r="D3884">
            <v>13.12</v>
          </cell>
        </row>
        <row r="3885">
          <cell r="A3885">
            <v>89376</v>
          </cell>
          <cell r="B3885" t="str">
            <v>ADAPTADOR CURTO COM BOLSA E ROSCA PARA REGISTRO, PVC, SOLDÁVEL, DN 20MM X 1/2 , INSTALADO EM RAMAL OU SUB-RAMAL DE ÁGUA - FORNECIMENTO E INSTALAÇÃO. AF_06/2022</v>
          </cell>
          <cell r="C3885" t="str">
            <v>UN</v>
          </cell>
          <cell r="D3885">
            <v>5.8</v>
          </cell>
        </row>
        <row r="3886">
          <cell r="A3886">
            <v>89377</v>
          </cell>
          <cell r="B3886" t="str">
            <v>CURVA DE TRANSPOSIÇÃO, PVC, SOLDÁVEL, DN 20MM, INSTALADO EM RAMAL OU SUB-RAMAL DE ÁGUA - FORNECIMENTO E INSTALAÇÃO. AF_06/2022</v>
          </cell>
          <cell r="C3886" t="str">
            <v>UN</v>
          </cell>
          <cell r="D3886">
            <v>11.07</v>
          </cell>
        </row>
        <row r="3887">
          <cell r="A3887">
            <v>89378</v>
          </cell>
          <cell r="B3887" t="str">
            <v>LUVA, PVC, SOLDÁVEL, DN 25MM, INSTALADO EM RAMAL OU SUB-RAMAL DE ÁGUA - FORNECIMENTO E INSTALAÇÃO. AF_06/2022</v>
          </cell>
          <cell r="C3887" t="str">
            <v>UN</v>
          </cell>
          <cell r="D3887">
            <v>7.15</v>
          </cell>
        </row>
        <row r="3888">
          <cell r="A3888">
            <v>89379</v>
          </cell>
          <cell r="B3888" t="str">
            <v>LUVA DE CORRER, PVC, SOLDÁVEL, DN 25MM, INSTALADO EM RAMAL OU SUB-RAMAL DE ÁGUA - FORNECIMENTO E INSTALAÇÃO. AF_12/2014</v>
          </cell>
          <cell r="C3888" t="str">
            <v>UN</v>
          </cell>
          <cell r="D3888">
            <v>21</v>
          </cell>
        </row>
        <row r="3889">
          <cell r="A3889">
            <v>89380</v>
          </cell>
          <cell r="B3889" t="str">
            <v>LUVA DE REDUÇÃO, PVC, SOLDÁVEL, DN 32MM X 25MM, INSTALADO EM RAMAL OU SUB-RAMAL DE ÁGUA - FORNECIMENTO E INSTALAÇÃO. AF_06/2022</v>
          </cell>
          <cell r="C3889" t="str">
            <v>UN</v>
          </cell>
          <cell r="D3889">
            <v>10.6</v>
          </cell>
        </row>
        <row r="3890">
          <cell r="A3890">
            <v>89381</v>
          </cell>
          <cell r="B3890" t="str">
            <v>LUVA COM BUCHA DE LATÃO, PVC, SOLDÁVEL, DN 25MM X 3/4 , INSTALADO EM RAMAL OU SUB-RAMAL DE ÁGUA - FORNECIMENTO E INSTALAÇÃO. AF_06/2022</v>
          </cell>
          <cell r="C3890" t="str">
            <v>UN</v>
          </cell>
          <cell r="D3890">
            <v>13.56</v>
          </cell>
        </row>
        <row r="3891">
          <cell r="A3891">
            <v>89382</v>
          </cell>
          <cell r="B3891" t="str">
            <v>UNIÃO, PVC, SOLDÁVEL, DN 25MM, INSTALADO EM RAMAL OU SUB-RAMAL DE ÁGUA - FORNECIMENTO E INSTALAÇÃO. AF_06/2022</v>
          </cell>
          <cell r="C3891" t="str">
            <v>UN</v>
          </cell>
          <cell r="D3891">
            <v>15.77</v>
          </cell>
        </row>
        <row r="3892">
          <cell r="A3892">
            <v>89383</v>
          </cell>
          <cell r="B3892" t="str">
            <v>ADAPTADOR CURTO COM BOLSA E ROSCA PARA REGISTRO, PVC, SOLDÁVEL, DN 25MM X 3/4 , INSTALADO EM RAMAL OU SUB-RAMAL DE ÁGUA - FORNECIMENTO E INSTALAÇÃO. AF_06/2022</v>
          </cell>
          <cell r="C3892" t="str">
            <v>UN</v>
          </cell>
          <cell r="D3892">
            <v>6.74</v>
          </cell>
        </row>
        <row r="3893">
          <cell r="A3893">
            <v>89384</v>
          </cell>
          <cell r="B3893" t="str">
            <v>CURVA DE TRANSPOSIÇÃO, PVC, SOLDÁVEL, DN 25MM, INSTALADO EM RAMAL OU SUB-RAMAL DE ÁGUA   FORNECIMENTO E INSTALAÇÃO. AF_06/2022</v>
          </cell>
          <cell r="C3893" t="str">
            <v>UN</v>
          </cell>
          <cell r="D3893">
            <v>14.2</v>
          </cell>
        </row>
        <row r="3894">
          <cell r="A3894">
            <v>89385</v>
          </cell>
          <cell r="B3894" t="str">
            <v>LUVA SOLDÁVEL E COM ROSCA, PVC, SOLDÁVEL, DN 25MM X 3/4 , INSTALADO EM RAMAL OU SUB-RAMAL DE ÁGUA - FORNECIMENTO E INSTALAÇÃO. AF_06/2022</v>
          </cell>
          <cell r="C3894" t="str">
            <v>UN</v>
          </cell>
          <cell r="D3894">
            <v>7.49</v>
          </cell>
        </row>
        <row r="3895">
          <cell r="A3895">
            <v>89386</v>
          </cell>
          <cell r="B3895" t="str">
            <v>LUVA, PVC, SOLDÁVEL, DN 32MM, INSTALADO EM RAMAL OU SUB-RAMAL DE ÁGUA - FORNECIMENTO E INSTALAÇÃO. AF_06/2022</v>
          </cell>
          <cell r="C3895" t="str">
            <v>UN</v>
          </cell>
          <cell r="D3895">
            <v>9.94</v>
          </cell>
        </row>
        <row r="3896">
          <cell r="A3896">
            <v>89387</v>
          </cell>
          <cell r="B3896" t="str">
            <v>LUVA DE CORRER, PVC, SOLDÁVEL, DN 32MM, INSTALADO EM RAMAL OU SUB-RAMAL DE ÁGUA   FORNECIMENTO E INSTALAÇÃO. AF_06/2022</v>
          </cell>
          <cell r="C3896" t="str">
            <v>UN</v>
          </cell>
          <cell r="D3896">
            <v>33.869999999999997</v>
          </cell>
        </row>
        <row r="3897">
          <cell r="A3897">
            <v>89389</v>
          </cell>
          <cell r="B3897" t="str">
            <v>LUVA SOLDÁVEL E COM ROSCA, PVC, SOLDÁVEL, DN 32MM X 1 , INSTALADO EM RAMAL OU SUB-RAMAL DE ÁGUA - FORNECIMENTO E INSTALAÇÃO. AF_06/2022</v>
          </cell>
          <cell r="C3897" t="str">
            <v>UN</v>
          </cell>
          <cell r="D3897">
            <v>12.28</v>
          </cell>
        </row>
        <row r="3898">
          <cell r="A3898">
            <v>89390</v>
          </cell>
          <cell r="B3898" t="str">
            <v>UNIÃO, PVC, SOLDÁVEL, DN 32MM, INSTALADO EM RAMAL OU SUB-RAMAL DE ÁGUA - FORNECIMENTO E INSTALAÇÃO. AF_06/2022</v>
          </cell>
          <cell r="C3898" t="str">
            <v>UN</v>
          </cell>
          <cell r="D3898">
            <v>23.71</v>
          </cell>
        </row>
        <row r="3899">
          <cell r="A3899">
            <v>89391</v>
          </cell>
          <cell r="B3899" t="str">
            <v>ADAPTADOR CURTO COM BOLSA E ROSCA PARA REGISTRO, PVC, SOLDÁVEL, DN 32MM X 1 , INSTALADO EM RAMAL OU SUB-RAMAL DE ÁGUA - FORNECIMENTO E INSTALAÇÃO. AF_06/2022</v>
          </cell>
          <cell r="C3899" t="str">
            <v>UN</v>
          </cell>
          <cell r="D3899">
            <v>9.02</v>
          </cell>
        </row>
        <row r="3900">
          <cell r="A3900">
            <v>89392</v>
          </cell>
          <cell r="B3900" t="str">
            <v>CURVA DE TRANSPOSIÇÃO, PVC, SOLDÁVEL, DN 32MM, INSTALADO EM RAMAL OU SUB-RAMAL DE ÁGUA   FORNECIMENTO E INSTALAÇÃO. AF_06/2022</v>
          </cell>
          <cell r="C3900" t="str">
            <v>UN</v>
          </cell>
          <cell r="D3900">
            <v>27.36</v>
          </cell>
        </row>
        <row r="3901">
          <cell r="A3901">
            <v>89393</v>
          </cell>
          <cell r="B3901" t="str">
            <v>TE, PVC, SOLDÁVEL, DN 20MM, INSTALADO EM RAMAL OU SUB-RAMAL DE ÁGUA - FORNECIMENTO E INSTALAÇÃO. AF_06/2022</v>
          </cell>
          <cell r="C3901" t="str">
            <v>UN</v>
          </cell>
          <cell r="D3901">
            <v>11.18</v>
          </cell>
        </row>
        <row r="3902">
          <cell r="A3902">
            <v>89394</v>
          </cell>
          <cell r="B3902" t="str">
            <v>TÊ COM BUCHA DE LATÃO NA BOLSA CENTRAL, PVC, SOLDÁVEL, DN 20MM X 1/2 , INSTALADO EM RAMAL OU SUB-RAMAL DE ÁGUA - FORNECIMENTO E INSTALAÇÃO. AF_06/2022</v>
          </cell>
          <cell r="C3902" t="str">
            <v>UN</v>
          </cell>
          <cell r="D3902">
            <v>20.239999999999998</v>
          </cell>
        </row>
        <row r="3903">
          <cell r="A3903">
            <v>89395</v>
          </cell>
          <cell r="B3903" t="str">
            <v>TE, PVC, SOLDÁVEL, DN 25MM, INSTALADO EM RAMAL OU SUB-RAMAL DE ÁGUA - FORNECIMENTO E INSTALAÇÃO. AF_06/2022</v>
          </cell>
          <cell r="C3903" t="str">
            <v>UN</v>
          </cell>
          <cell r="D3903">
            <v>13.22</v>
          </cell>
        </row>
        <row r="3904">
          <cell r="A3904">
            <v>89396</v>
          </cell>
          <cell r="B3904" t="str">
            <v>TÊ COM BUCHA DE LATÃO NA BOLSA CENTRAL, PVC, SOLDÁVEL, DN 25MM X 1/2 , INSTALADO EM RAMAL OU SUB-RAMAL DE ÁGUA - FORNECIMENTO E INSTALAÇÃO. AF_06/2022</v>
          </cell>
          <cell r="C3904" t="str">
            <v>UN</v>
          </cell>
          <cell r="D3904">
            <v>22.17</v>
          </cell>
        </row>
        <row r="3905">
          <cell r="A3905">
            <v>89397</v>
          </cell>
          <cell r="B3905" t="str">
            <v>TÊ DE REDUÇÃO, PVC, SOLDÁVEL, DN 25MM X 20MM, INSTALADO EM RAMAL OU SUB-RAMAL DE ÁGUA - FORNECIMENTO E INSTALAÇÃO. AF_06/2022</v>
          </cell>
          <cell r="C3905" t="str">
            <v>UN</v>
          </cell>
          <cell r="D3905">
            <v>15.45</v>
          </cell>
        </row>
        <row r="3906">
          <cell r="A3906">
            <v>89398</v>
          </cell>
          <cell r="B3906" t="str">
            <v>TE, PVC, SOLDÁVEL, DN 32MM, INSTALADO EM RAMAL OU SUB-RAMAL DE ÁGUA - FORNECIMENTO E INSTALAÇÃO. AF_06/2022</v>
          </cell>
          <cell r="C3906" t="str">
            <v>UN</v>
          </cell>
          <cell r="D3906">
            <v>18.86</v>
          </cell>
        </row>
        <row r="3907">
          <cell r="A3907">
            <v>89399</v>
          </cell>
          <cell r="B3907" t="str">
            <v>TÊ COM BUCHA DE LATÃO NA BOLSA CENTRAL, PVC, SOLDÁVEL, DN 32MM X 3/4 , INSTALADO EM RAMAL OU SUB-RAMAL DE ÁGUA - FORNECIMENTO E INSTALAÇÃO. AF_06/2022</v>
          </cell>
          <cell r="C3907" t="str">
            <v>UN</v>
          </cell>
          <cell r="D3907">
            <v>27.03</v>
          </cell>
        </row>
        <row r="3908">
          <cell r="A3908">
            <v>89400</v>
          </cell>
          <cell r="B3908" t="str">
            <v>TÊ DE REDUÇÃO, PVC, SOLDÁVEL, DN 32MM X 25MM, INSTALADO EM RAMAL OU SUB-RAMAL DE ÁGUA - FORNECIMENTO E INSTALAÇÃO. AF_06/2022</v>
          </cell>
          <cell r="C3908" t="str">
            <v>UN</v>
          </cell>
          <cell r="D3908">
            <v>21.09</v>
          </cell>
        </row>
        <row r="3909">
          <cell r="A3909">
            <v>89404</v>
          </cell>
          <cell r="B3909" t="str">
            <v>JOELHO 90 GRAUS, PVC, SOLDÁVEL, DN 20MM, INSTALADO EM RAMAL DE DISTRIBUIÇÃO DE ÁGUA - FORNECIMENTO E INSTALAÇÃO. AF_06/2022</v>
          </cell>
          <cell r="C3909" t="str">
            <v>UN</v>
          </cell>
          <cell r="D3909">
            <v>7.34</v>
          </cell>
        </row>
        <row r="3910">
          <cell r="A3910">
            <v>89405</v>
          </cell>
          <cell r="B3910" t="str">
            <v>JOELHO 45 GRAUS, PVC, SOLDÁVEL, DN 20MM, INSTALADO EM RAMAL DE DISTRIBUIÇÃO DE ÁGUA - FORNECIMENTO E INSTALAÇÃO. AF_06/2022</v>
          </cell>
          <cell r="C3910" t="str">
            <v>UN</v>
          </cell>
          <cell r="D3910">
            <v>7.99</v>
          </cell>
        </row>
        <row r="3911">
          <cell r="A3911">
            <v>89406</v>
          </cell>
          <cell r="B3911" t="str">
            <v>CURVA 90 GRAUS, PVC, SOLDÁVEL, DN 20MM, INSTALADO EM RAMAL DE DISTRIBUIÇÃO DE ÁGUA - FORNECIMENTO E INSTALAÇÃO. AF_06/2022</v>
          </cell>
          <cell r="C3911" t="str">
            <v>UN</v>
          </cell>
          <cell r="D3911">
            <v>9.17</v>
          </cell>
        </row>
        <row r="3912">
          <cell r="A3912">
            <v>89407</v>
          </cell>
          <cell r="B3912" t="str">
            <v>CURVA 45 GRAUS, PVC, SOLDÁVEL, DN 20MM, INSTALADO EM RAMAL DE DISTRIBUIÇÃO DE ÁGUA - FORNECIMENTO E INSTALAÇÃO. AF_06/2022</v>
          </cell>
          <cell r="C3912" t="str">
            <v>UN</v>
          </cell>
          <cell r="D3912">
            <v>9.26</v>
          </cell>
        </row>
        <row r="3913">
          <cell r="A3913">
            <v>89408</v>
          </cell>
          <cell r="B3913" t="str">
            <v>JOELHO 90 GRAUS, PVC, SOLDÁVEL, DN 25MM, INSTALADO EM RAMAL DE DISTRIBUIÇÃO DE ÁGUA - FORNECIMENTO E INSTALAÇÃO. AF_06/2022</v>
          </cell>
          <cell r="C3913" t="str">
            <v>UN</v>
          </cell>
          <cell r="D3913">
            <v>8.75</v>
          </cell>
        </row>
        <row r="3914">
          <cell r="A3914">
            <v>89409</v>
          </cell>
          <cell r="B3914" t="str">
            <v>JOELHO 45 GRAUS, PVC, SOLDÁVEL, DN 25MM, INSTALADO EM RAMAL DE DISTRIBUIÇÃO DE ÁGUA - FORNECIMENTO E INSTALAÇÃO. AF_06/2022</v>
          </cell>
          <cell r="C3914" t="str">
            <v>UN</v>
          </cell>
          <cell r="D3914">
            <v>9.68</v>
          </cell>
        </row>
        <row r="3915">
          <cell r="A3915">
            <v>89410</v>
          </cell>
          <cell r="B3915" t="str">
            <v>CURVA 90 GRAUS, PVC, SOLDÁVEL, DN 25MM, INSTALADO EM RAMAL DE DISTRIBUIÇÃO DE ÁGUA - FORNECIMENTO E INSTALAÇÃO. AF_06/2022</v>
          </cell>
          <cell r="C3915" t="str">
            <v>UN</v>
          </cell>
          <cell r="D3915">
            <v>11.47</v>
          </cell>
        </row>
        <row r="3916">
          <cell r="A3916">
            <v>89411</v>
          </cell>
          <cell r="B3916" t="str">
            <v>CURVA 45 GRAUS, PVC, SOLDÁVEL, DN 25MM, INSTALADO EM RAMAL DE DISTRIBUIÇÃO DE ÁGUA - FORNECIMENTO E INSTALAÇÃO. AF_06/2022</v>
          </cell>
          <cell r="C3916" t="str">
            <v>UN</v>
          </cell>
          <cell r="D3916">
            <v>10.83</v>
          </cell>
        </row>
        <row r="3917">
          <cell r="A3917">
            <v>89412</v>
          </cell>
          <cell r="B3917" t="str">
            <v>JOELHO 90 GRAUS, PVC, SOLDÁVEL, DN 25MM, X 3/4  INSTALADO EM RAMAL DE DISTRIBUIÇÃO DE ÁGUA - FORNECIMENTO E INSTALAÇÃO. AF_06/2022</v>
          </cell>
          <cell r="C3917" t="str">
            <v>UN</v>
          </cell>
          <cell r="D3917">
            <v>10.16</v>
          </cell>
        </row>
        <row r="3918">
          <cell r="A3918">
            <v>89413</v>
          </cell>
          <cell r="B3918" t="str">
            <v>JOELHO 90 GRAUS, PVC, SOLDÁVEL, DN 32MM, INSTALADO EM RAMAL DE DISTRIBUIÇÃO DE ÁGUA - FORNECIMENTO E INSTALAÇÃO. AF_06/2022</v>
          </cell>
          <cell r="C3918" t="str">
            <v>UN</v>
          </cell>
          <cell r="D3918">
            <v>12.49</v>
          </cell>
        </row>
        <row r="3919">
          <cell r="A3919">
            <v>89414</v>
          </cell>
          <cell r="B3919" t="str">
            <v>JOELHO 45 GRAUS, PVC, SOLDÁVEL, DN 32MM, INSTALADO EM RAMAL DE DISTRIBUIÇÃO DE ÁGUA - FORNECIMENTO E INSTALAÇÃO. AF_06/2022</v>
          </cell>
          <cell r="C3919" t="str">
            <v>UN</v>
          </cell>
          <cell r="D3919">
            <v>14.56</v>
          </cell>
        </row>
        <row r="3920">
          <cell r="A3920">
            <v>89415</v>
          </cell>
          <cell r="B3920" t="str">
            <v>CURVA 90 GRAUS, PVC, SOLDÁVEL, DN 32MM, INSTALADO EM RAMAL DE DISTRIBUIÇÃO DE ÁGUA - FORNECIMENTO E INSTALAÇÃO. AF_06/2022</v>
          </cell>
          <cell r="C3920" t="str">
            <v>UN</v>
          </cell>
          <cell r="D3920">
            <v>17.34</v>
          </cell>
        </row>
        <row r="3921">
          <cell r="A3921">
            <v>89416</v>
          </cell>
          <cell r="B3921" t="str">
            <v>CURVA 45 GRAUS, PVC, SOLDÁVEL, DN 32MM, INSTALADO EM RAMAL DE DISTRIBUIÇÃO DE ÁGUA - FORNECIMENTO E INSTALAÇÃO. AF_06/2022</v>
          </cell>
          <cell r="C3921" t="str">
            <v>UN</v>
          </cell>
          <cell r="D3921">
            <v>14.95</v>
          </cell>
        </row>
        <row r="3922">
          <cell r="A3922">
            <v>89417</v>
          </cell>
          <cell r="B3922" t="str">
            <v>LUVA, PVC, SOLDÁVEL, DN 20MM, INSTALADO EM RAMAL DE DISTRIBUIÇÃO DE ÁGUA - FORNECIMENTO E INSTALAÇÃO. AF_06/2022</v>
          </cell>
          <cell r="C3922" t="str">
            <v>UN</v>
          </cell>
          <cell r="D3922">
            <v>5.61</v>
          </cell>
        </row>
        <row r="3923">
          <cell r="A3923">
            <v>89418</v>
          </cell>
          <cell r="B3923" t="str">
            <v>LUVA DE CORRER, PVC, SOLDÁVEL, DN 20MM, INSTALADO EM RAMAL DE DISTRIBUIÇÃO DE ÁGUA - FORNECIMENTO E INSTALAÇÃO. AF_06/2022</v>
          </cell>
          <cell r="C3923" t="str">
            <v>UN</v>
          </cell>
          <cell r="D3923">
            <v>17.43</v>
          </cell>
        </row>
        <row r="3924">
          <cell r="A3924">
            <v>89419</v>
          </cell>
          <cell r="B3924" t="str">
            <v>LUVA DE REDUÇÃO, PVC, SOLDÁVEL, DN 25MM X 20MM, INSTALADO EM RAMAL DE DISTRIBUIÇÃO DE ÁGUA - FORNECIMENTO E INSTALAÇÃO. AF_06/2022</v>
          </cell>
          <cell r="C3924" t="str">
            <v>UN</v>
          </cell>
          <cell r="D3924">
            <v>6.84</v>
          </cell>
        </row>
        <row r="3925">
          <cell r="A3925">
            <v>89421</v>
          </cell>
          <cell r="B3925" t="str">
            <v>UNIÃO, PVC, SOLDÁVEL, DN 20MM, INSTALADO EM RAMAL DE DISTRIBUIÇÃO DE ÁGUA - FORNECIMENTO E INSTALAÇÃO. AF_06/2022</v>
          </cell>
          <cell r="C3925" t="str">
            <v>UN</v>
          </cell>
          <cell r="D3925">
            <v>12.65</v>
          </cell>
        </row>
        <row r="3926">
          <cell r="A3926">
            <v>89423</v>
          </cell>
          <cell r="B3926" t="str">
            <v>CURVA DE TRANSPOSIÇÃO, PVC, SOLDÁVEL, DN 20MM, INSTALADO EM RAMAL DE DISTRIBUIÇÃO DE ÁGUA   FORNECIMENTO E INSTALAÇÃO. AF_06/2022</v>
          </cell>
          <cell r="C3926" t="str">
            <v>UN</v>
          </cell>
          <cell r="D3926">
            <v>10.6</v>
          </cell>
        </row>
        <row r="3927">
          <cell r="A3927">
            <v>89424</v>
          </cell>
          <cell r="B3927" t="str">
            <v>LUVA, PVC, SOLDÁVEL, DN 25MM, INSTALADO EM RAMAL DE DISTRIBUIÇÃO DE ÁGUA - FORNECIMENTO E INSTALAÇÃO. AF_06/2022</v>
          </cell>
          <cell r="C3927" t="str">
            <v>UN</v>
          </cell>
          <cell r="D3927">
            <v>6.62</v>
          </cell>
        </row>
        <row r="3928">
          <cell r="A3928">
            <v>89425</v>
          </cell>
          <cell r="B3928" t="str">
            <v>LUVA DE CORRER, PVC, SOLDÁVEL, DN 25MM, INSTALADO EM RAMAL DE DISTRIBUIÇÃO DE ÁGUA - FORNECIMENTO E INSTALAÇÃO. AF_06/2022</v>
          </cell>
          <cell r="C3928" t="str">
            <v>UN</v>
          </cell>
          <cell r="D3928">
            <v>20.47</v>
          </cell>
        </row>
        <row r="3929">
          <cell r="A3929">
            <v>89426</v>
          </cell>
          <cell r="B3929" t="str">
            <v>LUVA DE REDUÇÃO, PVC, SOLDÁVEL, DN 32MM X 25MM, INSTALADO EM RAMAL DE DISTRIBUIÇÃO DE ÁGUA - FORNECIMENTO E INSTALAÇÃO. AF_06/2022</v>
          </cell>
          <cell r="C3929" t="str">
            <v>UN</v>
          </cell>
          <cell r="D3929">
            <v>10.01</v>
          </cell>
        </row>
        <row r="3930">
          <cell r="A3930">
            <v>89427</v>
          </cell>
          <cell r="B3930" t="str">
            <v>LUVA COM BUCHA DE LATÃO, PVC, SOLDÁVEL, DN 25MM X 3/4 , INSTALADO EM RAMAL DE DISTRIBUIÇÃO DE ÁGUA - FORNECIMENTO E INSTALAÇÃO. AF_06/2022</v>
          </cell>
          <cell r="C3930" t="str">
            <v>UN</v>
          </cell>
          <cell r="D3930">
            <v>13.05</v>
          </cell>
        </row>
        <row r="3931">
          <cell r="A3931">
            <v>89428</v>
          </cell>
          <cell r="B3931" t="str">
            <v>UNIÃO, PVC, SOLDÁVEL, DN 25MM, INSTALADO EM RAMAL DE DISTRIBUIÇÃO DE ÁGUA - FORNECIMENTO E INSTALAÇÃO. AF_06/2022</v>
          </cell>
          <cell r="C3931" t="str">
            <v>UN</v>
          </cell>
          <cell r="D3931">
            <v>15.24</v>
          </cell>
        </row>
        <row r="3932">
          <cell r="A3932">
            <v>89429</v>
          </cell>
          <cell r="B3932" t="str">
            <v>ADAPTADOR CURTO COM BOLSA E ROSCA PARA REGISTRO, PVC, SOLDÁVEL, DN 25MM X 3/4 , INSTALADO EM RAMAL DE DISTRIBUIÇÃO DE ÁGUA - FORNECIMENTO E INSTALAÇÃO. AF_06/2022</v>
          </cell>
          <cell r="C3932" t="str">
            <v>UN</v>
          </cell>
          <cell r="D3932">
            <v>6.23</v>
          </cell>
        </row>
        <row r="3933">
          <cell r="A3933">
            <v>89430</v>
          </cell>
          <cell r="B3933" t="str">
            <v>CURVA DE TRANSPOSIÇÃO, PVC, SOLDÁVEL, DN 25MM, INSTALADO EM RAMAL DE DISTRIBUIÇÃO DE ÁGUA   FORNECIMENTO E INSTALAÇÃO. AF_06/2022</v>
          </cell>
          <cell r="C3933" t="str">
            <v>UN</v>
          </cell>
          <cell r="D3933">
            <v>13.67</v>
          </cell>
        </row>
        <row r="3934">
          <cell r="A3934">
            <v>89431</v>
          </cell>
          <cell r="B3934" t="str">
            <v>LUVA, PVC, SOLDÁVEL, DN 32MM, INSTALADO EM RAMAL DE DISTRIBUIÇÃO DE ÁGUA - FORNECIMENTO E INSTALAÇÃO. AF_06/2022</v>
          </cell>
          <cell r="C3934" t="str">
            <v>UN</v>
          </cell>
          <cell r="D3934">
            <v>9.3000000000000007</v>
          </cell>
        </row>
        <row r="3935">
          <cell r="A3935">
            <v>89432</v>
          </cell>
          <cell r="B3935" t="str">
            <v>LUVA DE CORRER, PVC, SOLDÁVEL, DN 32MM, INSTALADO EM RAMAL DE DISTRIBUIÇÃO DE ÁGUA   FORNECIMENTO E INSTALAÇÃO. AF_06/2022</v>
          </cell>
          <cell r="C3935" t="str">
            <v>UN</v>
          </cell>
          <cell r="D3935">
            <v>33.229999999999997</v>
          </cell>
        </row>
        <row r="3936">
          <cell r="A3936">
            <v>89433</v>
          </cell>
          <cell r="B3936" t="str">
            <v>LUVA DE REDUÇÃO, PVC, SOLDÁVEL, DN 40MM X 32MM, INSTALADO EM RAMAL DE DISTRIBUIÇÃO DE ÁGUA - FORNECIMENTO E INSTALAÇÃO. AF_06/2022</v>
          </cell>
          <cell r="C3936" t="str">
            <v>UN</v>
          </cell>
          <cell r="D3936">
            <v>13.98</v>
          </cell>
        </row>
        <row r="3937">
          <cell r="A3937">
            <v>89434</v>
          </cell>
          <cell r="B3937" t="str">
            <v>LUVA SOLDÁVEL E COM ROSCA, PVC, SOLDÁVEL, DN 32MM X 1 , INSTALADO EM RAMAL DE DISTRIBUIÇÃO DE ÁGUA - FORNECIMENTO E INSTALAÇÃO. AF_06/2022</v>
          </cell>
          <cell r="C3937" t="str">
            <v>UN</v>
          </cell>
          <cell r="D3937">
            <v>11.69</v>
          </cell>
        </row>
        <row r="3938">
          <cell r="A3938">
            <v>89435</v>
          </cell>
          <cell r="B3938" t="str">
            <v>UNIÃO, PVC, SOLDÁVEL, DN 32MM, INSTALADO EM RAMAL DE DISTRIBUIÇÃO DE ÁGUA - FORNECIMENTO E INSTALAÇÃO. AF_06/2022</v>
          </cell>
          <cell r="C3938" t="str">
            <v>UN</v>
          </cell>
          <cell r="D3938">
            <v>23.07</v>
          </cell>
        </row>
        <row r="3939">
          <cell r="A3939">
            <v>89436</v>
          </cell>
          <cell r="B3939" t="str">
            <v>ADAPTADOR CURTO COM BOLSA E ROSCA PARA REGISTRO, PVC, SOLDÁVEL, DN 32MM X 1 , INSTALADO EM RAMAL DE DISTRIBUIÇÃO DE ÁGUA - FORNECIMENTO E INSTALAÇÃO. AF_06/2022</v>
          </cell>
          <cell r="C3939" t="str">
            <v>UN</v>
          </cell>
          <cell r="D3939">
            <v>8.43</v>
          </cell>
        </row>
        <row r="3940">
          <cell r="A3940">
            <v>89437</v>
          </cell>
          <cell r="B3940" t="str">
            <v>CURVA DE TRANSPOSIÇÃO, PVC, SOLDÁVEL, DN 32MM, INSTALADO EM RAMAL DE DISTRIBUIÇÃO DE ÁGUA   FORNECIMENTO E INSTALAÇÃO. AF_06/2022</v>
          </cell>
          <cell r="C3940" t="str">
            <v>UN</v>
          </cell>
          <cell r="D3940">
            <v>26.72</v>
          </cell>
        </row>
        <row r="3941">
          <cell r="A3941">
            <v>89438</v>
          </cell>
          <cell r="B3941" t="str">
            <v>TE, PVC, SOLDÁVEL, DN 20MM, INSTALADO EM RAMAL DE DISTRIBUIÇÃO DE ÁGUA - FORNECIMENTO E INSTALAÇÃO. AF_06/2022</v>
          </cell>
          <cell r="C3941" t="str">
            <v>UN</v>
          </cell>
          <cell r="D3941">
            <v>10.25</v>
          </cell>
        </row>
        <row r="3942">
          <cell r="A3942">
            <v>89439</v>
          </cell>
          <cell r="B3942" t="str">
            <v>TÊ SOLDÁVEL E COM ROSCA NA BOLSA CENTRAL, PVC, SOLDÁVEL, DN 20MM X 1/2 , INSTALADO EM RAMAL DE DISTRIBUIÇÃO DE ÁGUA - FORNECIMENTO E INSTALAÇÃO. AF_06/2022</v>
          </cell>
          <cell r="C3942" t="str">
            <v>UN</v>
          </cell>
          <cell r="D3942">
            <v>12.03</v>
          </cell>
        </row>
        <row r="3943">
          <cell r="A3943">
            <v>89440</v>
          </cell>
          <cell r="B3943" t="str">
            <v>TE, PVC, SOLDÁVEL, DN 25MM, INSTALADO EM RAMAL DE DISTRIBUIÇÃO DE ÁGUA - FORNECIMENTO E INSTALAÇÃO. AF_06/2022</v>
          </cell>
          <cell r="C3943" t="str">
            <v>UN</v>
          </cell>
          <cell r="D3943">
            <v>12.15</v>
          </cell>
        </row>
        <row r="3944">
          <cell r="A3944">
            <v>89442</v>
          </cell>
          <cell r="B3944" t="str">
            <v>TÊ DE REDUÇÃO, PVC, SOLDÁVEL, DN 25MM X 20MM, INSTALADO EM RAMAL DE DISTRIBUIÇÃO DE ÁGUA - FORNECIMENTO E INSTALAÇÃO. AF_06/2022</v>
          </cell>
          <cell r="C3944" t="str">
            <v>UN</v>
          </cell>
          <cell r="D3944">
            <v>14.45</v>
          </cell>
        </row>
        <row r="3945">
          <cell r="A3945">
            <v>89443</v>
          </cell>
          <cell r="B3945" t="str">
            <v>TE, PVC, SOLDÁVEL, DN 32MM, INSTALADO EM RAMAL DE DISTRIBUIÇÃO DE ÁGUA - FORNECIMENTO E INSTALAÇÃO. AF_06/2022</v>
          </cell>
          <cell r="C3945" t="str">
            <v>UN</v>
          </cell>
          <cell r="D3945">
            <v>17.579999999999998</v>
          </cell>
        </row>
        <row r="3946">
          <cell r="A3946">
            <v>89444</v>
          </cell>
          <cell r="B3946" t="str">
            <v>TÊ COM BUCHA DE LATÃO NA BOLSA CENTRAL, PVC, SOLDÁVEL, DN 32MM X 3/4 , INSTALADO EM RAMAL DE DISTRIBUIÇÃO DE ÁGUA - FORNECIMENTO E INSTALAÇÃO. AF_06/2022</v>
          </cell>
          <cell r="C3946" t="str">
            <v>UN</v>
          </cell>
          <cell r="D3946">
            <v>26.41</v>
          </cell>
        </row>
        <row r="3947">
          <cell r="A3947">
            <v>89445</v>
          </cell>
          <cell r="B3947" t="str">
            <v>TÊ DE REDUÇÃO, PVC, SOLDÁVEL, DN 32MM X 25MM, INSTALADO EM RAMAL DE DISTRIBUIÇÃO DE ÁGUA - FORNECIMENTO E INSTALAÇÃO. AF_06/2022</v>
          </cell>
          <cell r="C3947" t="str">
            <v>UN</v>
          </cell>
          <cell r="D3947">
            <v>19.93</v>
          </cell>
        </row>
        <row r="3948">
          <cell r="A3948">
            <v>89481</v>
          </cell>
          <cell r="B3948" t="str">
            <v>JOELHO 90 GRAUS, PVC, SOLDÁVEL, DN 25MM, INSTALADO EM PRUMADA DE ÁGUA - FORNECIMENTO E INSTALAÇÃO. AF_06/2022</v>
          </cell>
          <cell r="C3948" t="str">
            <v>UN</v>
          </cell>
          <cell r="D3948">
            <v>5.47</v>
          </cell>
        </row>
        <row r="3949">
          <cell r="A3949">
            <v>89485</v>
          </cell>
          <cell r="B3949" t="str">
            <v>JOELHO 45 GRAUS, PVC, SOLDÁVEL, DN 25MM, INSTALADO EM PRUMADA DE ÁGUA - FORNECIMENTO E INSTALAÇÃO. AF_06/2022</v>
          </cell>
          <cell r="C3949" t="str">
            <v>UN</v>
          </cell>
          <cell r="D3949">
            <v>6.4</v>
          </cell>
        </row>
        <row r="3950">
          <cell r="A3950">
            <v>89489</v>
          </cell>
          <cell r="B3950" t="str">
            <v>CURVA 90 GRAUS, PVC, SOLDÁVEL, DN 25MM, INSTALADO EM PRUMADA DE ÁGUA - FORNECIMENTO E INSTALAÇÃO. AF_06/2022</v>
          </cell>
          <cell r="C3950" t="str">
            <v>UN</v>
          </cell>
          <cell r="D3950">
            <v>8.19</v>
          </cell>
        </row>
        <row r="3951">
          <cell r="A3951">
            <v>89490</v>
          </cell>
          <cell r="B3951" t="str">
            <v>CURVA 45 GRAUS, PVC, SOLDÁVEL, DN 25MM, INSTALADO EM PRUMADA DE ÁGUA - FORNECIMENTO E INSTALAÇÃO. AF_06/2022</v>
          </cell>
          <cell r="C3951" t="str">
            <v>UN</v>
          </cell>
          <cell r="D3951">
            <v>7.55</v>
          </cell>
        </row>
        <row r="3952">
          <cell r="A3952">
            <v>89492</v>
          </cell>
          <cell r="B3952" t="str">
            <v>JOELHO 90 GRAUS, PVC, SOLDÁVEL, DN 32MM, INSTALADO EM PRUMADA DE ÁGUA - FORNECIMENTO E INSTALAÇÃO. AF_06/2022</v>
          </cell>
          <cell r="C3952" t="str">
            <v>UN</v>
          </cell>
          <cell r="D3952">
            <v>8.66</v>
          </cell>
        </row>
        <row r="3953">
          <cell r="A3953">
            <v>89493</v>
          </cell>
          <cell r="B3953" t="str">
            <v>JOELHO 45 GRAUS, PVC, SOLDÁVEL, DN 32MM, INSTALADO EM PRUMADA DE ÁGUA - FORNECIMENTO E INSTALAÇÃO. AF_06/2022</v>
          </cell>
          <cell r="C3953" t="str">
            <v>UN</v>
          </cell>
          <cell r="D3953">
            <v>10.73</v>
          </cell>
        </row>
        <row r="3954">
          <cell r="A3954">
            <v>89494</v>
          </cell>
          <cell r="B3954" t="str">
            <v>CURVA 90 GRAUS, PVC, SOLDÁVEL, DN 32MM, INSTALADO EM PRUMADA DE ÁGUA - FORNECIMENTO E INSTALAÇÃO. AF_06/2022</v>
          </cell>
          <cell r="C3954" t="str">
            <v>UN</v>
          </cell>
          <cell r="D3954">
            <v>13.51</v>
          </cell>
        </row>
        <row r="3955">
          <cell r="A3955">
            <v>89496</v>
          </cell>
          <cell r="B3955" t="str">
            <v>CURVA 45 GRAUS, PVC, SOLDÁVEL, DN 32MM, INSTALADO EM PRUMADA DE ÁGUA - FORNECIMENTO E INSTALAÇÃO. AF_06/2022</v>
          </cell>
          <cell r="C3955" t="str">
            <v>UN</v>
          </cell>
          <cell r="D3955">
            <v>11.12</v>
          </cell>
        </row>
        <row r="3956">
          <cell r="A3956">
            <v>89497</v>
          </cell>
          <cell r="B3956" t="str">
            <v>JOELHO 90 GRAUS, PVC, SOLDÁVEL, DN 40MM, INSTALADO EM PRUMADA DE ÁGUA - FORNECIMENTO E INSTALAÇÃO. AF_06/2022</v>
          </cell>
          <cell r="C3956" t="str">
            <v>UN</v>
          </cell>
          <cell r="D3956">
            <v>14.18</v>
          </cell>
        </row>
        <row r="3957">
          <cell r="A3957">
            <v>89498</v>
          </cell>
          <cell r="B3957" t="str">
            <v>JOELHO 45 GRAUS, PVC, SOLDÁVEL, DN 40MM, INSTALADO EM PRUMADA DE ÁGUA - FORNECIMENTO E INSTALAÇÃO. AF_06/2022</v>
          </cell>
          <cell r="C3957" t="str">
            <v>UN</v>
          </cell>
          <cell r="D3957">
            <v>14.25</v>
          </cell>
        </row>
        <row r="3958">
          <cell r="A3958">
            <v>89499</v>
          </cell>
          <cell r="B3958" t="str">
            <v>CURVA 90 GRAUS, PVC, SOLDÁVEL, DN 40MM, INSTALADO EM PRUMADA DE ÁGUA - FORNECIMENTO E INSTALAÇÃO. AF_06/2022</v>
          </cell>
          <cell r="C3958" t="str">
            <v>UN</v>
          </cell>
          <cell r="D3958">
            <v>21.53</v>
          </cell>
        </row>
        <row r="3959">
          <cell r="A3959">
            <v>89500</v>
          </cell>
          <cell r="B3959" t="str">
            <v>CURVA 45 GRAUS, PVC, SOLDÁVEL, DN 40MM, INSTALADO EM PRUMADA DE ÁGUA - FORNECIMENTO E INSTALAÇÃO. AF_06/2022</v>
          </cell>
          <cell r="C3959" t="str">
            <v>UN</v>
          </cell>
          <cell r="D3959">
            <v>13.6</v>
          </cell>
        </row>
        <row r="3960">
          <cell r="A3960">
            <v>89501</v>
          </cell>
          <cell r="B3960" t="str">
            <v>JOELHO 90 GRAUS, PVC, SOLDÁVEL, DN 50MM, INSTALADO EM PRUMADA DE ÁGUA - FORNECIMENTO E INSTALAÇÃO. AF_06/2022</v>
          </cell>
          <cell r="C3960" t="str">
            <v>UN</v>
          </cell>
          <cell r="D3960">
            <v>15.16</v>
          </cell>
        </row>
        <row r="3961">
          <cell r="A3961">
            <v>89502</v>
          </cell>
          <cell r="B3961" t="str">
            <v>JOELHO 45 GRAUS, PVC, SOLDÁVEL, DN 50MM, INSTALADO EM PRUMADA DE ÁGUA - FORNECIMENTO E INSTALAÇÃO. AF_06/2022</v>
          </cell>
          <cell r="C3961" t="str">
            <v>UN</v>
          </cell>
          <cell r="D3961">
            <v>18.149999999999999</v>
          </cell>
        </row>
        <row r="3962">
          <cell r="A3962">
            <v>89503</v>
          </cell>
          <cell r="B3962" t="str">
            <v>CURVA 90 GRAUS, PVC, SOLDÁVEL, DN 50MM, INSTALADO EM PRUMADA DE ÁGUA - FORNECIMENTO E INSTALAÇÃO. AF_06/2022</v>
          </cell>
          <cell r="C3962" t="str">
            <v>UN</v>
          </cell>
          <cell r="D3962">
            <v>24.83</v>
          </cell>
        </row>
        <row r="3963">
          <cell r="A3963">
            <v>89504</v>
          </cell>
          <cell r="B3963" t="str">
            <v>CURVA 45 GRAUS, PVC, SOLDÁVEL, DN 50MM, INSTALADO EM PRUMADA DE ÁGUA - FORNECIMENTO E INSTALAÇÃO. AF_06/2022</v>
          </cell>
          <cell r="C3963" t="str">
            <v>UN</v>
          </cell>
          <cell r="D3963">
            <v>20.3</v>
          </cell>
        </row>
        <row r="3964">
          <cell r="A3964">
            <v>89505</v>
          </cell>
          <cell r="B3964" t="str">
            <v>JOELHO 90 GRAUS, PVC, SOLDÁVEL, DN 60MM, INSTALADO EM PRUMADA DE ÁGUA - FORNECIMENTO E INSTALAÇÃO. AF_06/2022</v>
          </cell>
          <cell r="C3964" t="str">
            <v>UN</v>
          </cell>
          <cell r="D3964">
            <v>46.05</v>
          </cell>
        </row>
        <row r="3965">
          <cell r="A3965">
            <v>89506</v>
          </cell>
          <cell r="B3965" t="str">
            <v>JOELHO 45 GRAUS, PVC, SOLDÁVEL, DN 60MM, INSTALADO EM PRUMADA DE ÁGUA - FORNECIMENTO E INSTALAÇÃO. AF_06/2022</v>
          </cell>
          <cell r="C3965" t="str">
            <v>UN</v>
          </cell>
          <cell r="D3965">
            <v>43.95</v>
          </cell>
        </row>
        <row r="3966">
          <cell r="A3966">
            <v>89507</v>
          </cell>
          <cell r="B3966" t="str">
            <v>CURVA 90 GRAUS, PVC, SOLDÁVEL, DN 60MM, INSTALADO EM PRUMADA DE ÁGUA - FORNECIMENTO E INSTALAÇÃO. AF_06/2022</v>
          </cell>
          <cell r="C3966" t="str">
            <v>UN</v>
          </cell>
          <cell r="D3966">
            <v>52.23</v>
          </cell>
        </row>
        <row r="3967">
          <cell r="A3967">
            <v>89510</v>
          </cell>
          <cell r="B3967" t="str">
            <v>CURVA 45 GRAUS, PVC, SOLDÁVEL, DN 60MM, INSTALADO EM PRUMADA DE ÁGUA - FORNECIMENTO E INSTALAÇÃO. AF_06/2022</v>
          </cell>
          <cell r="C3967" t="str">
            <v>UN</v>
          </cell>
          <cell r="D3967">
            <v>29.25</v>
          </cell>
        </row>
        <row r="3968">
          <cell r="A3968">
            <v>89513</v>
          </cell>
          <cell r="B3968" t="str">
            <v>JOELHO 90 GRAUS, PVC, SOLDÁVEL, DN 75MM, INSTALADO EM PRUMADA DE ÁGUA - FORNECIMENTO E INSTALAÇÃO. AF_06/2022</v>
          </cell>
          <cell r="C3968" t="str">
            <v>UN</v>
          </cell>
          <cell r="D3968">
            <v>117.44</v>
          </cell>
        </row>
        <row r="3969">
          <cell r="A3969">
            <v>89514</v>
          </cell>
          <cell r="B3969" t="str">
            <v>JOELHO 90 GRAUS, PVC, SERIE R, ÁGUA PLUVIAL, DN 40 MM, JUNTA SOLDÁVEL, FORNECIDO E INSTALADO EM RAMAL DE ENCAMINHAMENTO. AF_06/2022</v>
          </cell>
          <cell r="C3969" t="str">
            <v>UN</v>
          </cell>
          <cell r="D3969">
            <v>9.31</v>
          </cell>
        </row>
        <row r="3970">
          <cell r="A3970">
            <v>89515</v>
          </cell>
          <cell r="B3970" t="str">
            <v>JOELHO 45 GRAUS, PVC, SOLDÁVEL, DN 75MM, INSTALADO EM PRUMADA DE ÁGUA - FORNECIMENTO E INSTALAÇÃO. AF_06/2022</v>
          </cell>
          <cell r="C3970" t="str">
            <v>UN</v>
          </cell>
          <cell r="D3970">
            <v>93.22</v>
          </cell>
        </row>
        <row r="3971">
          <cell r="A3971">
            <v>89516</v>
          </cell>
          <cell r="B3971" t="str">
            <v>JOELHO 45 GRAUS, PVC, SERIE R, ÁGUA PLUVIAL, DN 40 MM, JUNTA SOLDÁVEL, FORNECIDO E INSTALADO EM RAMAL DE ENCAMINHAMENTO. AF_06/2022</v>
          </cell>
          <cell r="C3971" t="str">
            <v>UN</v>
          </cell>
          <cell r="D3971">
            <v>9.42</v>
          </cell>
        </row>
        <row r="3972">
          <cell r="A3972">
            <v>89517</v>
          </cell>
          <cell r="B3972" t="str">
            <v>CURVA 90 GRAUS, PVC, SOLDÁVEL, DN 75MM, INSTALADO EM PRUMADA DE ÁGUA - FORNECIMENTO E INSTALAÇÃO. AF_06/2022</v>
          </cell>
          <cell r="C3972" t="str">
            <v>UN</v>
          </cell>
          <cell r="D3972">
            <v>77.760000000000005</v>
          </cell>
        </row>
        <row r="3973">
          <cell r="A3973">
            <v>89518</v>
          </cell>
          <cell r="B3973" t="str">
            <v>JOELHO 90 GRAUS, PVC, SERIE R, ÁGUA PLUVIAL, DN 50 MM, JUNTA ELÁSTICA, FORNECIDO E INSTALADO EM RAMAL DE ENCAMINHAMENTO. AF_06/2022</v>
          </cell>
          <cell r="C3973" t="str">
            <v>UN</v>
          </cell>
          <cell r="D3973">
            <v>17.02</v>
          </cell>
        </row>
        <row r="3974">
          <cell r="A3974">
            <v>89519</v>
          </cell>
          <cell r="B3974" t="str">
            <v>CURVA 45 GRAUS, PVC, SOLDÁVEL, DN 75MM, INSTALADO EM PRUMADA DE ÁGUA - FORNECIMENTO E INSTALAÇÃO. AF_06/2022</v>
          </cell>
          <cell r="C3974" t="str">
            <v>UN</v>
          </cell>
          <cell r="D3974">
            <v>52.05</v>
          </cell>
        </row>
        <row r="3975">
          <cell r="A3975">
            <v>89520</v>
          </cell>
          <cell r="B3975" t="str">
            <v>JOELHO 45 GRAUS, PVC, SERIE R, ÁGUA PLUVIAL, DN 50 MM, JUNTA ELÁSTICA, FORNECIDO E INSTALADO EM RAMAL DE ENCAMINHAMENTO. AF_06/2022</v>
          </cell>
          <cell r="C3975" t="str">
            <v>UN</v>
          </cell>
          <cell r="D3975">
            <v>17.95</v>
          </cell>
        </row>
        <row r="3976">
          <cell r="A3976">
            <v>89521</v>
          </cell>
          <cell r="B3976" t="str">
            <v>JOELHO 90 GRAUS, PVC, SOLDÁVEL, DN 85MM, INSTALADO EM PRUMADA DE ÁGUA - FORNECIMENTO E INSTALAÇÃO. AF_06/2022</v>
          </cell>
          <cell r="C3976" t="str">
            <v>UN</v>
          </cell>
          <cell r="D3976">
            <v>140.05000000000001</v>
          </cell>
        </row>
        <row r="3977">
          <cell r="A3977">
            <v>89522</v>
          </cell>
          <cell r="B3977" t="str">
            <v>JOELHO 90 GRAUS, PVC, SERIE R, ÁGUA PLUVIAL, DN 75 MM, JUNTA ELÁSTICA, FORNECIDO E INSTALADO EM RAMAL DE ENCAMINHAMENTO. AF_06/2022</v>
          </cell>
          <cell r="C3977" t="str">
            <v>UN</v>
          </cell>
          <cell r="D3977">
            <v>34.36</v>
          </cell>
        </row>
        <row r="3978">
          <cell r="A3978">
            <v>89523</v>
          </cell>
          <cell r="B3978" t="str">
            <v>JOELHO 45 GRAUS, PVC, SOLDÁVEL, DN 85MM, INSTALADO EM PRUMADA DE ÁGUA - FORNECIMENTO E INSTALAÇÃO. AF_06/2022</v>
          </cell>
          <cell r="C3978" t="str">
            <v>UN</v>
          </cell>
          <cell r="D3978">
            <v>114.12</v>
          </cell>
        </row>
        <row r="3979">
          <cell r="A3979">
            <v>89524</v>
          </cell>
          <cell r="B3979" t="str">
            <v>JOELHO 45 GRAUS, PVC, SERIE R, ÁGUA PLUVIAL, DN 75 MM, JUNTA ELÁSTICA, FORNECIDO E INSTALADO EM RAMAL DE ENCAMINHAMENTO. AF_06/2022</v>
          </cell>
          <cell r="C3979" t="str">
            <v>UN</v>
          </cell>
          <cell r="D3979">
            <v>34.950000000000003</v>
          </cell>
        </row>
        <row r="3980">
          <cell r="A3980">
            <v>89525</v>
          </cell>
          <cell r="B3980" t="str">
            <v>CURVA 90 GRAUS, PVC, SOLDÁVEL, DN 85MM, INSTALADO EM PRUMADA DE ÁGUA - FORNECIMENTO E INSTALAÇÃO. AF_06/2022</v>
          </cell>
          <cell r="C3980" t="str">
            <v>UN</v>
          </cell>
          <cell r="D3980">
            <v>98</v>
          </cell>
        </row>
        <row r="3981">
          <cell r="A3981">
            <v>89526</v>
          </cell>
          <cell r="B3981" t="str">
            <v>CURVA 87 GRAUS E 30 MINUTOS, PVC, SERIE R, ÁGUA PLUVIAL, DN 75 MM, JUNTA ELÁSTICA, FORNECIDO E INSTALADO EM RAMAL DE ENCAMINHAMENTO. AF_06/2022</v>
          </cell>
          <cell r="C3981" t="str">
            <v>UN</v>
          </cell>
          <cell r="D3981">
            <v>45.77</v>
          </cell>
        </row>
        <row r="3982">
          <cell r="A3982">
            <v>89527</v>
          </cell>
          <cell r="B3982" t="str">
            <v>CURVA 45 GRAUS, PVC, SOLDÁVEL, DN 85MM, INSTALADO EM PRUMADA DE ÁGUA - FORNECIMENTO E INSTALAÇÃO. AF_06/2022</v>
          </cell>
          <cell r="C3982" t="str">
            <v>UN</v>
          </cell>
          <cell r="D3982">
            <v>62.81</v>
          </cell>
        </row>
        <row r="3983">
          <cell r="A3983">
            <v>89528</v>
          </cell>
          <cell r="B3983" t="str">
            <v>LUVA, PVC, SOLDÁVEL, DN 25MM, INSTALADO EM PRUMADA DE ÁGUA - FORNECIMENTO E INSTALAÇÃO. AF_06/2022</v>
          </cell>
          <cell r="C3983" t="str">
            <v>UN</v>
          </cell>
          <cell r="D3983">
            <v>4.42</v>
          </cell>
        </row>
        <row r="3984">
          <cell r="A3984">
            <v>89529</v>
          </cell>
          <cell r="B3984" t="str">
            <v>JOELHO 90 GRAUS, PVC, SERIE R, ÁGUA PLUVIAL, DN 100 MM, JUNTA ELÁSTICA, FORNECIDO E INSTALADO EM RAMAL DE ENCAMINHAMENTO. AF_06/2022</v>
          </cell>
          <cell r="C3984" t="str">
            <v>UN</v>
          </cell>
          <cell r="D3984">
            <v>42.31</v>
          </cell>
        </row>
        <row r="3985">
          <cell r="A3985">
            <v>89530</v>
          </cell>
          <cell r="B3985" t="str">
            <v>LUVA DE CORRER, PVC, SOLDÁVEL, DN 25MM, INSTALADO EM PRUMADA DE ÁGUA - FORNECIMENTO E INSTALAÇÃO. AF_06/2022</v>
          </cell>
          <cell r="C3985" t="str">
            <v>UN</v>
          </cell>
          <cell r="D3985">
            <v>18.27</v>
          </cell>
        </row>
        <row r="3986">
          <cell r="A3986">
            <v>89531</v>
          </cell>
          <cell r="B3986" t="str">
            <v>JOELHO 45 GRAUS, PVC, SERIE R, ÁGUA PLUVIAL, DN 100 MM, JUNTA ELÁSTICA, FORNECIDO E INSTALADO EM RAMAL DE ENCAMINHAMENTO. AF_06/2022</v>
          </cell>
          <cell r="C3986" t="str">
            <v>UN</v>
          </cell>
          <cell r="D3986">
            <v>43.63</v>
          </cell>
        </row>
        <row r="3987">
          <cell r="A3987">
            <v>89532</v>
          </cell>
          <cell r="B3987" t="str">
            <v>LUVA DE REDUÇÃO, PVC, SOLDÁVEL, DN 32MM X 25MM, INSTALADO EM PRUMADA DE ÁGUA - FORNECIMENTO E INSTALAÇÃO. AF_06/2022</v>
          </cell>
          <cell r="C3987" t="str">
            <v>UN</v>
          </cell>
          <cell r="D3987">
            <v>7.63</v>
          </cell>
        </row>
        <row r="3988">
          <cell r="A3988">
            <v>89535</v>
          </cell>
          <cell r="B3988" t="str">
            <v>CURVA 87 GRAUS E 30 MINUTOS, PVC, SERIE R, ÁGUA PLUVIAL, DN 100 MM, JUNTA ELÁSTICA, FORNECIDO E INSTALADO EM RAMAL DE ENCAMINHAMENTO. AF_06/2022</v>
          </cell>
          <cell r="C3988" t="str">
            <v>UN</v>
          </cell>
          <cell r="D3988">
            <v>49.29</v>
          </cell>
        </row>
        <row r="3989">
          <cell r="A3989">
            <v>89536</v>
          </cell>
          <cell r="B3989" t="str">
            <v>UNIÃO, PVC, SOLDÁVEL, DN 25MM, INSTALADO EM PRUMADA DE ÁGUA - FORNECIMENTO E INSTALAÇÃO. AF_06/2022</v>
          </cell>
          <cell r="C3989" t="str">
            <v>UN</v>
          </cell>
          <cell r="D3989">
            <v>13.04</v>
          </cell>
        </row>
        <row r="3990">
          <cell r="A3990">
            <v>89540</v>
          </cell>
          <cell r="B3990" t="str">
            <v>CURVA DE TRANSPOSIÇÃO, PVC, SOLDÁVEL, DN 25MM, INSTALADO EM PRUMADA DE ÁGUA  - FORNECIMENTO E INSTALAÇÃO. AF_06/2022</v>
          </cell>
          <cell r="C3990" t="str">
            <v>UN</v>
          </cell>
          <cell r="D3990">
            <v>11.47</v>
          </cell>
        </row>
        <row r="3991">
          <cell r="A3991">
            <v>89541</v>
          </cell>
          <cell r="B3991" t="str">
            <v>LUVA, PVC, SOLDÁVEL, DN 32MM, INSTALADO EM PRUMADA DE ÁGUA - FORNECIMENTO E INSTALAÇÃO. AF_06/2022</v>
          </cell>
          <cell r="C3991" t="str">
            <v>UN</v>
          </cell>
          <cell r="D3991">
            <v>6.77</v>
          </cell>
        </row>
        <row r="3992">
          <cell r="A3992">
            <v>89542</v>
          </cell>
          <cell r="B3992" t="str">
            <v>LUVA DE CORRER, PVC, SOLDÁVEL, DN 32MM, INSTALADO EM PRUMADA DE ÁGUA - FORNECIMENTO E INSTALAÇÃO. AF_06/2022</v>
          </cell>
          <cell r="C3992" t="str">
            <v>UN</v>
          </cell>
          <cell r="D3992">
            <v>30.7</v>
          </cell>
        </row>
        <row r="3993">
          <cell r="A3993">
            <v>89544</v>
          </cell>
          <cell r="B3993" t="str">
            <v>LUVA SIMPLES, PVC, SERIE R, ÁGUA PLUVIAL, DN 40 MM, JUNTA SOLDÁVEL, FORNECIDO E INSTALADO EM RAMAL DE ENCAMINHAMENTO. AF_06/2022</v>
          </cell>
          <cell r="C3993" t="str">
            <v>UN</v>
          </cell>
          <cell r="D3993">
            <v>9.7899999999999991</v>
          </cell>
        </row>
        <row r="3994">
          <cell r="A3994">
            <v>89545</v>
          </cell>
          <cell r="B3994" t="str">
            <v>LUVA SIMPLES, PVC, SERIE R, ÁGUA PLUVIAL, DN 50 MM, JUNTA ELÁSTICA, FORNECIDO E INSTALADO EM RAMAL DE ENCAMINHAMENTO. AF_06/2022</v>
          </cell>
          <cell r="C3994" t="str">
            <v>UN</v>
          </cell>
          <cell r="D3994">
            <v>19.57</v>
          </cell>
        </row>
        <row r="3995">
          <cell r="A3995">
            <v>89546</v>
          </cell>
          <cell r="B3995" t="str">
            <v>BUCHA DE REDUÇÃO LONGA, PVC, SERIE R, ÁGUA PLUVIAL, DN 50 X 40 MM, JUNTA ELÁSTICA, FORNECIDO E INSTALADO EM RAMAL DE ENCAMINHAMENTO. AF_06/2022</v>
          </cell>
          <cell r="C3995" t="str">
            <v>UN</v>
          </cell>
          <cell r="D3995">
            <v>12.69</v>
          </cell>
        </row>
        <row r="3996">
          <cell r="A3996">
            <v>89547</v>
          </cell>
          <cell r="B3996" t="str">
            <v>LUVA SIMPLES, PVC, SERIE R, ÁGUA PLUVIAL, DN 75 MM, JUNTA ELÁSTICA, FORNECIDO E INSTALADO EM RAMAL DE ENCAMINHAMENTO. AF_06/2022</v>
          </cell>
          <cell r="C3996" t="str">
            <v>UN</v>
          </cell>
          <cell r="D3996">
            <v>25.55</v>
          </cell>
        </row>
        <row r="3997">
          <cell r="A3997">
            <v>89548</v>
          </cell>
          <cell r="B3997" t="str">
            <v>LUVA DE CORRER, PVC, SERIE R, ÁGUA PLUVIAL, DN 75 MM, JUNTA ELÁSTICA, FORNECIDO E INSTALADO EM RAMAL DE ENCAMINHAMENTO. AF_06/2022</v>
          </cell>
          <cell r="C3997" t="str">
            <v>UN</v>
          </cell>
          <cell r="D3997">
            <v>26.3</v>
          </cell>
        </row>
        <row r="3998">
          <cell r="A3998">
            <v>89549</v>
          </cell>
          <cell r="B3998" t="str">
            <v>REDUÇÃO EXCÊNTRICA, PVC, SERIE R, ÁGUA PLUVIAL, DN 75 X 50 MM, JUNTA ELÁSTICA, FORNECIDO E INSTALADO EM RAMAL DE ENCAMINHAMENTO. AF_06/2022</v>
          </cell>
          <cell r="C3998" t="str">
            <v>UN</v>
          </cell>
          <cell r="D3998">
            <v>21.72</v>
          </cell>
        </row>
        <row r="3999">
          <cell r="A3999">
            <v>89550</v>
          </cell>
          <cell r="B3999" t="str">
            <v>TÊ DE INSPEÇÃO, PVC, SERIE R, ÁGUA PLUVIAL, DN 75 MM, JUNTA ELÁSTICA, FORNECIDO E INSTALADO EM RAMAL DE ENCAMINHAMENTO. AF_06/2022</v>
          </cell>
          <cell r="C3999" t="str">
            <v>UN</v>
          </cell>
          <cell r="D3999">
            <v>48.97</v>
          </cell>
        </row>
        <row r="4000">
          <cell r="A4000">
            <v>89551</v>
          </cell>
          <cell r="B4000" t="str">
            <v>LUVA SOLDÁVEL E COM ROSCA, PVC, SOLDÁVEL, DN 32MM X 1 , INSTALADO EM PRUMADA DE ÁGUA - FORNECIMENTO E INSTALAÇÃO. AF_06/2022</v>
          </cell>
          <cell r="C4000" t="str">
            <v>UN</v>
          </cell>
          <cell r="D4000">
            <v>9.31</v>
          </cell>
        </row>
        <row r="4001">
          <cell r="A4001">
            <v>89552</v>
          </cell>
          <cell r="B4001" t="str">
            <v>UNIÃO, PVC, SOLDÁVEL, DN 32MM, INSTALADO EM PRUMADA DE ÁGUA - FORNECIMENTO E INSTALAÇÃO. AF_06/2022</v>
          </cell>
          <cell r="C4001" t="str">
            <v>UN</v>
          </cell>
          <cell r="D4001">
            <v>20.54</v>
          </cell>
        </row>
        <row r="4002">
          <cell r="A4002">
            <v>89553</v>
          </cell>
          <cell r="B4002" t="str">
            <v>ADAPTADOR CURTO COM BOLSA E ROSCA PARA REGISTRO, PVC, SOLDÁVEL, DN 32MM X 1 , INSTALADO EM PRUMADA DE ÁGUA - FORNECIMENTO E INSTALAÇÃO. AF_06/2022</v>
          </cell>
          <cell r="C4002" t="str">
            <v>UN</v>
          </cell>
          <cell r="D4002">
            <v>6.05</v>
          </cell>
        </row>
        <row r="4003">
          <cell r="A4003">
            <v>89554</v>
          </cell>
          <cell r="B4003" t="str">
            <v>LUVA SIMPLES, PVC, SERIE R, ÁGUA PLUVIAL, DN 100 MM, JUNTA ELÁSTICA, FORNECIDO E INSTALADO EM RAMAL DE ENCAMINHAMENTO. AF_06/2022</v>
          </cell>
          <cell r="C4003" t="str">
            <v>UN</v>
          </cell>
          <cell r="D4003">
            <v>32.07</v>
          </cell>
        </row>
        <row r="4004">
          <cell r="A4004">
            <v>89555</v>
          </cell>
          <cell r="B4004" t="str">
            <v>CURVA DE TRANSPOSIÇÃO, PVC, SOLDÁVEL, DN 32MM, INSTALADO EM PRUMADA DE ÁGUA   FORNECIMENTO E INSTALAÇÃO. AF_06/2022</v>
          </cell>
          <cell r="C4004" t="str">
            <v>UN</v>
          </cell>
          <cell r="D4004">
            <v>24.19</v>
          </cell>
        </row>
        <row r="4005">
          <cell r="A4005">
            <v>89556</v>
          </cell>
          <cell r="B4005" t="str">
            <v>LUVA DE CORRER, PVC, SERIE R, ÁGUA PLUVIAL, DN 100 MM, JUNTA ELÁSTICA, FORNECIDO E INSTALADO EM RAMAL DE ENCAMINHAMENTO. AF_06/2022</v>
          </cell>
          <cell r="C4005" t="str">
            <v>UN</v>
          </cell>
          <cell r="D4005">
            <v>46.75</v>
          </cell>
        </row>
        <row r="4006">
          <cell r="A4006">
            <v>89557</v>
          </cell>
          <cell r="B4006" t="str">
            <v>REDUÇÃO EXCÊNTRICA, PVC, SERIE R, ÁGUA PLUVIAL, DN 100 X 75 MM, JUNTA ELÁSTICA, FORNECIDO E INSTALADO EM RAMAL DE ENCAMINHAMENTO. AF_06/2022</v>
          </cell>
          <cell r="C4006" t="str">
            <v>UN</v>
          </cell>
          <cell r="D4006">
            <v>36.9</v>
          </cell>
        </row>
        <row r="4007">
          <cell r="A4007">
            <v>89558</v>
          </cell>
          <cell r="B4007" t="str">
            <v>LUVA, PVC, SOLDÁVEL, DN 40MM, INSTALADO EM PRUMADA DE ÁGUA - FORNECIMENTO E INSTALAÇÃO. AF_06/2022</v>
          </cell>
          <cell r="C4007" t="str">
            <v>UN</v>
          </cell>
          <cell r="D4007">
            <v>10.46</v>
          </cell>
        </row>
        <row r="4008">
          <cell r="A4008">
            <v>89559</v>
          </cell>
          <cell r="B4008" t="str">
            <v>TÊ DE INSPEÇÃO, PVC, SERIE R, ÁGUA PLUVIAL, DN 100 MM, JUNTA ELÁSTICA, FORNECIDO E INSTALADO EM RAMAL DE ENCAMINHAMENTO. AF_06/2022</v>
          </cell>
          <cell r="C4008" t="str">
            <v>UN</v>
          </cell>
          <cell r="D4008">
            <v>80.260000000000005</v>
          </cell>
        </row>
        <row r="4009">
          <cell r="A4009">
            <v>89560</v>
          </cell>
          <cell r="B4009" t="str">
            <v>LUVA DE CORRER, PVC, SOLDÁVEL, DN 40MM, INSTALADO EM PRUMADA DE ÁGUA   FORNECIMENTO E INSTALAÇÃO. AF_06/2022</v>
          </cell>
          <cell r="C4009" t="str">
            <v>UN</v>
          </cell>
          <cell r="D4009">
            <v>39.380000000000003</v>
          </cell>
        </row>
        <row r="4010">
          <cell r="A4010">
            <v>89561</v>
          </cell>
          <cell r="B4010" t="str">
            <v>JUNÇÃO SIMPLES, PVC, SERIE R, ÁGUA PLUVIAL, DN 40 MM, JUNTA SOLDÁVEL, FORNECIDO E INSTALADO EM RAMAL DE ENCAMINHAMENTO. AF_06/2022</v>
          </cell>
          <cell r="C4010" t="str">
            <v>UN</v>
          </cell>
          <cell r="D4010">
            <v>16.989999999999998</v>
          </cell>
        </row>
        <row r="4011">
          <cell r="A4011">
            <v>89562</v>
          </cell>
          <cell r="B4011" t="str">
            <v>LUVA DE REDUÇÃO, PVC, SOLDÁVEL, DN 40MM X 32MM, INSTALADO EM PRUMADA DE ÁGUA - FORNECIMENTO E INSTALAÇÃO. AF_06/2022</v>
          </cell>
          <cell r="C4011" t="str">
            <v>UN</v>
          </cell>
          <cell r="D4011">
            <v>11.22</v>
          </cell>
        </row>
        <row r="4012">
          <cell r="A4012">
            <v>89563</v>
          </cell>
          <cell r="B4012" t="str">
            <v>JUNÇÃO SIMPLES, PVC, SERIE R, ÁGUA PLUVIAL, DN 50 MM, JUNTA ELÁSTICA, FORNECIDO E INSTALADO EM RAMAL DE ENCAMINHAMENTO. AF_06/2022</v>
          </cell>
          <cell r="C4012" t="str">
            <v>UN</v>
          </cell>
          <cell r="D4012">
            <v>40.479999999999997</v>
          </cell>
        </row>
        <row r="4013">
          <cell r="A4013">
            <v>89564</v>
          </cell>
          <cell r="B4013" t="str">
            <v>LUVA COM ROSCA, PVC, SOLDÁVEL, DN 40MM X 1.1/4 , INSTALADO EM PRUMADA DE ÁGUA - FORNECIMENTO E INSTALAÇÃO. AF_06/2022</v>
          </cell>
          <cell r="C4013" t="str">
            <v>UN</v>
          </cell>
          <cell r="D4013">
            <v>17.260000000000002</v>
          </cell>
        </row>
        <row r="4014">
          <cell r="A4014">
            <v>89565</v>
          </cell>
          <cell r="B4014" t="str">
            <v>JUNÇÃO SIMPLES, PVC, SERIE R, ÁGUA PLUVIAL, DN 75 X 75 MM, JUNTA ELÁSTICA, FORNECIDO E INSTALADO EM RAMAL DE ENCAMINHAMENTO. AF_06/2022</v>
          </cell>
          <cell r="C4014" t="str">
            <v>UN</v>
          </cell>
          <cell r="D4014">
            <v>65.8</v>
          </cell>
        </row>
        <row r="4015">
          <cell r="A4015">
            <v>89566</v>
          </cell>
          <cell r="B4015" t="str">
            <v>TÊ, PVC, SERIE R, ÁGUA PLUVIAL, DN 75 MM, JUNTA ELÁSTICA, FORNECIDO E INSTALADO EM RAMAL DE ENCAMINHAMENTO. AF_06/2022</v>
          </cell>
          <cell r="C4015" t="str">
            <v>UN</v>
          </cell>
          <cell r="D4015">
            <v>55.18</v>
          </cell>
        </row>
        <row r="4016">
          <cell r="A4016">
            <v>89567</v>
          </cell>
          <cell r="B4016" t="str">
            <v>JUNÇÃO SIMPLES, PVC, SERIE R, ÁGUA PLUVIAL, DN 100 X 100 MM, JUNTA ELÁSTICA, FORNECIDO E INSTALADO EM RAMAL DE ENCAMINHAMENTO. AF_06/2022</v>
          </cell>
          <cell r="C4016" t="str">
            <v>UN</v>
          </cell>
          <cell r="D4016">
            <v>94.67</v>
          </cell>
        </row>
        <row r="4017">
          <cell r="A4017">
            <v>89568</v>
          </cell>
          <cell r="B4017" t="str">
            <v>UNIÃO, PVC, SOLDÁVEL, DN 40MM, INSTALADO EM PRUMADA DE ÁGUA - FORNECIMENTO E INSTALAÇÃO. AF_06/2022</v>
          </cell>
          <cell r="C4017" t="str">
            <v>UN</v>
          </cell>
          <cell r="D4017">
            <v>36.450000000000003</v>
          </cell>
        </row>
        <row r="4018">
          <cell r="A4018">
            <v>89569</v>
          </cell>
          <cell r="B4018" t="str">
            <v>JUNÇÃO SIMPLES, PVC, SERIE R, ÁGUA PLUVIAL, DN 100 X 75 MM, JUNTA ELÁSTICA, FORNECIDO E INSTALADO EM RAMAL DE ENCAMINHAMENTO. AF_06/2022</v>
          </cell>
          <cell r="C4018" t="str">
            <v>UN</v>
          </cell>
          <cell r="D4018">
            <v>111.9</v>
          </cell>
        </row>
        <row r="4019">
          <cell r="A4019">
            <v>89570</v>
          </cell>
          <cell r="B4019" t="str">
            <v>ADAPTADOR CURTO COM BOLSA E ROSCA PARA REGISTRO, PVC, SOLDÁVEL, DN 40MM X 1.1/2 , INSTALADO EM PRUMADA DE ÁGUA - FORNECIMENTO E INSTALAÇÃO. AF_06/2022</v>
          </cell>
          <cell r="C4019" t="str">
            <v>UN</v>
          </cell>
          <cell r="D4019">
            <v>12.44</v>
          </cell>
        </row>
        <row r="4020">
          <cell r="A4020">
            <v>89571</v>
          </cell>
          <cell r="B4020" t="str">
            <v>TÊ, PVC, SERIE R, ÁGUA PLUVIAL, DN 100 X 100 MM, JUNTA ELÁSTICA, FORNECIDO E INSTALADO EM RAMAL DE ENCAMINHAMENTO. AF_06/2022</v>
          </cell>
          <cell r="C4020" t="str">
            <v>UN</v>
          </cell>
          <cell r="D4020">
            <v>81.290000000000006</v>
          </cell>
        </row>
        <row r="4021">
          <cell r="A4021">
            <v>89572</v>
          </cell>
          <cell r="B4021" t="str">
            <v>ADAPTADOR CURTO COM BOLSA E ROSCA PARA REGISTRO, PVC, SOLDÁVEL, DN 40MM X 1.1/4 , INSTALADO EM PRUMADA DE ÁGUA - FORNECIMENTO E INSTALAÇÃO. AF_06/2022</v>
          </cell>
          <cell r="C4021" t="str">
            <v>UN</v>
          </cell>
          <cell r="D4021">
            <v>9.3000000000000007</v>
          </cell>
        </row>
        <row r="4022">
          <cell r="A4022">
            <v>89573</v>
          </cell>
          <cell r="B4022" t="str">
            <v>TÊ, PVC, SERIE R, ÁGUA PLUVIAL, DN 100 X 75 MM, JUNTA ELÁSTICA, FORNECIDO E INSTALADO EM RAMAL DE ENCAMINHAMENTO. AF_06/2022</v>
          </cell>
          <cell r="C4022" t="str">
            <v>UN</v>
          </cell>
          <cell r="D4022">
            <v>90.23</v>
          </cell>
        </row>
        <row r="4023">
          <cell r="A4023">
            <v>89574</v>
          </cell>
          <cell r="B4023" t="str">
            <v>JUNÇÃO DUPLA, PVC, SERIE R, ÁGUA PLUVIAL, DN 100 X 100 X 100 MM, JUNTA ELÁSTICA, FORNECIDO E INSTALADO EM RAMAL DE ENCAMINHAMENTO. AF_06/2022</v>
          </cell>
          <cell r="C4023" t="str">
            <v>UN</v>
          </cell>
          <cell r="D4023">
            <v>185.55</v>
          </cell>
        </row>
        <row r="4024">
          <cell r="A4024">
            <v>89575</v>
          </cell>
          <cell r="B4024" t="str">
            <v>LUVA, PVC, SOLDÁVEL, DN 50MM, INSTALADO EM PRUMADA DE ÁGUA - FORNECIMENTO E INSTALAÇÃO. AF_06/2022</v>
          </cell>
          <cell r="C4024" t="str">
            <v>UN</v>
          </cell>
          <cell r="D4024">
            <v>12.29</v>
          </cell>
        </row>
        <row r="4025">
          <cell r="A4025">
            <v>89577</v>
          </cell>
          <cell r="B4025" t="str">
            <v>LUVA DE CORRER, PVC, SOLDÁVEL, DN 50MM, INSTALADO EM PRUMADA DE ÁGUA - FORNECIMENTO E INSTALAÇÃO. AF_06/2022</v>
          </cell>
          <cell r="C4025" t="str">
            <v>UN</v>
          </cell>
          <cell r="D4025">
            <v>41.37</v>
          </cell>
        </row>
        <row r="4026">
          <cell r="A4026">
            <v>89579</v>
          </cell>
          <cell r="B4026" t="str">
            <v>LUVA DE REDUÇÃO, PVC, SOLDÁVEL, DN 50MM X 25MM, INSTALADO EM PRUMADA DE ÁGUA   FORNECIMENTO E INSTALAÇÃO. AF_06/2022</v>
          </cell>
          <cell r="C4026" t="str">
            <v>UN</v>
          </cell>
          <cell r="D4026">
            <v>12.73</v>
          </cell>
        </row>
        <row r="4027">
          <cell r="A4027">
            <v>89581</v>
          </cell>
          <cell r="B4027" t="str">
            <v>JOELHO 90 GRAUS, PVC, SERIE R, ÁGUA PLUVIAL, DN 75 MM, JUNTA ELÁSTICA, FORNECIDO E INSTALADO EM CONDUTORES VERTICAIS DE ÁGUAS PLUVIAIS. AF_06/2022</v>
          </cell>
          <cell r="C4027" t="str">
            <v>UN</v>
          </cell>
          <cell r="D4027">
            <v>38.29</v>
          </cell>
        </row>
        <row r="4028">
          <cell r="A4028">
            <v>89582</v>
          </cell>
          <cell r="B4028" t="str">
            <v>JOELHO 45 GRAUS, PVC, SERIE R, ÁGUA PLUVIAL, DN 75 MM, JUNTA ELÁSTICA, FORNECIDO E INSTALADO EM CONDUTORES VERTICAIS DE ÁGUAS PLUVIAIS. AF_06/2022</v>
          </cell>
          <cell r="C4028" t="str">
            <v>UN</v>
          </cell>
          <cell r="D4028">
            <v>38.880000000000003</v>
          </cell>
        </row>
        <row r="4029">
          <cell r="A4029">
            <v>89583</v>
          </cell>
          <cell r="B4029" t="str">
            <v>CURVA 87 GRAUS E 30 MINUTOS, PVC, SERIE R, ÁGUA PLUVIAL, DN 75 MM, JUNTA ELÁSTICA, FORNECIDO E INSTALADO EM CONDUTORES VERTICAIS DE ÁGUAS PLUVIAIS. AF_06/2022</v>
          </cell>
          <cell r="C4029" t="str">
            <v>UN</v>
          </cell>
          <cell r="D4029">
            <v>49.7</v>
          </cell>
        </row>
        <row r="4030">
          <cell r="A4030">
            <v>89584</v>
          </cell>
          <cell r="B4030" t="str">
            <v>JOELHO 90 GRAUS, PVC, SERIE R, ÁGUA PLUVIAL, DN 100 MM, JUNTA ELÁSTICA, FORNECIDO E INSTALADO EM CONDUTORES VERTICAIS DE ÁGUAS PLUVIAIS. AF_06/2022</v>
          </cell>
          <cell r="C4030" t="str">
            <v>UN</v>
          </cell>
          <cell r="D4030">
            <v>49.44</v>
          </cell>
        </row>
        <row r="4031">
          <cell r="A4031">
            <v>89585</v>
          </cell>
          <cell r="B4031" t="str">
            <v>JOELHO 45 GRAUS, PVC, SERIE R, ÁGUA PLUVIAL, DN 100 MM, JUNTA ELÁSTICA, FORNECIDO E INSTALADO EM CONDUTORES VERTICAIS DE ÁGUAS PLUVIAIS. AF_06/2022</v>
          </cell>
          <cell r="C4031" t="str">
            <v>UN</v>
          </cell>
          <cell r="D4031">
            <v>50.76</v>
          </cell>
        </row>
        <row r="4032">
          <cell r="A4032">
            <v>89587</v>
          </cell>
          <cell r="B4032" t="str">
            <v>CURVA 87 GRAUS E 30 MINUTOS, PVC, SERIE R, ÁGUA PLUVIAL, DN 100 MM, JUNTA ELÁSTICA, FORNECIDO E INSTALADO EM CONDUTORES VERTICAIS DE ÁGUAS PLUVIAIS. AF_06/2022</v>
          </cell>
          <cell r="C4032" t="str">
            <v>UN</v>
          </cell>
          <cell r="D4032">
            <v>56.42</v>
          </cell>
        </row>
        <row r="4033">
          <cell r="A4033">
            <v>89590</v>
          </cell>
          <cell r="B4033" t="str">
            <v>JOELHO 90 GRAUS, PVC, SERIE R, ÁGUA PLUVIAL, DN 150 MM, JUNTA ELÁSTICA, FORNECIDO E INSTALADO EM CONDUTORES VERTICAIS DE ÁGUAS PLUVIAIS. AF_06/2022</v>
          </cell>
          <cell r="C4033" t="str">
            <v>UN</v>
          </cell>
          <cell r="D4033">
            <v>154.16999999999999</v>
          </cell>
        </row>
        <row r="4034">
          <cell r="A4034">
            <v>89591</v>
          </cell>
          <cell r="B4034" t="str">
            <v>JOELHO 45 GRAUS, PVC, SERIE R, ÁGUA PLUVIAL, DN 150 MM, JUNTA ELÁSTICA, FORNECIDO E INSTALADO EM CONDUTORES VERTICAIS DE ÁGUAS PLUVIAIS. AF_06/2022</v>
          </cell>
          <cell r="C4034" t="str">
            <v>UN</v>
          </cell>
          <cell r="D4034">
            <v>150.13999999999999</v>
          </cell>
        </row>
        <row r="4035">
          <cell r="A4035">
            <v>89592</v>
          </cell>
          <cell r="B4035" t="str">
            <v>CURVA 87 GRAUS E 30 MINUTOS, PVC, SERIE R, ÁGUA PLUVIAL, DN 150 MM, JUNTA ELÁSTICA, FORNECIDO E INSTALADO EM CONDUTORES VERTICAIS DE ÁGUAS PLUVIAIS. AF_06/2022</v>
          </cell>
          <cell r="C4035" t="str">
            <v>UN</v>
          </cell>
          <cell r="D4035">
            <v>185.59</v>
          </cell>
        </row>
        <row r="4036">
          <cell r="A4036">
            <v>89593</v>
          </cell>
          <cell r="B4036" t="str">
            <v>LUVA COM ROSCA, PVC, SOLDÁVEL, DN 50MM X 1.1/2 , INSTALADO EM PRUMADA DE ÁGUA - FORNECIMENTO E INSTALAÇÃO. AF_06/2022</v>
          </cell>
          <cell r="C4036" t="str">
            <v>UN</v>
          </cell>
          <cell r="D4036">
            <v>27.77</v>
          </cell>
        </row>
        <row r="4037">
          <cell r="A4037">
            <v>89594</v>
          </cell>
          <cell r="B4037" t="str">
            <v>UNIÃO, PVC, SOLDÁVEL, DN 50MM, INSTALADO EM PRUMADA DE ÁGUA - FORNECIMENTO E INSTALAÇÃO. AF_06/2022</v>
          </cell>
          <cell r="C4037" t="str">
            <v>UN</v>
          </cell>
          <cell r="D4037">
            <v>40.25</v>
          </cell>
        </row>
        <row r="4038">
          <cell r="A4038">
            <v>89595</v>
          </cell>
          <cell r="B4038" t="str">
            <v>ADAPTADOR CURTO COM BOLSA E ROSCA PARA REGISTRO, PVC, SOLDÁVEL, DN 50MM X 1.1/4 , INSTALADO EM PRUMADA DE ÁGUA - FORNECIMENTO E INSTALAÇÃO. AF_06/2022</v>
          </cell>
          <cell r="C4038" t="str">
            <v>UN</v>
          </cell>
          <cell r="D4038">
            <v>15.82</v>
          </cell>
        </row>
        <row r="4039">
          <cell r="A4039">
            <v>89596</v>
          </cell>
          <cell r="B4039" t="str">
            <v>ADAPTADOR CURTO COM BOLSA E ROSCA PARA REGISTRO, PVC, SOLDÁVEL, DN 50MM X 1.1/2 , INSTALADO EM PRUMADA DE ÁGUA - FORNECIMENTO E INSTALAÇÃO. AF_06/2022</v>
          </cell>
          <cell r="C4039" t="str">
            <v>UN</v>
          </cell>
          <cell r="D4039">
            <v>11.18</v>
          </cell>
        </row>
        <row r="4040">
          <cell r="A4040">
            <v>89597</v>
          </cell>
          <cell r="B4040" t="str">
            <v>LUVA, PVC, SOLDÁVEL, DN 60MM, INSTALADO EM PRUMADA DE ÁGUA - FORNECIMENTO E INSTALAÇÃO. AF_06/2022</v>
          </cell>
          <cell r="C4040" t="str">
            <v>UN</v>
          </cell>
          <cell r="D4040">
            <v>24.83</v>
          </cell>
        </row>
        <row r="4041">
          <cell r="A4041">
            <v>89598</v>
          </cell>
          <cell r="B4041" t="str">
            <v>LUVA DE CORRER, PVC, SOLDÁVEL, DN 60MM, INSTALADO EM PRUMADA DE ÁGUA   FORNECIMENTO E INSTALAÇÃO. AF_06/2022</v>
          </cell>
          <cell r="C4041" t="str">
            <v>UN</v>
          </cell>
          <cell r="D4041">
            <v>55.95</v>
          </cell>
        </row>
        <row r="4042">
          <cell r="A4042">
            <v>89599</v>
          </cell>
          <cell r="B4042" t="str">
            <v>LUVA SIMPLES, PVC, SERIE R, ÁGUA PLUVIAL, DN 75 MM, JUNTA ELÁSTICA, FORNECIDO E INSTALADO EM CONDUTORES VERTICAIS DE ÁGUAS PLUVIAIS. AF_06/2022</v>
          </cell>
          <cell r="C4042" t="str">
            <v>UN</v>
          </cell>
          <cell r="D4042">
            <v>28.19</v>
          </cell>
        </row>
        <row r="4043">
          <cell r="A4043">
            <v>89600</v>
          </cell>
          <cell r="B4043" t="str">
            <v>LUVA DE CORRER, PVC, SERIE R, ÁGUA PLUVIAL, DN 75 MM, JUNTA ELÁSTICA, FORNECIDO E INSTALADO EM CONDUTORES VERTICAIS DE ÁGUAS PLUVIAIS. AF_06/2022</v>
          </cell>
          <cell r="C4043" t="str">
            <v>UN</v>
          </cell>
          <cell r="D4043">
            <v>28.93</v>
          </cell>
        </row>
        <row r="4044">
          <cell r="A4044">
            <v>89605</v>
          </cell>
          <cell r="B4044" t="str">
            <v>LUVA DE REDUÇÃO, PVC, SOLDÁVEL, DN 60MM X 50MM, INSTALADO EM PRUMADA DE ÁGUA - FORNECIMENTO E INSTALAÇÃO. AF_06/2022</v>
          </cell>
          <cell r="C4044" t="str">
            <v>UN</v>
          </cell>
          <cell r="D4044">
            <v>22.61</v>
          </cell>
        </row>
        <row r="4045">
          <cell r="A4045">
            <v>89609</v>
          </cell>
          <cell r="B4045" t="str">
            <v>UNIÃO, PVC, SOLDÁVEL, DN 60MM, INSTALADO EM PRUMADA DE ÁGUA - FORNECIMENTO E INSTALAÇÃO. AF_06/2022</v>
          </cell>
          <cell r="C4045" t="str">
            <v>UN</v>
          </cell>
          <cell r="D4045">
            <v>95.17</v>
          </cell>
        </row>
        <row r="4046">
          <cell r="A4046">
            <v>89610</v>
          </cell>
          <cell r="B4046" t="str">
            <v>ADAPTADOR CURTO COM BOLSA E ROSCA PARA REGISTRO, PVC, SOLDÁVEL, DN 60MM X 2 , INSTALADO EM PRUMADA DE ÁGUA - FORNECIMENTO E INSTALAÇÃO. AF_06/2022</v>
          </cell>
          <cell r="C4046" t="str">
            <v>UN</v>
          </cell>
          <cell r="D4046">
            <v>21.34</v>
          </cell>
        </row>
        <row r="4047">
          <cell r="A4047">
            <v>89611</v>
          </cell>
          <cell r="B4047" t="str">
            <v>LUVA, PVC, SOLDÁVEL, DN 75MM, INSTALADO EM PRUMADA DE ÁGUA - FORNECIMENTO E INSTALAÇÃO. AF_06/2022</v>
          </cell>
          <cell r="C4047" t="str">
            <v>UN</v>
          </cell>
          <cell r="D4047">
            <v>35.25</v>
          </cell>
        </row>
        <row r="4048">
          <cell r="A4048">
            <v>89612</v>
          </cell>
          <cell r="B4048" t="str">
            <v>UNIÃO, PVC, SOLDÁVEL, DN 75MM, INSTALADO EM PRUMADA DE ÁGUA - FORNECIMENTO E INSTALAÇÃO. AF_06/2022</v>
          </cell>
          <cell r="C4048" t="str">
            <v>UN</v>
          </cell>
          <cell r="D4048">
            <v>187.71</v>
          </cell>
        </row>
        <row r="4049">
          <cell r="A4049">
            <v>89613</v>
          </cell>
          <cell r="B4049" t="str">
            <v>ADAPTADOR CURTO COM BOLSA E ROSCA PARA REGISTRO, PVC, SOLDÁVEL, DN 75MM X 2.1/2", INSTALADO EM PRUMADA DE ÁGUA - FORNECIMENTO E INSTALAÇÃO. AF_12/2014</v>
          </cell>
          <cell r="C4049" t="str">
            <v>UN</v>
          </cell>
          <cell r="D4049">
            <v>33.64</v>
          </cell>
        </row>
        <row r="4050">
          <cell r="A4050">
            <v>89614</v>
          </cell>
          <cell r="B4050" t="str">
            <v>LUVA, PVC, SOLDÁVEL, DN 85MM, INSTALADO EM PRUMADA DE ÁGUA - FORNECIMENTO E INSTALAÇÃO. AF_06/2022</v>
          </cell>
          <cell r="C4050" t="str">
            <v>UN</v>
          </cell>
          <cell r="D4050">
            <v>66.67</v>
          </cell>
        </row>
        <row r="4051">
          <cell r="A4051">
            <v>89615</v>
          </cell>
          <cell r="B4051" t="str">
            <v>UNIÃO, PVC, SOLDÁVEL, DN 85MM, INSTALADO EM PRUMADA DE ÁGUA - FORNECIMENTO E INSTALAÇÃO. AF_06/2022</v>
          </cell>
          <cell r="C4051" t="str">
            <v>UN</v>
          </cell>
          <cell r="D4051">
            <v>221.7</v>
          </cell>
        </row>
        <row r="4052">
          <cell r="A4052">
            <v>89616</v>
          </cell>
          <cell r="B4052" t="str">
            <v>ADAPTADOR CURTO COM BOLSA E ROSCA PARA REGISTRO, PVC, SOLDÁVEL, DN 85MM X 3 , INSTALADO EM PRUMADA DE ÁGUA - FORNECIMENTO E INSTALAÇÃO. AF_06/2022</v>
          </cell>
          <cell r="C4052" t="str">
            <v>UN</v>
          </cell>
          <cell r="D4052">
            <v>45.08</v>
          </cell>
        </row>
        <row r="4053">
          <cell r="A4053">
            <v>89617</v>
          </cell>
          <cell r="B4053" t="str">
            <v>TE, PVC, SOLDÁVEL, DN 25MM, INSTALADO EM PRUMADA DE ÁGUA - FORNECIMENTO E INSTALAÇÃO. AF_06/2022</v>
          </cell>
          <cell r="C4053" t="str">
            <v>UN</v>
          </cell>
          <cell r="D4053">
            <v>7.77</v>
          </cell>
        </row>
        <row r="4054">
          <cell r="A4054">
            <v>89620</v>
          </cell>
          <cell r="B4054" t="str">
            <v>TE, PVC, SOLDÁVEL, DN 32MM, INSTALADO EM PRUMADA DE ÁGUA - FORNECIMENTO E INSTALAÇÃO. AF_06/2022</v>
          </cell>
          <cell r="C4054" t="str">
            <v>UN</v>
          </cell>
          <cell r="D4054">
            <v>12.52</v>
          </cell>
        </row>
        <row r="4055">
          <cell r="A4055">
            <v>89622</v>
          </cell>
          <cell r="B4055" t="str">
            <v>TÊ DE REDUÇÃO, PVC, SOLDÁVEL, DN 32MM X 25MM, INSTALADO EM PRUMADA DE ÁGUA - FORNECIMENTO E INSTALAÇÃO. AF_06/2022</v>
          </cell>
          <cell r="C4055" t="str">
            <v>UN</v>
          </cell>
          <cell r="D4055">
            <v>15.19</v>
          </cell>
        </row>
        <row r="4056">
          <cell r="A4056">
            <v>89623</v>
          </cell>
          <cell r="B4056" t="str">
            <v>TE, PVC, SOLDÁVEL, DN 40MM, INSTALADO EM PRUMADA DE ÁGUA - FORNECIMENTO E INSTALAÇÃO. AF_06/2022</v>
          </cell>
          <cell r="C4056" t="str">
            <v>UN</v>
          </cell>
          <cell r="D4056">
            <v>20.88</v>
          </cell>
        </row>
        <row r="4057">
          <cell r="A4057">
            <v>89624</v>
          </cell>
          <cell r="B4057" t="str">
            <v>TÊ DE REDUÇÃO, PVC, SOLDÁVEL, DN 40MM X 32MM, INSTALADO EM PRUMADA DE ÁGUA - FORNECIMENTO E INSTALAÇÃO. AF_06/2022</v>
          </cell>
          <cell r="C4057" t="str">
            <v>UN</v>
          </cell>
          <cell r="D4057">
            <v>19.32</v>
          </cell>
        </row>
        <row r="4058">
          <cell r="A4058">
            <v>89625</v>
          </cell>
          <cell r="B4058" t="str">
            <v>TE, PVC, SOLDÁVEL, DN 50MM, INSTALADO EM PRUMADA DE ÁGUA - FORNECIMENTO E INSTALAÇÃO. AF_06/2022</v>
          </cell>
          <cell r="C4058" t="str">
            <v>UN</v>
          </cell>
          <cell r="D4058">
            <v>24.28</v>
          </cell>
        </row>
        <row r="4059">
          <cell r="A4059">
            <v>89626</v>
          </cell>
          <cell r="B4059" t="str">
            <v>TÊ DE REDUÇÃO, PVC, SOLDÁVEL, DN 50MM X 40MM, INSTALADO EM PRUMADA DE ÁGUA - FORNECIMENTO E INSTALAÇÃO. AF_06/2022</v>
          </cell>
          <cell r="C4059" t="str">
            <v>UN</v>
          </cell>
          <cell r="D4059">
            <v>32.979999999999997</v>
          </cell>
        </row>
        <row r="4060">
          <cell r="A4060">
            <v>89627</v>
          </cell>
          <cell r="B4060" t="str">
            <v>TÊ DE REDUÇÃO, PVC, SOLDÁVEL, DN 50MM X 25MM, INSTALADO EM PRUMADA DE ÁGUA - FORNECIMENTO E INSTALAÇÃO. AF_06/2022</v>
          </cell>
          <cell r="C4060" t="str">
            <v>UN</v>
          </cell>
          <cell r="D4060">
            <v>21.74</v>
          </cell>
        </row>
        <row r="4061">
          <cell r="A4061">
            <v>89628</v>
          </cell>
          <cell r="B4061" t="str">
            <v>TE, PVC, SOLDÁVEL, DN 60MM, INSTALADO EM PRUMADA DE ÁGUA - FORNECIMENTO E INSTALAÇÃO. AF_06/2022</v>
          </cell>
          <cell r="C4061" t="str">
            <v>UN</v>
          </cell>
          <cell r="D4061">
            <v>52.84</v>
          </cell>
        </row>
        <row r="4062">
          <cell r="A4062">
            <v>89629</v>
          </cell>
          <cell r="B4062" t="str">
            <v>TE, PVC, SOLDÁVEL, DN 75MM, INSTALADO EM PRUMADA DE ÁGUA - FORNECIMENTO E INSTALAÇÃO. AF_06/2022</v>
          </cell>
          <cell r="C4062" t="str">
            <v>UN</v>
          </cell>
          <cell r="D4062">
            <v>89.77</v>
          </cell>
        </row>
        <row r="4063">
          <cell r="A4063">
            <v>89630</v>
          </cell>
          <cell r="B4063" t="str">
            <v>TE DE REDUÇÃO, PVC, SOLDÁVEL, DN 75MM X 50MM, INSTALADO EM PRUMADA DE ÁGUA - FORNECIMENTO E INSTALAÇÃO. AF_06/2022</v>
          </cell>
          <cell r="C4063" t="str">
            <v>UN</v>
          </cell>
          <cell r="D4063">
            <v>67.91</v>
          </cell>
        </row>
        <row r="4064">
          <cell r="A4064">
            <v>89631</v>
          </cell>
          <cell r="B4064" t="str">
            <v>TE, PVC, SOLDÁVEL, DN 85MM, INSTALADO EM PRUMADA DE ÁGUA - FORNECIMENTO E INSTALAÇÃO. AF_06/2022</v>
          </cell>
          <cell r="C4064" t="str">
            <v>UN</v>
          </cell>
          <cell r="D4064">
            <v>118.25</v>
          </cell>
        </row>
        <row r="4065">
          <cell r="A4065">
            <v>89632</v>
          </cell>
          <cell r="B4065" t="str">
            <v>TE DE REDUÇÃO, PVC, SOLDÁVEL, DN 85MM X 60MM, INSTALADO EM PRUMADA DE ÁGUA - FORNECIMENTO E INSTALAÇÃO. AF_06/2022</v>
          </cell>
          <cell r="C4065" t="str">
            <v>UN</v>
          </cell>
          <cell r="D4065">
            <v>138.29</v>
          </cell>
        </row>
        <row r="4066">
          <cell r="A4066">
            <v>89637</v>
          </cell>
          <cell r="B4066" t="str">
            <v>JOELHO 90 GRAUS, CPVC, SOLDÁVEL, DN 15MM, INSTALADO EM RAMAL OU SUB-RAMAL DE ÁGUA - FORNECIMENTO E INSTALAÇÃO. AF_06/2022</v>
          </cell>
          <cell r="C4066" t="str">
            <v>UN</v>
          </cell>
          <cell r="D4066">
            <v>11.28</v>
          </cell>
        </row>
        <row r="4067">
          <cell r="A4067">
            <v>89638</v>
          </cell>
          <cell r="B4067" t="str">
            <v>JOELHO 45 GRAUS, CPVC, SOLDÁVEL, DN 15MM, INSTALADO EM RAMAL OU SUB-RAMAL DE ÁGUA - FORNECIMENTO E INSTALAÇÃO. AF_06/2022</v>
          </cell>
          <cell r="C4067" t="str">
            <v>UN</v>
          </cell>
          <cell r="D4067">
            <v>12.31</v>
          </cell>
        </row>
        <row r="4068">
          <cell r="A4068">
            <v>89639</v>
          </cell>
          <cell r="B4068" t="str">
            <v>CURVA 90 GRAUS, CPVC, SOLDÁVEL, DN 15MM, INSTALADO EM RAMAL OU SUB-RAMAL DE ÁGUA - FORNECIMENTO E INSTALAÇÃO. AF_06/2022</v>
          </cell>
          <cell r="C4068" t="str">
            <v>UN</v>
          </cell>
          <cell r="D4068">
            <v>13.03</v>
          </cell>
        </row>
        <row r="4069">
          <cell r="A4069">
            <v>89640</v>
          </cell>
          <cell r="B4069" t="str">
            <v>JOELHO DE TRANSIÇÃO, 90 GRAUS, CPVC, SOLDÁVEL, DN 15MM X 1/2", INSTALADO EM RAMAL OU SUB-RAMAL DE ÁGUA - FORNECIMENTO E INSTALAÇÃO. AF_06/2022</v>
          </cell>
          <cell r="C4069" t="str">
            <v>UN</v>
          </cell>
          <cell r="D4069">
            <v>20.8</v>
          </cell>
        </row>
        <row r="4070">
          <cell r="A4070">
            <v>89641</v>
          </cell>
          <cell r="B4070" t="str">
            <v>JOELHO 90 GRAUS, CPVC, SOLDÁVEL, DN 22MM, INSTALADO EM RAMAL OU SUB-RAMAL DE ÁGUA - FORNECIMENTO E INSTALAÇÃO. AF_06/2022</v>
          </cell>
          <cell r="C4070" t="str">
            <v>UN</v>
          </cell>
          <cell r="D4070">
            <v>14.58</v>
          </cell>
        </row>
        <row r="4071">
          <cell r="A4071">
            <v>89642</v>
          </cell>
          <cell r="B4071" t="str">
            <v>JOELHO 45 GRAUS, CPVC, SOLDÁVEL, DN 22MM, INSTALADO EM RAMAL OU SUB-RAMAL DE ÁGUA - FORNECIMENTO E INSTALAÇÃO. AF_06/2022</v>
          </cell>
          <cell r="C4071" t="str">
            <v>UN</v>
          </cell>
          <cell r="D4071">
            <v>16.38</v>
          </cell>
        </row>
        <row r="4072">
          <cell r="A4072">
            <v>89643</v>
          </cell>
          <cell r="B4072" t="str">
            <v>CURVA 90 GRAUS, CPVC, SOLDÁVEL, DN 22MM, INSTALADO EM RAMAL OU SUB-RAMAL DE ÁGUA - FORNECIMENTO E INSTALAÇÃO. AF_06/2022</v>
          </cell>
          <cell r="C4072" t="str">
            <v>UN</v>
          </cell>
          <cell r="D4072">
            <v>17.809999999999999</v>
          </cell>
        </row>
        <row r="4073">
          <cell r="A4073">
            <v>89644</v>
          </cell>
          <cell r="B4073" t="str">
            <v>JOELHO DE TRANSIÇÃO, 90 GRAUS, CPVC, SOLDÁVEL, DN 22MM X 1/2", INSTALADO EM RAMAL OU SUB-RAMAL DE ÁGUA - FORNECIMENTO E INSTALAÇÃO. AF_06/2022</v>
          </cell>
          <cell r="C4073" t="str">
            <v>UN</v>
          </cell>
          <cell r="D4073">
            <v>25.43</v>
          </cell>
        </row>
        <row r="4074">
          <cell r="A4074">
            <v>89645</v>
          </cell>
          <cell r="B4074" t="str">
            <v>JOELHO DE TRANSIÇÃO, 90 GRAUS, CPVC, SOLDÁVEL, DN 22MM X 3/4", INSTALADO EM RAMAL OU SUB-RAMAL DE ÁGUA - FORNECIMENTO E INSTALAÇÃO. AF_06/2022</v>
          </cell>
          <cell r="C4074" t="str">
            <v>UN</v>
          </cell>
          <cell r="D4074">
            <v>35.72</v>
          </cell>
        </row>
        <row r="4075">
          <cell r="A4075">
            <v>89646</v>
          </cell>
          <cell r="B4075" t="str">
            <v>JOELHO 90 GRAUS, CPVC, SOLDÁVEL, DN 28MM, INSTALADO EM RAMAL OU SUB-RAMAL DE ÁGUA - FORNECIMENTO E INSTALAÇÃO. AF_06/2022</v>
          </cell>
          <cell r="C4075" t="str">
            <v>UN</v>
          </cell>
          <cell r="D4075">
            <v>22.24</v>
          </cell>
        </row>
        <row r="4076">
          <cell r="A4076">
            <v>89647</v>
          </cell>
          <cell r="B4076" t="str">
            <v>JOELHO 45 GRAUS, CPVC, SOLDÁVEL, DN 28MM, INSTALADO EM RAMAL OU SUB-RAMAL DE ÁGUA   FORNECIMENTO E INSTALAÇÃO. AF_06/2022</v>
          </cell>
          <cell r="C4076" t="str">
            <v>UN</v>
          </cell>
          <cell r="D4076">
            <v>21.5</v>
          </cell>
        </row>
        <row r="4077">
          <cell r="A4077">
            <v>89648</v>
          </cell>
          <cell r="B4077" t="str">
            <v>CURVA 90 GRAUS, CPVC, SOLDÁVEL, DN 28MM, INSTALADO EM RAMAL OU SUB-RAMAL DE ÁGUA   FORNECIMENTO E INSTALAÇÃO. AF_06/2022</v>
          </cell>
          <cell r="C4077" t="str">
            <v>UN</v>
          </cell>
          <cell r="D4077">
            <v>27.1</v>
          </cell>
        </row>
        <row r="4078">
          <cell r="A4078">
            <v>89649</v>
          </cell>
          <cell r="B4078" t="str">
            <v>JOELHO 90 GRAUS, CPVC, SOLDÁVEL, DN 35MM, INSTALADO EM RAMAL OU SUB-RAMAL DE ÁGUA   FORNECIMENTO E INSTALAÇÃO. AF_06/2022</v>
          </cell>
          <cell r="C4078" t="str">
            <v>UN</v>
          </cell>
          <cell r="D4078">
            <v>33</v>
          </cell>
        </row>
        <row r="4079">
          <cell r="A4079">
            <v>89650</v>
          </cell>
          <cell r="B4079" t="str">
            <v>JOELHO 45 GRAUS, CPVC, SOLDÁVEL, DN 35MM, INSTALADO EM RAMAL OU SUB-RAMAL DE ÁGUA   FORNECIMENTO E INSTALAÇÃO. AF_06/2022</v>
          </cell>
          <cell r="C4079" t="str">
            <v>UN</v>
          </cell>
          <cell r="D4079">
            <v>31.16</v>
          </cell>
        </row>
        <row r="4080">
          <cell r="A4080">
            <v>89651</v>
          </cell>
          <cell r="B4080" t="str">
            <v>LUVA, CPVC, SOLDÁVEL, DN 15MM, INSTALADO EM RAMAL OU SUB-RAMAL DE ÁGUA - FORNECIMENTO E INSTALAÇÃO. AF_06/2022</v>
          </cell>
          <cell r="C4080" t="str">
            <v>UN</v>
          </cell>
          <cell r="D4080">
            <v>7.6</v>
          </cell>
        </row>
        <row r="4081">
          <cell r="A4081">
            <v>89652</v>
          </cell>
          <cell r="B4081" t="str">
            <v>LUVA DE CORRER, CPVC, SOLDÁVEL, DN 15MM, INSTALADO EM RAMAL OU SUB-RAMAL DE ÁGUA   FORNECIMENTO E INSTALAÇÃO. AF_06/2022</v>
          </cell>
          <cell r="C4081" t="str">
            <v>UN</v>
          </cell>
          <cell r="D4081">
            <v>13.31</v>
          </cell>
        </row>
        <row r="4082">
          <cell r="A4082">
            <v>89653</v>
          </cell>
          <cell r="B4082" t="str">
            <v>LUVA DE TRANSIÇÃO, CPVC, SOLDÁVEL, DN15MM X 1/2", INSTALADO EM RAMAL OU SUB-RAMAL DE ÁGUA - FORNECIMENTO E INSTALAÇÃO. AF_06/2022</v>
          </cell>
          <cell r="C4082" t="str">
            <v>UN</v>
          </cell>
          <cell r="D4082">
            <v>19.100000000000001</v>
          </cell>
        </row>
        <row r="4083">
          <cell r="A4083">
            <v>89654</v>
          </cell>
          <cell r="B4083" t="str">
            <v>UNIÃO, CPVC, SOLDÁVEL, DN15MM, INSTALADO EM RAMAL OU SUB-RAMAL DE ÁGUA   FORNECIMENTO E INSTALAÇÃO. AF_06/2022</v>
          </cell>
          <cell r="C4083" t="str">
            <v>UN</v>
          </cell>
          <cell r="D4083">
            <v>22.19</v>
          </cell>
        </row>
        <row r="4084">
          <cell r="A4084">
            <v>89655</v>
          </cell>
          <cell r="B4084" t="str">
            <v>CONECTOR, CPVC, SOLDÁVEL, DN 15MM X 1/2 , INSTALADO EM RAMAL OU SUB-RAMAL DE ÁGUA   FORNECIMENTO E INSTALAÇÃO. AF_06/2022</v>
          </cell>
          <cell r="C4084" t="str">
            <v>UN</v>
          </cell>
          <cell r="D4084">
            <v>26.53</v>
          </cell>
        </row>
        <row r="4085">
          <cell r="A4085">
            <v>89656</v>
          </cell>
          <cell r="B4085" t="str">
            <v>ADAPTADOR, CPVC, SOLDÁVEL, DN15MM, INSTALADO EM RAMAL OU SUB-RAMAL DE ÁGUA   FORNECIMENTO E INSTALAÇÃO. AF_06/2022</v>
          </cell>
          <cell r="C4085" t="str">
            <v>UN</v>
          </cell>
          <cell r="D4085">
            <v>24.69</v>
          </cell>
        </row>
        <row r="4086">
          <cell r="A4086">
            <v>89657</v>
          </cell>
          <cell r="B4086" t="str">
            <v>CURVA DE TRANSPOSIÇÃO, CPVC, SOLDÁVEL, DN15MM, INSTALADO EM RAMAL OU SUB-RAMAL DE ÁGUA   FORNECIMENTO E INSTALAÇÃO. AF_06/2022</v>
          </cell>
          <cell r="C4086" t="str">
            <v>UN</v>
          </cell>
          <cell r="D4086">
            <v>15.14</v>
          </cell>
        </row>
        <row r="4087">
          <cell r="A4087">
            <v>89658</v>
          </cell>
          <cell r="B4087" t="str">
            <v>LUVA, CPVC, SOLDÁVEL, DN 22MM, INSTALADO EM RAMAL OU SUB-RAMAL DE ÁGUA   FORNECIMENTO E INSTALAÇÃO. AF_06/2022</v>
          </cell>
          <cell r="C4087" t="str">
            <v>UN</v>
          </cell>
          <cell r="D4087">
            <v>10.1</v>
          </cell>
        </row>
        <row r="4088">
          <cell r="A4088">
            <v>89659</v>
          </cell>
          <cell r="B4088" t="str">
            <v>LUVA DE CORRER, CPVC, SOLDÁVEL, DN 22MM, INSTALADO EM RAMAL OU SUB-RAMAL DE ÁGUA   FORNECIMENTO E INSTALAÇÃO. AF_06/2022</v>
          </cell>
          <cell r="C4088" t="str">
            <v>UN</v>
          </cell>
          <cell r="D4088">
            <v>18.72</v>
          </cell>
        </row>
        <row r="4089">
          <cell r="A4089">
            <v>89660</v>
          </cell>
          <cell r="B4089" t="str">
            <v>LUVA DE TRANSIÇÃO, CPVC, SOLDÁVEL, DN22MM X 25MM, INSTALADO EM RAMAL OU SUB-RAMAL DE ÁGUA - FORNECIMENTO E INSTALAÇÃO. AF_06/2022</v>
          </cell>
          <cell r="C4089" t="str">
            <v>UN</v>
          </cell>
          <cell r="D4089">
            <v>10.27</v>
          </cell>
        </row>
        <row r="4090">
          <cell r="A4090">
            <v>89661</v>
          </cell>
          <cell r="B4090" t="str">
            <v>UNIÃO, CPVC, SOLDÁVEL, DN22MM, INSTALADO EM RAMAL OU SUB-RAMAL DE ÁGUA   FORNECIMENTO E INSTALAÇÃO. AF_06/2022</v>
          </cell>
          <cell r="C4090" t="str">
            <v>UN</v>
          </cell>
          <cell r="D4090">
            <v>25.8</v>
          </cell>
        </row>
        <row r="4091">
          <cell r="A4091">
            <v>89662</v>
          </cell>
          <cell r="B4091" t="str">
            <v>CONECTOR, CPVC, SOLDÁVEL, DN 22MM X 1/2 , INSTALADO EM RAMAL OU SUB-RAMAL DE ÁGUA   FORNECIMENTO E INSTALAÇÃO. AF_06/2022</v>
          </cell>
          <cell r="C4091" t="str">
            <v>UN</v>
          </cell>
          <cell r="D4091">
            <v>34.39</v>
          </cell>
        </row>
        <row r="4092">
          <cell r="A4092">
            <v>89663</v>
          </cell>
          <cell r="B4092" t="str">
            <v>ADAPTADOR, CPVC, SOLDÁVEL, DN22MM, INSTALADO EM RAMAL OU SUB-RAMAL DE ÁGUA   FORNECIMENTO E INSTALAÇÃO. AF_06/2022</v>
          </cell>
          <cell r="C4092" t="str">
            <v>UN</v>
          </cell>
          <cell r="D4092">
            <v>33.07</v>
          </cell>
        </row>
        <row r="4093">
          <cell r="A4093">
            <v>89664</v>
          </cell>
          <cell r="B4093" t="str">
            <v>CURVA DE TRANSPOSIÇÃO, CPVC, SOLDÁVEL, DN22MM, INSTALADO EM RAMAL OU SUB-RAMAL DE ÁGUA   FORNECIMENTO E INSTALAÇÃO. AF_06/2022</v>
          </cell>
          <cell r="C4093" t="str">
            <v>UN</v>
          </cell>
          <cell r="D4093">
            <v>18.64</v>
          </cell>
        </row>
        <row r="4094">
          <cell r="A4094">
            <v>89666</v>
          </cell>
          <cell r="B4094" t="str">
            <v>BUCHA DE REDUÇÃO, CPVC, SOLDÁVEL, DN22MM X 15MM, INSTALADO EM RAMAL OU SUB-RAMAL DE ÁGUA   FORNECIMENTO E INSTALAÇÃO. AF_06/2022</v>
          </cell>
          <cell r="C4094" t="str">
            <v>UN</v>
          </cell>
          <cell r="D4094">
            <v>7.78</v>
          </cell>
        </row>
        <row r="4095">
          <cell r="A4095">
            <v>89667</v>
          </cell>
          <cell r="B4095" t="str">
            <v>TÊ DE INSPEÇÃO, PVC, SERIE R, ÁGUA PLUVIAL, DN 75 MM, JUNTA ELÁSTICA, FORNECIDO E INSTALADO EM CONDUTORES VERTICAIS DE ÁGUAS PLUVIAIS. AF_06/2022</v>
          </cell>
          <cell r="C4095" t="str">
            <v>UN</v>
          </cell>
          <cell r="D4095">
            <v>51.6</v>
          </cell>
        </row>
        <row r="4096">
          <cell r="A4096">
            <v>89668</v>
          </cell>
          <cell r="B4096" t="str">
            <v>CONECTOR, CPVC, SOLDÁVEL, DN22MM X 3/4", INSTALADO EM RAMAL OU SUB-RAMAL DE ÁGUA - FORNECIMENTO E INSTALAÇÃO. AF_06/2022</v>
          </cell>
          <cell r="C4096" t="str">
            <v>UN</v>
          </cell>
          <cell r="D4096">
            <v>32.28</v>
          </cell>
        </row>
        <row r="4097">
          <cell r="A4097">
            <v>89669</v>
          </cell>
          <cell r="B4097" t="str">
            <v>LUVA SIMPLES, PVC, SERIE R, ÁGUA PLUVIAL, DN 100 MM, JUNTA ELÁSTICA, FORNECIDO E INSTALADO EM CONDUTORES VERTICAIS DE ÁGUAS PLUVIAIS. AF_06/2022</v>
          </cell>
          <cell r="C4097" t="str">
            <v>UN</v>
          </cell>
          <cell r="D4097">
            <v>36.86</v>
          </cell>
        </row>
        <row r="4098">
          <cell r="A4098">
            <v>89670</v>
          </cell>
          <cell r="B4098" t="str">
            <v>LUVA, CPVC, SOLDÁVEL, DN 28MM, INSTALADO EM RAMAL OU SUB-RAMAL DE ÁGUA   FORNECIMENTO E INSTALAÇÃO. AF_06/2022</v>
          </cell>
          <cell r="C4098" t="str">
            <v>UN</v>
          </cell>
          <cell r="D4098">
            <v>15.19</v>
          </cell>
        </row>
        <row r="4099">
          <cell r="A4099">
            <v>89671</v>
          </cell>
          <cell r="B4099" t="str">
            <v>LUVA DE CORRER, PVC, SERIE R, ÁGUA PLUVIAL, DN 100 MM, JUNTA ELÁSTICA, FORNECIDO E INSTALADO EM CONDUTORES VERTICAIS DE ÁGUAS PLUVIAIS. AF_06/2022</v>
          </cell>
          <cell r="C4099" t="str">
            <v>UN</v>
          </cell>
          <cell r="D4099">
            <v>51.5</v>
          </cell>
        </row>
        <row r="4100">
          <cell r="A4100">
            <v>89672</v>
          </cell>
          <cell r="B4100" t="str">
            <v>LUVA DE CORRER, CPVC, SOLDÁVEL, DN 28MM, INSTALADO EM RAMAL OU SUB-RAMAL DE ÁGUA   FORNECIMENTO E INSTALAÇÃO. AF_06/2022</v>
          </cell>
          <cell r="C4100" t="str">
            <v>UN</v>
          </cell>
          <cell r="D4100">
            <v>25.92</v>
          </cell>
        </row>
        <row r="4101">
          <cell r="A4101">
            <v>89673</v>
          </cell>
          <cell r="B4101" t="str">
            <v>REDUÇÃO EXCÊNTRICA, PVC, SERIE R, ÁGUA PLUVIAL, DN 100 X 75 MM, JUNTA ELÁSTICA, FORNECIDO E INSTALADO EM CONDUTORES VERTICAIS DE ÁGUAS PLUVIAIS. AF_06/2022</v>
          </cell>
          <cell r="C4101" t="str">
            <v>UN</v>
          </cell>
          <cell r="D4101">
            <v>40.58</v>
          </cell>
        </row>
        <row r="4102">
          <cell r="A4102">
            <v>89674</v>
          </cell>
          <cell r="B4102" t="str">
            <v>UNIÃO, CPVC, SOLDÁVEL, DN28MM, INSTALADO EM RAMAL OU SUB-RAMAL DE ÁGUA   FORNECIMENTO E INSTALAÇÃO. AF_06/2022</v>
          </cell>
          <cell r="C4102" t="str">
            <v>UN</v>
          </cell>
          <cell r="D4102">
            <v>33.67</v>
          </cell>
        </row>
        <row r="4103">
          <cell r="A4103">
            <v>89675</v>
          </cell>
          <cell r="B4103" t="str">
            <v>TÊ DE INSPEÇÃO, PVC, SERIE R, ÁGUA PLUVIAL, DN 100 MM, JUNTA ELÁSTICA, FORNECIDO E INSTALADO EM CONDUTORES VERTICAIS DE ÁGUAS PLUVIAIS. AF_06/2022</v>
          </cell>
          <cell r="C4103" t="str">
            <v>UN</v>
          </cell>
          <cell r="D4103">
            <v>85.01</v>
          </cell>
        </row>
        <row r="4104">
          <cell r="A4104">
            <v>89676</v>
          </cell>
          <cell r="B4104" t="str">
            <v>CONECTOR, CPVC, SOLDÁVEL, DN 28MM X 1 , INSTALADO EM RAMAL OU SUB-RAMAL DE ÁGUA   FORNECIMENTO E INSTALAÇÃO. AF_06/2022</v>
          </cell>
          <cell r="C4104" t="str">
            <v>UN</v>
          </cell>
          <cell r="D4104">
            <v>40.72</v>
          </cell>
        </row>
        <row r="4105">
          <cell r="A4105">
            <v>89677</v>
          </cell>
          <cell r="B4105" t="str">
            <v>LUVA SIMPLES, PVC, SERIE R, ÁGUA PLUVIAL, DN 150 MM, JUNTA ELÁSTICA, FORNECIDO E INSTALADO EM CONDUTORES VERTICAIS DE ÁGUAS PLUVIAIS. AF_06/2022</v>
          </cell>
          <cell r="C4105" t="str">
            <v>UN</v>
          </cell>
          <cell r="D4105">
            <v>87.95</v>
          </cell>
        </row>
        <row r="4106">
          <cell r="A4106">
            <v>89678</v>
          </cell>
          <cell r="B4106" t="str">
            <v>BUCHA DE REDUÇÃO, CPVC, SOLDÁVEL, DN28MM X 22MM, INSTALADO EM RAMAL OU SUB-RAMAL DE ÁGUA   FORNECIMENTO E INSTALAÇÃO. AF_06/2022</v>
          </cell>
          <cell r="C4106" t="str">
            <v>UN</v>
          </cell>
          <cell r="D4106">
            <v>12.89</v>
          </cell>
        </row>
        <row r="4107">
          <cell r="A4107">
            <v>89679</v>
          </cell>
          <cell r="B4107" t="str">
            <v>LUVA DE CORRER, PVC, SERIE R, ÁGUA PLUVIAL, DN 150 MM, JUNTA ELÁSTICA, FORNECIDO E INSTALADO EM CONDUTORES VERTICAIS DE ÁGUAS PLUVIAIS. AF_06/2022</v>
          </cell>
          <cell r="C4107" t="str">
            <v>UN</v>
          </cell>
          <cell r="D4107">
            <v>143.53</v>
          </cell>
        </row>
        <row r="4108">
          <cell r="A4108">
            <v>89680</v>
          </cell>
          <cell r="B4108" t="str">
            <v>LUVA, CPVC, SOLDÁVEL, DN 35MM, INSTALADO EM RAMAL OU SUB-RAMAL DE ÁGUA   FORNECIMENTO E INSTALAÇÃO. AF_06/2022</v>
          </cell>
          <cell r="C4108" t="str">
            <v>UN</v>
          </cell>
          <cell r="D4108">
            <v>24.46</v>
          </cell>
        </row>
        <row r="4109">
          <cell r="A4109">
            <v>89681</v>
          </cell>
          <cell r="B4109" t="str">
            <v>REDUÇÃO EXCÊNTRICA, PVC, SERIE R, ÁGUA PLUVIAL, DN 150 X 100 MM, JUNTA ELÁSTICA, FORNECIDO E INSTALADO EM CONDUTORES VERTICAIS DE ÁGUAS PLUVIAIS. AF_06/2022</v>
          </cell>
          <cell r="C4109" t="str">
            <v>UN</v>
          </cell>
          <cell r="D4109">
            <v>104.71</v>
          </cell>
        </row>
        <row r="4110">
          <cell r="A4110">
            <v>89682</v>
          </cell>
          <cell r="B4110" t="str">
            <v>LUVA DE CORRER, CPVC, SOLDÁVEL, DN 35MM, INSTALADO EM RAMAL OU SUB-RAMAL DE ÁGUA   FORNECIMENTO E INSTALAÇÃO. AF_06/2022</v>
          </cell>
          <cell r="C4110" t="str">
            <v>UN</v>
          </cell>
          <cell r="D4110">
            <v>34.58</v>
          </cell>
        </row>
        <row r="4111">
          <cell r="A4111">
            <v>89683</v>
          </cell>
          <cell r="B4111" t="str">
            <v>TÊ DE INSPEÇÃO, PVC, SERIE R, ÁGUA PLUVIAL, DN 150 X 100 MM, JUNTA ELÁSTICA, FORNECIDO E INSTALADO EM CONDUTORES VERTICAIS DE ÁGUAS PLUVIAIS. AF_06/2022</v>
          </cell>
          <cell r="C4111" t="str">
            <v>UN</v>
          </cell>
          <cell r="D4111">
            <v>342.38</v>
          </cell>
        </row>
        <row r="4112">
          <cell r="A4112">
            <v>89684</v>
          </cell>
          <cell r="B4112" t="str">
            <v>UNIÃO, CPVC, SOLDÁVEL, DN35MM, INSTALADO EM RAMAL OU SUB-RAMAL DE ÁGUA   FORNECIMENTO E INSTALAÇÃO. AF_06/2022</v>
          </cell>
          <cell r="C4112" t="str">
            <v>UN</v>
          </cell>
          <cell r="D4112">
            <v>49.07</v>
          </cell>
        </row>
        <row r="4113">
          <cell r="A4113">
            <v>89685</v>
          </cell>
          <cell r="B4113" t="str">
            <v>JUNÇÃO SIMPLES, PVC, SERIE R, ÁGUA PLUVIAL, DN 75 X 75 MM, JUNTA ELÁSTICA, FORNECIDO E INSTALADO EM CONDUTORES VERTICAIS DE ÁGUAS PLUVIAIS. AF_06/2022</v>
          </cell>
          <cell r="C4113" t="str">
            <v>UN</v>
          </cell>
          <cell r="D4113">
            <v>71.05</v>
          </cell>
        </row>
        <row r="4114">
          <cell r="A4114">
            <v>89686</v>
          </cell>
          <cell r="B4114" t="str">
            <v>CONECTOR, CPVC, SOLDÁVEL, DN 35MM X 1 1/4 , INSTALADO EM RAMAL OU SUB-RAMAL DE ÁGUA   FORNECIMENTO E INSTALAÇÃO. AF_06/2022</v>
          </cell>
          <cell r="C4114" t="str">
            <v>UN</v>
          </cell>
          <cell r="D4114">
            <v>62.44</v>
          </cell>
        </row>
        <row r="4115">
          <cell r="A4115">
            <v>89687</v>
          </cell>
          <cell r="B4115" t="str">
            <v>TÊ, PVC, SERIE R, ÁGUA PLUVIAL, DN 75 X 75 MM, JUNTA ELÁSTICA, FORNECIDO E INSTALADO EM CONDUTORES VERTICAIS DE ÁGUAS PLUVIAIS. AF_06/2022</v>
          </cell>
          <cell r="C4115" t="str">
            <v>UN</v>
          </cell>
          <cell r="D4115">
            <v>60.43</v>
          </cell>
        </row>
        <row r="4116">
          <cell r="A4116">
            <v>89689</v>
          </cell>
          <cell r="B4116" t="str">
            <v>BUCHA DE REDUÇÃO, CPVC, SOLDÁVEL, DN35MM X 28MM, INSTALADO EM RAMAL OU SUB-RAMAL DE ÁGUA   FORNECIMENTO E INSTALAÇÃO. AF_06/2022</v>
          </cell>
          <cell r="C4116" t="str">
            <v>UN</v>
          </cell>
          <cell r="D4116">
            <v>41.46</v>
          </cell>
        </row>
        <row r="4117">
          <cell r="A4117">
            <v>89690</v>
          </cell>
          <cell r="B4117" t="str">
            <v>JUNÇÃO SIMPLES, PVC, SERIE R, ÁGUA PLUVIAL, DN 100 X 100 MM, JUNTA ELÁSTICA, FORNECIDO E INSTALADO EM CONDUTORES VERTICAIS DE ÁGUAS PLUVIAIS. AF_06/2022</v>
          </cell>
          <cell r="C4117" t="str">
            <v>UN</v>
          </cell>
          <cell r="D4117">
            <v>104.17</v>
          </cell>
        </row>
        <row r="4118">
          <cell r="A4118">
            <v>89691</v>
          </cell>
          <cell r="B4118" t="str">
            <v>TE, CPVC, SOLDÁVEL, DN 15MM, INSTALADO EM RAMAL OU SUB-RAMAL DE ÁGUA - FORNECIMENTO E INSTALAÇÃO. AF_06/2022</v>
          </cell>
          <cell r="C4118" t="str">
            <v>UN</v>
          </cell>
          <cell r="D4118">
            <v>14.49</v>
          </cell>
        </row>
        <row r="4119">
          <cell r="A4119">
            <v>89692</v>
          </cell>
          <cell r="B4119" t="str">
            <v>JUNÇÃO SIMPLES, PVC, SERIE R, ÁGUA PLUVIAL, DN 100 X 75 MM, JUNTA ELÁSTICA, FORNECIDO E INSTALADO EM CONDUTORES VERTICAIS DE ÁGUAS PLUVIAIS. AF_06/2022</v>
          </cell>
          <cell r="C4119" t="str">
            <v>UN</v>
          </cell>
          <cell r="D4119">
            <v>119.99</v>
          </cell>
        </row>
        <row r="4120">
          <cell r="A4120">
            <v>89693</v>
          </cell>
          <cell r="B4120" t="str">
            <v>TÊ, PVC, SERIE R, ÁGUA PLUVIAL, DN 100 X 100 MM, JUNTA ELÁSTICA, FORNECIDO E INSTALADO EM CONDUTORES VERTICAIS DE ÁGUAS PLUVIAIS. AF_06/2022</v>
          </cell>
          <cell r="C4120" t="str">
            <v>UN</v>
          </cell>
          <cell r="D4120">
            <v>90.79</v>
          </cell>
        </row>
        <row r="4121">
          <cell r="A4121">
            <v>89694</v>
          </cell>
          <cell r="B4121" t="str">
            <v>TE DE TRANSIÇÃO, CPVC, SOLDÁVEL, DN 15MM X 1/2 , INSTALADO EM RAMAL OU SUB-RAMAL DE ÁGUA   FORNECIMENTO E INSTALAÇÃO. AF_06/2022</v>
          </cell>
          <cell r="C4121" t="str">
            <v>UN</v>
          </cell>
          <cell r="D4121">
            <v>21.82</v>
          </cell>
        </row>
        <row r="4122">
          <cell r="A4122">
            <v>89695</v>
          </cell>
          <cell r="B4122" t="str">
            <v>TÊ MISTURADOR, CPVC, SOLDÁVEL, DN15MM, INSTALADO EM RAMAL OU SUB-RAMAL DE ÁGUA   FORNECIMENTO E INSTALAÇÃO. AF_06/2022</v>
          </cell>
          <cell r="C4122" t="str">
            <v>UN</v>
          </cell>
          <cell r="D4122">
            <v>18.440000000000001</v>
          </cell>
        </row>
        <row r="4123">
          <cell r="A4123">
            <v>89696</v>
          </cell>
          <cell r="B4123" t="str">
            <v>TÊ, PVC, SERIE R, ÁGUA PLUVIAL, DN 100 X 75 MM, JUNTA ELÁSTICA, FORNECIDO E INSTALADO EM CONDUTORES VERTICAIS DE ÁGUAS PLUVIAIS. AF_06/2022</v>
          </cell>
          <cell r="C4123" t="str">
            <v>UN</v>
          </cell>
          <cell r="D4123">
            <v>98.32</v>
          </cell>
        </row>
        <row r="4124">
          <cell r="A4124">
            <v>89697</v>
          </cell>
          <cell r="B4124" t="str">
            <v>TE, CPVC, SOLDÁVEL, DN 22MM, INSTALADO EM RAMAL OU SUB-RAMAL DE ÁGUA - FORNECIMENTO E INSTALAÇÃO. AF_06/2022</v>
          </cell>
          <cell r="C4124" t="str">
            <v>UN</v>
          </cell>
          <cell r="D4124">
            <v>18.899999999999999</v>
          </cell>
        </row>
        <row r="4125">
          <cell r="A4125">
            <v>89698</v>
          </cell>
          <cell r="B4125" t="str">
            <v>JUNÇÃO SIMPLES, PVC, SERIE R, ÁGUA PLUVIAL, DN 150 X 150 MM, JUNTA ELÁSTICA, FORNECIDO E INSTALADO EM CONDUTORES VERTICAIS DE ÁGUAS PLUVIAIS. AF_06/2022</v>
          </cell>
          <cell r="C4125" t="str">
            <v>UN</v>
          </cell>
          <cell r="D4125">
            <v>313.77999999999997</v>
          </cell>
        </row>
        <row r="4126">
          <cell r="A4126">
            <v>89699</v>
          </cell>
          <cell r="B4126" t="str">
            <v>JUNÇÃO SIMPLES, PVC, SERIE R, ÁGUA PLUVIAL, DN 150 X 100 MM, JUNTA ELÁSTICA, FORNECIDO E INSTALADO EM CONDUTORES VERTICAIS DE ÁGUAS PLUVIAIS. AF_06/2022</v>
          </cell>
          <cell r="C4126" t="str">
            <v>UN</v>
          </cell>
          <cell r="D4126">
            <v>235.92</v>
          </cell>
        </row>
        <row r="4127">
          <cell r="A4127">
            <v>89700</v>
          </cell>
          <cell r="B4127" t="str">
            <v>TE DE TRANSIÇÃO, CPVC, SOLDÁVEL, DN 22MM X 1/2 , INSTALADO EM RAMAL OU SUB-RAMAL DE ÁGUA   FORNECIMENTO E INSTALAÇÃO. AF_06/2022</v>
          </cell>
          <cell r="C4127" t="str">
            <v>UN</v>
          </cell>
          <cell r="D4127">
            <v>24.95</v>
          </cell>
        </row>
        <row r="4128">
          <cell r="A4128">
            <v>89701</v>
          </cell>
          <cell r="B4128" t="str">
            <v>TÊ, PVC, SERIE R, ÁGUA PLUVIAL, DN 150 X 150 MM, JUNTA ELÁSTICA, FORNECIDO E INSTALADO EM CONDUTORES VERTICAIS DE ÁGUAS PLUVIAIS. AF_06/2022</v>
          </cell>
          <cell r="C4128" t="str">
            <v>UN</v>
          </cell>
          <cell r="D4128">
            <v>227.82</v>
          </cell>
        </row>
        <row r="4129">
          <cell r="A4129">
            <v>89702</v>
          </cell>
          <cell r="B4129" t="str">
            <v>TÊ MISTURADOR, CPVC, SOLDÁVEL, DN22MM, INSTALADO EM RAMAL OU SUB-RAMAL DE ÁGUA   FORNECIMENTO E INSTALAÇÃO. AF_06/2022</v>
          </cell>
          <cell r="C4129" t="str">
            <v>UN</v>
          </cell>
          <cell r="D4129">
            <v>23.71</v>
          </cell>
        </row>
        <row r="4130">
          <cell r="A4130">
            <v>89703</v>
          </cell>
          <cell r="B4130" t="str">
            <v>TE MISTURADOR DE TRANSIÇÃO, CPVC, SOLDÁVEL, DN 22MM X 3/4", INSTALADO EM RAMAL OU SUB-RAMAL DE ÁGUA - FORNECIMENTO E INSTALAÇÃO. AF_06/2022</v>
          </cell>
          <cell r="C4130" t="str">
            <v>UN</v>
          </cell>
          <cell r="D4130">
            <v>52.66</v>
          </cell>
        </row>
        <row r="4131">
          <cell r="A4131">
            <v>89704</v>
          </cell>
          <cell r="B4131" t="str">
            <v>TÊ, PVC, SERIE R, ÁGUA PLUVIAL, DN 150 X 100 MM, JUNTA ELÁSTICA, FORNECIDO E INSTALADO EM CONDUTORES VERTICAIS DE ÁGUAS PLUVIAIS. AF_06/2022</v>
          </cell>
          <cell r="C4131" t="str">
            <v>UN</v>
          </cell>
          <cell r="D4131">
            <v>175.33</v>
          </cell>
        </row>
        <row r="4132">
          <cell r="A4132">
            <v>89705</v>
          </cell>
          <cell r="B4132" t="str">
            <v>TÊ, CPVC, SOLDÁVEL, DN28MM, INSTALADO EM RAMAL OU SUB-RAMAL DE ÁGUA   FORNECIMENTO E INSTALAÇÃO. AF_06/2022</v>
          </cell>
          <cell r="C4132" t="str">
            <v>UN</v>
          </cell>
          <cell r="D4132">
            <v>27.49</v>
          </cell>
        </row>
        <row r="4133">
          <cell r="A4133">
            <v>89706</v>
          </cell>
          <cell r="B4133" t="str">
            <v>TÊ, CPVC, SOLDÁVEL, DN35MM, INSTALADO EM RAMAL OU SUB-RAMAL DE ÁGUA   FORNECIMENTO E INSTALAÇÃO. AF_06/2022</v>
          </cell>
          <cell r="C4133" t="str">
            <v>UN</v>
          </cell>
          <cell r="D4133">
            <v>61.82</v>
          </cell>
        </row>
        <row r="4134">
          <cell r="A4134">
            <v>89718</v>
          </cell>
          <cell r="B4134" t="str">
            <v>TUBO, CPVC, SOLDÁVEL, DN 35MM, INSTALADO EM RAMAL DE DISTRIBUIÇÃO DE ÁGUA   FORNECIMENTO E INSTALAÇÃO. AF_06/2022</v>
          </cell>
          <cell r="C4134" t="str">
            <v>M</v>
          </cell>
          <cell r="D4134">
            <v>60.2</v>
          </cell>
        </row>
        <row r="4135">
          <cell r="A4135">
            <v>89719</v>
          </cell>
          <cell r="B4135" t="str">
            <v>JOELHO 90 GRAUS, CPVC, SOLDÁVEL, DN 22MM, INSTALADO EM RAMAL DE DISTRIBUIÇÃO DE ÁGUA   FORNECIMENTO E INSTALAÇÃO. AF_06/2022</v>
          </cell>
          <cell r="C4135" t="str">
            <v>UN</v>
          </cell>
          <cell r="D4135">
            <v>13.84</v>
          </cell>
        </row>
        <row r="4136">
          <cell r="A4136">
            <v>89720</v>
          </cell>
          <cell r="B4136" t="str">
            <v>JOELHO 45 GRAUS, CPVC, SOLDÁVEL, DN 22MM, INSTALADO EM RAMAL DE DISTRIBUIÇÃO DE ÁGUA   FORNECIMENTO E INSTALAÇÃO. AF_06/2022</v>
          </cell>
          <cell r="C4136" t="str">
            <v>UN</v>
          </cell>
          <cell r="D4136">
            <v>15.64</v>
          </cell>
        </row>
        <row r="4137">
          <cell r="A4137">
            <v>89721</v>
          </cell>
          <cell r="B4137" t="str">
            <v>CURVA 90 GRAUS, CPVC, SOLDÁVEL, DN 22MM, INSTALADO EM RAMAL DE DISTRIBUIÇÃO DE ÁGUA - FORNECIMENTO E INSTALAÇÃO. AF_06/2022</v>
          </cell>
          <cell r="C4137" t="str">
            <v>UN</v>
          </cell>
          <cell r="D4137">
            <v>17.07</v>
          </cell>
        </row>
        <row r="4138">
          <cell r="A4138">
            <v>89723</v>
          </cell>
          <cell r="B4138" t="str">
            <v>JOELHO 90 GRAUS, CPVC, SOLDÁVEL, DN 28MM, INSTALADO EM RAMAL DE DISTRIBUIÇÃO DE ÁGUA   FORNECIMENTO E INSTALAÇÃO. AF_06/2022</v>
          </cell>
          <cell r="C4138" t="str">
            <v>UN</v>
          </cell>
          <cell r="D4138">
            <v>21.38</v>
          </cell>
        </row>
        <row r="4139">
          <cell r="A4139">
            <v>89724</v>
          </cell>
          <cell r="B4139" t="str">
            <v>JOELHO 90 GRAUS, PVC, SERIE NORMAL, ESGOTO PREDIAL, DN 40 MM, JUNTA SOLDÁVEL, FORNECIDO E INSTALADO EM RAMAL DE DESCARGA OU RAMAL DE ESGOTO SANITÁRIO. AF_08/2022</v>
          </cell>
          <cell r="C4139" t="str">
            <v>UN</v>
          </cell>
          <cell r="D4139">
            <v>10.85</v>
          </cell>
        </row>
        <row r="4140">
          <cell r="A4140">
            <v>89725</v>
          </cell>
          <cell r="B4140" t="str">
            <v>JOELHO 45 GRAUS, CPVC, SOLDÁVEL, DN 28MM, INSTALADO EM RAMAL DE DISTRIBUIÇÃO DE ÁGUA   FORNECIMENTO E INSTALAÇÃO. AF_06/2022</v>
          </cell>
          <cell r="C4140" t="str">
            <v>UN</v>
          </cell>
          <cell r="D4140">
            <v>20.64</v>
          </cell>
        </row>
        <row r="4141">
          <cell r="A4141">
            <v>89726</v>
          </cell>
          <cell r="B4141" t="str">
            <v>JOELHO 45 GRAUS, PVC, SERIE NORMAL, ESGOTO PREDIAL, DN 40 MM, JUNTA SOLDÁVEL, FORNECIDO E INSTALADO EM RAMAL DE DESCARGA OU RAMAL DE ESGOTO SANITÁRIO. AF_08/2022</v>
          </cell>
          <cell r="C4141" t="str">
            <v>UN</v>
          </cell>
          <cell r="D4141">
            <v>11.14</v>
          </cell>
        </row>
        <row r="4142">
          <cell r="A4142">
            <v>89727</v>
          </cell>
          <cell r="B4142" t="str">
            <v>CURVA 90 GRAUS, CPVC, SOLDÁVEL, DN 28MM, INSTALADO EM RAMAL DE DISTRIBUIÇÃO DE ÁGUA   FORNECIMENTO E INSTALAÇÃO. AF_06/2022</v>
          </cell>
          <cell r="C4142" t="str">
            <v>UN</v>
          </cell>
          <cell r="D4142">
            <v>26.24</v>
          </cell>
        </row>
        <row r="4143">
          <cell r="A4143">
            <v>89728</v>
          </cell>
          <cell r="B4143" t="str">
            <v>CURVA CURTA 90 GRAUS, PVC, SERIE NORMAL, ESGOTO PREDIAL, DN 40 MM, JUNTA SOLDÁVEL, FORNECIDO E INSTALADO EM RAMAL DE DESCARGA OU RAMAL DE ESGOTO SANITÁRIO. AF_08/2022</v>
          </cell>
          <cell r="C4143" t="str">
            <v>UN</v>
          </cell>
          <cell r="D4143">
            <v>14.59</v>
          </cell>
        </row>
        <row r="4144">
          <cell r="A4144">
            <v>89729</v>
          </cell>
          <cell r="B4144" t="str">
            <v>JOELHO 90 GRAUS, CPVC, SOLDÁVEL, DN 35MM, INSTALADO EM RAMAL DE DISTRIBUIÇÃO DE ÁGUA   FORNECIMENTO E INSTALAÇÃO. AF_06/2022</v>
          </cell>
          <cell r="C4144" t="str">
            <v>UN</v>
          </cell>
          <cell r="D4144">
            <v>31.98</v>
          </cell>
        </row>
        <row r="4145">
          <cell r="A4145">
            <v>89730</v>
          </cell>
          <cell r="B4145" t="str">
            <v>CURVA LONGA 90 GRAUS, PVC, SERIE NORMAL, ESGOTO PREDIAL, DN 40 MM, JUNTA SOLDÁVEL, FORNECIDO E INSTALADO EM RAMAL DE DESCARGA OU RAMAL DE ESGOTO SANITÁRIO. AF_08/2022</v>
          </cell>
          <cell r="C4145" t="str">
            <v>UN</v>
          </cell>
          <cell r="D4145">
            <v>17.03</v>
          </cell>
        </row>
        <row r="4146">
          <cell r="A4146">
            <v>89731</v>
          </cell>
          <cell r="B4146" t="str">
            <v>JOELHO 90 GRAUS, PVC, SERIE NORMAL, ESGOTO PREDIAL, DN 50 MM, JUNTA ELÁSTICA, FORNECIDO E INSTALADO EM RAMAL DE DESCARGA OU RAMAL DE ESGOTO SANITÁRIO. AF_08/2022</v>
          </cell>
          <cell r="C4146" t="str">
            <v>UN</v>
          </cell>
          <cell r="D4146">
            <v>15.88</v>
          </cell>
        </row>
        <row r="4147">
          <cell r="A4147">
            <v>89732</v>
          </cell>
          <cell r="B4147" t="str">
            <v>JOELHO 45 GRAUS, PVC, SERIE NORMAL, ESGOTO PREDIAL, DN 50 MM, JUNTA ELÁSTICA, FORNECIDO E INSTALADO EM RAMAL DE DESCARGA OU RAMAL DE ESGOTO SANITÁRIO. AF_08/2022</v>
          </cell>
          <cell r="C4147" t="str">
            <v>UN</v>
          </cell>
          <cell r="D4147">
            <v>16.809999999999999</v>
          </cell>
        </row>
        <row r="4148">
          <cell r="A4148">
            <v>89733</v>
          </cell>
          <cell r="B4148" t="str">
            <v>CURVA CURTA 90 GRAUS, PVC, SERIE NORMAL, ESGOTO PREDIAL, DN 50 MM, JUNTA ELÁSTICA, FORNECIDO E INSTALADO EM RAMAL DE DESCARGA OU RAMAL DE ESGOTO SANITÁRIO. AF_08/2022</v>
          </cell>
          <cell r="C4148" t="str">
            <v>UN</v>
          </cell>
          <cell r="D4148">
            <v>26.73</v>
          </cell>
        </row>
        <row r="4149">
          <cell r="A4149">
            <v>89734</v>
          </cell>
          <cell r="B4149" t="str">
            <v>JOELHO 45 GRAUS, CPVC, SOLDÁVEL, DN 35MM, INSTALADO EM RAMAL DE DISTRIBUIÇÃO DE ÁGUA   FORNECIMENTO E INSTALAÇÃO. AF_06/2022</v>
          </cell>
          <cell r="C4149" t="str">
            <v>UN</v>
          </cell>
          <cell r="D4149">
            <v>30.14</v>
          </cell>
        </row>
        <row r="4150">
          <cell r="A4150">
            <v>89735</v>
          </cell>
          <cell r="B4150" t="str">
            <v>CURVA LONGA 90 GRAUS, PVC, SERIE NORMAL, ESGOTO PREDIAL, DN 50 MM, JUNTA ELÁSTICA, FORNECIDO E INSTALADO EM RAMAL DE DESCARGA OU RAMAL DE ESGOTO SANITÁRIO. AF_08/2022</v>
          </cell>
          <cell r="C4150" t="str">
            <v>UN</v>
          </cell>
          <cell r="D4150">
            <v>29.54</v>
          </cell>
        </row>
        <row r="4151">
          <cell r="A4151">
            <v>89736</v>
          </cell>
          <cell r="B4151" t="str">
            <v>LUVA, CPVC, SOLDÁVEL, DN 22MM, INSTALADO EM RAMAL DE DISTRIBUIÇÃO DE ÁGUA   FORNECIMENTO E INSTALAÇÃO. AF_06/2022</v>
          </cell>
          <cell r="C4151" t="str">
            <v>UN</v>
          </cell>
          <cell r="D4151">
            <v>9.6199999999999992</v>
          </cell>
        </row>
        <row r="4152">
          <cell r="A4152">
            <v>89737</v>
          </cell>
          <cell r="B4152" t="str">
            <v>JOELHO 90 GRAUS, PVC, SERIE NORMAL, ESGOTO PREDIAL, DN 75 MM, JUNTA ELÁSTICA, FORNECIDO E INSTALADO EM RAMAL DE DESCARGA OU RAMAL DE ESGOTO SANITÁRIO. AF_08/2022</v>
          </cell>
          <cell r="C4152" t="str">
            <v>UN</v>
          </cell>
          <cell r="D4152">
            <v>24.72</v>
          </cell>
        </row>
        <row r="4153">
          <cell r="A4153">
            <v>89738</v>
          </cell>
          <cell r="B4153" t="str">
            <v>LUVA DE CORRER, CPVC, SOLDÁVEL, DN 22MM, INSTALADO EM RAMAL DE DISTRIBUIÇÃO DE ÁGUA   FORNECIMENTO E INSTALAÇÃO. AF_12/2014</v>
          </cell>
          <cell r="C4153" t="str">
            <v>UN</v>
          </cell>
          <cell r="D4153">
            <v>18.239999999999998</v>
          </cell>
        </row>
        <row r="4154">
          <cell r="A4154">
            <v>89739</v>
          </cell>
          <cell r="B4154" t="str">
            <v>JOELHO 45 GRAUS, PVC, SERIE NORMAL, ESGOTO PREDIAL, DN 75 MM, JUNTA ELÁSTICA, FORNECIDO E INSTALADO EM RAMAL DE DESCARGA OU RAMAL DE ESGOTO SANITÁRIO. AF_08/2022</v>
          </cell>
          <cell r="C4154" t="str">
            <v>UN</v>
          </cell>
          <cell r="D4154">
            <v>25.97</v>
          </cell>
        </row>
        <row r="4155">
          <cell r="A4155">
            <v>89740</v>
          </cell>
          <cell r="B4155" t="str">
            <v>LUVA DE TRANSIÇÃO, CPVC, SOLDÁVEL, DN 22MM X 25MM, INSTALADO EM RAMAL DE DISTRIBUIÇÃO DE ÁGUA   FORNECIMENTO E INSTALAÇÃO. AF_06/2022</v>
          </cell>
          <cell r="C4155" t="str">
            <v>UN</v>
          </cell>
          <cell r="D4155">
            <v>9.77</v>
          </cell>
        </row>
        <row r="4156">
          <cell r="A4156">
            <v>89741</v>
          </cell>
          <cell r="B4156" t="str">
            <v>UNIÃO, CPVC, SOLDÁVEL, DN 22MM, INSTALADO EM RAMAL DE DISTRIBUIÇÃO DE ÁGUA   FORNECIMENTO E INSTALAÇÃO. AF_06/2022</v>
          </cell>
          <cell r="C4156" t="str">
            <v>UN</v>
          </cell>
          <cell r="D4156">
            <v>25.32</v>
          </cell>
        </row>
        <row r="4157">
          <cell r="A4157">
            <v>89742</v>
          </cell>
          <cell r="B4157" t="str">
            <v>CURVA CURTA 90 GRAUS, PVC, SERIE NORMAL, ESGOTO PREDIAL, DN 75 MM, JUNTA ELÁSTICA, FORNECIDO E INSTALADO EM RAMAL DE DESCARGA OU RAMAL DE ESGOTO SANITÁRIO. AF_08/2022</v>
          </cell>
          <cell r="C4157" t="str">
            <v>UN</v>
          </cell>
          <cell r="D4157">
            <v>46.63</v>
          </cell>
        </row>
        <row r="4158">
          <cell r="A4158">
            <v>89743</v>
          </cell>
          <cell r="B4158" t="str">
            <v>CURVA LONGA 90 GRAUS, PVC, SERIE NORMAL, ESGOTO PREDIAL, DN 75 MM, JUNTA ELÁSTICA, FORNECIDO E INSTALADO EM RAMAL DE DESCARGA OU RAMAL DE ESGOTO SANITÁRIO. AF_08/2022</v>
          </cell>
          <cell r="C4158" t="str">
            <v>UN</v>
          </cell>
          <cell r="D4158">
            <v>73.05</v>
          </cell>
        </row>
        <row r="4159">
          <cell r="A4159">
            <v>89744</v>
          </cell>
          <cell r="B4159" t="str">
            <v>JOELHO 90 GRAUS, PVC, SERIE NORMAL, ESGOTO PREDIAL, DN 100 MM, JUNTA ELÁSTICA, FORNECIDO E INSTALADO EM RAMAL DE DESCARGA OU RAMAL DE ESGOTO SANITÁRIO. AF_08/2022</v>
          </cell>
          <cell r="C4159" t="str">
            <v>UN</v>
          </cell>
          <cell r="D4159">
            <v>30.07</v>
          </cell>
        </row>
        <row r="4160">
          <cell r="A4160">
            <v>89746</v>
          </cell>
          <cell r="B4160" t="str">
            <v>JOELHO 45 GRAUS, PVC, SERIE NORMAL, ESGOTO PREDIAL, DN 100 MM, JUNTA ELÁSTICA, FORNECIDO E INSTALADO EM RAMAL DE DESCARGA OU RAMAL DE ESGOTO SANITÁRIO. AF_08/2022</v>
          </cell>
          <cell r="C4160" t="str">
            <v>UN</v>
          </cell>
          <cell r="D4160">
            <v>31.14</v>
          </cell>
        </row>
        <row r="4161">
          <cell r="A4161">
            <v>89747</v>
          </cell>
          <cell r="B4161" t="str">
            <v>ADAPTADOR, CPVC, SOLDÁVEL, DN 22MM, INSTALADO EM RAMAL DE DISTRIBUIÇÃO DE ÁGUA   FORNECIMENTO E INSTALAÇÃO. AF_06/2022</v>
          </cell>
          <cell r="C4161" t="str">
            <v>UN</v>
          </cell>
          <cell r="D4161">
            <v>32.590000000000003</v>
          </cell>
        </row>
        <row r="4162">
          <cell r="A4162">
            <v>89748</v>
          </cell>
          <cell r="B4162" t="str">
            <v>CURVA CURTA 90 GRAUS, PVC, SERIE NORMAL, ESGOTO PREDIAL, DN 100 MM, JUNTA ELÁSTICA, FORNECIDO E INSTALADO EM RAMAL DE DESCARGA OU RAMAL DE ESGOTO SANITÁRIO. AF_08/2022</v>
          </cell>
          <cell r="C4162" t="str">
            <v>UN</v>
          </cell>
          <cell r="D4162">
            <v>49.37</v>
          </cell>
        </row>
        <row r="4163">
          <cell r="A4163">
            <v>89749</v>
          </cell>
          <cell r="B4163" t="str">
            <v>CURVA DE TRANSPOSIÇÃO, CPVC, SOLDÁVEL, DN 22MM, INSTALADO EM RAMAL DE DISTRIBUIÇÃO DE ÁGUA   FORNECIMENTO E INSTALAÇÃO. AF_06/2022</v>
          </cell>
          <cell r="C4163" t="str">
            <v>UN</v>
          </cell>
          <cell r="D4163">
            <v>18.16</v>
          </cell>
        </row>
        <row r="4164">
          <cell r="A4164">
            <v>89750</v>
          </cell>
          <cell r="B4164" t="str">
            <v>CURVA LONGA 90 GRAUS, PVC, SERIE NORMAL, ESGOTO PREDIAL, DN 100 MM, JUNTA ELÁSTICA, FORNECIDO E INSTALADO EM RAMAL DE DESCARGA OU RAMAL DE ESGOTO SANITÁRIO. AF_08/2022</v>
          </cell>
          <cell r="C4164" t="str">
            <v>UN</v>
          </cell>
          <cell r="D4164">
            <v>94.36</v>
          </cell>
        </row>
        <row r="4165">
          <cell r="A4165">
            <v>89752</v>
          </cell>
          <cell r="B4165" t="str">
            <v>LUVA SIMPLES, PVC, SERIE NORMAL, ESGOTO PREDIAL, DN 40 MM, JUNTA SOLDÁVEL, FORNECIDO E INSTALADO EM RAMAL DE DESCARGA OU RAMAL DE ESGOTO SANITÁRIO. AF_08/2022</v>
          </cell>
          <cell r="C4165" t="str">
            <v>UN</v>
          </cell>
          <cell r="D4165">
            <v>8.09</v>
          </cell>
        </row>
        <row r="4166">
          <cell r="A4166">
            <v>89753</v>
          </cell>
          <cell r="B4166" t="str">
            <v>LUVA SIMPLES, PVC, SERIE NORMAL, ESGOTO PREDIAL, DN 50 MM, JUNTA ELÁSTICA, FORNECIDO E INSTALADO EM RAMAL DE DESCARGA OU RAMAL DE ESGOTO SANITÁRIO. AF_08/2022</v>
          </cell>
          <cell r="C4166" t="str">
            <v>UN</v>
          </cell>
          <cell r="D4166">
            <v>10.220000000000001</v>
          </cell>
        </row>
        <row r="4167">
          <cell r="A4167">
            <v>89754</v>
          </cell>
          <cell r="B4167" t="str">
            <v>LUVA DE CORRER, PVC, SERIE NORMAL, ESGOTO PREDIAL, DN 50 MM, JUNTA ELÁSTICA, FORNECIDO E INSTALADO EM RAMAL DE DESCARGA OU RAMAL DE ESGOTO SANITÁRIO. AF_08/2022</v>
          </cell>
          <cell r="C4167" t="str">
            <v>UN</v>
          </cell>
          <cell r="D4167">
            <v>24.14</v>
          </cell>
        </row>
        <row r="4168">
          <cell r="A4168">
            <v>89755</v>
          </cell>
          <cell r="B4168" t="str">
            <v>LUVA, CPVC, SOLDÁVEL, DN 28MM, INSTALADO EM RAMAL DE DISTRIBUIÇÃO DE ÁGUA   FORNECIMENTO E INSTALAÇÃO. AF_06/2022</v>
          </cell>
          <cell r="C4168" t="str">
            <v>UN</v>
          </cell>
          <cell r="D4168">
            <v>14.61</v>
          </cell>
        </row>
        <row r="4169">
          <cell r="A4169">
            <v>89756</v>
          </cell>
          <cell r="B4169" t="str">
            <v>LUVA DE CORRER, CPVC, SOLDÁVEL, DN 28MM, INSTALADO EM RAMAL DE DISTRIBUIÇÃO DE ÁGUA   FORNECIMENTO E INSTALAÇÃO. AF_06/2022</v>
          </cell>
          <cell r="C4169" t="str">
            <v>UN</v>
          </cell>
          <cell r="D4169">
            <v>25.34</v>
          </cell>
        </row>
        <row r="4170">
          <cell r="A4170">
            <v>89757</v>
          </cell>
          <cell r="B4170" t="str">
            <v>UNIÃO, CPVC, SOLDÁVEL, DN 28MM, INSTALADO EM RAMAL DE DISTRIBUIÇÃO DE ÁGUA   FORNECIMENTO E INSTALAÇÃO. AF_06/2022</v>
          </cell>
          <cell r="C4170" t="str">
            <v>UN</v>
          </cell>
          <cell r="D4170">
            <v>33.090000000000003</v>
          </cell>
        </row>
        <row r="4171">
          <cell r="A4171">
            <v>89758</v>
          </cell>
          <cell r="B4171" t="str">
            <v>CONECTOR, CPVC, SOLDÁVEL, DN 28MM X 1 , INSTALADO EM RAMAL DE DISTRIBUIÇÃO DE ÁGUA   FORNECIMENTO E INSTALAÇÃO. AF_06/2022</v>
          </cell>
          <cell r="C4171" t="str">
            <v>UN</v>
          </cell>
          <cell r="D4171">
            <v>40.65</v>
          </cell>
        </row>
        <row r="4172">
          <cell r="A4172">
            <v>89759</v>
          </cell>
          <cell r="B4172" t="str">
            <v>BUCHA DE REDUÇÃO, CPVC, SOLDÁVEL, DN 28MM X 22MM, INSTALADO EM RAMAL DE DISTRIBUIÇÃO DE ÁGUA - FORNECIMENTO E INSTALAÇÃO. AF_06/2022</v>
          </cell>
          <cell r="C4172" t="str">
            <v>UN</v>
          </cell>
          <cell r="D4172">
            <v>12.35</v>
          </cell>
        </row>
        <row r="4173">
          <cell r="A4173">
            <v>89760</v>
          </cell>
          <cell r="B4173" t="str">
            <v>LUVA, CPVC, SOLDÁVEL, DN 35MM, INSTALADO EM RAMAL DE DISTRIBUIÇÃO DE ÁGUA - FORNECIMENTO E INSTALAÇÃO. AF_06/2022</v>
          </cell>
          <cell r="C4173" t="str">
            <v>UN</v>
          </cell>
          <cell r="D4173">
            <v>23.79</v>
          </cell>
        </row>
        <row r="4174">
          <cell r="A4174">
            <v>89761</v>
          </cell>
          <cell r="B4174" t="str">
            <v>LUVA DE CORRER, CPVC, SOLDÁVEL, DN 35MM, INSTALADO EM RAMAL DE DISTRIBUIÇÃO DE ÁGUA - FORNECIMENTO E INSTALAÇÃO. AF_06/2022</v>
          </cell>
          <cell r="C4174" t="str">
            <v>UN</v>
          </cell>
          <cell r="D4174">
            <v>33.909999999999997</v>
          </cell>
        </row>
        <row r="4175">
          <cell r="A4175">
            <v>89762</v>
          </cell>
          <cell r="B4175" t="str">
            <v>UNIÃO, CPVC, SOLDÁVEL, DN35MM, INSTALADO EM RAMAL DE DISTRIBUIÇÃO DE ÁGUA - FORNECIMENTO E INSTALAÇÃO. AF_06/2022</v>
          </cell>
          <cell r="C4175" t="str">
            <v>UN</v>
          </cell>
          <cell r="D4175">
            <v>48.4</v>
          </cell>
        </row>
        <row r="4176">
          <cell r="A4176">
            <v>89763</v>
          </cell>
          <cell r="B4176" t="str">
            <v>CONECTOR, CPVC, SOLDÁVEL, DN 35MM X 1 1/4 , INSTALADO EM RAMAL DE DISTRIBUIÇÃO DE ÁGUA - FORNECIMENTO E INSTALAÇÃO. AF_06/2022</v>
          </cell>
          <cell r="C4176" t="str">
            <v>UN</v>
          </cell>
          <cell r="D4176">
            <v>61.79</v>
          </cell>
        </row>
        <row r="4177">
          <cell r="A4177">
            <v>89764</v>
          </cell>
          <cell r="B4177" t="str">
            <v>BUCHA DE REDUÇÃO, CPVC, SOLDÁVEL, DN35MM X 28MM, INSTALADO EM RAMAL DE DISTRIBUIÇÃO DE ÁGUA - FORNECIMENTO E INSTALAÇÃO. AF_06/2022</v>
          </cell>
          <cell r="C4177" t="str">
            <v>UN</v>
          </cell>
          <cell r="D4177">
            <v>40.840000000000003</v>
          </cell>
        </row>
        <row r="4178">
          <cell r="A4178">
            <v>89765</v>
          </cell>
          <cell r="B4178" t="str">
            <v>TE, CPVC, SOLDÁVEL, DN 22MM, INSTALADO EM RAMAL DE DISTRIBUIÇÃO DE ÁGUA - FORNECIMENTO E INSTALAÇÃO. AF_06/2022</v>
          </cell>
          <cell r="C4178" t="str">
            <v>UN</v>
          </cell>
          <cell r="D4178">
            <v>17.93</v>
          </cell>
        </row>
        <row r="4179">
          <cell r="A4179">
            <v>89767</v>
          </cell>
          <cell r="B4179" t="str">
            <v>TÊ MISTURADOR, CPVC, SOLDÁVEL, DN 22MM, INSTALADO EM RAMAL DE DISTRIBUIÇÃO DE ÁGUA - FORNECIMENTO E INSTALAÇÃO. AF_06/2022</v>
          </cell>
          <cell r="C4179" t="str">
            <v>UN</v>
          </cell>
          <cell r="D4179">
            <v>22.74</v>
          </cell>
        </row>
        <row r="4180">
          <cell r="A4180">
            <v>89768</v>
          </cell>
          <cell r="B4180" t="str">
            <v>TÊ, CPVC, SOLDÁVEL, DN 28MM, INSTALADO EM RAMAL DE DISTRIBUIÇÃO DE ÁGUA - FORNECIMENTO E INSTALAÇÃO. AF_06/2022</v>
          </cell>
          <cell r="C4180" t="str">
            <v>UN</v>
          </cell>
          <cell r="D4180">
            <v>26.34</v>
          </cell>
        </row>
        <row r="4181">
          <cell r="A4181">
            <v>89769</v>
          </cell>
          <cell r="B4181" t="str">
            <v>TÊ, CPVC, SOLDÁVEL, DN35MM, INSTALADO EM RAMAL DE DISTRIBUIÇÃO DE ÁGUA - FORNECIMENTO E INSTALAÇÃO. AF_06/2022</v>
          </cell>
          <cell r="C4181" t="str">
            <v>UN</v>
          </cell>
          <cell r="D4181">
            <v>60.48</v>
          </cell>
        </row>
        <row r="4182">
          <cell r="A4182">
            <v>89772</v>
          </cell>
          <cell r="B4182" t="str">
            <v>TUBO, CPVC, SOLDÁVEL, DN 54MM, INSTALADO EM PRUMADA DE ÁGUA   FORNECIMENTO E INSTALAÇÃO. AF_06/2022</v>
          </cell>
          <cell r="C4182" t="str">
            <v>M</v>
          </cell>
          <cell r="D4182">
            <v>100.2</v>
          </cell>
        </row>
        <row r="4183">
          <cell r="A4183">
            <v>89774</v>
          </cell>
          <cell r="B4183" t="str">
            <v>LUVA SIMPLES, PVC, SERIE NORMAL, ESGOTO PREDIAL, DN 75 MM, JUNTA ELÁSTICA, FORNECIDO E INSTALADO EM RAMAL DE DESCARGA OU RAMAL DE ESGOTO SANITÁRIO. AF_08/2022</v>
          </cell>
          <cell r="C4183" t="str">
            <v>UN</v>
          </cell>
          <cell r="D4183">
            <v>17.34</v>
          </cell>
        </row>
        <row r="4184">
          <cell r="A4184">
            <v>89776</v>
          </cell>
          <cell r="B4184" t="str">
            <v>LUVA DE CORRER, PVC, SERIE NORMAL, ESGOTO PREDIAL, DN 75 MM, JUNTA ELÁSTICA, FORNECIDO E INSTALADO EM RAMAL DE DESCARGA OU RAMAL DE ESGOTO SANITÁRIO. AF_08/2022</v>
          </cell>
          <cell r="C4184" t="str">
            <v>UN</v>
          </cell>
          <cell r="D4184">
            <v>29.12</v>
          </cell>
        </row>
        <row r="4185">
          <cell r="A4185">
            <v>89777</v>
          </cell>
          <cell r="B4185" t="str">
            <v>JOELHO 90 GRAUS, CPVC, SOLDÁVEL, DN 35MM, INSTALADO EM PRUMADA DE ÁGUA   FORNECIMENTO E INSTALAÇÃO. AF_06/2022</v>
          </cell>
          <cell r="C4185" t="str">
            <v>UN</v>
          </cell>
          <cell r="D4185">
            <v>28.01</v>
          </cell>
        </row>
        <row r="4186">
          <cell r="A4186">
            <v>89778</v>
          </cell>
          <cell r="B4186" t="str">
            <v>LUVA SIMPLES, PVC, SERIE NORMAL, ESGOTO PREDIAL, DN 100 MM, JUNTA ELÁSTICA, FORNECIDO E INSTALADO EM RAMAL DE DESCARGA OU RAMAL DE ESGOTO SANITÁRIO. AF_08/2022</v>
          </cell>
          <cell r="C4186" t="str">
            <v>UN</v>
          </cell>
          <cell r="D4186">
            <v>19.579999999999998</v>
          </cell>
        </row>
        <row r="4187">
          <cell r="A4187">
            <v>89779</v>
          </cell>
          <cell r="B4187" t="str">
            <v>LUVA DE CORRER, PVC, SERIE NORMAL, ESGOTO PREDIAL, DN 100 MM, JUNTA ELÁSTICA, FORNECIDO E INSTALADO EM RAMAL DE DESCARGA OU RAMAL DE ESGOTO SANITÁRIO. AF_08/2022</v>
          </cell>
          <cell r="C4187" t="str">
            <v>UN</v>
          </cell>
          <cell r="D4187">
            <v>39.93</v>
          </cell>
        </row>
        <row r="4188">
          <cell r="A4188">
            <v>89780</v>
          </cell>
          <cell r="B4188" t="str">
            <v>JOELHO 45 GRAUS, CPVC, SOLDÁVEL, DN 35MM, INSTALADO EM PRUMADA DE ÁGUA - FORNECIMENTO E INSTALAÇÃO. AF_06/2022</v>
          </cell>
          <cell r="C4188" t="str">
            <v>UN</v>
          </cell>
          <cell r="D4188">
            <v>26.17</v>
          </cell>
        </row>
        <row r="4189">
          <cell r="A4189">
            <v>89781</v>
          </cell>
          <cell r="B4189" t="str">
            <v>JOELHO 90 GRAUS, CPVC, SOLDÁVEL, DN 42MM, INSTALADO EM PRUMADA DE ÁGUA   FORNECIMENTO E INSTALAÇÃO. AF_06/2022</v>
          </cell>
          <cell r="C4189" t="str">
            <v>UN</v>
          </cell>
          <cell r="D4189">
            <v>39.880000000000003</v>
          </cell>
        </row>
        <row r="4190">
          <cell r="A4190">
            <v>89782</v>
          </cell>
          <cell r="B4190" t="str">
            <v>TE, PVC, SERIE NORMAL, ESGOTO PREDIAL, DN 40 X 40 MM, JUNTA SOLDÁVEL, FORNECIDO E INSTALADO EM RAMAL DE DESCARGA OU RAMAL DE ESGOTO SANITÁRIO. AF_08/2022</v>
          </cell>
          <cell r="C4190" t="str">
            <v>UN</v>
          </cell>
          <cell r="D4190">
            <v>15.87</v>
          </cell>
        </row>
        <row r="4191">
          <cell r="A4191">
            <v>89783</v>
          </cell>
          <cell r="B4191" t="str">
            <v>JUNÇÃO SIMPLES, PVC, SERIE NORMAL, ESGOTO PREDIAL, DN 40 MM, JUNTA SOLDÁVEL, FORNECIDO E INSTALADO EM RAMAL DE DESCARGA OU RAMAL DE ESGOTO SANITÁRIO. AF_08/2022</v>
          </cell>
          <cell r="C4191" t="str">
            <v>UN</v>
          </cell>
          <cell r="D4191">
            <v>16</v>
          </cell>
        </row>
        <row r="4192">
          <cell r="A4192">
            <v>89784</v>
          </cell>
          <cell r="B4192" t="str">
            <v>TE, PVC, SERIE NORMAL, ESGOTO PREDIAL, DN 50 X 50 MM, JUNTA ELÁSTICA, FORNECIDO E INSTALADO EM RAMAL DE DESCARGA OU RAMAL DE ESGOTO SANITÁRIO. AF_08/2022</v>
          </cell>
          <cell r="C4192" t="str">
            <v>UN</v>
          </cell>
          <cell r="D4192">
            <v>26.46</v>
          </cell>
        </row>
        <row r="4193">
          <cell r="A4193">
            <v>89785</v>
          </cell>
          <cell r="B4193" t="str">
            <v>JUNÇÃO SIMPLES, PVC, SERIE NORMAL, ESGOTO PREDIAL, DN 50 X 50 MM, JUNTA ELÁSTICA, FORNECIDO E INSTALADO EM RAMAL DE DESCARGA OU RAMAL DE ESGOTO SANITÁRIO. AF_08/2022</v>
          </cell>
          <cell r="C4193" t="str">
            <v>UN</v>
          </cell>
          <cell r="D4193">
            <v>29.48</v>
          </cell>
        </row>
        <row r="4194">
          <cell r="A4194">
            <v>89786</v>
          </cell>
          <cell r="B4194" t="str">
            <v>TE, PVC, SERIE NORMAL, ESGOTO PREDIAL, DN 75 X 75 MM, JUNTA ELÁSTICA, FORNECIDO E INSTALADO EM RAMAL DE DESCARGA OU RAMAL DE ESGOTO SANITÁRIO. AF_08/2022</v>
          </cell>
          <cell r="C4194" t="str">
            <v>UN</v>
          </cell>
          <cell r="D4194">
            <v>43.65</v>
          </cell>
        </row>
        <row r="4195">
          <cell r="A4195">
            <v>89787</v>
          </cell>
          <cell r="B4195" t="str">
            <v>JOELHO 45 GRAUS, CPVC, SOLDÁVEL, DN 42MM, INSTALADO EM PRUMADA DE ÁGUA   FORNECIMENTO E INSTALAÇÃO. AF_06/2022</v>
          </cell>
          <cell r="C4195" t="str">
            <v>UN</v>
          </cell>
          <cell r="D4195">
            <v>39.43</v>
          </cell>
        </row>
        <row r="4196">
          <cell r="A4196">
            <v>89788</v>
          </cell>
          <cell r="B4196" t="str">
            <v>JOELHO 90 GRAUS, CPVC, SOLDÁVEL, DN 54MM, INSTALADO EM PRUMADA DE ÁGUA   FORNECIMENTO E INSTALAÇÃO. AF_06/2022</v>
          </cell>
          <cell r="C4196" t="str">
            <v>UN</v>
          </cell>
          <cell r="D4196">
            <v>87.49</v>
          </cell>
        </row>
        <row r="4197">
          <cell r="A4197">
            <v>89789</v>
          </cell>
          <cell r="B4197" t="str">
            <v>JOELHO 45 GRAUS, CPVC, SOLDÁVEL, DN 54MM, INSTALADO EM PRUMADA DE ÁGUA   FORNECIMENTO E INSTALAÇÃO. AF_06/2022</v>
          </cell>
          <cell r="C4197" t="str">
            <v>UN</v>
          </cell>
          <cell r="D4197">
            <v>74.069999999999993</v>
          </cell>
        </row>
        <row r="4198">
          <cell r="A4198">
            <v>89790</v>
          </cell>
          <cell r="B4198" t="str">
            <v>JOELHO 90 GRAUS, CPVC, SOLDÁVEL, DN 73MM, INSTALADO EM PRUMADA DE ÁGUA   FORNECIMENTO E INSTALAÇÃO. AF_06/2022</v>
          </cell>
          <cell r="C4198" t="str">
            <v>UN</v>
          </cell>
          <cell r="D4198">
            <v>175.72</v>
          </cell>
        </row>
        <row r="4199">
          <cell r="A4199">
            <v>89791</v>
          </cell>
          <cell r="B4199" t="str">
            <v>JOELHO 45 GRAUS, CPVC, SOLDÁVEL, DN 73MM, INSTALADO EM PRUMADA DE ÁGUA   FORNECIMENTO E INSTALAÇÃO. AF_06/2022</v>
          </cell>
          <cell r="C4199" t="str">
            <v>UN</v>
          </cell>
          <cell r="D4199">
            <v>169.65</v>
          </cell>
        </row>
        <row r="4200">
          <cell r="A4200">
            <v>89792</v>
          </cell>
          <cell r="B4200" t="str">
            <v>JOELHO 90 GRAUS, CPVC, SOLDÁVEL, DN 89MM, INSTALADO EM PRUMADA DE ÁGUA   FORNECIMENTO E INSTALAÇÃO. AF_06/2022</v>
          </cell>
          <cell r="C4200" t="str">
            <v>UN</v>
          </cell>
          <cell r="D4200">
            <v>207.38</v>
          </cell>
        </row>
        <row r="4201">
          <cell r="A4201">
            <v>89793</v>
          </cell>
          <cell r="B4201" t="str">
            <v>JOELHO 45 GRAUS, CPVC, SOLDÁVEL, DN 89MM, INSTALADO EM PRUMADA DE ÁGUA   FORNECIMENTO E INSTALAÇÃO. AF_06/2022</v>
          </cell>
          <cell r="C4201" t="str">
            <v>UN</v>
          </cell>
          <cell r="D4201">
            <v>245.15</v>
          </cell>
        </row>
        <row r="4202">
          <cell r="A4202">
            <v>89794</v>
          </cell>
          <cell r="B4202" t="str">
            <v>LUVA, CPVC, SOLDÁVEL, DN 35MM, INSTALADO EM PRUMADA DE ÁGUA   FORNECIMENTO E INSTALAÇÃO. AF_06/2022</v>
          </cell>
          <cell r="C4202" t="str">
            <v>UN</v>
          </cell>
          <cell r="D4202">
            <v>21.16</v>
          </cell>
        </row>
        <row r="4203">
          <cell r="A4203">
            <v>89795</v>
          </cell>
          <cell r="B4203" t="str">
            <v>JUNÇÃO SIMPLES, PVC, SERIE NORMAL, ESGOTO PREDIAL, DN 75 X 75 MM, JUNTA ELÁSTICA, FORNECIDO E INSTALADO EM RAMAL DE DESCARGA OU RAMAL DE ESGOTO SANITÁRIO. AF_08/2022</v>
          </cell>
          <cell r="C4203" t="str">
            <v>UN</v>
          </cell>
          <cell r="D4203">
            <v>46.31</v>
          </cell>
        </row>
        <row r="4204">
          <cell r="A4204">
            <v>89796</v>
          </cell>
          <cell r="B4204" t="str">
            <v>TE, PVC, SERIE NORMAL, ESGOTO PREDIAL, DN 100 X 100 MM, JUNTA ELÁSTICA, FORNECIDO E INSTALADO EM RAMAL DE DESCARGA OU RAMAL DE ESGOTO SANITÁRIO. AF_08/2022</v>
          </cell>
          <cell r="C4204" t="str">
            <v>UN</v>
          </cell>
          <cell r="D4204">
            <v>48.07</v>
          </cell>
        </row>
        <row r="4205">
          <cell r="A4205">
            <v>89797</v>
          </cell>
          <cell r="B4205" t="str">
            <v>JUNÇÃO SIMPLES, PVC, SERIE NORMAL, ESGOTO PREDIAL, DN 100 X 100 MM, JUNTA ELÁSTICA, FORNECIDO E INSTALADO EM RAMAL DE DESCARGA OU RAMAL DE ESGOTO SANITÁRIO. AF_08/2022</v>
          </cell>
          <cell r="C4205" t="str">
            <v>UN</v>
          </cell>
          <cell r="D4205">
            <v>58.39</v>
          </cell>
        </row>
        <row r="4206">
          <cell r="A4206">
            <v>89801</v>
          </cell>
          <cell r="B4206" t="str">
            <v>JOELHO 90 GRAUS, PVC, SERIE NORMAL, ESGOTO PREDIAL, DN 50 MM, JUNTA ELÁSTICA, FORNECIDO E INSTALADO EM PRUMADA DE ESGOTO SANITÁRIO OU VENTILAÇÃO. AF_08/2022</v>
          </cell>
          <cell r="C4206" t="str">
            <v>UN</v>
          </cell>
          <cell r="D4206">
            <v>10.77</v>
          </cell>
        </row>
        <row r="4207">
          <cell r="A4207">
            <v>89802</v>
          </cell>
          <cell r="B4207" t="str">
            <v>JOELHO 45 GRAUS, PVC, SERIE NORMAL, ESGOTO PREDIAL, DN 50 MM, JUNTA ELÁSTICA, FORNECIDO E INSTALADO EM PRUMADA DE ESGOTO SANITÁRIO OU VENTILAÇÃO. AF_08/2022</v>
          </cell>
          <cell r="C4207" t="str">
            <v>UN</v>
          </cell>
          <cell r="D4207">
            <v>11.7</v>
          </cell>
        </row>
        <row r="4208">
          <cell r="A4208">
            <v>89803</v>
          </cell>
          <cell r="B4208" t="str">
            <v>CURVA CURTA 90 GRAUS, PVC, SERIE NORMAL, ESGOTO PREDIAL, DN 50 MM, JUNTA ELÁSTICA, FORNECIDO E INSTALADO EM PRUMADA DE ESGOTO SANITÁRIO OU VENTILAÇÃO. AF_08/2022</v>
          </cell>
          <cell r="C4208" t="str">
            <v>UN</v>
          </cell>
          <cell r="D4208">
            <v>21.62</v>
          </cell>
        </row>
        <row r="4209">
          <cell r="A4209">
            <v>89804</v>
          </cell>
          <cell r="B4209" t="str">
            <v>CURVA LONGA 90 GRAUS, PVC, SERIE NORMAL, ESGOTO PREDIAL, DN 50 MM, JUNTA ELÁSTICA, FORNECIDO E INSTALADO EM PRUMADA DE ESGOTO SANITÁRIO OU VENTILAÇÃO. AF_08/2022</v>
          </cell>
          <cell r="C4209" t="str">
            <v>UN</v>
          </cell>
          <cell r="D4209">
            <v>24.43</v>
          </cell>
        </row>
        <row r="4210">
          <cell r="A4210">
            <v>89805</v>
          </cell>
          <cell r="B4210" t="str">
            <v>JOELHO 90 GRAUS, PVC, SERIE NORMAL, ESGOTO PREDIAL, DN 75 MM, JUNTA ELÁSTICA, FORNECIDO E INSTALADO EM PRUMADA DE ESGOTO SANITÁRIO OU VENTILAÇÃO. AF_08/2022</v>
          </cell>
          <cell r="C4210" t="str">
            <v>UN</v>
          </cell>
          <cell r="D4210">
            <v>22.76</v>
          </cell>
        </row>
        <row r="4211">
          <cell r="A4211">
            <v>89806</v>
          </cell>
          <cell r="B4211" t="str">
            <v>JOELHO 45 GRAUS, PVC, SERIE NORMAL, ESGOTO PREDIAL, DN 75 MM, JUNTA ELÁSTICA, FORNECIDO E INSTALADO EM PRUMADA DE ESGOTO SANITÁRIO OU VENTILAÇÃO. AF_08/2022</v>
          </cell>
          <cell r="C4211" t="str">
            <v>UN</v>
          </cell>
          <cell r="D4211">
            <v>24.01</v>
          </cell>
        </row>
        <row r="4212">
          <cell r="A4212">
            <v>89807</v>
          </cell>
          <cell r="B4212" t="str">
            <v>CURVA CURTA 90 GRAUS, PVC, SERIE NORMAL, ESGOTO PREDIAL, DN 75 MM, JUNTA ELÁSTICA, FORNECIDO E INSTALADO EM PRUMADA DE ESGOTO SANITÁRIO OU VENTILAÇÃO. AF_08/2022</v>
          </cell>
          <cell r="C4212" t="str">
            <v>UN</v>
          </cell>
          <cell r="D4212">
            <v>44.67</v>
          </cell>
        </row>
        <row r="4213">
          <cell r="A4213">
            <v>89808</v>
          </cell>
          <cell r="B4213" t="str">
            <v>CURVA LONGA 90 GRAUS, PVC, SERIE NORMAL, ESGOTO PREDIAL, DN 75 MM, JUNTA ELÁSTICA, FORNECIDO E INSTALADO EM PRUMADA DE ESGOTO SANITÁRIO OU VENTILAÇÃO. AF_08/2022</v>
          </cell>
          <cell r="C4213" t="str">
            <v>UN</v>
          </cell>
          <cell r="D4213">
            <v>71.09</v>
          </cell>
        </row>
        <row r="4214">
          <cell r="A4214">
            <v>89809</v>
          </cell>
          <cell r="B4214" t="str">
            <v>JOELHO 90 GRAUS, PVC, SERIE NORMAL, ESGOTO PREDIAL, DN 100 MM, JUNTA ELÁSTICA, FORNECIDO E INSTALADO EM PRUMADA DE ESGOTO SANITÁRIO OU VENTILAÇÃO. AF_08/2022</v>
          </cell>
          <cell r="C4214" t="str">
            <v>UN</v>
          </cell>
          <cell r="D4214">
            <v>31.28</v>
          </cell>
        </row>
        <row r="4215">
          <cell r="A4215">
            <v>89810</v>
          </cell>
          <cell r="B4215" t="str">
            <v>JOELHO 45 GRAUS, PVC, SERIE NORMAL, ESGOTO PREDIAL, DN 100 MM, JUNTA ELÁSTICA, FORNECIDO E INSTALADO EM PRUMADA DE ESGOTO SANITÁRIO OU VENTILAÇÃO. AF_08/2022</v>
          </cell>
          <cell r="C4215" t="str">
            <v>UN</v>
          </cell>
          <cell r="D4215">
            <v>32.35</v>
          </cell>
        </row>
        <row r="4216">
          <cell r="A4216">
            <v>89811</v>
          </cell>
          <cell r="B4216" t="str">
            <v>CURVA CURTA 90 GRAUS, PVC, SERIE NORMAL, ESGOTO PREDIAL, DN 100 MM, JUNTA ELÁSTICA, FORNECIDO E INSTALADO EM PRUMADA DE ESGOTO SANITÁRIO OU VENTILAÇÃO. AF_08/2022</v>
          </cell>
          <cell r="C4216" t="str">
            <v>UN</v>
          </cell>
          <cell r="D4216">
            <v>50.58</v>
          </cell>
        </row>
        <row r="4217">
          <cell r="A4217">
            <v>89812</v>
          </cell>
          <cell r="B4217" t="str">
            <v>CURVA LONGA 90 GRAUS, PVC, SERIE NORMAL, ESGOTO PREDIAL, DN 100 MM, JUNTA ELÁSTICA, FORNECIDO E INSTALADO EM PRUMADA DE ESGOTO SANITÁRIO OU VENTILAÇÃO. AF_08/2022</v>
          </cell>
          <cell r="C4217" t="str">
            <v>UN</v>
          </cell>
          <cell r="D4217">
            <v>95.57</v>
          </cell>
        </row>
        <row r="4218">
          <cell r="A4218">
            <v>89813</v>
          </cell>
          <cell r="B4218" t="str">
            <v>LUVA SIMPLES, PVC, SERIE NORMAL, ESGOTO PREDIAL, DN 50 MM, JUNTA ELÁSTICA, FORNECIDO E INSTALADO EM PRUMADA DE ESGOTO SANITÁRIO OU VENTILAÇÃO. AF_08/2022</v>
          </cell>
          <cell r="C4218" t="str">
            <v>UN</v>
          </cell>
          <cell r="D4218">
            <v>6.73</v>
          </cell>
        </row>
        <row r="4219">
          <cell r="A4219">
            <v>89814</v>
          </cell>
          <cell r="B4219" t="str">
            <v>LUVA DE CORRER, PVC, SERIE NORMAL, ESGOTO PREDIAL, DN 50 MM, JUNTA ELÁSTICA, FORNECIDO E INSTALADO EM PRUMADA DE ESGOTO SANITÁRIO OU VENTILAÇÃO. AF_08/2022</v>
          </cell>
          <cell r="C4219" t="str">
            <v>UN</v>
          </cell>
          <cell r="D4219">
            <v>20.73</v>
          </cell>
        </row>
        <row r="4220">
          <cell r="A4220">
            <v>89815</v>
          </cell>
          <cell r="B4220" t="str">
            <v>LUVA DE CORRER, CPVC, SOLDÁVEL, DN 35MM, INSTALADO EM PRUMADA DE ÁGUA   FORNECIMENTO E INSTALAÇÃO. AF_06/2022</v>
          </cell>
          <cell r="C4220" t="str">
            <v>UN</v>
          </cell>
          <cell r="D4220">
            <v>31.28</v>
          </cell>
        </row>
        <row r="4221">
          <cell r="A4221">
            <v>89816</v>
          </cell>
          <cell r="B4221" t="str">
            <v>UNIÃO, CPVC, SOLDÁVEL, DN35MM, INSTALADO EM PRUMADA DE ÁGUA   FORNECIMENTO E INSTALAÇÃO. AF_06/2022</v>
          </cell>
          <cell r="C4221" t="str">
            <v>UN</v>
          </cell>
          <cell r="D4221">
            <v>45.77</v>
          </cell>
        </row>
        <row r="4222">
          <cell r="A4222">
            <v>89817</v>
          </cell>
          <cell r="B4222" t="str">
            <v>LUVA SIMPLES, PVC, SERIE NORMAL, ESGOTO PREDIAL, DN 75 MM, JUNTA ELÁSTICA, FORNECIDO E INSTALADO EM PRUMADA DE ESGOTO SANITÁRIO OU VENTILAÇÃO. AF_08/2022</v>
          </cell>
          <cell r="C4222" t="str">
            <v>UN</v>
          </cell>
          <cell r="D4222">
            <v>15.99</v>
          </cell>
        </row>
        <row r="4223">
          <cell r="A4223">
            <v>89818</v>
          </cell>
          <cell r="B4223" t="str">
            <v>CONECTOR, CPVC, SOLDÁVEL, DN 35MM X 1 1/4 , INSTALADO EM PRUMADA DE ÁGUA   FORNECIMENTO E INSTALAÇÃO. AF_06/2022</v>
          </cell>
          <cell r="C4223" t="str">
            <v>UN</v>
          </cell>
          <cell r="D4223">
            <v>59.23</v>
          </cell>
        </row>
        <row r="4224">
          <cell r="A4224">
            <v>89819</v>
          </cell>
          <cell r="B4224" t="str">
            <v>LUVA DE CORRER, PVC, SERIE NORMAL, ESGOTO PREDIAL, DN 75 MM, JUNTA ELÁSTICA, FORNECIDO E INSTALADO EM PRUMADA DE ESGOTO SANITÁRIO OU VENTILAÇÃO. AF_08/2022</v>
          </cell>
          <cell r="C4224" t="str">
            <v>UN</v>
          </cell>
          <cell r="D4224">
            <v>27.81</v>
          </cell>
        </row>
        <row r="4225">
          <cell r="A4225">
            <v>89821</v>
          </cell>
          <cell r="B4225" t="str">
            <v>LUVA SIMPLES, PVC, SERIE NORMAL, ESGOTO PREDIAL, DN 100 MM, JUNTA ELÁSTICA, FORNECIDO E INSTALADO EM PRUMADA DE ESGOTO SANITÁRIO OU VENTILAÇÃO. AF_08/2022</v>
          </cell>
          <cell r="C4225" t="str">
            <v>UN</v>
          </cell>
          <cell r="D4225">
            <v>20.39</v>
          </cell>
        </row>
        <row r="4226">
          <cell r="A4226">
            <v>89822</v>
          </cell>
          <cell r="B4226" t="str">
            <v>LUVA, CPVC, SOLDÁVEL, DN 42MM, INSTALADO EM PRUMADA DE ÁGUA   FORNECIMENTO E INSTALAÇÃO. AF_06/2022</v>
          </cell>
          <cell r="C4226" t="str">
            <v>UN</v>
          </cell>
          <cell r="D4226">
            <v>27.76</v>
          </cell>
        </row>
        <row r="4227">
          <cell r="A4227">
            <v>89823</v>
          </cell>
          <cell r="B4227" t="str">
            <v>LUVA DE CORRER, PVC, SERIE NORMAL, ESGOTO PREDIAL, DN 100 MM, JUNTA ELÁSTICA, FORNECIDO E INSTALADO EM PRUMADA DE ESGOTO SANITÁRIO OU VENTILAÇÃO. AF_08/2022</v>
          </cell>
          <cell r="C4227" t="str">
            <v>UN</v>
          </cell>
          <cell r="D4227">
            <v>40.74</v>
          </cell>
        </row>
        <row r="4228">
          <cell r="A4228">
            <v>89824</v>
          </cell>
          <cell r="B4228" t="str">
            <v>LUVA DE CORRER, CPVC, SOLDÁVEL, DN 42MM, INSTALADO EM PRUMADA DE ÁGUA   FORNECIMENTO E INSTALAÇÃO. AF_06/2022</v>
          </cell>
          <cell r="C4228" t="str">
            <v>UN</v>
          </cell>
          <cell r="D4228">
            <v>42.63</v>
          </cell>
        </row>
        <row r="4229">
          <cell r="A4229">
            <v>89825</v>
          </cell>
          <cell r="B4229" t="str">
            <v>TE, PVC, SERIE NORMAL, ESGOTO PREDIAL, DN 50 X 50 MM, JUNTA ELÁSTICA, FORNECIDO E INSTALADO EM PRUMADA DE ESGOTO SANITÁRIO OU VENTILAÇÃO. AF_08/2022</v>
          </cell>
          <cell r="C4229" t="str">
            <v>UN</v>
          </cell>
          <cell r="D4229">
            <v>19.62</v>
          </cell>
        </row>
        <row r="4230">
          <cell r="A4230">
            <v>89826</v>
          </cell>
          <cell r="B4230" t="str">
            <v>LUVA DE TRANSIÇÃO, CPVC, SOLDÁVEL, DN42MM X 1.1/2 , INSTALADO EM PRUMADA DE ÁGUA   FORNECIMENTO E INSTALAÇÃO. AF_06/2022</v>
          </cell>
          <cell r="C4230" t="str">
            <v>UN</v>
          </cell>
          <cell r="D4230">
            <v>141.38</v>
          </cell>
        </row>
        <row r="4231">
          <cell r="A4231">
            <v>89827</v>
          </cell>
          <cell r="B4231" t="str">
            <v>JUNÇÃO SIMPLES, PVC, SERIE NORMAL, ESGOTO PREDIAL, DN 50 X 50 MM, JUNTA ELÁSTICA, FORNECIDO E INSTALADO EM PRUMADA DE ESGOTO SANITÁRIO OU VENTILAÇÃO. AF_08/2022</v>
          </cell>
          <cell r="C4231" t="str">
            <v>UN</v>
          </cell>
          <cell r="D4231">
            <v>22.64</v>
          </cell>
        </row>
        <row r="4232">
          <cell r="A4232">
            <v>89828</v>
          </cell>
          <cell r="B4232" t="str">
            <v>UNIÃO, CPVC, SOLDÁVEL, DN42MM, INSTALADO EM PRUMADA DE ÁGUA   FORNECIMENTO E INSTALAÇÃO. AF_06/2022</v>
          </cell>
          <cell r="C4232" t="str">
            <v>UN</v>
          </cell>
          <cell r="D4232">
            <v>66.89</v>
          </cell>
        </row>
        <row r="4233">
          <cell r="A4233">
            <v>89829</v>
          </cell>
          <cell r="B4233" t="str">
            <v>TE, PVC, SERIE NORMAL, ESGOTO PREDIAL, DN 75 X 75 MM, JUNTA ELÁSTICA, FORNECIDO E INSTALADO EM PRUMADA DE ESGOTO SANITÁRIO OU VENTILAÇÃO. AF_08/2022</v>
          </cell>
          <cell r="C4233" t="str">
            <v>UN</v>
          </cell>
          <cell r="D4233">
            <v>41.04</v>
          </cell>
        </row>
        <row r="4234">
          <cell r="A4234">
            <v>89830</v>
          </cell>
          <cell r="B4234" t="str">
            <v>JUNÇÃO SIMPLES, PVC, SERIE NORMAL, ESGOTO PREDIAL, DN 75 X 75 MM, JUNTA ELÁSTICA, FORNECIDO E INSTALADO EM PRUMADA DE ESGOTO SANITÁRIO OU VENTILAÇÃO. AF_08/2022</v>
          </cell>
          <cell r="C4234" t="str">
            <v>UN</v>
          </cell>
          <cell r="D4234">
            <v>43.7</v>
          </cell>
        </row>
        <row r="4235">
          <cell r="A4235">
            <v>89831</v>
          </cell>
          <cell r="B4235" t="str">
            <v>CONECTOR, CPVC, SOLDÁVEL, DN 42MM X 1.1/2 , INSTALADO EM PRUMADA DE ÁGUA   FORNECIMENTO E INSTALAÇÃO. AF_06/2022</v>
          </cell>
          <cell r="C4235" t="str">
            <v>UN</v>
          </cell>
          <cell r="D4235">
            <v>71.650000000000006</v>
          </cell>
        </row>
        <row r="4236">
          <cell r="A4236">
            <v>89832</v>
          </cell>
          <cell r="B4236" t="str">
            <v>BUCHA DE REDUÇÃO, CPVC, SOLDÁVEL, DN 42MM X 22MM, INSTALADO EM RAMAL DE DISTRIBUIÇÃO DE ÁGUA - FORNECIMENTO E INSTALAÇÃO. AF_06/2022</v>
          </cell>
          <cell r="C4236" t="str">
            <v>UN</v>
          </cell>
          <cell r="D4236">
            <v>45.61</v>
          </cell>
        </row>
        <row r="4237">
          <cell r="A4237">
            <v>89833</v>
          </cell>
          <cell r="B4237" t="str">
            <v>TE, PVC, SERIE NORMAL, ESGOTO PREDIAL, DN 100 X 100 MM, JUNTA ELÁSTICA, FORNECIDO E INSTALADO EM PRUMADA DE ESGOTO SANITÁRIO OU VENTILAÇÃO. AF_08/2022</v>
          </cell>
          <cell r="C4237" t="str">
            <v>UN</v>
          </cell>
          <cell r="D4237">
            <v>49.69</v>
          </cell>
        </row>
        <row r="4238">
          <cell r="A4238">
            <v>89834</v>
          </cell>
          <cell r="B4238" t="str">
            <v>JUNÇÃO SIMPLES, PVC, SERIE NORMAL, ESGOTO PREDIAL, DN 100 X 100 MM, JUNTA ELÁSTICA, FORNECIDO E INSTALADO EM PRUMADA DE ESGOTO SANITÁRIO OU VENTILAÇÃO. AF_08/2022</v>
          </cell>
          <cell r="C4238" t="str">
            <v>UN</v>
          </cell>
          <cell r="D4238">
            <v>60.01</v>
          </cell>
        </row>
        <row r="4239">
          <cell r="A4239">
            <v>89835</v>
          </cell>
          <cell r="B4239" t="str">
            <v>LUVA, CPVC, SOLDÁVEL, DN 54MM, INSTALADO EM PRUMADA DE ÁGUA   FORNECIMENTO E INSTALAÇÃO. AF_06/2022</v>
          </cell>
          <cell r="C4239" t="str">
            <v>UN</v>
          </cell>
          <cell r="D4239">
            <v>48.27</v>
          </cell>
        </row>
        <row r="4240">
          <cell r="A4240">
            <v>89836</v>
          </cell>
          <cell r="B4240" t="str">
            <v>LUVA DE TRANSIÇÃO, CPVC, SOLDÁVEL, DN 54MM X 2 , INSTALADO EM PRUMADA DE ÁGUA   FORNECIMENTO E INSTALAÇÃO. AF_06/2022</v>
          </cell>
          <cell r="C4240" t="str">
            <v>UN</v>
          </cell>
          <cell r="D4240">
            <v>222.52</v>
          </cell>
        </row>
        <row r="4241">
          <cell r="A4241">
            <v>89837</v>
          </cell>
          <cell r="B4241" t="str">
            <v>UNIÃO, CPVC, SOLDÁVEL, DN 54MM, INSTALADO EM PRUMADA DE ÁGUA   FORNECIMENTO E INSTALAÇÃO. AF_06/2022</v>
          </cell>
          <cell r="C4241" t="str">
            <v>UN</v>
          </cell>
          <cell r="D4241">
            <v>148.82</v>
          </cell>
        </row>
        <row r="4242">
          <cell r="A4242">
            <v>89838</v>
          </cell>
          <cell r="B4242" t="str">
            <v>LUVA, CPVC, SOLDÁVEL, DN 73MM, INSTALADO EM PRUMADA DE ÁGUA   FORNECIMENTO E INSTALAÇÃO. AF_06/2022</v>
          </cell>
          <cell r="C4242" t="str">
            <v>UN</v>
          </cell>
          <cell r="D4242">
            <v>170.32</v>
          </cell>
        </row>
        <row r="4243">
          <cell r="A4243">
            <v>89839</v>
          </cell>
          <cell r="B4243" t="str">
            <v>UNIÃO, CPVC, SOLDÁVEL, DN 73MM, INSTALADO EM PRUMADA DE ÁGUA   FORNECIMENTO E INSTALAÇÃO. AF_06/2022</v>
          </cell>
          <cell r="C4243" t="str">
            <v>UN</v>
          </cell>
          <cell r="D4243">
            <v>193.34</v>
          </cell>
        </row>
        <row r="4244">
          <cell r="A4244">
            <v>89840</v>
          </cell>
          <cell r="B4244" t="str">
            <v>LUVA, CPVC, SOLDÁVEL, DN 89MM, INSTALADO EM PRUMADA DE ÁGUA   FORNECIMENTO E INSTALAÇÃO. AF_06/2022</v>
          </cell>
          <cell r="C4244" t="str">
            <v>UN</v>
          </cell>
          <cell r="D4244">
            <v>200.39</v>
          </cell>
        </row>
        <row r="4245">
          <cell r="A4245">
            <v>89841</v>
          </cell>
          <cell r="B4245" t="str">
            <v>UNIÃO, CPVC, SOLDÁVEL, DN 89MM, INSTALADO EM PRUMADA DE ÁGUA   FORNECIMENTO E INSTALAÇÃO. AF_06/2022</v>
          </cell>
          <cell r="C4245" t="str">
            <v>UN</v>
          </cell>
          <cell r="D4245">
            <v>293.76</v>
          </cell>
        </row>
        <row r="4246">
          <cell r="A4246">
            <v>89842</v>
          </cell>
          <cell r="B4246" t="str">
            <v>TÊ, CPVC, SOLDÁVEL, DN 35MM, INSTALADO EM PRUMADA DE ÁGUA   FORNECIMENTO E INSTALAÇÃO. AF_06/2022</v>
          </cell>
          <cell r="C4246" t="str">
            <v>UN</v>
          </cell>
          <cell r="D4246">
            <v>55.21</v>
          </cell>
        </row>
        <row r="4247">
          <cell r="A4247">
            <v>89844</v>
          </cell>
          <cell r="B4247" t="str">
            <v>TE, CPVC, SOLDÁVEL, DN  42MM, INSTALADO EM PRUMADA DE ÁGUA   FORNECIMENTO E INSTALAÇÃO. AF_06/2022</v>
          </cell>
          <cell r="C4247" t="str">
            <v>UN</v>
          </cell>
          <cell r="D4247">
            <v>69.64</v>
          </cell>
        </row>
        <row r="4248">
          <cell r="A4248">
            <v>89845</v>
          </cell>
          <cell r="B4248" t="str">
            <v>TÊ, CPVC, SOLDÁVEL, DN 54 MM, INSTALADO EM PRUMADA DE ÁGUA   FORNECIMENTO E INSTALAÇÃO. AF_06/2022</v>
          </cell>
          <cell r="C4248" t="str">
            <v>UN</v>
          </cell>
          <cell r="D4248">
            <v>109.71</v>
          </cell>
        </row>
        <row r="4249">
          <cell r="A4249">
            <v>89846</v>
          </cell>
          <cell r="B4249" t="str">
            <v>TÊ, CPVC, SOLDÁVEL, DN 73MM, INSTALADO EM PRUMADA DE ÁGUA   FORNECIMENTO E INSTALAÇÃO. AF_06/2022</v>
          </cell>
          <cell r="C4249" t="str">
            <v>UN</v>
          </cell>
          <cell r="D4249">
            <v>236.39</v>
          </cell>
        </row>
        <row r="4250">
          <cell r="A4250">
            <v>89847</v>
          </cell>
          <cell r="B4250" t="str">
            <v>TÊ, CPVC, SOLDÁVEL, DN 89MM, INSTALADO EM PRUMADA DE ÁGUA   FORNECIMENTO E INSTALAÇÃO. AF_06/2022</v>
          </cell>
          <cell r="C4250" t="str">
            <v>UN</v>
          </cell>
          <cell r="D4250">
            <v>281.77</v>
          </cell>
        </row>
        <row r="4251">
          <cell r="A4251">
            <v>89850</v>
          </cell>
          <cell r="B4251" t="str">
            <v>JOELHO 90 GRAUS, PVC, SERIE NORMAL, ESGOTO PREDIAL, DN 100 MM, JUNTA ELÁSTICA, FORNECIDO E INSTALADO EM SUBCOLETOR AÉREO DE ESGOTO SANITÁRIO. AF_08/2022</v>
          </cell>
          <cell r="C4251" t="str">
            <v>UN</v>
          </cell>
          <cell r="D4251">
            <v>34.26</v>
          </cell>
        </row>
        <row r="4252">
          <cell r="A4252">
            <v>89851</v>
          </cell>
          <cell r="B4252" t="str">
            <v>JOELHO 45 GRAUS, PVC, SERIE NORMAL, ESGOTO PREDIAL, DN 100 MM, JUNTA ELÁSTICA, FORNECIDO E INSTALADO EM SUBCOLETOR AÉREO DE ESGOTO SANITÁRIO. AF_08/2022</v>
          </cell>
          <cell r="C4252" t="str">
            <v>UN</v>
          </cell>
          <cell r="D4252">
            <v>35.33</v>
          </cell>
        </row>
        <row r="4253">
          <cell r="A4253">
            <v>89852</v>
          </cell>
          <cell r="B4253" t="str">
            <v>CURVA CURTA 90 GRAUS, PVC, SERIE NORMAL, ESGOTO PREDIAL, DN 100 MM, JUNTA ELÁSTICA, FORNECIDO E INSTALADO EM SUBCOLETOR AÉREO DE ESGOTO SANITÁRIO. AF_08/2022</v>
          </cell>
          <cell r="C4253" t="str">
            <v>UN</v>
          </cell>
          <cell r="D4253">
            <v>53.56</v>
          </cell>
        </row>
        <row r="4254">
          <cell r="A4254">
            <v>89853</v>
          </cell>
          <cell r="B4254" t="str">
            <v>CURVA LONGA 90 GRAUS, PVC, SERIE NORMAL, ESGOTO PREDIAL, DN 100 MM, JUNTA ELÁSTICA, FORNECIDO E INSTALADO EM SUBCOLETOR AÉREO DE ESGOTO SANITÁRIO. AF_08/2022</v>
          </cell>
          <cell r="C4254" t="str">
            <v>UN</v>
          </cell>
          <cell r="D4254">
            <v>98.55</v>
          </cell>
        </row>
        <row r="4255">
          <cell r="A4255">
            <v>89854</v>
          </cell>
          <cell r="B4255" t="str">
            <v>JOELHO 90 GRAUS, PVC, SERIE NORMAL, ESGOTO PREDIAL, DN 150 MM, JUNTA ELÁSTICA, FORNECIDO E INSTALADO EM SUBCOLETOR AÉREO DE ESGOTO SANITÁRIO. AF_08/2022</v>
          </cell>
          <cell r="C4255" t="str">
            <v>UN</v>
          </cell>
          <cell r="D4255">
            <v>123.36</v>
          </cell>
        </row>
        <row r="4256">
          <cell r="A4256">
            <v>89855</v>
          </cell>
          <cell r="B4256" t="str">
            <v>JOELHO 45 GRAUS, PVC, SERIE NORMAL, ESGOTO PREDIAL, DN 150 MM, JUNTA ELÁSTICA, FORNECIDO E INSTALADO EM SUBCOLETOR AÉREO DE ESGOTO SANITÁRIO. AF_08/2022</v>
          </cell>
          <cell r="C4256" t="str">
            <v>UN</v>
          </cell>
          <cell r="D4256">
            <v>130.06</v>
          </cell>
        </row>
        <row r="4257">
          <cell r="A4257">
            <v>89856</v>
          </cell>
          <cell r="B4257" t="str">
            <v>LUVA SIMPLES, PVC, SERIE NORMAL, ESGOTO PREDIAL, DN 100 MM, JUNTA ELÁSTICA, FORNECIDO E INSTALADO EM SUBCOLETOR AÉREO DE ESGOTO SANITÁRIO. AF_08/2022</v>
          </cell>
          <cell r="C4257" t="str">
            <v>UN</v>
          </cell>
          <cell r="D4257">
            <v>22.37</v>
          </cell>
        </row>
        <row r="4258">
          <cell r="A4258">
            <v>89857</v>
          </cell>
          <cell r="B4258" t="str">
            <v>LUVA DE CORRER, PVC, SERIE NORMAL, ESGOTO PREDIAL, DN 100 MM, JUNTA ELÁSTICA, FORNECIDO E INSTALADO EM SUBCOLETOR AÉREO DE ESGOTO SANITÁRIO. AF_08/2022</v>
          </cell>
          <cell r="C4258" t="str">
            <v>UN</v>
          </cell>
          <cell r="D4258">
            <v>42.72</v>
          </cell>
        </row>
        <row r="4259">
          <cell r="A4259">
            <v>89860</v>
          </cell>
          <cell r="B4259" t="str">
            <v>TE, PVC, SERIE NORMAL, ESGOTO PREDIAL, DN 100 X 100 MM, JUNTA ELÁSTICA, FORNECIDO E INSTALADO EM SUBCOLETOR AÉREO DE ESGOTO SANITÁRIO. AF_08/2022</v>
          </cell>
          <cell r="C4259" t="str">
            <v>UN</v>
          </cell>
          <cell r="D4259">
            <v>53.65</v>
          </cell>
        </row>
        <row r="4260">
          <cell r="A4260">
            <v>89861</v>
          </cell>
          <cell r="B4260" t="str">
            <v>JUNÇÃO SIMPLES, PVC, SERIE NORMAL, ESGOTO PREDIAL, DN 100 X 100 MM, JUNTA ELÁSTICA, FORNECIDO E INSTALADO EM SUBCOLETOR AÉREO DE ESGOTO SANITÁRIO. AF_08/2022</v>
          </cell>
          <cell r="C4260" t="str">
            <v>UN</v>
          </cell>
          <cell r="D4260">
            <v>63.97</v>
          </cell>
        </row>
        <row r="4261">
          <cell r="A4261">
            <v>89866</v>
          </cell>
          <cell r="B4261" t="str">
            <v>JOELHO 90 GRAUS, PVC, SOLDÁVEL, DN 25MM, INSTALADO EM DRENO DE AR-CONDICIONADO - FORNECIMENTO E INSTALAÇÃO. AF_08/2022</v>
          </cell>
          <cell r="C4261" t="str">
            <v>UN</v>
          </cell>
          <cell r="D4261">
            <v>7.44</v>
          </cell>
        </row>
        <row r="4262">
          <cell r="A4262">
            <v>89867</v>
          </cell>
          <cell r="B4262" t="str">
            <v>JOELHO 45 GRAUS, PVC, SOLDÁVEL, DN 25MM, INSTALADO EM DRENO DE AR-CONDICIONADO - FORNECIMENTO E INSTALAÇÃO. AF_08/2022</v>
          </cell>
          <cell r="C4262" t="str">
            <v>UN</v>
          </cell>
          <cell r="D4262">
            <v>8.3699999999999992</v>
          </cell>
        </row>
        <row r="4263">
          <cell r="A4263">
            <v>89868</v>
          </cell>
          <cell r="B4263" t="str">
            <v>LUVA, PVC, SOLDÁVEL, DN 25MM, INSTALADO EM DRENO DE AR-CONDICIONADO - FORNECIMENTO E INSTALAÇÃO. AF_08/2022</v>
          </cell>
          <cell r="C4263" t="str">
            <v>UN</v>
          </cell>
          <cell r="D4263">
            <v>5.72</v>
          </cell>
        </row>
        <row r="4264">
          <cell r="A4264">
            <v>89869</v>
          </cell>
          <cell r="B4264" t="str">
            <v>TE, PVC, SOLDÁVEL, DN 25MM, INSTALADO EM DRENO DE AR-CONDICIONADO - FORNECIMENTO E INSTALAÇÃO. AF_08/2022</v>
          </cell>
          <cell r="C4264" t="str">
            <v>UN</v>
          </cell>
          <cell r="D4264">
            <v>10.4</v>
          </cell>
        </row>
        <row r="4265">
          <cell r="A4265">
            <v>89979</v>
          </cell>
          <cell r="B4265" t="str">
            <v>LUVA COM BUCHA DE LATÃO, PVC, SOLDÁVEL, DN 32MM X 1 , INSTALADO EM RAMAL OU SUB-RAMAL DE ÁGUA   FORNECIMENTO E INSTALAÇÃO. AF_06/2022</v>
          </cell>
          <cell r="C4265" t="str">
            <v>UN</v>
          </cell>
          <cell r="D4265">
            <v>27.75</v>
          </cell>
        </row>
        <row r="4266">
          <cell r="A4266">
            <v>89981</v>
          </cell>
          <cell r="B4266" t="str">
            <v>LUVA SOLDÁVEL E COM BUCHA DE LATÃO, PVC, SOLDÁVEL, DN 32MM X 1 , INSTALADO EM PRUMADA DE ÁGUA   FORNECIMENTO E INSTALAÇÃO. AF_06/2022</v>
          </cell>
          <cell r="C4266" t="str">
            <v>UN</v>
          </cell>
          <cell r="D4266">
            <v>24.78</v>
          </cell>
        </row>
        <row r="4267">
          <cell r="A4267">
            <v>90373</v>
          </cell>
          <cell r="B4267" t="str">
            <v>JOELHO 90 GRAUS COM BUCHA DE LATÃO, PVC, SOLDÁVEL, DN 25MM, X 1/2  INSTALADO EM RAMAL OU SUB-RAMAL DE ÁGUA - FORNECIMENTO E INSTALAÇÃO. AF_06/2022</v>
          </cell>
          <cell r="C4267" t="str">
            <v>UN</v>
          </cell>
          <cell r="D4267">
            <v>13.93</v>
          </cell>
        </row>
        <row r="4268">
          <cell r="A4268">
            <v>90374</v>
          </cell>
          <cell r="B4268" t="str">
            <v>TÊ COM BUCHA DE LATÃO NA BOLSA CENTRAL, PVC, SOLDÁVEL, DN 25MM X 3/4 , INSTALADO EM RAMAL OU SUB-RAMAL DE ÁGUA - FORNECIMENTO E INSTALAÇÃO. AF_06/2022</v>
          </cell>
          <cell r="C4268" t="str">
            <v>UN</v>
          </cell>
          <cell r="D4268">
            <v>24.07</v>
          </cell>
        </row>
        <row r="4269">
          <cell r="A4269">
            <v>92287</v>
          </cell>
          <cell r="B4269" t="str">
            <v>COTOVELO EM COBRE, DN 22 MM, 90 GRAUS, SEM ANEL DE SOLDA, INSTALADO EM PRUMADA DE HIDRÁULICA PREDIAL - FORNECIMENTO E INSTALAÇÃO. AF_04/2022</v>
          </cell>
          <cell r="C4269" t="str">
            <v>UN</v>
          </cell>
          <cell r="D4269">
            <v>17.66</v>
          </cell>
        </row>
        <row r="4270">
          <cell r="A4270">
            <v>92288</v>
          </cell>
          <cell r="B4270" t="str">
            <v>COTOVELO EM COBRE, DN 28 MM, 90 GRAUS, SEM ANEL DE SOLDA, INSTALADO EM PRUMADA DE HIDRÁULICA PREDIAL - FORNECIMENTO E INSTALAÇÃO. AF_04/2022</v>
          </cell>
          <cell r="C4270" t="str">
            <v>UN</v>
          </cell>
          <cell r="D4270">
            <v>27.86</v>
          </cell>
        </row>
        <row r="4271">
          <cell r="A4271">
            <v>92289</v>
          </cell>
          <cell r="B4271" t="str">
            <v>COTOVELO EM COBRE, DN 35 MM, 90 GRAUS, SEM ANEL DE SOLDA, INSTALADO EM PRUMADA DE HIDRÁULICA PREDIAL - FORNECIMENTO E INSTALAÇÃO. AF_04/2022</v>
          </cell>
          <cell r="C4271" t="str">
            <v>UN</v>
          </cell>
          <cell r="D4271">
            <v>49.43</v>
          </cell>
        </row>
        <row r="4272">
          <cell r="A4272">
            <v>92290</v>
          </cell>
          <cell r="B4272" t="str">
            <v>COTOVELO EM COBRE, DN 42 MM, 90 GRAUS, SEM ANEL DE SOLDA, INSTALADO EM PRUMADA DE HIDRÁULICA PREDIAL - FORNECIMENTO E INSTALAÇÃO. AF_04/2022</v>
          </cell>
          <cell r="C4272" t="str">
            <v>UN</v>
          </cell>
          <cell r="D4272">
            <v>74.930000000000007</v>
          </cell>
        </row>
        <row r="4273">
          <cell r="A4273">
            <v>92291</v>
          </cell>
          <cell r="B4273" t="str">
            <v>COTOVELO EM COBRE, DN 54 MM, 90 GRAUS, SEM ANEL DE SOLDA, INSTALADO EM PRUMADA DE HIDRÁULICA PREDIAL - FORNECIMENTO E INSTALAÇÃO. AF_04/2022</v>
          </cell>
          <cell r="C4273" t="str">
            <v>UN</v>
          </cell>
          <cell r="D4273">
            <v>116.14</v>
          </cell>
        </row>
        <row r="4274">
          <cell r="A4274">
            <v>92292</v>
          </cell>
          <cell r="B4274" t="str">
            <v>COTOVELO EM COBRE, DN 66 MM, 90 GRAUS, SEM ANEL DE SOLDA, INSTALADO EM PRUMADA DE HIDRÁULICA PREDIAL - FORNECIMENTO E INSTALAÇÃO. AF_04/2022</v>
          </cell>
          <cell r="C4274" t="str">
            <v>UN</v>
          </cell>
          <cell r="D4274">
            <v>360.14</v>
          </cell>
        </row>
        <row r="4275">
          <cell r="A4275">
            <v>92293</v>
          </cell>
          <cell r="B4275" t="str">
            <v>LUVA EM COBRE, DN 22 MM, SEM ANEL DE SOLDA, INSTALADO EM PRUMADA DE HIDRÁULICA PREDIAL - FORNECIMENTO E INSTALAÇÃO. AF_04/2022</v>
          </cell>
          <cell r="C4275" t="str">
            <v>UN</v>
          </cell>
          <cell r="D4275">
            <v>10.02</v>
          </cell>
        </row>
        <row r="4276">
          <cell r="A4276">
            <v>92294</v>
          </cell>
          <cell r="B4276" t="str">
            <v>LUVA EM COBRE, DN 28 MM, SEM ANEL DE SOLDA, INSTALADO EM PRUMADA DE HIDRÁULICA PREDIAL - FORNECIMENTO E INSTALAÇÃO. AF_04/2022</v>
          </cell>
          <cell r="C4276" t="str">
            <v>UN</v>
          </cell>
          <cell r="D4276">
            <v>16.989999999999998</v>
          </cell>
        </row>
        <row r="4277">
          <cell r="A4277">
            <v>92295</v>
          </cell>
          <cell r="B4277" t="str">
            <v>LUVA EM COBRE, DN 35 MM, SEM ANEL DE SOLDA, INSTALADO EM PRUMADA DE HIDRÁULICA PREDIAL - FORNECIMENTO E INSTALAÇÃO. AF_04/2022</v>
          </cell>
          <cell r="C4277" t="str">
            <v>UN</v>
          </cell>
          <cell r="D4277">
            <v>32.06</v>
          </cell>
        </row>
        <row r="4278">
          <cell r="A4278">
            <v>92296</v>
          </cell>
          <cell r="B4278" t="str">
            <v>LUVA EM COBRE, DN 42 MM, SEM ANEL DE SOLDA, INSTALADO EM PRUMADA DE HIDRÁULICA PREDIAL - FORNECIMENTO E INSTALAÇÃO. AF_04/2022</v>
          </cell>
          <cell r="C4278" t="str">
            <v>UN</v>
          </cell>
          <cell r="D4278">
            <v>42.49</v>
          </cell>
        </row>
        <row r="4279">
          <cell r="A4279">
            <v>92297</v>
          </cell>
          <cell r="B4279" t="str">
            <v>LUVA EM COBRE, DN 54 MM, SEM ANEL DE SOLDA, INSTALADO EM PRUMADA DE HIDRÁULICA PREDIAL - FORNECIMENTO E INSTALAÇÃO. AF_04/2022</v>
          </cell>
          <cell r="C4279" t="str">
            <v>UN</v>
          </cell>
          <cell r="D4279">
            <v>65.95</v>
          </cell>
        </row>
        <row r="4280">
          <cell r="A4280">
            <v>92298</v>
          </cell>
          <cell r="B4280" t="str">
            <v>LUVA EM COBRE, DN 66 MM, SEM ANEL DE SOLDA, INSTALADO EM PRUMADA DE HIDRÁULICA PREDIAL - FORNECIMENTO E INSTALAÇÃO. AF_04/2022</v>
          </cell>
          <cell r="C4280" t="str">
            <v>UN</v>
          </cell>
          <cell r="D4280">
            <v>185.51</v>
          </cell>
        </row>
        <row r="4281">
          <cell r="A4281">
            <v>92299</v>
          </cell>
          <cell r="B4281" t="str">
            <v>TE EM COBRE, DN 22 MM, SEM ANEL DE SOLDA, INSTALADO EM PRUMADA DE HIDRÁULICA PREDIAL - FORNECIMENTO E INSTALAÇÃO. AF_04/2022</v>
          </cell>
          <cell r="C4281" t="str">
            <v>UN</v>
          </cell>
          <cell r="D4281">
            <v>23.23</v>
          </cell>
        </row>
        <row r="4282">
          <cell r="A4282">
            <v>92300</v>
          </cell>
          <cell r="B4282" t="str">
            <v>TE EM COBRE, DN 28 MM, SEM ANEL DE SOLDA, INSTALADO EM PRUMADA DE HIDRÁULICA PREDIAL - FORNECIMENTO E INSTALAÇÃO. AF_04/2022</v>
          </cell>
          <cell r="C4282" t="str">
            <v>UN</v>
          </cell>
          <cell r="D4282">
            <v>35.42</v>
          </cell>
        </row>
        <row r="4283">
          <cell r="A4283">
            <v>92301</v>
          </cell>
          <cell r="B4283" t="str">
            <v>TE EM COBRE, DN 35 MM, SEM ANEL DE SOLDA, INSTALADO EM PRUMADA DE HIDRÁULICA PREDIAL - FORNECIMENTO E INSTALAÇÃO. AF_04/2022</v>
          </cell>
          <cell r="C4283" t="str">
            <v>UN</v>
          </cell>
          <cell r="D4283">
            <v>70.22</v>
          </cell>
        </row>
        <row r="4284">
          <cell r="A4284">
            <v>92302</v>
          </cell>
          <cell r="B4284" t="str">
            <v>TE EM COBRE, DN 42 MM, SEM ANEL DE SOLDA, INSTALADO EM PRUMADA DE HIDRÁULICA PREDIAL - FORNECIMENTO E INSTALAÇÃO. AF_04/2022</v>
          </cell>
          <cell r="C4284" t="str">
            <v>UN</v>
          </cell>
          <cell r="D4284">
            <v>92.79</v>
          </cell>
        </row>
        <row r="4285">
          <cell r="A4285">
            <v>92303</v>
          </cell>
          <cell r="B4285" t="str">
            <v>TE EM COBRE, DN 54 MM, SEM ANEL DE SOLDA, INSTALADO EM PRUMADA DE HIDRÁULICA PREDIAL - FORNECIMENTO E INSTALAÇÃO. AF_04/2022</v>
          </cell>
          <cell r="C4285" t="str">
            <v>UN</v>
          </cell>
          <cell r="D4285">
            <v>170.43</v>
          </cell>
        </row>
        <row r="4286">
          <cell r="A4286">
            <v>92304</v>
          </cell>
          <cell r="B4286" t="str">
            <v>TE EM COBRE, DN 66 MM, SEM ANEL DE SOLDA, INSTALADO EM PRUMADA DE HIDRÁULICA PREDIAL - FORNECIMENTO E INSTALAÇÃO. AF_04/2022</v>
          </cell>
          <cell r="C4286" t="str">
            <v>UN</v>
          </cell>
          <cell r="D4286">
            <v>442.82</v>
          </cell>
        </row>
        <row r="4287">
          <cell r="A4287">
            <v>92311</v>
          </cell>
          <cell r="B4287" t="str">
            <v>COTOVELO EM COBRE, DN 15 MM, 90 GRAUS, SEM ANEL DE SOLDA, INSTALADO EM RAMAL DE DISTRIBUIÇÃO   FORNECIMENTO E INSTALAÇÃO. AF_04/2022</v>
          </cell>
          <cell r="C4287" t="str">
            <v>UN</v>
          </cell>
          <cell r="D4287">
            <v>13.07</v>
          </cell>
        </row>
        <row r="4288">
          <cell r="A4288">
            <v>92312</v>
          </cell>
          <cell r="B4288" t="str">
            <v>COTOVELO EM COBRE, DN 22 MM, 90 GRAUS, SEM ANEL DE SOLDA, INSTALADO EM RAMAL DE DISTRIBUIÇÃO DE HIDRÁULICA PREDIAL - FORNECIMENTO E INSTALAÇÃO. AF_04/2022</v>
          </cell>
          <cell r="C4288" t="str">
            <v>UN</v>
          </cell>
          <cell r="D4288">
            <v>21.83</v>
          </cell>
        </row>
        <row r="4289">
          <cell r="A4289">
            <v>92313</v>
          </cell>
          <cell r="B4289" t="str">
            <v>COTOVELO EM COBRE, DN 28 MM, 90 GRAUS, SEM ANEL DE SOLDA, INSTALADO EM RAMAL DE DISTRIBUIÇÃO DE HIDRÁULICA PREDIAL - FORNECIMENTO E INSTALAÇÃO. AF_04/2022</v>
          </cell>
          <cell r="C4289" t="str">
            <v>UN</v>
          </cell>
          <cell r="D4289">
            <v>31.71</v>
          </cell>
        </row>
        <row r="4290">
          <cell r="A4290">
            <v>92314</v>
          </cell>
          <cell r="B4290" t="str">
            <v>LUVA EM COBRE, DN 15 MM, SEM ANEL DE SOLDA, INSTALADO EM RAMAL DE DISTRIBUIÇÃO DE HIDRÁULICA PREDIAL - FORNECIMENTO E INSTALAÇÃO. AF_04/2022</v>
          </cell>
          <cell r="C4290" t="str">
            <v>UN</v>
          </cell>
          <cell r="D4290">
            <v>8.77</v>
          </cell>
        </row>
        <row r="4291">
          <cell r="A4291">
            <v>92315</v>
          </cell>
          <cell r="B4291" t="str">
            <v>LUVA EM COBRE, DN 22 MM, SEM ANEL DE SOLDA, INSTALADO EM RAMAL DE DISTRIBUIÇÃO DE HIDRÁULICA PREDIAL - FORNECIMENTO E INSTALAÇÃO. AF_04/2022</v>
          </cell>
          <cell r="C4291" t="str">
            <v>UN</v>
          </cell>
          <cell r="D4291">
            <v>12.82</v>
          </cell>
        </row>
        <row r="4292">
          <cell r="A4292">
            <v>92316</v>
          </cell>
          <cell r="B4292" t="str">
            <v>LUVA EM COBRE, DN 28 MM, SEM ANEL DE SOLDA, INSTALADO EM RAMAL DE DISTRIBUIÇÃO DE HIDRÁULICA PREDIAL - FORNECIMENTO E INSTALAÇÃO. AF_04/2022</v>
          </cell>
          <cell r="C4292" t="str">
            <v>UN</v>
          </cell>
          <cell r="D4292">
            <v>19.559999999999999</v>
          </cell>
        </row>
        <row r="4293">
          <cell r="A4293">
            <v>92317</v>
          </cell>
          <cell r="B4293" t="str">
            <v>TE EM COBRE, DN 15 MM, SEM ANEL DE SOLDA, INSTALADO EM RAMAL DE DISTRIBUIÇÃO DE HIDRÁULICA PREDIAL - FORNECIMENTO E INSTALAÇÃO. AF_04/2022</v>
          </cell>
          <cell r="C4293" t="str">
            <v>UN</v>
          </cell>
          <cell r="D4293">
            <v>18.350000000000001</v>
          </cell>
        </row>
        <row r="4294">
          <cell r="A4294">
            <v>92318</v>
          </cell>
          <cell r="B4294" t="str">
            <v>TE EM COBRE, DN 22 MM, SEM ANEL DE SOLDA, INSTALADO EM RAMAL DE DISTRIBUIÇÃO DE HIDRÁULICA PREDIAL - FORNECIMENTO E INSTALAÇÃO. AF_04/2022</v>
          </cell>
          <cell r="C4294" t="str">
            <v>UN</v>
          </cell>
          <cell r="D4294">
            <v>28.81</v>
          </cell>
        </row>
        <row r="4295">
          <cell r="A4295">
            <v>92319</v>
          </cell>
          <cell r="B4295" t="str">
            <v>TE EM COBRE, DN 28 MM, SEM ANEL DE SOLDA, INSTALADO EM RAMAL DE DISTRIBUIÇÃO DE HIDRÁULICA PREDIAL - FORNECIMENTO E INSTALAÇÃO. AF_04/2022</v>
          </cell>
          <cell r="C4295" t="str">
            <v>UN</v>
          </cell>
          <cell r="D4295">
            <v>40.56</v>
          </cell>
        </row>
        <row r="4296">
          <cell r="A4296">
            <v>92326</v>
          </cell>
          <cell r="B4296" t="str">
            <v>COTOVELO EM COBRE, DN 15 MM, 90 GRAUS, SEM ANEL DE SOLDA, INSTALADO EM RAMAL E SUB-RAMAL DE HIDRÁULICA PREDIAL - FORNECIMENTO E INSTALAÇÃO. AF_04/2022</v>
          </cell>
          <cell r="C4296" t="str">
            <v>UN</v>
          </cell>
          <cell r="D4296">
            <v>13.77</v>
          </cell>
        </row>
        <row r="4297">
          <cell r="A4297">
            <v>92327</v>
          </cell>
          <cell r="B4297" t="str">
            <v>COTOVELO EM COBRE, DN 22 MM, 90 GRAUS, SEM ANEL DE SOLDA, INSTALADO EM RAMAL E SUB-RAMAL DE HIDRÁULICA PREDIAL - FORNECIMENTO E INSTALAÇÃO. AF_04/2022</v>
          </cell>
          <cell r="C4297" t="str">
            <v>UN</v>
          </cell>
          <cell r="D4297">
            <v>24.92</v>
          </cell>
        </row>
        <row r="4298">
          <cell r="A4298">
            <v>92328</v>
          </cell>
          <cell r="B4298" t="str">
            <v>COTOVELO EM COBRE, DN 28 MM, 90 GRAUS, SEM ANEL DE SOLDA, INSTALADO EM RAMAL E SUB-RAMAL DE HIDRÁULICA PREDIAL - FORNECIMENTO E INSTALAÇÃO. AF_04/2022</v>
          </cell>
          <cell r="C4298" t="str">
            <v>UN</v>
          </cell>
          <cell r="D4298">
            <v>37.229999999999997</v>
          </cell>
        </row>
        <row r="4299">
          <cell r="A4299">
            <v>92329</v>
          </cell>
          <cell r="B4299" t="str">
            <v>LUVA EM COBRE, DN 15 MM, SEM ANEL DE SOLDA, INSTALADO EM RAMAL E SUB-RAMAL DE HIDRÁULICA PREDIAL - FORNECIMENTO E INSTALAÇÃO. AF_04/2022</v>
          </cell>
          <cell r="C4299" t="str">
            <v>UN</v>
          </cell>
          <cell r="D4299">
            <v>8.94</v>
          </cell>
        </row>
        <row r="4300">
          <cell r="A4300">
            <v>92330</v>
          </cell>
          <cell r="B4300" t="str">
            <v>LUVA EM COBRE, DN 22 MM, SEM ANEL DE SOLDA, INSTALADO EM RAMAL E SUB-RAMAL DE HIDRÁULICA PREDIAL - FORNECIMENTO E INSTALAÇÃO. AF_04/2022</v>
          </cell>
          <cell r="C4300" t="str">
            <v>UN</v>
          </cell>
          <cell r="D4300">
            <v>14.9</v>
          </cell>
        </row>
        <row r="4301">
          <cell r="A4301">
            <v>92331</v>
          </cell>
          <cell r="B4301" t="str">
            <v>LUVA EM COBRE, DN 28 MM, SEM ANEL DE SOLDA, INSTALADO EM RAMAL E SUB-RAMAL DE HIDRÁULICA PREDIAL - FORNECIMENTO E INSTALAÇÃO. AF_04/2022</v>
          </cell>
          <cell r="C4301" t="str">
            <v>UN</v>
          </cell>
          <cell r="D4301">
            <v>23.26</v>
          </cell>
        </row>
        <row r="4302">
          <cell r="A4302">
            <v>92332</v>
          </cell>
          <cell r="B4302" t="str">
            <v>TE EM COBRE, DN 15 MM, SEM ANEL DE SOLDA, INSTALADO EM RAMAL E SUB-RAMAL DE HIDRÁULICA PREDIAL - FORNECIMENTO E INSTALAÇÃO. AF_04/2022</v>
          </cell>
          <cell r="C4302" t="str">
            <v>UN</v>
          </cell>
          <cell r="D4302">
            <v>18.7</v>
          </cell>
        </row>
        <row r="4303">
          <cell r="A4303">
            <v>92333</v>
          </cell>
          <cell r="B4303" t="str">
            <v>TE EM COBRE, DN 22 MM, SEM ANEL DE SOLDA, INSTALADO EM RAMAL E SUB-RAMAL DE HIDRÁULICA PREDIAL - FORNECIMENTO E INSTALAÇÃO. AF_04/2022</v>
          </cell>
          <cell r="C4303" t="str">
            <v>UN</v>
          </cell>
          <cell r="D4303">
            <v>32.93</v>
          </cell>
        </row>
        <row r="4304">
          <cell r="A4304">
            <v>92334</v>
          </cell>
          <cell r="B4304" t="str">
            <v>TE EM COBRE, DN 28 MM, SEM ANEL DE SOLDA, INSTALADO EM RAMAL E SUB-RAMAL DE HIDRÁULICA PREDIAL - FORNECIMENTO E INSTALAÇÃO. AF_04/2022</v>
          </cell>
          <cell r="C4304" t="str">
            <v>UN</v>
          </cell>
          <cell r="D4304">
            <v>47.92</v>
          </cell>
        </row>
        <row r="4305">
          <cell r="A4305">
            <v>92344</v>
          </cell>
          <cell r="B4305" t="str">
            <v>NIPLE, EM FERRO GALVANIZADO, DN 50 (2"), CONEXÃO ROSQUEADA, INSTALADO EM PRUMADAS - FORNECIMENTO E INSTALAÇÃO. AF_10/2020</v>
          </cell>
          <cell r="C4305" t="str">
            <v>UN</v>
          </cell>
          <cell r="D4305">
            <v>71.81</v>
          </cell>
        </row>
        <row r="4306">
          <cell r="A4306">
            <v>92345</v>
          </cell>
          <cell r="B4306" t="str">
            <v>LUVA, EM FERRO GALVANIZADO, DN 50 (2"), CONEXÃO ROSQUEADA, INSTALADO EM PRUMADAS - FORNECIMENTO E INSTALAÇÃO. AF_10/2020</v>
          </cell>
          <cell r="C4306" t="str">
            <v>UN</v>
          </cell>
          <cell r="D4306">
            <v>71.78</v>
          </cell>
        </row>
        <row r="4307">
          <cell r="A4307">
            <v>92346</v>
          </cell>
          <cell r="B4307" t="str">
            <v>NIPLE, EM FERRO GALVANIZADO, DN 65 (2 1/2"), CONEXÃO ROSQUEADA, INSTALADO EM PRUMADAS - FORNECIMENTO E INSTALAÇÃO. AF_10/2020</v>
          </cell>
          <cell r="C4307" t="str">
            <v>UN</v>
          </cell>
          <cell r="D4307">
            <v>95.59</v>
          </cell>
        </row>
        <row r="4308">
          <cell r="A4308">
            <v>92347</v>
          </cell>
          <cell r="B4308" t="str">
            <v>LUVA, EM FERRO GALVANIZADO, DN 65 (2 1/2"), CONEXÃO ROSQUEADA, INSTALADO EM PRUMADAS - FORNECIMENTO E INSTALAÇÃO. AF_10/2020</v>
          </cell>
          <cell r="C4308" t="str">
            <v>UN</v>
          </cell>
          <cell r="D4308">
            <v>107.06</v>
          </cell>
        </row>
        <row r="4309">
          <cell r="A4309">
            <v>92348</v>
          </cell>
          <cell r="B4309" t="str">
            <v>NIPLE, EM FERRO GALVANIZADO, DN 80 (3"), CONEXÃO ROSQUEADA, INSTALADO EM PRUMADAS - FORNECIMENTO E INSTALAÇÃO. AF_10/2020</v>
          </cell>
          <cell r="C4309" t="str">
            <v>UN</v>
          </cell>
          <cell r="D4309">
            <v>136.12</v>
          </cell>
        </row>
        <row r="4310">
          <cell r="A4310">
            <v>92349</v>
          </cell>
          <cell r="B4310" t="str">
            <v>LUVA, EM FERRO GALVANIZADO, DN 80 (3"), CONEXÃO ROSQUEADA, INSTALADO EM PRUMADAS - FORNECIMENTO E INSTALAÇÃO. AF_10/2020</v>
          </cell>
          <cell r="C4310" t="str">
            <v>UN</v>
          </cell>
          <cell r="D4310">
            <v>146.33000000000001</v>
          </cell>
        </row>
        <row r="4311">
          <cell r="A4311">
            <v>92350</v>
          </cell>
          <cell r="B4311" t="str">
            <v>JOELHO 45 GRAUS, EM FERRO GALVANIZADO, DN 50 (2"), CONEXÃO ROSQUEADA, INSTALADO EM PRUMADAS - FORNECIMENTO E INSTALAÇÃO. AF_10/2020</v>
          </cell>
          <cell r="C4311" t="str">
            <v>UN</v>
          </cell>
          <cell r="D4311">
            <v>106.74</v>
          </cell>
        </row>
        <row r="4312">
          <cell r="A4312">
            <v>92351</v>
          </cell>
          <cell r="B4312" t="str">
            <v>JOELHO 90 GRAUS, EM FERRO GALVANIZADO, DN 50 (2"), CONEXÃO ROSQUEADA, INSTALADO EM PRUMADAS - FORNECIMENTO E INSTALAÇÃO. AF_10/2020</v>
          </cell>
          <cell r="C4312" t="str">
            <v>UN</v>
          </cell>
          <cell r="D4312">
            <v>104.19</v>
          </cell>
        </row>
        <row r="4313">
          <cell r="A4313">
            <v>92352</v>
          </cell>
          <cell r="B4313" t="str">
            <v>JOELHO 45 GRAUS, EM FERRO GALVANIZADO, DN 65 (2 1/2"), CONEXÃO ROSQUEADA, INSTALADO EM PRUMADAS - FORNECIMENTO E INSTALAÇÃO. AF_10/2020</v>
          </cell>
          <cell r="C4313" t="str">
            <v>UN</v>
          </cell>
          <cell r="D4313">
            <v>165.44</v>
          </cell>
        </row>
        <row r="4314">
          <cell r="A4314">
            <v>92353</v>
          </cell>
          <cell r="B4314" t="str">
            <v>JOELHO 90 GRAUS, EM FERRO GALVANIZADO, DN 65 (2 1/2"), CONEXÃO ROSQUEADA, INSTALADO EM PRUMADAS - FORNECIMENTO E INSTALAÇÃO. AF_10/2020</v>
          </cell>
          <cell r="C4314" t="str">
            <v>UN</v>
          </cell>
          <cell r="D4314">
            <v>154.21</v>
          </cell>
        </row>
        <row r="4315">
          <cell r="A4315">
            <v>92354</v>
          </cell>
          <cell r="B4315" t="str">
            <v>JOELHO 45 GRAUS, EM FERRO GALVANIZADO, DN 80 (3"), CONEXÃO ROSQUEADA, INSTALADO EM PRUMADAS - FORNECIMENTO E INSTALAÇÃO. AF_10/2020</v>
          </cell>
          <cell r="C4315" t="str">
            <v>UN</v>
          </cell>
          <cell r="D4315">
            <v>221.78</v>
          </cell>
        </row>
        <row r="4316">
          <cell r="A4316">
            <v>92355</v>
          </cell>
          <cell r="B4316" t="str">
            <v>JOELHO 90 GRAUS, EM FERRO GALVANIZADO, DN 80 (3"), CONEXÃO ROSQUEADA, INSTALADO EM PRUMADAS - FORNECIMENTO E INSTALAÇÃO. AF_10/2020</v>
          </cell>
          <cell r="C4316" t="str">
            <v>UN</v>
          </cell>
          <cell r="D4316">
            <v>200.14</v>
          </cell>
        </row>
        <row r="4317">
          <cell r="A4317">
            <v>92356</v>
          </cell>
          <cell r="B4317" t="str">
            <v>TÊ, EM FERRO GALVANIZADO, DN 50 (2"), CONEXÃO ROSQUEADA, INSTALADO EM PRUMADAS - FORNECIMENTO E INSTALAÇÃO. AF_10/2020</v>
          </cell>
          <cell r="C4317" t="str">
            <v>UN</v>
          </cell>
          <cell r="D4317">
            <v>138.86000000000001</v>
          </cell>
        </row>
        <row r="4318">
          <cell r="A4318">
            <v>92357</v>
          </cell>
          <cell r="B4318" t="str">
            <v>TÊ, EM FERRO GALVANIZADO, DN 65 (2 1/2"), CONEXÃO ROSQUEADA, INSTALADO EM PRUMADAS - FORNECIMENTO E INSTALAÇÃO. AF_10/2020</v>
          </cell>
          <cell r="C4318" t="str">
            <v>UN</v>
          </cell>
          <cell r="D4318">
            <v>211.24</v>
          </cell>
        </row>
        <row r="4319">
          <cell r="A4319">
            <v>92358</v>
          </cell>
          <cell r="B4319" t="str">
            <v>TÊ, EM FERRO GALVANIZADO, DN 80 (3"), CONEXÃO ROSQUEADA, INSTALADO EM PRUMADAS - FORNECIMENTO E INSTALAÇÃO. AF_10/2020</v>
          </cell>
          <cell r="C4319" t="str">
            <v>UN</v>
          </cell>
          <cell r="D4319">
            <v>264.79000000000002</v>
          </cell>
        </row>
        <row r="4320">
          <cell r="A4320">
            <v>92369</v>
          </cell>
          <cell r="B4320" t="str">
            <v>NIPLE, EM FERRO GALVANIZADO, DN 25 (1"), CONEXÃO ROSQUEADA, INSTALADO EM REDE DE ALIMENTAÇÃO PARA HIDRANTE - FORNECIMENTO E INSTALAÇÃO. AF_10/2020</v>
          </cell>
          <cell r="C4320" t="str">
            <v>UN</v>
          </cell>
          <cell r="D4320">
            <v>37.479999999999997</v>
          </cell>
        </row>
        <row r="4321">
          <cell r="A4321">
            <v>92370</v>
          </cell>
          <cell r="B4321" t="str">
            <v>LUVA, EM FERRO GALVANIZADO, DN 25 (1"), CONEXÃO ROSQUEADA, INSTALADO EM REDE DE ALIMENTAÇÃO PARA HIDRANTE - FORNECIMENTO E INSTALAÇÃO. AF_10/2020</v>
          </cell>
          <cell r="C4321" t="str">
            <v>UN</v>
          </cell>
          <cell r="D4321">
            <v>39.54</v>
          </cell>
        </row>
        <row r="4322">
          <cell r="A4322">
            <v>92371</v>
          </cell>
          <cell r="B4322" t="str">
            <v>NIPLE, EM FERRO GALVANIZADO, DN 32 (1 1/4"), CONEXÃO ROSQUEADA, INSTALADO EM REDE DE ALIMENTAÇÃO PARA HIDRANTE - FORNECIMENTO E INSTALAÇÃO. AF_10/2020</v>
          </cell>
          <cell r="C4322" t="str">
            <v>UN</v>
          </cell>
          <cell r="D4322">
            <v>45.8</v>
          </cell>
        </row>
        <row r="4323">
          <cell r="A4323">
            <v>92372</v>
          </cell>
          <cell r="B4323" t="str">
            <v>LUVA, EM FERRO GALVANIZADO, DN 32 (1 1/4"), CONEXÃO ROSQUEADA, INSTALADO EM REDE DE ALIMENTAÇÃO PARA HIDRANTE - FORNECIMENTO E INSTALAÇÃO. AF_10/2020</v>
          </cell>
          <cell r="C4323" t="str">
            <v>UN</v>
          </cell>
          <cell r="D4323">
            <v>47.73</v>
          </cell>
        </row>
        <row r="4324">
          <cell r="A4324">
            <v>92373</v>
          </cell>
          <cell r="B4324" t="str">
            <v>NIPLE, EM FERRO GALVANIZADO, DN 40 (1 1/2"), CONEXÃO ROSQUEADA, INSTALADO EM REDE DE ALIMENTAÇÃO PARA HIDRANTE - FORNECIMENTO E INSTALAÇÃO. AF_10/2020</v>
          </cell>
          <cell r="C4324" t="str">
            <v>UN</v>
          </cell>
          <cell r="D4324">
            <v>54.54</v>
          </cell>
        </row>
        <row r="4325">
          <cell r="A4325">
            <v>92374</v>
          </cell>
          <cell r="B4325" t="str">
            <v>LUVA, EM FERRO GALVANIZADO, DN 40 (1 1/2"), CONEXÃO ROSQUEADA, INSTALADO EM REDE DE ALIMENTAÇÃO PARA HIDRANTE - FORNECIMENTO E INSTALAÇÃO. AF_10/2020</v>
          </cell>
          <cell r="C4325" t="str">
            <v>UN</v>
          </cell>
          <cell r="D4325">
            <v>54.91</v>
          </cell>
        </row>
        <row r="4326">
          <cell r="A4326">
            <v>92375</v>
          </cell>
          <cell r="B4326" t="str">
            <v>NIPLE, EM FERRO GALVANIZADO, DN 50 (2"), CONEXÃO ROSQUEADA, INSTALADO EM REDE DE ALIMENTAÇÃO PARA HIDRANTE - FORNECIMENTO E INSTALAÇÃO. AF_10/2020</v>
          </cell>
          <cell r="C4326" t="str">
            <v>UN</v>
          </cell>
          <cell r="D4326">
            <v>71.760000000000005</v>
          </cell>
        </row>
        <row r="4327">
          <cell r="A4327">
            <v>92376</v>
          </cell>
          <cell r="B4327" t="str">
            <v>LUVA, EM FERRO GALVANIZADO, DN 50 (2"), CONEXÃO ROSQUEADA, INSTALADO EM REDE DE ALIMENTAÇÃO PARA HIDRANTE - FORNECIMENTO E INSTALAÇÃO. AF_10/2020</v>
          </cell>
          <cell r="C4327" t="str">
            <v>UN</v>
          </cell>
          <cell r="D4327">
            <v>71.73</v>
          </cell>
        </row>
        <row r="4328">
          <cell r="A4328">
            <v>92377</v>
          </cell>
          <cell r="B4328" t="str">
            <v>NIPLE, EM FERRO GALVANIZADO, DN 65 (2 1/2"), CONEXÃO ROSQUEADA, INSTALADO EM REDE DE ALIMENTAÇÃO PARA HIDRANTE - FORNECIMENTO E INSTALAÇÃO. AF_10/2020</v>
          </cell>
          <cell r="C4328" t="str">
            <v>UN</v>
          </cell>
          <cell r="D4328">
            <v>97.27</v>
          </cell>
        </row>
        <row r="4329">
          <cell r="A4329">
            <v>92378</v>
          </cell>
          <cell r="B4329" t="str">
            <v>LUVA, EM FERRO GALVANIZADO, DN 65 (2 1/2"), CONEXÃO ROSQUEADA, INSTALADO EM REDE DE ALIMENTAÇÃO PARA HIDRANTE - FORNECIMENTO E INSTALAÇÃO. AF_10/2020</v>
          </cell>
          <cell r="C4329" t="str">
            <v>UN</v>
          </cell>
          <cell r="D4329">
            <v>108.74</v>
          </cell>
        </row>
        <row r="4330">
          <cell r="A4330">
            <v>92379</v>
          </cell>
          <cell r="B4330" t="str">
            <v>NIPLE, EM FERRO GALVANIZADO, DN 80 (3"), CONEXÃO ROSQUEADA, INSTALADO EM REDE DE ALIMENTAÇÃO PARA HIDRANTE - FORNECIMENTO E INSTALAÇÃO. AF_10/2020</v>
          </cell>
          <cell r="C4330" t="str">
            <v>UN</v>
          </cell>
          <cell r="D4330">
            <v>139.59</v>
          </cell>
        </row>
        <row r="4331">
          <cell r="A4331">
            <v>92380</v>
          </cell>
          <cell r="B4331" t="str">
            <v>LUVA, EM FERRO GALVANIZADO, DN 80 (3"), CONEXÃO ROSQUEADA, INSTALADO EM REDE DE ALIMENTAÇÃO PARA HIDRANTE - FORNECIMENTO E INSTALAÇÃO. AF_10/2020</v>
          </cell>
          <cell r="C4331" t="str">
            <v>UN</v>
          </cell>
          <cell r="D4331">
            <v>149.80000000000001</v>
          </cell>
        </row>
        <row r="4332">
          <cell r="A4332">
            <v>92381</v>
          </cell>
          <cell r="B4332" t="str">
            <v>JOELHO 45 GRAUS, EM FERRO GALVANIZADO, DN 25 (1"), CONEXÃO ROSQUEADA, INSTALADO EM REDE DE ALIMENTAÇÃO PARA HIDRANTE - FORNECIMENTO E INSTALAÇÃO. AF_10/2020</v>
          </cell>
          <cell r="C4332" t="str">
            <v>UN</v>
          </cell>
          <cell r="D4332">
            <v>56.82</v>
          </cell>
        </row>
        <row r="4333">
          <cell r="A4333">
            <v>92382</v>
          </cell>
          <cell r="B4333" t="str">
            <v>JOELHO 90 GRAUS, EM FERRO GALVANIZADO, DN 25 (1"), CONEXÃO ROSQUEADA, INSTALADO EM REDE DE ALIMENTAÇÃO PARA HIDRANTE - FORNECIMENTO E INSTALAÇÃO. AF_10/2020</v>
          </cell>
          <cell r="C4333" t="str">
            <v>UN</v>
          </cell>
          <cell r="D4333">
            <v>54.08</v>
          </cell>
        </row>
        <row r="4334">
          <cell r="A4334">
            <v>92383</v>
          </cell>
          <cell r="B4334" t="str">
            <v>JOELHO 45 GRAUS, EM FERRO GALVANIZADO, DN 32 (1 1/4"), CONEXÃO ROSQUEADA, INSTALADO EM REDE DE ALIMENTAÇÃO PARA HIDRANTE - FORNECIMENTO E INSTALAÇÃO. AF_10/2020</v>
          </cell>
          <cell r="C4334" t="str">
            <v>UN</v>
          </cell>
          <cell r="D4334">
            <v>72.66</v>
          </cell>
        </row>
        <row r="4335">
          <cell r="A4335">
            <v>92384</v>
          </cell>
          <cell r="B4335" t="str">
            <v>JOELHO 90 GRAUS, EM FERRO GALVANIZADO, DN 32 (1 1/4"), CONEXÃO ROSQUEADA, INSTALADO EM REDE DE ALIMENTAÇÃO PARA HIDRANTE - FORNECIMENTO E INSTALAÇÃO. AF_10/2020</v>
          </cell>
          <cell r="C4335" t="str">
            <v>UN</v>
          </cell>
          <cell r="D4335">
            <v>67.209999999999994</v>
          </cell>
        </row>
        <row r="4336">
          <cell r="A4336">
            <v>92385</v>
          </cell>
          <cell r="B4336" t="str">
            <v>JOELHO 45 GRAUS, EM FERRO GALVANIZADO, DN 40 (1 1/2"), CONEXÃO ROSQUEADA, INSTALADO EM REDE DE ALIMENTAÇÃO PARA HIDRANTE - FORNECIMENTO E INSTALAÇÃO. AF_10/2020</v>
          </cell>
          <cell r="C4336" t="str">
            <v>UN</v>
          </cell>
          <cell r="D4336">
            <v>83.68</v>
          </cell>
        </row>
        <row r="4337">
          <cell r="A4337">
            <v>92386</v>
          </cell>
          <cell r="B4337" t="str">
            <v>JOELHO 90 GRAUS, EM FERRO GALVANIZADO, DN 40 (1 1/2"), CONEXÃO ROSQUEADA, INSTALADO EM REDE DE ALIMENTAÇÃO PARA HIDRANTE - FORNECIMENTO E INSTALAÇÃO. AF_10/2020</v>
          </cell>
          <cell r="C4337" t="str">
            <v>UN</v>
          </cell>
          <cell r="D4337">
            <v>79.92</v>
          </cell>
        </row>
        <row r="4338">
          <cell r="A4338">
            <v>92387</v>
          </cell>
          <cell r="B4338" t="str">
            <v>JOELHO 45 GRAUS, EM FERRO GALVANIZADO, DN 50 (2"), CONEXÃO ROSQUEADA, INSTALADO EM REDE DE ALIMENTAÇÃO PARA HIDRANTE - FORNECIMENTO E INSTALAÇÃO. AF_10/2020</v>
          </cell>
          <cell r="C4338" t="str">
            <v>UN</v>
          </cell>
          <cell r="D4338">
            <v>106.64</v>
          </cell>
        </row>
        <row r="4339">
          <cell r="A4339">
            <v>92388</v>
          </cell>
          <cell r="B4339" t="str">
            <v>JOELHO 90 GRAUS, EM FERRO GALVANIZADO, DN 50 (2"), CONEXÃO ROSQUEADA, INSTALADO EM REDE DE ALIMENTAÇÃO PARA HIDRANTE - FORNECIMENTO E INSTALAÇÃO. AF_10/2020</v>
          </cell>
          <cell r="C4339" t="str">
            <v>UN</v>
          </cell>
          <cell r="D4339">
            <v>104.09</v>
          </cell>
        </row>
        <row r="4340">
          <cell r="A4340">
            <v>92389</v>
          </cell>
          <cell r="B4340" t="str">
            <v>JOELHO 45 GRAUS, EM FERRO GALVANIZADO, DN 65 (2 1/2"), CONEXÃO ROSQUEADA, INSTALADO EM REDE DE ALIMENTAÇÃO PARA HIDRANTE - FORNECIMENTO E INSTALAÇÃO. AF_10/2020</v>
          </cell>
          <cell r="C4340" t="str">
            <v>UN</v>
          </cell>
          <cell r="D4340">
            <v>168.01</v>
          </cell>
        </row>
        <row r="4341">
          <cell r="A4341">
            <v>92390</v>
          </cell>
          <cell r="B4341" t="str">
            <v>JOELHO 90 GRAUS, EM FERRO GALVANIZADO, DN 65 (2 1/2"), CONEXÃO ROSQUEADA, INSTALADO EM REDE DE ALIMENTAÇÃO PARA HIDRANTE - FORNECIMENTO E INSTALAÇÃO. AF_10/2020</v>
          </cell>
          <cell r="C4341" t="str">
            <v>UN</v>
          </cell>
          <cell r="D4341">
            <v>156.78</v>
          </cell>
        </row>
        <row r="4342">
          <cell r="A4342">
            <v>92635</v>
          </cell>
          <cell r="B4342" t="str">
            <v>JOELHO 45 GRAUS, EM FERRO GALVANIZADO, CONEXÃO ROSQUEADA, DN 80 (3"), INSTALADO EM REDE DE ALIMENTAÇÃO PARA HIDRANTE - FORNECIMENTO E INSTALAÇÃO. AF_10/2020</v>
          </cell>
          <cell r="C4342" t="str">
            <v>UN</v>
          </cell>
          <cell r="D4342">
            <v>226.98</v>
          </cell>
        </row>
        <row r="4343">
          <cell r="A4343">
            <v>92636</v>
          </cell>
          <cell r="B4343" t="str">
            <v>JOELHO 90 GRAUS, EM FERRO GALVANIZADO, CONEXÃO ROSQUEADA, DN 80 (3"), INSTALADO EM REDE DE ALIMENTAÇÃO PARA HIDRANTE - FORNECIMENTO E INSTALAÇÃO. AF_10/2020</v>
          </cell>
          <cell r="C4343" t="str">
            <v>UN</v>
          </cell>
          <cell r="D4343">
            <v>205.34</v>
          </cell>
        </row>
        <row r="4344">
          <cell r="A4344">
            <v>92637</v>
          </cell>
          <cell r="B4344" t="str">
            <v>TÊ, EM FERRO GALVANIZADO, CONEXÃO ROSQUEADA, DN 25 (1"), INSTALADO EM REDE DE ALIMENTAÇÃO PARA HIDRANTE - FORNECIMENTO E INSTALAÇÃO. AF_10/2020</v>
          </cell>
          <cell r="C4344" t="str">
            <v>UN</v>
          </cell>
          <cell r="D4344">
            <v>73.11</v>
          </cell>
        </row>
        <row r="4345">
          <cell r="A4345">
            <v>92638</v>
          </cell>
          <cell r="B4345" t="str">
            <v>TÊ, EM FERRO GALVANIZADO, CONEXÃO ROSQUEADA, DN 32 (1 1/4"), INSTALADO EM REDE DE ALIMENTAÇÃO PARA HIDRANTE - FORNECIMENTO E INSTALAÇÃO. AF_10/2020</v>
          </cell>
          <cell r="C4345" t="str">
            <v>UN</v>
          </cell>
          <cell r="D4345">
            <v>90.3</v>
          </cell>
        </row>
        <row r="4346">
          <cell r="A4346">
            <v>92639</v>
          </cell>
          <cell r="B4346" t="str">
            <v>TÊ, EM FERRO GALVANIZADO, CONEXÃO ROSQUEADA, DN 40 (1 1/2"), INSTALADO EM REDE DE ALIMENTAÇÃO PARA HIDRANTE - FORNECIMENTO E INSTALAÇÃO. AF_10/2020</v>
          </cell>
          <cell r="C4346" t="str">
            <v>UN</v>
          </cell>
          <cell r="D4346">
            <v>105.11</v>
          </cell>
        </row>
        <row r="4347">
          <cell r="A4347">
            <v>92640</v>
          </cell>
          <cell r="B4347" t="str">
            <v>TÊ, EM FERRO GALVANIZADO, CONEXÃO ROSQUEADA, DN 50 (2"), INSTALADO EM REDE DE ALIMENTAÇÃO PARA HIDRANTE - FORNECIMENTO E INSTALAÇÃO. AF_10/2020</v>
          </cell>
          <cell r="C4347" t="str">
            <v>UN</v>
          </cell>
          <cell r="D4347">
            <v>138.71</v>
          </cell>
        </row>
        <row r="4348">
          <cell r="A4348">
            <v>92642</v>
          </cell>
          <cell r="B4348" t="str">
            <v>TÊ, EM FERRO GALVANIZADO, CONEXÃO ROSQUEADA, DN 65 (2 1/2"), INSTALADO EM REDE DE ALIMENTAÇÃO PARA HIDRANTE - FORNECIMENTO E INSTALAÇÃO. AF_10/2020</v>
          </cell>
          <cell r="C4348" t="str">
            <v>UN</v>
          </cell>
          <cell r="D4348">
            <v>214.61</v>
          </cell>
        </row>
        <row r="4349">
          <cell r="A4349">
            <v>92644</v>
          </cell>
          <cell r="B4349" t="str">
            <v>TÊ, EM FERRO GALVANIZADO, CONEXÃO ROSQUEADA, DN 80 (3"), INSTALADO EM REDE DE ALIMENTAÇÃO PARA HIDRANTE - FORNECIMENTO E INSTALAÇÃO. AF_10/2020</v>
          </cell>
          <cell r="C4349" t="str">
            <v>UN</v>
          </cell>
          <cell r="D4349">
            <v>271.72000000000003</v>
          </cell>
        </row>
        <row r="4350">
          <cell r="A4350">
            <v>92657</v>
          </cell>
          <cell r="B4350" t="str">
            <v>NIPLE, EM FERRO GALVANIZADO, CONEXÃO ROSQUEADA, DN 25 (1"), INSTALADO EM REDE DE ALIMENTAÇÃO PARA SPRINKLER - FORNECIMENTO E INSTALAÇÃO. AF_10/2020</v>
          </cell>
          <cell r="C4350" t="str">
            <v>UN</v>
          </cell>
          <cell r="D4350">
            <v>28.13</v>
          </cell>
        </row>
        <row r="4351">
          <cell r="A4351">
            <v>92658</v>
          </cell>
          <cell r="B4351" t="str">
            <v>LUVA, EM FERRO GALVANIZADO, CONEXÃO ROSQUEADA, DN 25 (1"), INSTALADO EM REDE DE ALIMENTAÇÃO PARA SPRINKLER - FORNECIMENTO E INSTALAÇÃO. AF_10/2020</v>
          </cell>
          <cell r="C4351" t="str">
            <v>UN</v>
          </cell>
          <cell r="D4351">
            <v>30.19</v>
          </cell>
        </row>
        <row r="4352">
          <cell r="A4352">
            <v>92659</v>
          </cell>
          <cell r="B4352" t="str">
            <v>NIPLE, EM FERRO GALVANIZADO, CONEXÃO ROSQUEADA, DN 32 (1 1/4"), INSTALADO EM REDE DE ALIMENTAÇÃO PARA SPRINKLER - FORNECIMENTO E INSTALAÇÃO. AF_10/2020</v>
          </cell>
          <cell r="C4352" t="str">
            <v>UN</v>
          </cell>
          <cell r="D4352">
            <v>35.17</v>
          </cell>
        </row>
        <row r="4353">
          <cell r="A4353">
            <v>92660</v>
          </cell>
          <cell r="B4353" t="str">
            <v>LUVA, EM FERRO GALVANIZADO, CONEXÃO ROSQUEADA, DN 32 (1 1/4"), INSTALADO EM REDE DE ALIMENTAÇÃO PARA SPRINKLER - FORNECIMENTO E INSTALAÇÃO. AF_10/2020</v>
          </cell>
          <cell r="C4353" t="str">
            <v>UN</v>
          </cell>
          <cell r="D4353">
            <v>37.1</v>
          </cell>
        </row>
        <row r="4354">
          <cell r="A4354">
            <v>92661</v>
          </cell>
          <cell r="B4354" t="str">
            <v>NIPLE, EM FERRO GALVANIZADO, CONEXÃO ROSQUEADA, DN 40 (1 1/2"), INSTALADO EM REDE DE ALIMENTAÇÃO PARA SPRINKLER - FORNECIMENTO E INSTALAÇÃO. AF_10/2020</v>
          </cell>
          <cell r="C4354" t="str">
            <v>UN</v>
          </cell>
          <cell r="D4354">
            <v>42.43</v>
          </cell>
        </row>
        <row r="4355">
          <cell r="A4355">
            <v>92662</v>
          </cell>
          <cell r="B4355" t="str">
            <v>LUVA, EM FERRO GALVANIZADO, CONEXÃO ROSQUEADA, DN 40 (1 1/2"), INSTALADO EM REDE DE ALIMENTAÇÃO PARA SPRINKLER - FORNECIMENTO E INSTALAÇÃO. AF_10/2020</v>
          </cell>
          <cell r="C4355" t="str">
            <v>UN</v>
          </cell>
          <cell r="D4355">
            <v>42.8</v>
          </cell>
        </row>
        <row r="4356">
          <cell r="A4356">
            <v>92663</v>
          </cell>
          <cell r="B4356" t="str">
            <v>NIPLE, EM FERRO GALVANIZADO, CONEXÃO ROSQUEADA, DN 50 (2"), INSTALADO EM REDE DE ALIMENTAÇÃO PARA SPRINKLER - FORNECIMENTO E INSTALAÇÃO. AF_10/2020</v>
          </cell>
          <cell r="C4356" t="str">
            <v>UN</v>
          </cell>
          <cell r="D4356">
            <v>57.81</v>
          </cell>
        </row>
        <row r="4357">
          <cell r="A4357">
            <v>92664</v>
          </cell>
          <cell r="B4357" t="str">
            <v>LUVA, EM FERRO GALVANIZADO, CONEXÃO ROSQUEADA, DN 50 (2"), INSTALADO EM REDE DE ALIMENTAÇÃO PARA SPRINKLER - FORNECIMENTO E INSTALAÇÃO. AF_10/2020</v>
          </cell>
          <cell r="C4357" t="str">
            <v>UN</v>
          </cell>
          <cell r="D4357">
            <v>57.78</v>
          </cell>
        </row>
        <row r="4358">
          <cell r="A4358">
            <v>92665</v>
          </cell>
          <cell r="B4358" t="str">
            <v>NIPLE, EM FERRO GALVANIZADO, CONEXÃO ROSQUEADA, DN 65 (2 1/2"), INSTALADO EM REDE DE ALIMENTAÇÃO PARA SPRINKLER - FORNECIMENTO E INSTALAÇÃO. AF_10/2020</v>
          </cell>
          <cell r="C4358" t="str">
            <v>UN</v>
          </cell>
          <cell r="D4358">
            <v>80.56</v>
          </cell>
        </row>
        <row r="4359">
          <cell r="A4359">
            <v>92666</v>
          </cell>
          <cell r="B4359" t="str">
            <v>LUVA, EM FERRO GALVANIZADO, CONEXÃO ROSQUEADA, DN 65 (2 1/2"), INSTALADO EM REDE DE ALIMENTAÇÃO PARA SPRINKLER - FORNECIMENTO E INSTALAÇÃO. AF_10/2020</v>
          </cell>
          <cell r="C4359" t="str">
            <v>UN</v>
          </cell>
          <cell r="D4359">
            <v>92.03</v>
          </cell>
        </row>
        <row r="4360">
          <cell r="A4360">
            <v>92667</v>
          </cell>
          <cell r="B4360" t="str">
            <v>NIPLE, EM FERRO GALVANIZADO, CONEXÃO ROSQUEADA, DN 80 (3"), INSTALADO EM REDE DE ALIMENTAÇÃO PARA SPRINKLER - FORNECIMENTO E INSTALAÇÃO. AF_10/2020</v>
          </cell>
          <cell r="C4360" t="str">
            <v>UN</v>
          </cell>
          <cell r="D4360">
            <v>120.16</v>
          </cell>
        </row>
        <row r="4361">
          <cell r="A4361">
            <v>92668</v>
          </cell>
          <cell r="B4361" t="str">
            <v>LUVA, EM FERRO GALVANIZADO, CONEXÃO ROSQUEADA, DN 80 (3"), INSTALADO EM REDE DE ALIMENTAÇÃO PARA SPRINKLER - FORNECIMENTO E INSTALAÇÃO. AF_10/2020</v>
          </cell>
          <cell r="C4361" t="str">
            <v>UN</v>
          </cell>
          <cell r="D4361">
            <v>130.37</v>
          </cell>
        </row>
        <row r="4362">
          <cell r="A4362">
            <v>92669</v>
          </cell>
          <cell r="B4362" t="str">
            <v>JOELHO 45 GRAUS, EM FERRO GALVANIZADO, CONEXÃO ROSQUEADA, DN 25 (1"), INSTALADO EM REDE DE ALIMENTAÇÃO PARA SPRINKLER - FORNECIMENTO E INSTALAÇÃO. AF_10/2020</v>
          </cell>
          <cell r="C4362" t="str">
            <v>UN</v>
          </cell>
          <cell r="D4362">
            <v>42.77</v>
          </cell>
        </row>
        <row r="4363">
          <cell r="A4363">
            <v>92670</v>
          </cell>
          <cell r="B4363" t="str">
            <v>JOELHO 90 GRAUS, EM FERRO GALVANIZADO, CONEXÃO ROSQUEADA, DN 25 (1"), INSTALADO EM REDE DE ALIMENTAÇÃO PARA SPRINKLER - FORNECIMENTO E INSTALAÇÃO. AF_10/2020</v>
          </cell>
          <cell r="C4363" t="str">
            <v>UN</v>
          </cell>
          <cell r="D4363">
            <v>40.03</v>
          </cell>
        </row>
        <row r="4364">
          <cell r="A4364">
            <v>92671</v>
          </cell>
          <cell r="B4364" t="str">
            <v>JOELHO 45 GRAUS, EM FERRO GALVANIZADO, CONEXÃO ROSQUEADA, DN 32 (1 1/4"), INSTALADO EM REDE DE ALIMENTAÇÃO PARA SPRINKLER - FORNECIMENTO E INSTALAÇÃO. AF_10/2020</v>
          </cell>
          <cell r="C4364" t="str">
            <v>UN</v>
          </cell>
          <cell r="D4364">
            <v>56.74</v>
          </cell>
        </row>
        <row r="4365">
          <cell r="A4365">
            <v>92672</v>
          </cell>
          <cell r="B4365" t="str">
            <v>JOELHO 90 GRAUS, EM FERRO GALVANIZADO, CONEXÃO ROSQUEADA, DN 32 (1 1/4"), INSTALADO EM REDE DE ALIMENTAÇÃO PARA SPRINKLER - FORNECIMENTO E INSTALAÇÃO. AF_10/2020</v>
          </cell>
          <cell r="C4365" t="str">
            <v>UN</v>
          </cell>
          <cell r="D4365">
            <v>51.29</v>
          </cell>
        </row>
        <row r="4366">
          <cell r="A4366">
            <v>92673</v>
          </cell>
          <cell r="B4366" t="str">
            <v>JOELHO 45 GRAUS, EM FERRO GALVANIZADO, CONEXÃO ROSQUEADA, DN 40 (1 1/2"), INSTALADO EM REDE DE ALIMENTAÇÃO PARA SPRINKLER - FORNECIMENTO E INSTALAÇÃO. AF_10/2020</v>
          </cell>
          <cell r="C4366" t="str">
            <v>UN</v>
          </cell>
          <cell r="D4366">
            <v>65.53</v>
          </cell>
        </row>
        <row r="4367">
          <cell r="A4367">
            <v>92674</v>
          </cell>
          <cell r="B4367" t="str">
            <v>JOELHO 90 GRAUS, EM FERRO GALVANIZADO, CONEXÃO ROSQUEADA, DN 40 (1 1/2"), INSTALADO EM REDE DE ALIMENTAÇÃO PARA SPRINKLER - FORNECIMENTO E INSTALAÇÃO. AF_10/2020</v>
          </cell>
          <cell r="C4367" t="str">
            <v>UN</v>
          </cell>
          <cell r="D4367">
            <v>61.77</v>
          </cell>
        </row>
        <row r="4368">
          <cell r="A4368">
            <v>92675</v>
          </cell>
          <cell r="B4368" t="str">
            <v>JOELHO 45 GRAUS, EM FERRO GALVANIZADO, CONEXÃO ROSQUEADA, DN 50 (2"), INSTALADO EM REDE DE ALIMENTAÇÃO PARA SPRINKLER - FORNECIMENTO E INSTALAÇÃO. AF_10/2020</v>
          </cell>
          <cell r="C4368" t="str">
            <v>UN</v>
          </cell>
          <cell r="D4368">
            <v>85.78</v>
          </cell>
        </row>
        <row r="4369">
          <cell r="A4369">
            <v>92676</v>
          </cell>
          <cell r="B4369" t="str">
            <v>JOELHO 90 GRAUS, EM FERRO GALVANIZADO, CONEXÃO ROSQUEADA, DN 50 (2"), INSTALADO EM REDE DE ALIMENTAÇÃO PARA SPRINKLER - FORNECIMENTO E INSTALAÇÃO. AF_10/2020</v>
          </cell>
          <cell r="C4369" t="str">
            <v>UN</v>
          </cell>
          <cell r="D4369">
            <v>83.23</v>
          </cell>
        </row>
        <row r="4370">
          <cell r="A4370">
            <v>92677</v>
          </cell>
          <cell r="B4370" t="str">
            <v>JOELHO 45 GRAUS, EM FERRO GALVANIZADO, CONEXÃO ROSQUEADA, DN 65 (2 1/2"), INSTALADO EM REDE DE ALIMENTAÇÃO PARA SPRINKLER - FORNECIMENTO E INSTALAÇÃO. AF_10/2020</v>
          </cell>
          <cell r="C4370" t="str">
            <v>UN</v>
          </cell>
          <cell r="D4370">
            <v>142.99</v>
          </cell>
        </row>
        <row r="4371">
          <cell r="A4371">
            <v>92678</v>
          </cell>
          <cell r="B4371" t="str">
            <v>JOELHO 90 GRAUS, EM FERRO GALVANIZADO, CONEXÃO ROSQUEADA, DN 65 (2 1/2"), INSTALADO EM REDE DE ALIMENTAÇÃO PARA SPRINKLER - FORNECIMENTO E INSTALAÇÃO. AF_10/2020</v>
          </cell>
          <cell r="C4371" t="str">
            <v>UN</v>
          </cell>
          <cell r="D4371">
            <v>131.76</v>
          </cell>
        </row>
        <row r="4372">
          <cell r="A4372">
            <v>92679</v>
          </cell>
          <cell r="B4372" t="str">
            <v>JOELHO 45 GRAUS, EM FERRO GALVANIZADO, CONEXÃO ROSQUEADA, DN 80 (3"), INSTALADO EM REDE DE ALIMENTAÇÃO PARA SPRINKLER - FORNECIMENTO E INSTALAÇÃO. AF_10/2020</v>
          </cell>
          <cell r="C4372" t="str">
            <v>UN</v>
          </cell>
          <cell r="D4372">
            <v>197.86</v>
          </cell>
        </row>
        <row r="4373">
          <cell r="A4373">
            <v>92680</v>
          </cell>
          <cell r="B4373" t="str">
            <v>JOELHO 90 GRAUS, EM FERRO GALVANIZADO, CONEXÃO ROSQUEADA, DN 80 (3"), INSTALADO EM REDE DE ALIMENTAÇÃO PARA SPRINKLER - FORNECIMENTO E INSTALAÇÃO. AF_10/2020</v>
          </cell>
          <cell r="C4373" t="str">
            <v>UN</v>
          </cell>
          <cell r="D4373">
            <v>176.22</v>
          </cell>
        </row>
        <row r="4374">
          <cell r="A4374">
            <v>92681</v>
          </cell>
          <cell r="B4374" t="str">
            <v>TÊ, EM FERRO GALVANIZADO, CONEXÃO ROSQUEADA, DN 25 (1"), INSTALADO EM REDE DE ALIMENTAÇÃO PARA SPRINKLER - FORNECIMENTO E INSTALAÇÃO. AF_10/2020</v>
          </cell>
          <cell r="C4374" t="str">
            <v>UN</v>
          </cell>
          <cell r="D4374">
            <v>54.38</v>
          </cell>
        </row>
        <row r="4375">
          <cell r="A4375">
            <v>92682</v>
          </cell>
          <cell r="B4375" t="str">
            <v>TÊ, EM FERRO GALVANIZADO, CONEXÃO ROSQUEADA, DN 32 (1 1/4"), INSTALADO EM REDE DE ALIMENTAÇÃO PARA SPRINKLER - FORNECIMENTO E INSTALAÇÃO. AF_10/2020</v>
          </cell>
          <cell r="C4375" t="str">
            <v>UN</v>
          </cell>
          <cell r="D4375">
            <v>68.989999999999995</v>
          </cell>
        </row>
        <row r="4376">
          <cell r="A4376">
            <v>92683</v>
          </cell>
          <cell r="B4376" t="str">
            <v>TÊ, EM FERRO GALVANIZADO, CONEXÃO ROSQUEADA, DN 40 (1 1/2"), INSTALADO EM REDE DE ALIMENTAÇÃO PARA SPRINKLER - FORNECIMENTO E INSTALAÇÃO. AF_10/2020</v>
          </cell>
          <cell r="C4376" t="str">
            <v>UN</v>
          </cell>
          <cell r="D4376">
            <v>80.930000000000007</v>
          </cell>
        </row>
        <row r="4377">
          <cell r="A4377">
            <v>92684</v>
          </cell>
          <cell r="B4377" t="str">
            <v>TÊ, EM FERRO GALVANIZADO, CONEXÃO ROSQUEADA, DN 50 (2"), INSTALADO EM REDE DE ALIMENTAÇÃO PARA SPRINKLER - FORNECIMENTO E INSTALAÇÃO. AF_10/2020</v>
          </cell>
          <cell r="C4377" t="str">
            <v>UN</v>
          </cell>
          <cell r="D4377">
            <v>110.87</v>
          </cell>
        </row>
        <row r="4378">
          <cell r="A4378">
            <v>92685</v>
          </cell>
          <cell r="B4378" t="str">
            <v>TÊ, EM FERRO GALVANIZADO, CONEXÃO ROSQUEADA, DN 65 (2 1/2"), INSTALADO EM REDE DE ALIMENTAÇÃO PARA SPRINKLER - FORNECIMENTO E INSTALAÇÃO. AF_10/2020</v>
          </cell>
          <cell r="C4378" t="str">
            <v>UN</v>
          </cell>
          <cell r="D4378">
            <v>181.29</v>
          </cell>
        </row>
        <row r="4379">
          <cell r="A4379">
            <v>92686</v>
          </cell>
          <cell r="B4379" t="str">
            <v>TÊ, EM FERRO GALVANIZADO, CONEXÃO ROSQUEADA, DN 80 (3"), INSTALADO EM REDE DE ALIMENTAÇÃO PARA SPRINKLER - FORNECIMENTO E INSTALAÇÃO. AF_10/2020</v>
          </cell>
          <cell r="C4379" t="str">
            <v>UN</v>
          </cell>
          <cell r="D4379">
            <v>232.85</v>
          </cell>
        </row>
        <row r="4380">
          <cell r="A4380">
            <v>92692</v>
          </cell>
          <cell r="B4380" t="str">
            <v>NIPLE, EM FERRO GALVANIZADO, CONEXÃO ROSQUEADA, DN 15 (1/2"), INSTALADO EM RAMAIS E SUB-RAMAIS DE GÁS - FORNECIMENTO E INSTALAÇÃO. AF_10/2020</v>
          </cell>
          <cell r="C4380" t="str">
            <v>UN</v>
          </cell>
          <cell r="D4380">
            <v>15.07</v>
          </cell>
        </row>
        <row r="4381">
          <cell r="A4381">
            <v>92693</v>
          </cell>
          <cell r="B4381" t="str">
            <v>LUVA, EM FERRO GALVANIZADO, CONEXÃO ROSQUEADA, DN 15 (1/2"), INSTALADO EM RAMAIS E SUB-RAMAIS DE GÁS - FORNECIMENTO E INSTALAÇÃO. AF_10/2020</v>
          </cell>
          <cell r="C4381" t="str">
            <v>UN</v>
          </cell>
          <cell r="D4381">
            <v>15.53</v>
          </cell>
        </row>
        <row r="4382">
          <cell r="A4382">
            <v>92694</v>
          </cell>
          <cell r="B4382" t="str">
            <v>NIPLE, EM FERRO GALVANIZADO, CONEXÃO ROSQUEADA, DN 20 (3/4"), INSTALADO EM RAMAIS E SUB-RAMAIS DE GÁS - FORNECIMENTO E INSTALAÇÃO. AF_10/2020</v>
          </cell>
          <cell r="C4382" t="str">
            <v>UN</v>
          </cell>
          <cell r="D4382">
            <v>23.74</v>
          </cell>
        </row>
        <row r="4383">
          <cell r="A4383">
            <v>92695</v>
          </cell>
          <cell r="B4383" t="str">
            <v>LUVA, EM FERRO GALVANIZADO, CONEXÃO ROSQUEADA, DN 20 (3/4"), INSTALADO EM RAMAIS E SUB-RAMAIS DE GÁS - FORNECIMENTO E INSTALAÇÃO. AF_10/2020</v>
          </cell>
          <cell r="C4383" t="str">
            <v>UN</v>
          </cell>
          <cell r="D4383">
            <v>24.2</v>
          </cell>
        </row>
        <row r="4384">
          <cell r="A4384">
            <v>92696</v>
          </cell>
          <cell r="B4384" t="str">
            <v>NIPLE, EM FERRO GALVANIZADO, CONEXÃO ROSQUEADA, DN 25 (1"), INSTALADO EM RAMAIS E SUB-RAMAIS DE GÁS - FORNECIMENTO E INSTALAÇÃO. AF_10/2020</v>
          </cell>
          <cell r="C4384" t="str">
            <v>UN</v>
          </cell>
          <cell r="D4384">
            <v>37.08</v>
          </cell>
        </row>
        <row r="4385">
          <cell r="A4385">
            <v>92697</v>
          </cell>
          <cell r="B4385" t="str">
            <v>LUVA, EM FERRO GALVANIZADO, CONEXÃO ROSQUEADA, DN 25 (1"), INSTALADO EM RAMAIS E SUB-RAMAIS DE GÁS - FORNECIMENTO E INSTALAÇÃO. AF_10/2020</v>
          </cell>
          <cell r="C4385" t="str">
            <v>UN</v>
          </cell>
          <cell r="D4385">
            <v>39.14</v>
          </cell>
        </row>
        <row r="4386">
          <cell r="A4386">
            <v>92698</v>
          </cell>
          <cell r="B4386" t="str">
            <v>JOELHO 45 GRAUS, EM FERRO GALVANIZADO, CONEXÃO ROSQUEADA, DN 15 (1/2"), INSTALADO EM RAMAIS E SUB-RAMAIS DE GÁS - FORNECIMENTO E INSTALAÇÃO. AF_10/2020</v>
          </cell>
          <cell r="C4386" t="str">
            <v>UN</v>
          </cell>
          <cell r="D4386">
            <v>22.25</v>
          </cell>
        </row>
        <row r="4387">
          <cell r="A4387">
            <v>92699</v>
          </cell>
          <cell r="B4387" t="str">
            <v>JOELHO 90 GRAUS, EM FERRO GALVANIZADO, CONEXÃO ROSQUEADA, DN 15 (1/2"), INSTALADO EM RAMAIS E SUB-RAMAIS DE GÁS - FORNECIMENTO E INSTALAÇÃO. AF_10/2020</v>
          </cell>
          <cell r="C4387" t="str">
            <v>UN</v>
          </cell>
          <cell r="D4387">
            <v>20.76</v>
          </cell>
        </row>
        <row r="4388">
          <cell r="A4388">
            <v>92700</v>
          </cell>
          <cell r="B4388" t="str">
            <v>JOELHO 45 GRAUS, EM FERRO GALVANIZADO, CONEXÃO ROSQUEADA, DN 20 (3/4"), INSTALADO EM RAMAIS E SUB-RAMAIS DE GÁS - FORNECIMENTO E INSTALAÇÃO. AF_10/2020</v>
          </cell>
          <cell r="C4388" t="str">
            <v>UN</v>
          </cell>
          <cell r="D4388">
            <v>36.119999999999997</v>
          </cell>
        </row>
        <row r="4389">
          <cell r="A4389">
            <v>92701</v>
          </cell>
          <cell r="B4389" t="str">
            <v>JOELHO 90 GRAUS, EM FERRO GALVANIZADO, CONEXÃO ROSQUEADA, DN 20 (3/4"), INSTALADO EM RAMAIS E SUB-RAMAIS DE GÁS - FORNECIMENTO E INSTALAÇÃO. AF_10/2020</v>
          </cell>
          <cell r="C4389" t="str">
            <v>UN</v>
          </cell>
          <cell r="D4389">
            <v>33.9</v>
          </cell>
        </row>
        <row r="4390">
          <cell r="A4390">
            <v>92702</v>
          </cell>
          <cell r="B4390" t="str">
            <v>JOELHO 45 GRAUS, EM FERRO GALVANIZADO, CONEXÃO ROSQUEADA, DN 25 (1"), INSTALADO EM RAMAIS E SUB-RAMAIS DE GÁS - FORNECIMENTO E INSTALAÇÃO. AF_10/2020</v>
          </cell>
          <cell r="C4390" t="str">
            <v>UN</v>
          </cell>
          <cell r="D4390">
            <v>56.27</v>
          </cell>
        </row>
        <row r="4391">
          <cell r="A4391">
            <v>92703</v>
          </cell>
          <cell r="B4391" t="str">
            <v>JOELHO 90 GRAUS, EM FERRO GALVANIZADO, CONEXÃO ROSQUEADA, DN 25 (1"), INSTALADO EM RAMAIS E SUB-RAMAIS DE GÁS - FORNECIMENTO E INSTALAÇÃO. AF_10/2020</v>
          </cell>
          <cell r="C4391" t="str">
            <v>UN</v>
          </cell>
          <cell r="D4391">
            <v>53.53</v>
          </cell>
        </row>
        <row r="4392">
          <cell r="A4392">
            <v>92704</v>
          </cell>
          <cell r="B4392" t="str">
            <v>TÊ, EM FERRO GALVANIZADO, CONEXÃO ROSQUEADA, DN 15 (1/2"), INSTALADO EM RAMAIS E SUB-RAMAIS DE GÁS - FORNECIMENTO E INSTALAÇÃO. AF_10/2020</v>
          </cell>
          <cell r="C4392" t="str">
            <v>UN</v>
          </cell>
          <cell r="D4392">
            <v>27.98</v>
          </cell>
        </row>
        <row r="4393">
          <cell r="A4393">
            <v>92705</v>
          </cell>
          <cell r="B4393" t="str">
            <v>TÊ, EM FERRO GALVANIZADO, CONEXÃO ROSQUEADA, DN 20 (3/4"), INSTALADO EM RAMAIS E SUB-RAMAIS DE GÁS - FORNECIMENTO E INSTALAÇÃO. AF_10/2020</v>
          </cell>
          <cell r="C4393" t="str">
            <v>UN</v>
          </cell>
          <cell r="D4393">
            <v>44.73</v>
          </cell>
        </row>
        <row r="4394">
          <cell r="A4394">
            <v>92706</v>
          </cell>
          <cell r="B4394" t="str">
            <v>TÊ, EM FERRO GALVANIZADO, CONEXÃO ROSQUEADA, DN 25 (1"), INSTALADO EM RAMAIS E SUB-RAMAIS DE GÁS - FORNECIMENTO E INSTALAÇÃO. AF_10/2020</v>
          </cell>
          <cell r="C4394" t="str">
            <v>UN</v>
          </cell>
          <cell r="D4394">
            <v>72.37</v>
          </cell>
        </row>
        <row r="4395">
          <cell r="A4395">
            <v>92889</v>
          </cell>
          <cell r="B4395" t="str">
            <v>UNIÃO, EM FERRO GALVANIZADO, DN 50 (2"), CONEXÃO ROSQUEADA, INSTALADO EM PRUMADAS - FORNECIMENTO E INSTALAÇÃO. AF_10/2020</v>
          </cell>
          <cell r="C4395" t="str">
            <v>UN</v>
          </cell>
          <cell r="D4395">
            <v>146.27000000000001</v>
          </cell>
        </row>
        <row r="4396">
          <cell r="A4396">
            <v>92890</v>
          </cell>
          <cell r="B4396" t="str">
            <v>UNIÃO, EM FERRO GALVANIZADO, DN 65 (2 1/2"), CONEXÃO ROSQUEADA, INSTALADO EM PRUMADAS - FORNECIMENTO E INSTALAÇÃO. AF_10/2020</v>
          </cell>
          <cell r="C4396" t="str">
            <v>UN</v>
          </cell>
          <cell r="D4396">
            <v>223.65</v>
          </cell>
        </row>
        <row r="4397">
          <cell r="A4397">
            <v>92891</v>
          </cell>
          <cell r="B4397" t="str">
            <v>UNIÃO, EM FERRO GALVANIZADO, DN 80 (3"), CONEXÃO ROSQUEADA, INSTALADO EM PRUMADAS - FORNECIMENTO E INSTALAÇÃO. AF_10/2020</v>
          </cell>
          <cell r="C4397" t="str">
            <v>UN</v>
          </cell>
          <cell r="D4397">
            <v>329.87</v>
          </cell>
        </row>
        <row r="4398">
          <cell r="A4398">
            <v>92892</v>
          </cell>
          <cell r="B4398" t="str">
            <v>UNIÃO, EM FERRO GALVANIZADO, DN 25 (1"), CONEXÃO ROSQUEADA, INSTALADO EM REDE DE ALIMENTAÇÃO PARA HIDRANTE - FORNECIMENTO E INSTALAÇÃO. AF_10/2020</v>
          </cell>
          <cell r="C4398" t="str">
            <v>UN</v>
          </cell>
          <cell r="D4398">
            <v>61.71</v>
          </cell>
        </row>
        <row r="4399">
          <cell r="A4399">
            <v>92893</v>
          </cell>
          <cell r="B4399" t="str">
            <v>UNIÃO, EM FERRO GALVANIZADO, DN 32 (1 1/4"), CONEXÃO ROSQUEADA, INSTALADO EM REDE DE ALIMENTAÇÃO PARA HIDRANTE - FORNECIMENTO E INSTALAÇÃO. AF_10/2020</v>
          </cell>
          <cell r="C4399" t="str">
            <v>UN</v>
          </cell>
          <cell r="D4399">
            <v>88.94</v>
          </cell>
        </row>
        <row r="4400">
          <cell r="A4400">
            <v>92894</v>
          </cell>
          <cell r="B4400" t="str">
            <v>UNIÃO, EM FERRO GALVANIZADO, DN 40 (1 1/2"), CONEXÃO ROSQUEADA, INSTALADO EM REDE DE ALIMENTAÇÃO PARA HIDRANTE - FORNECIMENTO E INSTALAÇÃO. AF_10/2020</v>
          </cell>
          <cell r="C4400" t="str">
            <v>UN</v>
          </cell>
          <cell r="D4400">
            <v>106.63</v>
          </cell>
        </row>
        <row r="4401">
          <cell r="A4401">
            <v>92895</v>
          </cell>
          <cell r="B4401" t="str">
            <v>UNIÃO, EM FERRO GALVANIZADO, DN 50 (2"), CONEXÃO ROSQUEADA, INSTALADO EM REDE DE ALIMENTAÇÃO PARA HIDRANTE - FORNECIMENTO E INSTALAÇÃO. AF_10/2020</v>
          </cell>
          <cell r="C4401" t="str">
            <v>UN</v>
          </cell>
          <cell r="D4401">
            <v>146.22</v>
          </cell>
        </row>
        <row r="4402">
          <cell r="A4402">
            <v>92896</v>
          </cell>
          <cell r="B4402" t="str">
            <v>UNIÃO, EM FERRO GALVANIZADO, DN 65 (2 1/2"), CONEXÃO ROSQUEADA, INSTALADO EM REDE DE ALIMENTAÇÃO PARA HIDRANTE - FORNECIMENTO E INSTALAÇÃO. AF_10/2020</v>
          </cell>
          <cell r="C4402" t="str">
            <v>UN</v>
          </cell>
          <cell r="D4402">
            <v>225.33</v>
          </cell>
        </row>
        <row r="4403">
          <cell r="A4403">
            <v>92897</v>
          </cell>
          <cell r="B4403" t="str">
            <v>UNIÃO, EM FERRO GALVANIZADO, DN 80 (3"), CONEXÃO ROSQUEADA, INSTALADO EM REDE DE ALIMENTAÇÃO PARA HIDRANTE - FORNECIMENTO E INSTALAÇÃO. AF_10/2020</v>
          </cell>
          <cell r="C4403" t="str">
            <v>UN</v>
          </cell>
          <cell r="D4403">
            <v>333.34</v>
          </cell>
        </row>
        <row r="4404">
          <cell r="A4404">
            <v>92898</v>
          </cell>
          <cell r="B4404" t="str">
            <v>UNIÃO, EM FERRO GALVANIZADO, CONEXÃO ROSQUEADA, DN 25 (1"), INSTALADO EM REDE DE ALIMENTAÇÃO PARA SPRINKLER - FORNECIMENTO E INSTALAÇÃO. AF_10/2020</v>
          </cell>
          <cell r="C4404" t="str">
            <v>UN</v>
          </cell>
          <cell r="D4404">
            <v>52.36</v>
          </cell>
        </row>
        <row r="4405">
          <cell r="A4405">
            <v>92899</v>
          </cell>
          <cell r="B4405" t="str">
            <v>UNIÃO, EM FERRO GALVANIZADO, CONEXÃO ROSQUEADA, DN 32 (1 1/4"), INSTALADO EM REDE DE ALIMENTAÇÃO PARA SPRINKLER - FORNECIMENTO E INSTALAÇÃO. AF_10/2020</v>
          </cell>
          <cell r="C4405" t="str">
            <v>UN</v>
          </cell>
          <cell r="D4405">
            <v>78.31</v>
          </cell>
        </row>
        <row r="4406">
          <cell r="A4406">
            <v>92900</v>
          </cell>
          <cell r="B4406" t="str">
            <v>UNIÃO, EM FERRO GALVANIZADO, CONEXÃO ROSQUEADA, DN 40 (1 1/2"), INSTALADO EM REDE DE ALIMENTAÇÃO PARA SPRINKLER - FORNECIMENTO E INSTALAÇÃO. AF_10/2020</v>
          </cell>
          <cell r="C4406" t="str">
            <v>UN</v>
          </cell>
          <cell r="D4406">
            <v>94.52</v>
          </cell>
        </row>
        <row r="4407">
          <cell r="A4407">
            <v>92901</v>
          </cell>
          <cell r="B4407" t="str">
            <v>UNIÃO, EM FERRO GALVANIZADO, CONEXÃO ROSQUEADA, DN 50 (2"), INSTALADO EM REDE DE ALIMENTAÇÃO PARA SPRINKLER - FORNECIMENTO E INSTALAÇÃO. AF_10/2020</v>
          </cell>
          <cell r="C4407" t="str">
            <v>UN</v>
          </cell>
          <cell r="D4407">
            <v>132.27000000000001</v>
          </cell>
        </row>
        <row r="4408">
          <cell r="A4408">
            <v>92902</v>
          </cell>
          <cell r="B4408" t="str">
            <v>UNIÃO, EM FERRO GALVANIZADO, CONEXÃO ROSQUEADA, DN 65 (2 1/2"), INSTALADO EM REDE DE ALIMENTAÇÃO PARA SPRINKLER - FORNECIMENTO E INSTALAÇÃO. AF_10/2020</v>
          </cell>
          <cell r="C4408" t="str">
            <v>UN</v>
          </cell>
          <cell r="D4408">
            <v>208.62</v>
          </cell>
        </row>
        <row r="4409">
          <cell r="A4409">
            <v>92903</v>
          </cell>
          <cell r="B4409" t="str">
            <v>UNIÃO, EM FERRO GALVANIZADO, CONEXÃO ROSQUEADA, DN 80 (3"), INSTALADO EM REDE DE ALIMENTAÇÃO PARA SPRINKLER - FORNECIMENTO E INSTALAÇÃO. AF_10/2020</v>
          </cell>
          <cell r="C4409" t="str">
            <v>UN</v>
          </cell>
          <cell r="D4409">
            <v>313.91000000000003</v>
          </cell>
        </row>
        <row r="4410">
          <cell r="A4410">
            <v>92904</v>
          </cell>
          <cell r="B4410" t="str">
            <v>UNIÃO, EM FERRO GALVANIZADO, CONEXÃO ROSQUEADA, DN 15 (1/2"), INSTALADO EM RAMAIS E SUB-RAMAIS DE GÁS - FORNECIMENTO E INSTALAÇÃO. AF_10/2020</v>
          </cell>
          <cell r="C4410" t="str">
            <v>UN</v>
          </cell>
          <cell r="D4410">
            <v>35.880000000000003</v>
          </cell>
        </row>
        <row r="4411">
          <cell r="A4411">
            <v>92905</v>
          </cell>
          <cell r="B4411" t="str">
            <v>UNIÃO, EM FERRO GALVANIZADO, CONEXÃO ROSQUEADA, DN 20 (3/4"), INSTALADO EM RAMAIS E SUB-RAMAIS DE GÁS - FORNECIMENTO E INSTALAÇÃO. AF_10/2020</v>
          </cell>
          <cell r="C4411" t="str">
            <v>UN</v>
          </cell>
          <cell r="D4411">
            <v>50.9</v>
          </cell>
        </row>
        <row r="4412">
          <cell r="A4412">
            <v>92906</v>
          </cell>
          <cell r="B4412" t="str">
            <v>UNIÃO, EM FERRO GALVANIZADO, CONEXÃO ROSQUEADA, DN 25 (1"), INSTALADO EM RAMAIS E SUB-RAMAIS DE GÁS - FORNECIMENTO E INSTALAÇÃO. AF_10/2020</v>
          </cell>
          <cell r="C4412" t="str">
            <v>UN</v>
          </cell>
          <cell r="D4412">
            <v>61.31</v>
          </cell>
        </row>
        <row r="4413">
          <cell r="A4413">
            <v>92907</v>
          </cell>
          <cell r="B4413" t="str">
            <v>LUVA DE REDUÇÃO, EM FERRO GALVANIZADO, 2" X 1 1/2", CONEXÃO ROSQUEADA, INSTALADO EM PRUMADAS - FORNECIMENTO E INSTALAÇÃO. AF_10/2020</v>
          </cell>
          <cell r="C4413" t="str">
            <v>UN</v>
          </cell>
          <cell r="D4413">
            <v>76.11</v>
          </cell>
        </row>
        <row r="4414">
          <cell r="A4414">
            <v>92908</v>
          </cell>
          <cell r="B4414" t="str">
            <v>LUVA DE REDUÇÃO, EM FERRO GALVANIZADO, 2" X 1 1/4", CONEXÃO ROSQUEADA, INSTALADO EM PRUMADAS - FORNECIMENTO E INSTALAÇÃO. AF_10/2020</v>
          </cell>
          <cell r="C4414" t="str">
            <v>UN</v>
          </cell>
          <cell r="D4414">
            <v>76.11</v>
          </cell>
        </row>
        <row r="4415">
          <cell r="A4415">
            <v>92909</v>
          </cell>
          <cell r="B4415" t="str">
            <v>LUVA DE REDUÇÃO, EM FERRO GALVANIZADO, 2" X 1", CONEXÃO ROSQUEADA, INSTALADO EM PRUMADAS - FORNECIMENTO E INSTALAÇÃO. AF_10/2020</v>
          </cell>
          <cell r="C4415" t="str">
            <v>UN</v>
          </cell>
          <cell r="D4415">
            <v>76.11</v>
          </cell>
        </row>
        <row r="4416">
          <cell r="A4416">
            <v>92910</v>
          </cell>
          <cell r="B4416" t="str">
            <v>LUVA DE REDUÇÃO, EM FERRO GALVANIZADO, 2 1/2" X 1 1/2", CONEXÃO ROSQUEADA, INSTALADO EM PRUMADAS - FORNECIMENTO E INSTALAÇÃO. AF_10/2020</v>
          </cell>
          <cell r="C4416" t="str">
            <v>UN</v>
          </cell>
          <cell r="D4416">
            <v>111.91</v>
          </cell>
        </row>
        <row r="4417">
          <cell r="A4417">
            <v>92911</v>
          </cell>
          <cell r="B4417" t="str">
            <v>LUVA DE REDUÇÃO, EM FERRO GALVANIZADO, 2 1/2" X 2", CONEXÃO ROSQUEADA, INSTALADO EM PRUMADAS - FORNECIMENTO E INSTALAÇÃO. AF_10/2020</v>
          </cell>
          <cell r="C4417" t="str">
            <v>UN</v>
          </cell>
          <cell r="D4417">
            <v>111.91</v>
          </cell>
        </row>
        <row r="4418">
          <cell r="A4418">
            <v>92912</v>
          </cell>
          <cell r="B4418" t="str">
            <v>LUVA DE REDUÇÃO, EM FERRO GALVANIZADO, 3" X 1 1/2", CONEXÃO ROSQUEADA, INSTALADO EM PRUMADAS - FORNECIMENTO E INSTALAÇÃO. AF_10/2020</v>
          </cell>
          <cell r="C4418" t="str">
            <v>UN</v>
          </cell>
          <cell r="D4418">
            <v>151.9</v>
          </cell>
        </row>
        <row r="4419">
          <cell r="A4419">
            <v>92913</v>
          </cell>
          <cell r="B4419" t="str">
            <v>LUVA DE REDUÇÃO, EM FERRO GALVANIZADO, 3" X 2 1/2", CONEXÃO ROSQUEADA, INSTALADO EM PRUMADAS - FORNECIMENTO E INSTALAÇÃO. AF_10/2020</v>
          </cell>
          <cell r="C4419" t="str">
            <v>UN</v>
          </cell>
          <cell r="D4419">
            <v>154.79</v>
          </cell>
        </row>
        <row r="4420">
          <cell r="A4420">
            <v>92914</v>
          </cell>
          <cell r="B4420" t="str">
            <v>LUVA DE REDUÇÃO, EM FERRO GALVANIZADO, 3" X 2", CONEXÃO ROSQUEADA, INSTALADO EM PRUMADAS - FORNECIMENTO E INSTALAÇÃO. AF_10/2020</v>
          </cell>
          <cell r="C4420" t="str">
            <v>UN</v>
          </cell>
          <cell r="D4420">
            <v>154.79</v>
          </cell>
        </row>
        <row r="4421">
          <cell r="A4421">
            <v>92918</v>
          </cell>
          <cell r="B4421" t="str">
            <v>LUVA DE REDUÇÃO, EM FERRO GALVANIZADO, 1" X 1/2", CONEXÃO ROSQUEADA, INSTALADO EM REDE DE ALIMENTAÇÃO PARA HIDRANTE - FORNECIMENTO E INSTALAÇÃO. AF_10/2020</v>
          </cell>
          <cell r="C4421" t="str">
            <v>UN</v>
          </cell>
          <cell r="D4421">
            <v>39.369999999999997</v>
          </cell>
        </row>
        <row r="4422">
          <cell r="A4422">
            <v>92920</v>
          </cell>
          <cell r="B4422" t="str">
            <v>LUVA DE REDUÇÃO, EM FERRO GALVANIZADO, 1" X 3/4", CONEXÃO ROSQUEADA, INSTALADO EM REDE DE ALIMENTAÇÃO PARA HIDRANTE - FORNECIMENTO E INSTALAÇÃO. AF_10/2020</v>
          </cell>
          <cell r="C4422" t="str">
            <v>UN</v>
          </cell>
          <cell r="D4422">
            <v>39.659999999999997</v>
          </cell>
        </row>
        <row r="4423">
          <cell r="A4423">
            <v>92925</v>
          </cell>
          <cell r="B4423" t="str">
            <v>LUVA DE REDUÇÃO, EM FERRO GALVANIZADO, 1 1/4" X 1", CONEXÃO ROSQUEADA, INSTALADO EM REDE DE ALIMENTAÇÃO PARA HIDRANTE - FORNECIMENTO E INSTALAÇÃO. AF_10/2020</v>
          </cell>
          <cell r="C4423" t="str">
            <v>UN</v>
          </cell>
          <cell r="D4423">
            <v>49.26</v>
          </cell>
        </row>
        <row r="4424">
          <cell r="A4424">
            <v>92926</v>
          </cell>
          <cell r="B4424" t="str">
            <v>LUVA DE REDUÇÃO, EM FERRO GALVANIZADO, 1 1/4" X 1/2", CONEXÃO ROSQUEADA, INSTALADO EM REDE DE ALIMENTAÇÃO PARA HIDRANTE - FORNECIMENTO E INSTALAÇÃO. AF_10/2020</v>
          </cell>
          <cell r="C4424" t="str">
            <v>UN</v>
          </cell>
          <cell r="D4424">
            <v>49.25</v>
          </cell>
        </row>
        <row r="4425">
          <cell r="A4425">
            <v>92927</v>
          </cell>
          <cell r="B4425" t="str">
            <v>LUVA DE REDUÇÃO, EM FERRO GALVANIZADO, 1 1/4" X 3/4", CONEXÃO ROSQUEADA, INSTALADO EM REDE DE ALIMENTAÇÃO PARA HIDRANTE - FORNECIMENTO E INSTALAÇÃO. AF_10/2020</v>
          </cell>
          <cell r="C4425" t="str">
            <v>UN</v>
          </cell>
          <cell r="D4425">
            <v>49.25</v>
          </cell>
        </row>
        <row r="4426">
          <cell r="A4426">
            <v>92928</v>
          </cell>
          <cell r="B4426" t="str">
            <v>LUVA DE REDUÇÃO, EM FERRO GALVANIZADO, 1 1/2" X 1 1/4", CONEXÃO ROSQUEADA, INSTALADO EM REDE DE ALIMENTAÇÃO PARA HIDRANTE - FORNECIMENTO E INSTALAÇÃO. AF_10/2020</v>
          </cell>
          <cell r="C4426" t="str">
            <v>UN</v>
          </cell>
          <cell r="D4426">
            <v>56.51</v>
          </cell>
        </row>
        <row r="4427">
          <cell r="A4427">
            <v>92929</v>
          </cell>
          <cell r="B4427" t="str">
            <v>LUVA DE REDUÇÃO, EM FERRO GALVANIZADO, 1 1/2" X 1", CONEXÃO ROSQUEADA, INSTALADO EM REDE DE ALIMENTAÇÃO PARA HIDRANTE - FORNECIMENTO E INSTALAÇÃO. AF_10/2020</v>
          </cell>
          <cell r="C4427" t="str">
            <v>UN</v>
          </cell>
          <cell r="D4427">
            <v>56.51</v>
          </cell>
        </row>
        <row r="4428">
          <cell r="A4428">
            <v>92930</v>
          </cell>
          <cell r="B4428" t="str">
            <v>LUVA DE REDUÇÃO, EM FERRO GALVANIZADO, 1 1/2" X 3/4", CONEXÃO ROSQUEADA, INSTALADO EM REDE DE ALIMENTAÇÃO PARA HIDRANTE - FORNECIMENTO E INSTALAÇÃO. AF_10/2020</v>
          </cell>
          <cell r="C4428" t="str">
            <v>UN</v>
          </cell>
          <cell r="D4428">
            <v>56.51</v>
          </cell>
        </row>
        <row r="4429">
          <cell r="A4429">
            <v>92931</v>
          </cell>
          <cell r="B4429" t="str">
            <v>LUVA DE REDUÇÃO, EM FERRO GALVANIZADO, 2" X 1 1/2", CONEXÃO ROSQUEADA, INSTALADO EM REDE DE ALIMENTAÇÃO PARA HIDRANTE - FORNECIMENTO E INSTALAÇÃO. AF_10/2020</v>
          </cell>
          <cell r="C4429" t="str">
            <v>UN</v>
          </cell>
          <cell r="D4429">
            <v>76.06</v>
          </cell>
        </row>
        <row r="4430">
          <cell r="A4430">
            <v>92932</v>
          </cell>
          <cell r="B4430" t="str">
            <v>LUVA DE REDUÇÃO, EM FERRO GALVANIZADO, 2" X 1 1/4", CONEXÃO ROSQUEADA, INSTALADO EM REDE DE ALIMENTAÇÃO PARA HIDRANTE - FORNECIMENTO E INSTALAÇÃO. AF_10/2020</v>
          </cell>
          <cell r="C4430" t="str">
            <v>UN</v>
          </cell>
          <cell r="D4430">
            <v>76.06</v>
          </cell>
        </row>
        <row r="4431">
          <cell r="A4431">
            <v>92933</v>
          </cell>
          <cell r="B4431" t="str">
            <v>LUVA DE REDUÇÃO, EM FERRO GALVANIZADO, 2" X 1", CONEXÃO ROSQUEADA, INSTALADO EM REDE DE ALIMENTAÇÃO PARA HIDRANTE - FORNECIMENTO E INSTALAÇÃO. AF_10/2020</v>
          </cell>
          <cell r="C4431" t="str">
            <v>UN</v>
          </cell>
          <cell r="D4431">
            <v>76.06</v>
          </cell>
        </row>
        <row r="4432">
          <cell r="A4432">
            <v>92934</v>
          </cell>
          <cell r="B4432" t="str">
            <v>LUVA DE REDUÇÃO, EM FERRO GALVANIZADO, 2 1/2" X 1 1/2", CONEXÃO ROSQUEADA, INSTALADO EM REDE DE ALIMENTAÇÃO PARA HIDRANTE - FORNECIMENTO E INSTALAÇÃO. AF_10/2020</v>
          </cell>
          <cell r="C4432" t="str">
            <v>UN</v>
          </cell>
          <cell r="D4432">
            <v>113.59</v>
          </cell>
        </row>
        <row r="4433">
          <cell r="A4433">
            <v>92935</v>
          </cell>
          <cell r="B4433" t="str">
            <v>LUVA DE REDUÇÃO, EM FERRO GALVANIZADO, 2 1/2" X 2", CONEXÃO ROSQUEADA, INSTALADO EM REDE DE ALIMENTAÇÃO PARA HIDRANTE - FORNECIMENTO E INSTALAÇÃO. AF_10/2020</v>
          </cell>
          <cell r="C4433" t="str">
            <v>UN</v>
          </cell>
          <cell r="D4433">
            <v>113.59</v>
          </cell>
        </row>
        <row r="4434">
          <cell r="A4434">
            <v>92936</v>
          </cell>
          <cell r="B4434" t="str">
            <v>LUVA DE REDUÇÃO, EM FERRO GALVANIZADO, 3" X 2 1/2", CONEXÃO ROSQUEADA, INSTALADO EM REDE DE ALIMENTAÇÃO PARA HIDRANTE - FORNECIMENTO E INSTALAÇÃO. AF_10/2020</v>
          </cell>
          <cell r="C4434" t="str">
            <v>UN</v>
          </cell>
          <cell r="D4434">
            <v>158.26</v>
          </cell>
        </row>
        <row r="4435">
          <cell r="A4435">
            <v>92937</v>
          </cell>
          <cell r="B4435" t="str">
            <v>LUVA DE REDUÇÃO, EM FERRO GALVANIZADO, 3" X 2", CONEXÃO ROSQUEADA, INSTALADO EM REDE DE ALIMENTAÇÃO PARA HIDRANTE - FORNECIMENTO E INSTALAÇÃO. AF_10/2020</v>
          </cell>
          <cell r="C4435" t="str">
            <v>UN</v>
          </cell>
          <cell r="D4435">
            <v>158.26</v>
          </cell>
        </row>
        <row r="4436">
          <cell r="A4436">
            <v>92938</v>
          </cell>
          <cell r="B4436" t="str">
            <v>LUVA DE REDUÇÃO, EM FERRO GALVANIZADO, 1" X 1/2", CONEXÃO ROSQUEADA, INSTALADO EM REDE DE ALIMENTAÇÃO PARA SPRINKLER - FORNECIMENTO E INSTALAÇÃO. AF_10/2020</v>
          </cell>
          <cell r="C4436" t="str">
            <v>UN</v>
          </cell>
          <cell r="D4436">
            <v>30.02</v>
          </cell>
        </row>
        <row r="4437">
          <cell r="A4437">
            <v>92939</v>
          </cell>
          <cell r="B4437" t="str">
            <v>LUVA DE REDUÇÃO, EM FERRO GALVANIZADO, 1" X 3/4", CONEXÃO ROSQUEADA, INSTALADO EM REDE DE ALIMENTAÇÃO PARA SPRINKLER - FORNECIMENTO E INSTALAÇÃO. AF_10/2020</v>
          </cell>
          <cell r="C4437" t="str">
            <v>UN</v>
          </cell>
          <cell r="D4437">
            <v>30.31</v>
          </cell>
        </row>
        <row r="4438">
          <cell r="A4438">
            <v>92940</v>
          </cell>
          <cell r="B4438" t="str">
            <v>LUVA DE REDUÇÃO, EM FERRO GALVANIZADO, 1 1/4" X 1", CONEXÃO ROSQUEADA, INSTALADO EM REDE DE ALIMENTAÇÃO PARA SPRINKLER - FORNECIMENTO E INSTALAÇÃO. AF_10/2020</v>
          </cell>
          <cell r="C4438" t="str">
            <v>UN</v>
          </cell>
          <cell r="D4438">
            <v>38.630000000000003</v>
          </cell>
        </row>
        <row r="4439">
          <cell r="A4439">
            <v>92941</v>
          </cell>
          <cell r="B4439" t="str">
            <v>LUVA DE REDUÇÃO, EM FERRO GALVANIZADO, 1 1/4" X 1/2", CONEXÃO ROSQUEADA, INSTALADO EM REDE DE ALIMENTAÇÃO PARA SPRINKLER - FORNECIMENTO E INSTALAÇÃO. AF_10/2020</v>
          </cell>
          <cell r="C4439" t="str">
            <v>UN</v>
          </cell>
          <cell r="D4439">
            <v>38.619999999999997</v>
          </cell>
        </row>
        <row r="4440">
          <cell r="A4440">
            <v>92942</v>
          </cell>
          <cell r="B4440" t="str">
            <v>LUVA DE REDUÇÃO, EM FERRO GALVANIZADO, 1 1/4" X 3/4", CONEXÃO ROSQUEADA, INSTALADO EM REDE DE ALIMENTAÇÃO PARA SPRINKLER - FORNECIMENTO E INSTALAÇÃO. AF_10/2020</v>
          </cell>
          <cell r="C4440" t="str">
            <v>UN</v>
          </cell>
          <cell r="D4440">
            <v>38.619999999999997</v>
          </cell>
        </row>
        <row r="4441">
          <cell r="A4441">
            <v>92943</v>
          </cell>
          <cell r="B4441" t="str">
            <v>LUVA DE REDUÇÃO, EM FERRO GALVANIZADO, 1 1/2" X 1 1/4", CONEXÃO ROSQUEADA, INSTALADO EM REDE DE ALIMENTAÇÃO PARA SPRINKLER - FORNECIMENTO E INSTALAÇÃO. AF_10/2020</v>
          </cell>
          <cell r="C4441" t="str">
            <v>UN</v>
          </cell>
          <cell r="D4441">
            <v>44.4</v>
          </cell>
        </row>
        <row r="4442">
          <cell r="A4442">
            <v>92944</v>
          </cell>
          <cell r="B4442" t="str">
            <v>LUVA DE REDUÇÃO, EM FERRO GALVANIZADO, 1 1/2" X 1", CONEXÃO ROSQUEADA, INSTALADO EM REDE DE ALIMENTAÇÃO PARA SPRINKLER - FORNECIMENTO E INSTALAÇÃO. AF_10/2020</v>
          </cell>
          <cell r="C4442" t="str">
            <v>UN</v>
          </cell>
          <cell r="D4442">
            <v>44.4</v>
          </cell>
        </row>
        <row r="4443">
          <cell r="A4443">
            <v>92945</v>
          </cell>
          <cell r="B4443" t="str">
            <v>LUVA DE REDUÇÃO, EM FERRO GALVANIZADO, 1 1/2" X 3/4", CONEXÃO ROSQUEADA, INSTALADO EM REDE DE ALIMENTAÇÃO PARA SPRINKLER - FORNECIMENTO E INSTALAÇÃO. AF_10/2020</v>
          </cell>
          <cell r="C4443" t="str">
            <v>UN</v>
          </cell>
          <cell r="D4443">
            <v>44.4</v>
          </cell>
        </row>
        <row r="4444">
          <cell r="A4444">
            <v>92946</v>
          </cell>
          <cell r="B4444" t="str">
            <v>LUVA DE REDUÇÃO, EM FERRO GALVANIZADO, 2" X 1 1/2", CONEXÃO ROSQUEADA, INSTALADO EM REDE DE ALIMENTAÇÃO PARA SPRINKLER - FORNECIMENTO E INSTALAÇÃO. AF_10/2020</v>
          </cell>
          <cell r="C4444" t="str">
            <v>UN</v>
          </cell>
          <cell r="D4444">
            <v>62.11</v>
          </cell>
        </row>
        <row r="4445">
          <cell r="A4445">
            <v>92947</v>
          </cell>
          <cell r="B4445" t="str">
            <v>LUVA DE REDUÇÃO, EM FERRO GALVANIZADO, 2" X 1 1/4", CONEXÃO ROSQUEADA, INSTALADO EM REDE DE ALIMENTAÇÃO PARA SPRINKLER - FORNECIMENTO E INSTALAÇÃO. AF_10/2020</v>
          </cell>
          <cell r="C4445" t="str">
            <v>UN</v>
          </cell>
          <cell r="D4445">
            <v>62.11</v>
          </cell>
        </row>
        <row r="4446">
          <cell r="A4446">
            <v>92948</v>
          </cell>
          <cell r="B4446" t="str">
            <v>LUVA DE REDUÇÃO, EM FERRO GALVANIZADO, 2" X 1", CONEXÃO ROSQUEADA, INSTALADO EM REDE DE ALIMENTAÇÃO PARA SPRINKLER - FORNECIMENTO E INSTALAÇÃO. AF_10/2020</v>
          </cell>
          <cell r="C4446" t="str">
            <v>UN</v>
          </cell>
          <cell r="D4446">
            <v>62.11</v>
          </cell>
        </row>
        <row r="4447">
          <cell r="A4447">
            <v>92949</v>
          </cell>
          <cell r="B4447" t="str">
            <v>LUVA DE REDUÇÃO, EM FERRO GALVANIZADO, 2 1/2" X 1 1/2", CONEXÃO ROSQUEADA, INSTALADO EM REDE DE ALIMENTAÇÃO PARA SPRINKLER - FORNECIMENTO E INSTALAÇÃO. AF_10/2020</v>
          </cell>
          <cell r="C4447" t="str">
            <v>UN</v>
          </cell>
          <cell r="D4447">
            <v>96.88</v>
          </cell>
        </row>
        <row r="4448">
          <cell r="A4448">
            <v>92950</v>
          </cell>
          <cell r="B4448" t="str">
            <v>LUVA DE REDUÇÃO, EM FERRO GALVANIZADO, 2 1/2" X 2", CONEXÃO ROSQUEADA, INSTALADO EM REDE DE ALIMENTAÇÃO PARA SPRINKLER - FORNECIMENTO E INSTALAÇÃO. AF_10/2020</v>
          </cell>
          <cell r="C4448" t="str">
            <v>UN</v>
          </cell>
          <cell r="D4448">
            <v>96.88</v>
          </cell>
        </row>
        <row r="4449">
          <cell r="A4449">
            <v>92951</v>
          </cell>
          <cell r="B4449" t="str">
            <v>LUVA DE REDUÇÃO, EM FERRO GALVANIZADO, 3" X 2 1/2", CONEXÃO ROSQUEADA, INSTALADO EM REDE DE ALIMENTAÇÃO PARA SPRINKLER - FORNECIMENTO E INSTALAÇÃO. AF_10/2020</v>
          </cell>
          <cell r="C4449" t="str">
            <v>UN</v>
          </cell>
          <cell r="D4449">
            <v>138.83000000000001</v>
          </cell>
        </row>
        <row r="4450">
          <cell r="A4450">
            <v>92952</v>
          </cell>
          <cell r="B4450" t="str">
            <v>LUVA DE REDUÇÃO, EM FERRO GALVANIZADO, 3" X 2", CONEXÃO ROSQUEADA, INSTALADO EM REDE DE ALIMENTAÇÃO PARA SPRINKLER - FORNECIMENTO E INSTALAÇÃO. AF_10/2020</v>
          </cell>
          <cell r="C4450" t="str">
            <v>UN</v>
          </cell>
          <cell r="D4450">
            <v>138.83000000000001</v>
          </cell>
        </row>
        <row r="4451">
          <cell r="A4451">
            <v>92953</v>
          </cell>
          <cell r="B4451" t="str">
            <v>LUVA DE REDUÇÃO, EM FERRO GALVANIZADO, 3/4" X 1/2", CONEXÃO ROSQUEADA, INSTALADO EM RAMAIS E SUB-RAMAIS DE GÁS - FORNECIMENTO E INSTALAÇÃO. AF_10/2020</v>
          </cell>
          <cell r="C4451" t="str">
            <v>UN</v>
          </cell>
          <cell r="D4451">
            <v>25.69</v>
          </cell>
        </row>
        <row r="4452">
          <cell r="A4452">
            <v>93050</v>
          </cell>
          <cell r="B4452" t="str">
            <v>LUVA PASSANTE EM COBRE, DN 22 MM, SEM ANEL DE SOLDA, INSTALADO EM PRUMADA DE HIDRÁULICA PREDIAL - FORNECIMENTO E INSTALAÇÃO. AF_04/2022</v>
          </cell>
          <cell r="C4452" t="str">
            <v>UN</v>
          </cell>
          <cell r="D4452">
            <v>11.35</v>
          </cell>
        </row>
        <row r="4453">
          <cell r="A4453">
            <v>93052</v>
          </cell>
          <cell r="B4453" t="str">
            <v>JUNTA DE EXPANSÃO EM COBRE, DN 22 MM, PONTA X PONTA, INSTALADO EM PRUMADA DE HIDRÁULICA PREDIAL - FORNECIMENTO E INSTALAÇÃO. AF_04/2022</v>
          </cell>
          <cell r="C4453" t="str">
            <v>UN</v>
          </cell>
          <cell r="D4453">
            <v>523.91</v>
          </cell>
        </row>
        <row r="4454">
          <cell r="A4454">
            <v>93054</v>
          </cell>
          <cell r="B4454" t="str">
            <v>CONECTOR EM BRONZE/LATÃO, DN 22 MM X 3/4", SEM ANEL DE SOLDA, BOLSA X ROSCA F, INSTALADO EM PRUMADA DE HIDRÁULICA PREDIAL - FORNECIMENTO E INSTALAÇÃO. AF_04/2022</v>
          </cell>
          <cell r="C4454" t="str">
            <v>UN</v>
          </cell>
          <cell r="D4454">
            <v>22.62</v>
          </cell>
        </row>
        <row r="4455">
          <cell r="A4455">
            <v>93055</v>
          </cell>
          <cell r="B4455" t="str">
            <v>CURVA DE TRANSPOSIÇÃO EM BRONZE/LATÃO, DN 22 MM, SEM ANEL DE SOLDA, BOLSA X BOLSA, INSTALADO EM PRUMADA DE HIDRÁULICA PREDIAL - FORNECIMENTO E INSTALAÇÃO. AF_04/2022</v>
          </cell>
          <cell r="C4455" t="str">
            <v>UN</v>
          </cell>
          <cell r="D4455">
            <v>45.3</v>
          </cell>
        </row>
        <row r="4456">
          <cell r="A4456">
            <v>93056</v>
          </cell>
          <cell r="B4456" t="str">
            <v>LUVA PASSANTE EM COBRE, DN 28 MM, SEM ANEL DE SOLDA, INSTALADO EM PRUMADA DE HIDRÁULICA PREDIAL - FORNECIMENTO E INSTALAÇÃO. AF_04/2022</v>
          </cell>
          <cell r="C4456" t="str">
            <v>UN</v>
          </cell>
          <cell r="D4456">
            <v>16.989999999999998</v>
          </cell>
        </row>
        <row r="4457">
          <cell r="A4457">
            <v>93057</v>
          </cell>
          <cell r="B4457" t="str">
            <v>BUCHA DE REDUÇÃO EM COBRE, DN 28 MM X 22 MM, SEM ANEL DE SOLDA, PONTA X BOLSA, INSTALADO EM PRUMADA DE HIDRÁULICA PREDIAL - FORNECIMENTO E INSTALAÇÃO. AF_04/2022</v>
          </cell>
          <cell r="C4457" t="str">
            <v>UN</v>
          </cell>
          <cell r="D4457">
            <v>14.12</v>
          </cell>
        </row>
        <row r="4458">
          <cell r="A4458">
            <v>93058</v>
          </cell>
          <cell r="B4458" t="str">
            <v>JUNTA DE EXPANSÃO EM COBRE, DN 28 MM, PONTA X PONTA, INSTALADO EM PRUMADA DE HIDRÁULICA PREDIAL - FORNECIMENTO E INSTALAÇÃO. AF_04/2022</v>
          </cell>
          <cell r="C4458" t="str">
            <v>UN</v>
          </cell>
          <cell r="D4458">
            <v>576.38</v>
          </cell>
        </row>
        <row r="4459">
          <cell r="A4459">
            <v>93059</v>
          </cell>
          <cell r="B4459" t="str">
            <v>CONECTOR EM BRONZE/LATÃO, DN 28 MM X 1/2", SEM ANEL DE SOLDA, BOLSA X ROSCA F, INSTALADO EM PRUMADA DE HIDRÁULICA PREDIAL - FORNECIMENTO E INSTALAÇÃO. AF_04/2022</v>
          </cell>
          <cell r="C4459" t="str">
            <v>UN</v>
          </cell>
          <cell r="D4459">
            <v>29.51</v>
          </cell>
        </row>
        <row r="4460">
          <cell r="A4460">
            <v>93060</v>
          </cell>
          <cell r="B4460" t="str">
            <v>CURVA DE TRANSPOSIÇÃO EM BRONZE/LATÃO, DN 28 MM, SEM ANEL DE SOLDA, BOLSA X BOLSA, INSTALADO EM PRUMADA DE HIDRÁULICA PREDIAL - FORNECIMENTO E INSTALAÇÃO. AF_04/2022</v>
          </cell>
          <cell r="C4460" t="str">
            <v>UN</v>
          </cell>
          <cell r="D4460">
            <v>79.400000000000006</v>
          </cell>
        </row>
        <row r="4461">
          <cell r="A4461">
            <v>93061</v>
          </cell>
          <cell r="B4461" t="str">
            <v>LUVA PASSANTE EM COBRE, DN 35 MM, SEM ANEL DE SOLDA, INSTALADO EM PRUMADA DE HIDRÁULICA PREDIAL - FORNECIMENTO E INSTALAÇÃO. AF_04/2022</v>
          </cell>
          <cell r="C4461" t="str">
            <v>UN</v>
          </cell>
          <cell r="D4461">
            <v>32.19</v>
          </cell>
        </row>
        <row r="4462">
          <cell r="A4462">
            <v>93062</v>
          </cell>
          <cell r="B4462" t="str">
            <v>BUCHA DE REDUÇÃO EM COBRE, DN 35 MM X 28 MM, SEM ANEL DE SOLDA, PONTA X BOLSA, INSTALADO EM PRUMADA DE HIDRÁULICA PREDIAL - FORNECIMENTO E INSTALAÇÃO. AF_04/2022</v>
          </cell>
          <cell r="C4462" t="str">
            <v>UN</v>
          </cell>
          <cell r="D4462">
            <v>27.15</v>
          </cell>
        </row>
        <row r="4463">
          <cell r="A4463">
            <v>93063</v>
          </cell>
          <cell r="B4463" t="str">
            <v>JUNTA DE EXPANSÃO EM BRONZE/LATÃO, DN 35 MM, PONTA X PONTA, INSTALADO EM PRUMADA DE HIDRÁULICA PREDIAL - FORNECIMENTO E INSTALAÇÃO. AF_04/2022</v>
          </cell>
          <cell r="C4463" t="str">
            <v>UN</v>
          </cell>
          <cell r="D4463">
            <v>660.49</v>
          </cell>
        </row>
        <row r="4464">
          <cell r="A4464">
            <v>93064</v>
          </cell>
          <cell r="B4464" t="str">
            <v>LUVA PASSANTE EM COBRE, DN 42 MM, SEM ANEL DE SOLDA, INSTALADO EM PRUMADA DE HIDRÁULICA PREDIAL - FORNECIMENTO E INSTALAÇÃO. AF_04/2022</v>
          </cell>
          <cell r="C4464" t="str">
            <v>UN</v>
          </cell>
          <cell r="D4464">
            <v>49.41</v>
          </cell>
        </row>
        <row r="4465">
          <cell r="A4465">
            <v>93065</v>
          </cell>
          <cell r="B4465" t="str">
            <v>BUCHA DE REDUÇÃO EM COBRE, DN 42 MM X 35 MM, SEM ANEL DE SOLDA, PONTA X BOLSA, INSTALADO EM PRUMADA DE HIDRÁULICA PREDIAL - FORNECIMENTO E INSTALAÇÃO. AF_04/2022</v>
          </cell>
          <cell r="C4465" t="str">
            <v>UN</v>
          </cell>
          <cell r="D4465">
            <v>44.38</v>
          </cell>
        </row>
        <row r="4466">
          <cell r="A4466">
            <v>93066</v>
          </cell>
          <cell r="B4466" t="str">
            <v>JUNTA DE EXPANSÃO EM BRONZE/LATÃO, DN 42 MM, PONTA X PONTA, INSTALADO EM PRUMADA DE HIDRÁULICA PREDIAL - FORNECIMENTO E INSTALAÇÃO. AF_04/2022</v>
          </cell>
          <cell r="C4466" t="str">
            <v>UN</v>
          </cell>
          <cell r="D4466">
            <v>828.87</v>
          </cell>
        </row>
        <row r="4467">
          <cell r="A4467">
            <v>93067</v>
          </cell>
          <cell r="B4467" t="str">
            <v>LUVA PASSANTE EM COBRE, DN 54 MM, SEM ANEL DE SOLDA, INSTALADO EM PRUMADA DE HIDRÁULICA PREDIAL - FORNECIMENTO E INSTALAÇÃO. AF_04/2022</v>
          </cell>
          <cell r="C4467" t="str">
            <v>UN</v>
          </cell>
          <cell r="D4467">
            <v>73.48</v>
          </cell>
        </row>
        <row r="4468">
          <cell r="A4468">
            <v>93068</v>
          </cell>
          <cell r="B4468" t="str">
            <v>BUCHA DE REDUÇÃO EM COBRE, DN 54 MM X 42 MM, SEM ANEL DE SOLDA, PONTA X BOLSA, INSTALADO EM PRUMADA DE HIDRÁULICA PREDIAL - FORNECIMENTO E INSTALAÇÃO. AF_04/2022</v>
          </cell>
          <cell r="C4468" t="str">
            <v>UN</v>
          </cell>
          <cell r="D4468">
            <v>62.49</v>
          </cell>
        </row>
        <row r="4469">
          <cell r="A4469">
            <v>93069</v>
          </cell>
          <cell r="B4469" t="str">
            <v>JUNTA DE EXPANSÃO EM BRONZE/LATÃO, DN 54 MM, PONTA X PONTA, INSTALADO EM PRUMADA DE HIDRÁULICA PREDIAL - FORNECIMENTO E INSTALAÇÃO. AF_04/2022</v>
          </cell>
          <cell r="C4469" t="str">
            <v>UN</v>
          </cell>
          <cell r="D4469">
            <v>1148.94</v>
          </cell>
        </row>
        <row r="4470">
          <cell r="A4470">
            <v>93070</v>
          </cell>
          <cell r="B4470" t="str">
            <v>LUVA PASSANTE EM COBRE, DN 66 MM, SEM ANEL DE SOLDA, INSTALADO EM PRUMADA DE HIDRÁULICA PREDIAL - FORNECIMENTO E INSTALAÇÃO. AF_04/2022</v>
          </cell>
          <cell r="C4470" t="str">
            <v>UN</v>
          </cell>
          <cell r="D4470">
            <v>185.51</v>
          </cell>
        </row>
        <row r="4471">
          <cell r="A4471">
            <v>93071</v>
          </cell>
          <cell r="B4471" t="str">
            <v>BUCHA DE REDUÇÃO EM COBRE, DN 66 MM X 54 MM, SEM ANEL DE SOLDA, PONTA X BOLSA, INSTALADO EM PRUMADA DE HIDRÁULICA PREDIAL - FORNECIMENTO E INSTALAÇÃO. AF_04/2022</v>
          </cell>
          <cell r="C4471" t="str">
            <v>UN</v>
          </cell>
          <cell r="D4471">
            <v>170.54</v>
          </cell>
        </row>
        <row r="4472">
          <cell r="A4472">
            <v>93072</v>
          </cell>
          <cell r="B4472" t="str">
            <v>JUNTA DE EXPANSÃO EM BRONZE/LATÃO, DN 66 MM, PONTA X PONTA, INSTALADO EM PRUMADA DE HIDRÁULICA PREDIAL - FORNECIMENTO E INSTALAÇÃO. AF_04/2022</v>
          </cell>
          <cell r="C4472" t="str">
            <v>UN</v>
          </cell>
          <cell r="D4472">
            <v>1516.32</v>
          </cell>
        </row>
        <row r="4473">
          <cell r="A4473">
            <v>93074</v>
          </cell>
          <cell r="B4473" t="str">
            <v>CURVA EM COBRE, DN 15 MM, 45 GRAUS, SEM ANEL DE SOLDA, BOLSA X BOLSA, INSTALADO EM RAMAL DE DISTRIBUIÇÃO DE HIDRÁULICA PREDIAL - FORNECIMENTO E INSTALAÇÃO. AF_04/2022</v>
          </cell>
          <cell r="C4473" t="str">
            <v>UN</v>
          </cell>
          <cell r="D4473">
            <v>13.5</v>
          </cell>
        </row>
        <row r="4474">
          <cell r="A4474">
            <v>93075</v>
          </cell>
          <cell r="B4474" t="str">
            <v>COTOVELO EM BRONZE/LATÃO, DN 15 MM X 1/2", 90 GRAUS, SEM ANEL DE SOLDA, BOLSA X ROSCA F, INSTALADO EM RAMAL DE DISTRIBUIÇÃO DE HIDRÁULICA PREDIAL - FORNECIMENTO E INSTALAÇÃO. AF_04/2022</v>
          </cell>
          <cell r="C4474" t="str">
            <v>UN</v>
          </cell>
          <cell r="D4474">
            <v>19.86</v>
          </cell>
        </row>
        <row r="4475">
          <cell r="A4475">
            <v>93076</v>
          </cell>
          <cell r="B4475" t="str">
            <v>CURVA EM COBRE, DN 22 MM, 45 GRAUS, SEM ANEL DE SOLDA, BOLSA X BOLSA, INSTALADO EM RAMAL DE DISTRIBUIÇÃO DE HIDRÁULICA PREDIAL - FORNECIMENTO E INSTALAÇÃO. AF_04/2022</v>
          </cell>
          <cell r="C4475" t="str">
            <v>UN</v>
          </cell>
          <cell r="D4475">
            <v>21.54</v>
          </cell>
        </row>
        <row r="4476">
          <cell r="A4476">
            <v>93077</v>
          </cell>
          <cell r="B4476" t="str">
            <v>COTOVELO EM BRONZE/LATÃO, DN 22 MM X 1/2", 90 GRAUS, SEM ANEL DE SOLDA, BOLSA X ROSCA F, INSTALADO EM RAMAL DE DISTRIBUIÇÃO DE HIDRÁULICA PREDIAL - FORNECIMENTO E INSTALAÇÃO. AF_04/2022</v>
          </cell>
          <cell r="C4476" t="str">
            <v>UN</v>
          </cell>
          <cell r="D4476">
            <v>28.11</v>
          </cell>
        </row>
        <row r="4477">
          <cell r="A4477">
            <v>93078</v>
          </cell>
          <cell r="B4477" t="str">
            <v>COTOVELO EM BRONZE/LATÃO, DN 22 MM X 3/4", 90 GRAUS, SEM ANEL DE SOLDA, BOLSA X ROSCA F, INSTALADO EM RAMAL DE DISTRIBUIÇÃO DE HIDRÁULICA PREDIAL - FORNECIMENTO E INSTALAÇÃO. AF_04/2022</v>
          </cell>
          <cell r="C4477" t="str">
            <v>UN</v>
          </cell>
          <cell r="D4477">
            <v>31.64</v>
          </cell>
        </row>
        <row r="4478">
          <cell r="A4478">
            <v>93079</v>
          </cell>
          <cell r="B4478" t="str">
            <v>CURVA EM COBRE, DN 28 MM, 45 GRAUS, SEM ANEL DE SOLDA, BOLSA X BOLSA, INSTALADO EM RAMAL DE DISTRIBUIÇÃO DE HIDRÁULICA PREDIAL - FORNECIMENTO E INSTALAÇÃO. AF_04/2022</v>
          </cell>
          <cell r="C4478" t="str">
            <v>UN</v>
          </cell>
          <cell r="D4478">
            <v>29.93</v>
          </cell>
        </row>
        <row r="4479">
          <cell r="A4479">
            <v>93080</v>
          </cell>
          <cell r="B4479" t="str">
            <v>LUVA PASSANTE EM COBRE, DN 15 MM, SEM ANEL DE SOLDA, INSTALADO EM RAMAL DE DISTRIBUIÇÃO DE HIDRÁULICA PREDIAL - FORNECIMENTO E INSTALAÇÃO. AF_04/2022</v>
          </cell>
          <cell r="C4479" t="str">
            <v>UN</v>
          </cell>
          <cell r="D4479">
            <v>8.8000000000000007</v>
          </cell>
        </row>
        <row r="4480">
          <cell r="A4480">
            <v>93081</v>
          </cell>
          <cell r="B4480" t="str">
            <v>CONECTOR EM BRONZE/LATÃO, DN 15 MM X 1/2", SEM ANEL DE SOLDA, BOLSA X ROSCA F, INSTALADO EM RAMAL DE DISTRIBUIÇÃO DE HIDRÁULICA PREDIAL - FORNECIMENTO E INSTALAÇÃO. AF_04/2022</v>
          </cell>
          <cell r="C4480" t="str">
            <v>UN</v>
          </cell>
          <cell r="D4480">
            <v>18.73</v>
          </cell>
        </row>
        <row r="4481">
          <cell r="A4481">
            <v>93082</v>
          </cell>
          <cell r="B4481" t="str">
            <v>CURVA DE TRANSPOSIÇÃO EM BRONZE/LATÃO, DN 15 MM, SEM ANEL DE SOLDA, BOLSA X BOLSA, INSTALADO EM RAMAL DE DISTRIBUIÇÃO DE HIDRÁULICA PREDIAL - FORNECIMENTO E INSTALAÇÃO. AF_04/2022</v>
          </cell>
          <cell r="C4481" t="str">
            <v>UN</v>
          </cell>
          <cell r="D4481">
            <v>24.24</v>
          </cell>
        </row>
        <row r="4482">
          <cell r="A4482">
            <v>93083</v>
          </cell>
          <cell r="B4482" t="str">
            <v>JUNTA DE EXPANSÃO EM COBRE, DN 15 MM, PONTA X PONTA, INSTALADO EM RAMAL DE DISTRIBUIÇÃO DE HIDRÁULICA PREDIAL - FORNECIMENTO E INSTALAÇÃO. AF_04/2022</v>
          </cell>
          <cell r="C4482" t="str">
            <v>UN</v>
          </cell>
          <cell r="D4482">
            <v>453.69</v>
          </cell>
        </row>
        <row r="4483">
          <cell r="A4483">
            <v>93084</v>
          </cell>
          <cell r="B4483" t="str">
            <v>LUVA PASSANTE EM COBRE, DN 22 MM, SEM ANEL DE SOLDA, INSTALADO EM RAMAL DE DISTRIBUIÇÃO DE HIDRÁULICA PREDIAL - FORNECIMENTO E INSTALAÇÃO. AF_04/2022</v>
          </cell>
          <cell r="C4483" t="str">
            <v>UN</v>
          </cell>
          <cell r="D4483">
            <v>14.15</v>
          </cell>
        </row>
        <row r="4484">
          <cell r="A4484">
            <v>93085</v>
          </cell>
          <cell r="B4484" t="str">
            <v>BUCHA DE REDUÇÃO EM COBRE, DN 22 MM X 15 MM, SEM ANEL DE SOLDA, PONTA X BOLSA, INSTALADO EM RAMAL DE DISTRIBUIÇÃO DE HIDRÁULICA PREDIAL - FORNECIMENTO E INSTALAÇÃO. AF_04/2022</v>
          </cell>
          <cell r="C4484" t="str">
            <v>UN</v>
          </cell>
          <cell r="D4484">
            <v>15.21</v>
          </cell>
        </row>
        <row r="4485">
          <cell r="A4485">
            <v>93086</v>
          </cell>
          <cell r="B4485" t="str">
            <v>JUNTA DE EXPANSÃO EM COBRE, DN 22 MM, PONTA X PONTA, INSTALADO EM RAMAL DE DISTRIBUIÇÃO DE HIDRÁULICA PREDIAL - FORNECIMENTO E INSTALAÇÃO. AF_04/2022</v>
          </cell>
          <cell r="C4485" t="str">
            <v>UN</v>
          </cell>
          <cell r="D4485">
            <v>526.71</v>
          </cell>
        </row>
        <row r="4486">
          <cell r="A4486">
            <v>93087</v>
          </cell>
          <cell r="B4486" t="str">
            <v>CONECTOR EM BRONZE/LATÃO, DN 22 MM X 1/2", SEM ANEL DE SOLDA, BOLSA X ROSCA F, INSTALADO EM RAMAL DE DISTRIBUIÇÃO DE HIDRÁULICA PREDIAL - FORNECIMENTO E INSTALAÇÃO. AF_04/2022</v>
          </cell>
          <cell r="C4486" t="str">
            <v>UN</v>
          </cell>
          <cell r="D4486">
            <v>19.63</v>
          </cell>
        </row>
        <row r="4487">
          <cell r="A4487">
            <v>93088</v>
          </cell>
          <cell r="B4487" t="str">
            <v>CONECTOR EM BRONZE/LATÃO, DN 22 MM X 3/4", SEM ANEL DE SOLDA, BOLSA X ROSCA F, INSTALADO EM RAMAL DE DISTRIBUIÇÃO DE HIDRÁULICA PREDIAL - FORNECIMENTO E INSTALAÇÃO. AF_04/2022</v>
          </cell>
          <cell r="C4487" t="str">
            <v>UN</v>
          </cell>
          <cell r="D4487">
            <v>24.32</v>
          </cell>
        </row>
        <row r="4488">
          <cell r="A4488">
            <v>93089</v>
          </cell>
          <cell r="B4488" t="str">
            <v>CURVA DE TRANSPOSIÇÃO EM BRONZE/LATÃO, DN 22 MM, SEM ANEL DE SOLDA, BOLSA X BOLSA, INSTALADO EM RAMAL DE DISTRIBUIÇÃO DE HIDRÁULICA PREDIAL - FORNECIMENTO E INSTALAÇÃO. AF_04/2022</v>
          </cell>
          <cell r="C4488" t="str">
            <v>UN</v>
          </cell>
          <cell r="D4488">
            <v>48.1</v>
          </cell>
        </row>
        <row r="4489">
          <cell r="A4489">
            <v>93090</v>
          </cell>
          <cell r="B4489" t="str">
            <v>LUVA PASSANTE EM COBRE, DN 28 MM, SEM ANEL DE SOLDA, INSTALADO EM RAMAL DE DISTRIBUIÇÃO DE HIDRÁULICA PREDIAL - FORNECIMENTO E INSTALAÇÃO. AF_04/2022</v>
          </cell>
          <cell r="C4489" t="str">
            <v>UN</v>
          </cell>
          <cell r="D4489">
            <v>19.559999999999999</v>
          </cell>
        </row>
        <row r="4490">
          <cell r="A4490">
            <v>93091</v>
          </cell>
          <cell r="B4490" t="str">
            <v>BUCHA DE REDUÇÃO EM COBRE, DN 28 MM X 22 MM, SEM ANEL DE SOLDA, INSTALADO EM RAMAL DE DISTRIBUIÇÃO DE HIDRÁULICA PREDIAL - FORNECIMENTO E INSTALAÇÃO. AF_04/2022</v>
          </cell>
          <cell r="C4490" t="str">
            <v>UN</v>
          </cell>
          <cell r="D4490">
            <v>16.8</v>
          </cell>
        </row>
        <row r="4491">
          <cell r="A4491">
            <v>93092</v>
          </cell>
          <cell r="B4491" t="str">
            <v>JUNTA DE EXPANSÃO EM COBRE, DN 28 MM, PONTA X PONTA, INSTALADO EM RAMAL DE DISTRIBUIÇÃO DE HIDRÁULICA PREDIAL - FORNECIMENTO E INSTALAÇÃO. AF_04/2022</v>
          </cell>
          <cell r="C4491" t="str">
            <v>UN</v>
          </cell>
          <cell r="D4491">
            <v>578.95000000000005</v>
          </cell>
        </row>
        <row r="4492">
          <cell r="A4492">
            <v>93093</v>
          </cell>
          <cell r="B4492" t="str">
            <v>CONECTOR EM BRONZE/LATÃO, DN 28 MM X 1/2", SEM ANEL DE SOLDA, BOLSA X ROSCA F, INSTALADO EM RAMAL DE DISTRIBUIÇÃO DE HIDRÁULICA PREDIAL - FORNECIMENTO E INSTALAÇÃO. AF_04/2022</v>
          </cell>
          <cell r="C4492" t="str">
            <v>UN</v>
          </cell>
          <cell r="D4492">
            <v>30.81</v>
          </cell>
        </row>
        <row r="4493">
          <cell r="A4493">
            <v>93094</v>
          </cell>
          <cell r="B4493" t="str">
            <v>CURVA DE TRANSPOSIÇÃO EM BRONZE/LATÃO, DN 28 MM, SEM ANEL DE SOLDA, BOLSA X BOLSA, INSTALADO EM RAMAL DE DISTRIBUIÇÃO DE HIDRÁULICA PREDIAL - FORNECIMENTO E INSTALAÇÃO. AF_04/2022</v>
          </cell>
          <cell r="C4493" t="str">
            <v>UN</v>
          </cell>
          <cell r="D4493">
            <v>81.97</v>
          </cell>
        </row>
        <row r="4494">
          <cell r="A4494">
            <v>93097</v>
          </cell>
          <cell r="B4494" t="str">
            <v>CURVA EM COBRE, DN 15 MM, 45 GRAUS, SEM ANEL DE SOLDA, BOLSA X BOLSA, INSTALADO EM RAMAL E SUB-RAMAL DE HIDRÁULICA PREDIAL - FORNECIMENTO E INSTALAÇÃO. AF_04/2022</v>
          </cell>
          <cell r="C4494" t="str">
            <v>UN</v>
          </cell>
          <cell r="D4494">
            <v>13.76</v>
          </cell>
        </row>
        <row r="4495">
          <cell r="A4495">
            <v>93098</v>
          </cell>
          <cell r="B4495" t="str">
            <v>COTOVELO EM BRONZE/LATÃO, DN 15 MM X 1/2", 90 GRAUS, SEM ANEL DE SOLDA, BOLSA X ROSCA F, INSTALADO EM RAMAL E SUB-RAMAL DE HIDRÁULICA PREDIAL - FORNECIMENTO E INSTALAÇÃO. AF_04/2022</v>
          </cell>
          <cell r="C4495" t="str">
            <v>UN</v>
          </cell>
          <cell r="D4495">
            <v>19.989999999999998</v>
          </cell>
        </row>
        <row r="4496">
          <cell r="A4496">
            <v>93099</v>
          </cell>
          <cell r="B4496" t="str">
            <v>CURVA EM COBRE, DN 22 MM, 45 GRAUS, SEM ANEL DE SOLDA, BOLSA X BOLSA, INSTALADO EM RAMAL E SUB-RAMAL DE HIDRÁULICA PREDIAL - FORNECIMENTO E INSTALAÇÃO. AF_04/2022</v>
          </cell>
          <cell r="C4496" t="str">
            <v>UN</v>
          </cell>
          <cell r="D4496">
            <v>24.63</v>
          </cell>
        </row>
        <row r="4497">
          <cell r="A4497">
            <v>93100</v>
          </cell>
          <cell r="B4497" t="str">
            <v>COTOVELO EM BRONZE/LATÃO, DN 22 MM X 1/2", 90 GRAUS, SEM ANEL DE SOLDA, BOLSA X ROSCA F, INSTALADO EM RAMAL E SUB-RAMAL DE HIDRÁULICA PREDIAL - FORNECIMENTO E INSTALAÇÃO. AF_04/2022</v>
          </cell>
          <cell r="C4497" t="str">
            <v>UN</v>
          </cell>
          <cell r="D4497">
            <v>29.65</v>
          </cell>
        </row>
        <row r="4498">
          <cell r="A4498">
            <v>93101</v>
          </cell>
          <cell r="B4498" t="str">
            <v>COTOVELO EM BRONZE/LATÃO, DN 22 MM X 3/4", 90 GRAUS, SEM ANEL DE SOLDA, BOLSA X ROSCA F, INSTALADO EM RAMAL E SUB-RAMAL DE HIDRÁULICA PREDIAL - FORNECIMENTO E INSTALAÇÃO. AF_04/2022</v>
          </cell>
          <cell r="C4498" t="str">
            <v>UN</v>
          </cell>
          <cell r="D4498">
            <v>33.18</v>
          </cell>
        </row>
        <row r="4499">
          <cell r="A4499">
            <v>93102</v>
          </cell>
          <cell r="B4499" t="str">
            <v>CURVA EM COBRE, DN 28 MM, 45 GRAUS, SEM ANEL DE SOLDA, BOLSA X BOLSA, INSTALADO EM RAMAL E SUB-RAMAL DE HIDRÁULICA PREDIAL - FORNECIMENTO E INSTALAÇÃO. AF_04/2022</v>
          </cell>
          <cell r="C4499" t="str">
            <v>UN</v>
          </cell>
          <cell r="D4499">
            <v>35.450000000000003</v>
          </cell>
        </row>
        <row r="4500">
          <cell r="A4500">
            <v>93103</v>
          </cell>
          <cell r="B4500" t="str">
            <v>LUVA PASSANTE EM COBRE, DN 15 MM, SEM ANEL DE SOLDA, INSTALADO EM RAMAL E SUB-RAMAL DE HIDRÁULICA PREDIAL - FORNECIMENTO E INSTALAÇÃO. AF_04/2022</v>
          </cell>
          <cell r="C4500" t="str">
            <v>UN</v>
          </cell>
          <cell r="D4500">
            <v>8.9700000000000006</v>
          </cell>
        </row>
        <row r="4501">
          <cell r="A4501">
            <v>93104</v>
          </cell>
          <cell r="B4501" t="str">
            <v>CONECTOR EM BRONZE/LATÃO, DN 15 MM X 1/2", SEM ANEL DE SOLDA, BOLSA X ROSCA F, INSTALADO EM RAMAL E SUB-RAMAL DE HIDRÁULICA PREDIAL - FORNECIMENTO E INSTALAÇÃO. AF_04/2022</v>
          </cell>
          <cell r="C4501" t="str">
            <v>UN</v>
          </cell>
          <cell r="D4501">
            <v>18.82</v>
          </cell>
        </row>
        <row r="4502">
          <cell r="A4502">
            <v>93105</v>
          </cell>
          <cell r="B4502" t="str">
            <v>CURVA DE TRANSPOSIÇÃO EM BRONZE/LATÃO, DN 15 MM, SEM ANEL DE SOLDA, BOLSA X BOLSA, INSTALADO EM RAMAL E SUB-RAMAL DE HIDRÁULICA PREDIAL - FORNECIMENTO E INSTALAÇÃO. AF_04/2022</v>
          </cell>
          <cell r="C4502" t="str">
            <v>UN</v>
          </cell>
          <cell r="D4502">
            <v>24.41</v>
          </cell>
        </row>
        <row r="4503">
          <cell r="A4503">
            <v>93106</v>
          </cell>
          <cell r="B4503" t="str">
            <v>JUNTA DE EXPANSÃO EM COBRE, DN 15 MM, PONTA X PONTA, INSTALADO EM RAMAL E SUB-RAMAL DE HIDRÁULICA PREDIAL - FORNECIMENTO E INSTALAÇÃO. AF_04/2022</v>
          </cell>
          <cell r="C4503" t="str">
            <v>UN</v>
          </cell>
          <cell r="D4503">
            <v>453.86</v>
          </cell>
        </row>
        <row r="4504">
          <cell r="A4504">
            <v>93107</v>
          </cell>
          <cell r="B4504" t="str">
            <v>LUVA PASSANTE EM COBRE, DN 22 MM, SEM ANEL DE SOLDA, INSTALADO EM RAMAL E SUB-RAMAL DE HIDRÁULICA PREDIAL - FORNECIMENTO E INSTALAÇÃO. AF_04/2022</v>
          </cell>
          <cell r="C4504" t="str">
            <v>UN</v>
          </cell>
          <cell r="D4504">
            <v>16.23</v>
          </cell>
        </row>
        <row r="4505">
          <cell r="A4505">
            <v>93108</v>
          </cell>
          <cell r="B4505" t="str">
            <v>BUCHA DE REDUÇÃO EM COBRE, DN 22 MM X 15 MM, SEM ANEL DE SOLDA, PONTA X BOLSA, INSTALADO EM RAMAL E SUB-RAMAL DE HIDRÁULICA PREDIAL - FORNECIMENTO E INSTALAÇÃO. AF_04/2022</v>
          </cell>
          <cell r="C4505" t="str">
            <v>UN</v>
          </cell>
          <cell r="D4505">
            <v>13.67</v>
          </cell>
        </row>
        <row r="4506">
          <cell r="A4506">
            <v>93109</v>
          </cell>
          <cell r="B4506" t="str">
            <v>JUNTA DE EXPANSÃO EM COBRE, DN 22 MM, PONTA X PONTA, INSTALADO EM RAMAL E SUB-RAMAL DE HIDRÁULICA PREDIAL - FORNECIMENTO E INSTALAÇÃO. AF_04/2022</v>
          </cell>
          <cell r="C4506" t="str">
            <v>UN</v>
          </cell>
          <cell r="D4506">
            <v>528.79</v>
          </cell>
        </row>
        <row r="4507">
          <cell r="A4507">
            <v>93110</v>
          </cell>
          <cell r="B4507" t="str">
            <v>CONECTOR EM BRONZE/LATÃO, DN 22 MM X 1/2", SEM ANEL DE SOLDA, BOLSA X ROSCA F, INSTALADO EM RAMAL E SUB-RAMAL DE HIDRÁULICA PREDIAL - FORNECIMENTO E INSTALAÇÃO. AF_04/2022</v>
          </cell>
          <cell r="C4507" t="str">
            <v>UN</v>
          </cell>
          <cell r="D4507">
            <v>20.67</v>
          </cell>
        </row>
        <row r="4508">
          <cell r="A4508">
            <v>93111</v>
          </cell>
          <cell r="B4508" t="str">
            <v>CONECTOR EM BRONZE/LATÃO, DN 22 MM X 3/4", SEM ANEL DE SOLDA, BOLSA X ROSCA F, INSTALADO EM RAMAL E SUB-RAMAL DE HIDRÁULICA PREDIAL - FORNECIMENTO E INSTALAÇÃO. AF_04/2022</v>
          </cell>
          <cell r="C4508" t="str">
            <v>UN</v>
          </cell>
          <cell r="D4508">
            <v>25.05</v>
          </cell>
        </row>
        <row r="4509">
          <cell r="A4509">
            <v>93112</v>
          </cell>
          <cell r="B4509" t="str">
            <v>CURVA DE TRANSPOSIÇÃO EM BRONZE/LATÃO, DN 22 MM, SEM ANEL DE SOLDA, BOLSA X BOLSA, INSTALADO EM RAMAL E SUB-RAMAL DE HIDRÁULICA PREDIAL - FORNECIMENTO E INSTALAÇÃO. AF_04/2022</v>
          </cell>
          <cell r="C4509" t="str">
            <v>UN</v>
          </cell>
          <cell r="D4509">
            <v>50.18</v>
          </cell>
        </row>
        <row r="4510">
          <cell r="A4510">
            <v>93113</v>
          </cell>
          <cell r="B4510" t="str">
            <v>LUVA PASSANTE EM COBRE, DN 28 MM, SEM ANEL DE SOLDA, INSTALADO EM RAMAL E SUB-RAMAL  DE HIDRÁULICA PREDIAL - FORNECIMENTO E INSTALAÇÃO. AF_04/2022</v>
          </cell>
          <cell r="C4510" t="str">
            <v>UN</v>
          </cell>
          <cell r="D4510">
            <v>23.26</v>
          </cell>
        </row>
        <row r="4511">
          <cell r="A4511">
            <v>93114</v>
          </cell>
          <cell r="B4511" t="str">
            <v>CONECTOR EM BRONZE/LATÃO, DN 28 MM X 1/2", SEM ANEL DE SOLDA, BOLSA X ROSCA F, INSTALADO EM RAMAL E SUB-RAMAL DE HIDRÁULICA PREDIAL - FORNECIMENTO E INSTALAÇÃO. AF_04/2022</v>
          </cell>
          <cell r="C4511" t="str">
            <v>UN</v>
          </cell>
          <cell r="D4511">
            <v>32.659999999999997</v>
          </cell>
        </row>
        <row r="4512">
          <cell r="A4512">
            <v>93115</v>
          </cell>
          <cell r="B4512" t="str">
            <v>CURVA DE TRANSPOSIÇÃO EM BRONZE/LATÃO, DN 28 MM, SEM ANEL DE SOLDA, BOLSA X BOLSA, INSTALADO EM RAMAL E SUB-RAMAL DE HIDRÁULICA PREDIAL - FORNECIMENTO E INSTALAÇÃO. AF_04/2022</v>
          </cell>
          <cell r="C4512" t="str">
            <v>UN</v>
          </cell>
          <cell r="D4512">
            <v>85.67</v>
          </cell>
        </row>
        <row r="4513">
          <cell r="A4513">
            <v>93116</v>
          </cell>
          <cell r="B4513" t="str">
            <v>JUNTA DE EXPANSÃO EM COBRE, DN 28 MM, PONTA X PONTA, INSTALADO EM RAMAL E SUB-RAMAL DE HIDRÁULICA PREDIAL - FORNECIMENTO E INSTALAÇÃO. AF_04/2022</v>
          </cell>
          <cell r="C4513" t="str">
            <v>UN</v>
          </cell>
          <cell r="D4513">
            <v>582.65</v>
          </cell>
        </row>
        <row r="4514">
          <cell r="A4514">
            <v>93117</v>
          </cell>
          <cell r="B4514" t="str">
            <v>TE DUPLA CURVA EM BRONZE/LATÃO, DN 1/2" X 15 MM X 1/2", SEM ANEL DE SOLDA, ROSCA F X BOLSA X ROSCA F, INSTALADO EM RAMAL E SUB-RAMAL DE HIDRÁULICA PREDIAL - FORNECIMENTO E INSTALAÇÃO. AF_04/2022</v>
          </cell>
          <cell r="C4514" t="str">
            <v>UN</v>
          </cell>
          <cell r="D4514">
            <v>58.55</v>
          </cell>
        </row>
        <row r="4515">
          <cell r="A4515">
            <v>93118</v>
          </cell>
          <cell r="B4515" t="str">
            <v>TE DUPLA CURVA EM BRONZE/LATÃO, DN 3/4" X 22 MM X 3/4", SEM ANEL DE SOLDA, ROSCA F X BOLSA X ROSCA F, INSTALADO EM RAMAL E SUB-RAMAL DE HIDRÁULICA PREDIAL - FORNECIMENTO E INSTALAÇÃO. AF_04/2022</v>
          </cell>
          <cell r="C4515" t="str">
            <v>UN</v>
          </cell>
          <cell r="D4515">
            <v>86.33</v>
          </cell>
        </row>
        <row r="4516">
          <cell r="A4516">
            <v>93119</v>
          </cell>
          <cell r="B4516" t="str">
            <v>CURVA EM COBRE, DN 22 MM, 45 GRAUS, SEM ANEL DE SOLDA, BOLSA X BOLSA, INSTALADO EM PRUMADA DE HIDRÁULICA PREDIAL - FORNECIMENTO E INSTALAÇÃO. AF_04/2022</v>
          </cell>
          <cell r="C4516" t="str">
            <v>UN</v>
          </cell>
          <cell r="D4516">
            <v>17.37</v>
          </cell>
        </row>
        <row r="4517">
          <cell r="A4517">
            <v>93120</v>
          </cell>
          <cell r="B4517" t="str">
            <v>COTOVELO EM BRONZE/LATÃO, DN 22 MM X 1/2", 90 GRAUS, SEM ANEL DE SOLDA, BOLSA X ROSCA F, INSTALADO EM PRUMADA DE HIDRÁULICA PREDIAL - FORNECIMENTO E INSTALAÇÃO. AF_04/2022</v>
          </cell>
          <cell r="C4517" t="str">
            <v>UN</v>
          </cell>
          <cell r="D4517">
            <v>26.02</v>
          </cell>
        </row>
        <row r="4518">
          <cell r="A4518">
            <v>93121</v>
          </cell>
          <cell r="B4518" t="str">
            <v>COTOVELO EM BRONZE/LATÃO, DN 22 MM X 3/4", 90 GRAUS, SEM ANEL DE SOLDA, BOLSA X ROSCA F, INSTALADO EM PRUMADA DE HIDRÁULICA PREDIAL - FORNECIMENTO E INSTALAÇÃO. AF_04/2022</v>
          </cell>
          <cell r="C4518" t="str">
            <v>UN</v>
          </cell>
          <cell r="D4518">
            <v>29.55</v>
          </cell>
        </row>
        <row r="4519">
          <cell r="A4519">
            <v>93122</v>
          </cell>
          <cell r="B4519" t="str">
            <v>CURVA EM COBRE, DN 28 MM, 45 GRAUS, SEM ANEL DE SOLDA, BOLSA X BOLSA, INSTALADO EM PRUMADA DE HIDRÁULICA PREDIAL - FORNECIMENTO E INSTALAÇÃO. AF_04/2022</v>
          </cell>
          <cell r="C4519" t="str">
            <v>UN</v>
          </cell>
          <cell r="D4519">
            <v>26.08</v>
          </cell>
        </row>
        <row r="4520">
          <cell r="A4520">
            <v>93123</v>
          </cell>
          <cell r="B4520" t="str">
            <v>CURVA EM COBRE, DN 35 MM, 45 GRAUS, SEM ANEL DE SOLDA, BOLSA X BOLSA, INSTALADO EM PRUMADA DE HIDRÁULICA PREDIAL -  FORNECIMENTO E INSTALAÇÃO. AF_04/2022</v>
          </cell>
          <cell r="C4520" t="str">
            <v>UN</v>
          </cell>
          <cell r="D4520">
            <v>58.19</v>
          </cell>
        </row>
        <row r="4521">
          <cell r="A4521">
            <v>93124</v>
          </cell>
          <cell r="B4521" t="str">
            <v>CURVA EM COBRE, DN 42 MM, 45 GRAUS, SEM ANEL DE SOLDA, BOLSA X BOLSA, INSTALADO EM PRUMADA DE HIDRÁULICA PREDIAL - FORNECIMENTO E INSTALAÇÃO. AF_04/2022</v>
          </cell>
          <cell r="C4521" t="str">
            <v>UN</v>
          </cell>
          <cell r="D4521">
            <v>91.36</v>
          </cell>
        </row>
        <row r="4522">
          <cell r="A4522">
            <v>93125</v>
          </cell>
          <cell r="B4522" t="str">
            <v>CURVA EM COBRE, DN 54 MM, 45 GRAUS, SEM ANEL DE SOLDA, BOLSA X BOLSA, INSTALADO EM PRUMADA DE HIDRÁULICA PREDIAL - FORNECIMENTO E INSTALAÇÃO. AF_04/2022</v>
          </cell>
          <cell r="C4522" t="str">
            <v>UN</v>
          </cell>
          <cell r="D4522">
            <v>134.35</v>
          </cell>
        </row>
        <row r="4523">
          <cell r="A4523">
            <v>93126</v>
          </cell>
          <cell r="B4523" t="str">
            <v>CURVA EM COBRE, DN 66 MM, 45 GRAUS, SEM ANEL DE SOLDA, BOLSA X BOLSA, INSTALADO EM PRUMADA DE HIDRÁULICA PREDIAL - FORNECIMENTO E INSTALAÇÃO. AF_04/2022</v>
          </cell>
          <cell r="C4523" t="str">
            <v>UN</v>
          </cell>
          <cell r="D4523">
            <v>296.83</v>
          </cell>
        </row>
        <row r="4524">
          <cell r="A4524">
            <v>93133</v>
          </cell>
          <cell r="B4524" t="str">
            <v>BUCHA DE REDUÇÃO EM COBRE, DN 28 MM X 22 MM, SEM ANEL DE SOLDA, INSTALADO EM RAMAL E SUB-RAMAL DE HIDRÁULICA PREDIAL - FORNECIMENTO E INSTALAÇÃO. AF_04/2022</v>
          </cell>
          <cell r="C4524" t="str">
            <v>UN</v>
          </cell>
          <cell r="D4524">
            <v>19.68</v>
          </cell>
        </row>
        <row r="4525">
          <cell r="A4525">
            <v>94465</v>
          </cell>
          <cell r="B4525" t="str">
            <v>LUVA, EM FERRO GALVANIZADO, CONEXÃO ROSQUEADA, DN 50 MM (2"), INSTALADO EM RESERVAÇÃO PREDIAL DE ÁGUA - FORNECIMENTO E INSTALAÇÃO. AF_04/2024</v>
          </cell>
          <cell r="C4525" t="str">
            <v>UN</v>
          </cell>
          <cell r="D4525">
            <v>55.36</v>
          </cell>
        </row>
        <row r="4526">
          <cell r="A4526">
            <v>94466</v>
          </cell>
          <cell r="B4526" t="str">
            <v>NIPLE, EM FERRO GALVANIZADO, CONEXÃO ROSQUEADA, DN 50 MM (2"), INSTALADO EM RESERVAÇÃO PREDIAL DE ÁGUA - FORNECIMENTO E INSTALAÇÃO. AF_04/2024</v>
          </cell>
          <cell r="C4526" t="str">
            <v>UN</v>
          </cell>
          <cell r="D4526">
            <v>55.39</v>
          </cell>
        </row>
        <row r="4527">
          <cell r="A4527">
            <v>94467</v>
          </cell>
          <cell r="B4527" t="str">
            <v>LUVA, EM FERRO GALVANIZADO, CONEXÃO ROSQUEADA, DN 65 MM (2 1/2"), INSTALADO EM RESERVAÇÃO PREDIAL DE ÁGUA - FORNECIMENTO E INSTALAÇÃO. AF_04/2024</v>
          </cell>
          <cell r="C4527" t="str">
            <v>UN</v>
          </cell>
          <cell r="D4527">
            <v>90.46</v>
          </cell>
        </row>
        <row r="4528">
          <cell r="A4528">
            <v>94468</v>
          </cell>
          <cell r="B4528" t="str">
            <v>NIPLE, EM FERRO GALVANIZADO, CONEXÃO ROSQUEADA, DN 65 MM (2 1/2"), INSTALADO EM RESERVAÇÃO PREDIAL DE ÁGUA - FORNECIMENTO E INSTALAÇÃO. AF_04/2024</v>
          </cell>
          <cell r="C4528" t="str">
            <v>UN</v>
          </cell>
          <cell r="D4528">
            <v>78.989999999999995</v>
          </cell>
        </row>
        <row r="4529">
          <cell r="A4529">
            <v>94469</v>
          </cell>
          <cell r="B4529" t="str">
            <v>LUVA, EM FERRO GALVANIZADO, CONEXÃO ROSQUEADA, DN 80 MM (3"), INSTALADO EM RESERVAÇÃO PREDIAL DE ÁGUA - FORNECIMENTO E INSTALAÇÃO. AF_04/2024</v>
          </cell>
          <cell r="C4529" t="str">
            <v>UN</v>
          </cell>
          <cell r="D4529">
            <v>130.25</v>
          </cell>
        </row>
        <row r="4530">
          <cell r="A4530">
            <v>94470</v>
          </cell>
          <cell r="B4530" t="str">
            <v>NIPLE, EM FERRO GALVANIZADO, CONEXÃO ROSQUEADA, DN 80 MM (3"), INSTALADO EM RESERVAÇÃO PREDIAL DE ÁGUA - FORNECIMENTO E INSTALAÇÃO. AF_04/2024</v>
          </cell>
          <cell r="C4530" t="str">
            <v>UN</v>
          </cell>
          <cell r="D4530">
            <v>120.04</v>
          </cell>
        </row>
        <row r="4531">
          <cell r="A4531">
            <v>94471</v>
          </cell>
          <cell r="B4531" t="str">
            <v>COTOVELO 90 GRAUS, EM FERRO GALVANIZADO, CONEXÃO ROSQUEADA, DN 50 MM (2"), INSTALADO EM RESERVAÇÃO PREDIAL DE ÁGUA - FORNECIMENTO E INSTALAÇÃO. AF_04/2024</v>
          </cell>
          <cell r="C4531" t="str">
            <v>UN</v>
          </cell>
          <cell r="D4531">
            <v>79.58</v>
          </cell>
        </row>
        <row r="4532">
          <cell r="A4532">
            <v>94472</v>
          </cell>
          <cell r="B4532" t="str">
            <v>COTOVELO 45 GRAUS, EM FERRO GALVANIZADO, CONEXÃO ROSQUEADA, DN 50 MM (2"), INSTALADO EM RESERVAÇÃO PREDIAL DE ÁGUA - FORNECIMENTO E INSTALAÇÃO. AF_04/2024</v>
          </cell>
          <cell r="C4532" t="str">
            <v>UN</v>
          </cell>
          <cell r="D4532">
            <v>82.13</v>
          </cell>
        </row>
        <row r="4533">
          <cell r="A4533">
            <v>94473</v>
          </cell>
          <cell r="B4533" t="str">
            <v>COTOVELO 90 GRAUS, EM FERRO GALVANIZADO, CONEXÃO ROSQUEADA, DN 65 MM (2 1/2"), INSTALADO EM RESERVAÇÃO PREDIAL DE ÁGUA - FORNECIMENTO E INSTALAÇÃO. AF_04/2024</v>
          </cell>
          <cell r="C4533" t="str">
            <v>UN</v>
          </cell>
          <cell r="D4533">
            <v>129.34</v>
          </cell>
        </row>
        <row r="4534">
          <cell r="A4534">
            <v>94474</v>
          </cell>
          <cell r="B4534" t="str">
            <v>COTOVELO 45 GRAUS, EM FERRO GALVANIZADO, CONEXÃO ROSQUEADA, DN 65 MM (2 1/2"), INSTALADO EM RESERVAÇÃO PREDIAL DE ÁGUA - FORNECIMENTO E INSTALAÇÃO. AF_04/2024</v>
          </cell>
          <cell r="C4534" t="str">
            <v>UN</v>
          </cell>
          <cell r="D4534">
            <v>140.57</v>
          </cell>
        </row>
        <row r="4535">
          <cell r="A4535">
            <v>94475</v>
          </cell>
          <cell r="B4535" t="str">
            <v>COTOVELO 90 GRAUS, EM FERRO GALVANIZADO, CONEXÃO ROSQUEADA, DN 80 MM (3"), INSTALADO EM RESERVAÇÃO PREDIAL DE ÁGUA - FORNECIMENTO E INSTALAÇÃO. AF_04/2024</v>
          </cell>
          <cell r="C4535" t="str">
            <v>UN</v>
          </cell>
          <cell r="D4535">
            <v>175.99</v>
          </cell>
        </row>
        <row r="4536">
          <cell r="A4536">
            <v>94476</v>
          </cell>
          <cell r="B4536" t="str">
            <v>COTOVELO 45 GRAUS, EM FERRO GALVANIZADO, CONEXÃO ROSQUEADA, DN 80 MM (3"), INSTALADO EM RESERVAÇÃO PREDIAL DE ÁGUA - FORNECIMENTO E INSTALAÇÃO. AF_04/2024</v>
          </cell>
          <cell r="C4536" t="str">
            <v>UN</v>
          </cell>
          <cell r="D4536">
            <v>197.63</v>
          </cell>
        </row>
        <row r="4537">
          <cell r="A4537">
            <v>94477</v>
          </cell>
          <cell r="B4537" t="str">
            <v>TÊ, EM FERRO GALVANIZADO, CONEXÃO ROSQUEADA, DN 50 MM (2"), INSTALADO EM RESERVAÇÃO PREDIAL DE ÁGUA - FORNECIMENTO E INSTALAÇÃO. AF_04/2024</v>
          </cell>
          <cell r="C4537" t="str">
            <v>UN</v>
          </cell>
          <cell r="D4537">
            <v>106.02</v>
          </cell>
        </row>
        <row r="4538">
          <cell r="A4538">
            <v>94478</v>
          </cell>
          <cell r="B4538" t="str">
            <v>TÊ, EM FERRO GALVANIZADO, CONEXÃO ROSQUEADA, DN 65 MM (2 1/2"), INSTALADO EM RESERVAÇÃO PREDIAL DE ÁGUA - FORNECIMENTO E INSTALAÇÃO. AF_04/2024</v>
          </cell>
          <cell r="C4538" t="str">
            <v>UN</v>
          </cell>
          <cell r="D4538">
            <v>178.07</v>
          </cell>
        </row>
        <row r="4539">
          <cell r="A4539">
            <v>94479</v>
          </cell>
          <cell r="B4539" t="str">
            <v>TÊ, EM FERRO GALVANIZADO, CONEXÃO ROSQUEADA, DN 80 MM (3"), INSTALADO EM RESERVAÇÃO PREDIAL DE ÁGUA - FORNECIMENTO E INSTALAÇÃO. AF_04/2024</v>
          </cell>
          <cell r="C4539" t="str">
            <v>UN</v>
          </cell>
          <cell r="D4539">
            <v>232.52</v>
          </cell>
        </row>
        <row r="4540">
          <cell r="A4540">
            <v>94606</v>
          </cell>
          <cell r="B4540" t="str">
            <v>LUVA EM COBRE, DN 54 MM, SEM ANEL DE SOLDA, INSTALADO EM RESERVAÇÃO PREDIAL DE ÁGUA - FORNECIMENTO E INSTALAÇÃO. AF_04/2024</v>
          </cell>
          <cell r="C4540" t="str">
            <v>UN</v>
          </cell>
          <cell r="D4540">
            <v>78.64</v>
          </cell>
        </row>
        <row r="4541">
          <cell r="A4541">
            <v>94608</v>
          </cell>
          <cell r="B4541" t="str">
            <v>LUVA EM COBRE, DN 66 MM, SEM ANEL DE SOLDA, INSTALADO EM RESERVAÇÃO PREDIAL DE ÁGUA - FORNECIMENTO E INSTALAÇÃO. AF_04/2024</v>
          </cell>
          <cell r="C4541" t="str">
            <v>UN</v>
          </cell>
          <cell r="D4541">
            <v>197.31</v>
          </cell>
        </row>
        <row r="4542">
          <cell r="A4542">
            <v>94610</v>
          </cell>
          <cell r="B4542" t="str">
            <v>LUVA EM COBRE, DN 79 MM, SEM ANEL DE SOLDA, INSTALADO EM RESERVAÇÃO PREDIAL DE ÁGUA - FORNECIMENTO E INSTALAÇÃO. AF_04/2024</v>
          </cell>
          <cell r="C4542" t="str">
            <v>UN</v>
          </cell>
          <cell r="D4542">
            <v>288.7</v>
          </cell>
        </row>
        <row r="4543">
          <cell r="A4543">
            <v>94612</v>
          </cell>
          <cell r="B4543" t="str">
            <v>LUVA DE COBRE, DN 104 MM, SEM ANEL DE SOLDA, INSTALADO EM RESERVAÇÃO PREDIAL DE ÁGUA - FORNECIMENTO E INSTALAÇÃO. AF_04/2024</v>
          </cell>
          <cell r="C4543" t="str">
            <v>UN</v>
          </cell>
          <cell r="D4543">
            <v>410.39</v>
          </cell>
        </row>
        <row r="4544">
          <cell r="A4544">
            <v>94614</v>
          </cell>
          <cell r="B4544" t="str">
            <v>COTOVELO EM COBRE, DN 54 MM, 90 GRAUS, SEM ANEL DE SOLDA, INSTALADO EM RESERVAÇÃO PREDIAL DE ÁGUA - FORNECIMENTO E INSTALAÇÃO. AF_04/2024</v>
          </cell>
          <cell r="C4544" t="str">
            <v>UN</v>
          </cell>
          <cell r="D4544">
            <v>134.19999999999999</v>
          </cell>
        </row>
        <row r="4545">
          <cell r="A4545">
            <v>94615</v>
          </cell>
          <cell r="B4545" t="str">
            <v>CURVA EM COBRE, DN 54 MM, 45 GRAUS, SEM ANEL DE SOLDA, BOLSA X BOLSA, INSTALADO EM RESERVAÇÃO PREDIAL DE ÁGUA - FORNECIMENTO E INSTALAÇÃO. AF_04/2024</v>
          </cell>
          <cell r="C4545" t="str">
            <v>UN</v>
          </cell>
          <cell r="D4545">
            <v>152.41</v>
          </cell>
        </row>
        <row r="4546">
          <cell r="A4546">
            <v>94616</v>
          </cell>
          <cell r="B4546" t="str">
            <v>COTOVELO EM COBRE, DN 66 MM, 90 GRAUS, SEM ANEL DE SOLDA, INSTALADO EM RESERVAÇÃO PREDIAL DE ÁGUA - FORNECIMENTO E INSTALAÇÃO. AF_04/2024</v>
          </cell>
          <cell r="C4546" t="str">
            <v>UN</v>
          </cell>
          <cell r="D4546">
            <v>376.63</v>
          </cell>
        </row>
        <row r="4547">
          <cell r="A4547">
            <v>94617</v>
          </cell>
          <cell r="B4547" t="str">
            <v>CURVA EM COBRE, DN 66 MM, 45 GRAUS, SEM ANEL DE SOLDA, BOLSA X BOLSA, INSTALADO EM RESERVAÇÃO PREDIAL DE ÁGUA - FORNECIMENTO E INSTALAÇÃO. AF_04/2024</v>
          </cell>
          <cell r="C4547" t="str">
            <v>UN</v>
          </cell>
          <cell r="D4547">
            <v>313.32</v>
          </cell>
        </row>
        <row r="4548">
          <cell r="A4548">
            <v>94618</v>
          </cell>
          <cell r="B4548" t="str">
            <v>COTOVELO EM COBRE, DN 79 MM, 90 GRAUS, SEM ANEL DE SOLDA, INSTALADO EM RESERVAÇÃO PREDIAL DE ÁGUA - FORNECIMENTO E INSTALAÇÃO. AF_04/2024</v>
          </cell>
          <cell r="C4548" t="str">
            <v>UN</v>
          </cell>
          <cell r="D4548">
            <v>366.06</v>
          </cell>
        </row>
        <row r="4549">
          <cell r="A4549">
            <v>94620</v>
          </cell>
          <cell r="B4549" t="str">
            <v>COTOVELO EM COBRE, DN 104 MM, 90 GRAUS, SEM ANEL DE SOLDA, INSTALADO EM RESERVAÇÃO PREDIAL DE ÁGUA - FORNECIMENTO E INSTALAÇÃO. AF_04/2024</v>
          </cell>
          <cell r="C4549" t="str">
            <v>UN</v>
          </cell>
          <cell r="D4549">
            <v>845.12</v>
          </cell>
        </row>
        <row r="4550">
          <cell r="A4550">
            <v>94622</v>
          </cell>
          <cell r="B4550" t="str">
            <v>TE EM COBRE, DN 54 MM, SEM ANEL DE SOLDA, INSTALADO EM RESERVAÇÃO PREDIAL DE ÁGUA - FORNECIMENTO E INSTALAÇÃO. AF_04/2024</v>
          </cell>
          <cell r="C4550" t="str">
            <v>UN</v>
          </cell>
          <cell r="D4550">
            <v>195.8</v>
          </cell>
        </row>
        <row r="4551">
          <cell r="A4551">
            <v>94623</v>
          </cell>
          <cell r="B4551" t="str">
            <v>TE EM COBRE, DN 66 MM, SEM ANEL DE SOLDA, INSTALADO EM RESERVAÇÃO PREDIAL DE ÁGUA - FORNECIMENTO E INSTALAÇÃO. AF_04/2024</v>
          </cell>
          <cell r="C4551" t="str">
            <v>UN</v>
          </cell>
          <cell r="D4551">
            <v>466.44</v>
          </cell>
        </row>
        <row r="4552">
          <cell r="A4552">
            <v>94624</v>
          </cell>
          <cell r="B4552" t="str">
            <v>TE EM COBRE, DN 79 MM, SEM ANEL DE SOLDA, INSTALADO EM RESERVAÇÃO PREDIAL DE ÁGUA - FORNECIMENTO E INSTALAÇÃO. AF_04/2024</v>
          </cell>
          <cell r="C4552" t="str">
            <v>UN</v>
          </cell>
          <cell r="D4552">
            <v>702.71</v>
          </cell>
        </row>
        <row r="4553">
          <cell r="A4553">
            <v>94625</v>
          </cell>
          <cell r="B4553" t="str">
            <v>TE EM COBRE, DN 104 MM, SEM ANEL DE SOLDA, INSTALADO EM RESERVAÇÃO PREDIAL DE ÁGUA - FORNECIMENTO E INSTALAÇÃO. AF_04/2024</v>
          </cell>
          <cell r="C4553" t="str">
            <v>UN</v>
          </cell>
          <cell r="D4553">
            <v>1472.18</v>
          </cell>
        </row>
        <row r="4554">
          <cell r="A4554">
            <v>94656</v>
          </cell>
          <cell r="B4554" t="str">
            <v>ADAPTADOR CURTO COM BOLSA E ROSCA PARA REGISTRO, PVC, SOLDÁVEL, DN  25 MM X 3/4", INSTALADO EM RESERVAÇÃO PREDIAL DE ÁGUA - FORNECIMENTO E INSTALAÇÃO. AF_04/2024</v>
          </cell>
          <cell r="C4554" t="str">
            <v>UN</v>
          </cell>
          <cell r="D4554">
            <v>3.59</v>
          </cell>
        </row>
        <row r="4555">
          <cell r="A4555">
            <v>94657</v>
          </cell>
          <cell r="B4555" t="str">
            <v>LUVA PVC, SOLDÁVEL, DN  25 MM, INSTALADO EM RESERVAÇÃO PREDIAL DE ÁGUA - FORNECIMENTO E INSTALAÇÃO. AF_04/2024</v>
          </cell>
          <cell r="C4555" t="str">
            <v>UN</v>
          </cell>
          <cell r="D4555">
            <v>3.97</v>
          </cell>
        </row>
        <row r="4556">
          <cell r="A4556">
            <v>94658</v>
          </cell>
          <cell r="B4556" t="str">
            <v>ADAPTADOR CURTO COM BOLSA E ROSCA PARA REGISTRO, PVC, SOLDÁVEL, DN 32 MM X 1", INSTALADO EM RESERVAÇÃO PREDIAL DE ÁGUA - FORNECIMENTO E INSTALAÇÃO. AF_04/2024</v>
          </cell>
          <cell r="C4556" t="str">
            <v>UN</v>
          </cell>
          <cell r="D4556">
            <v>5.47</v>
          </cell>
        </row>
        <row r="4557">
          <cell r="A4557">
            <v>94659</v>
          </cell>
          <cell r="B4557" t="str">
            <v>LUVA PVC, SOLDÁVEL, DN 32 MM, INSTALADO EM RESERVAÇÃO PREDIAL DE ÁGUA - FORNECIMENTO E INSTALAÇÃO. AF_04/2024</v>
          </cell>
          <cell r="C4557" t="str">
            <v>UN</v>
          </cell>
          <cell r="D4557">
            <v>6.37</v>
          </cell>
        </row>
        <row r="4558">
          <cell r="A4558">
            <v>94660</v>
          </cell>
          <cell r="B4558" t="str">
            <v>ADAPTADOR CURTO COM BOLSA E ROSCA PARA REGISTRO, PVC, SOLDÁVEL, DN 40 MM X 1 1/4", INSTALADO EM RESERVAÇÃO PREDIAL DE ÁGUA - FORNECIMENTO E INSTALAÇÃO. AF_04/2024</v>
          </cell>
          <cell r="C4558" t="str">
            <v>UN</v>
          </cell>
          <cell r="D4558">
            <v>8.85</v>
          </cell>
        </row>
        <row r="4559">
          <cell r="A4559">
            <v>94661</v>
          </cell>
          <cell r="B4559" t="str">
            <v>LUVA, PVC, SOLDÁVEL, DN 40 MM, INSTALADO EM RESERVAÇÃO PREDIAL DE ÁGUA - FORNECIMENTO E INSTALAÇÃO. AF_04/2024</v>
          </cell>
          <cell r="C4559" t="str">
            <v>UN</v>
          </cell>
          <cell r="D4559">
            <v>10.33</v>
          </cell>
        </row>
        <row r="4560">
          <cell r="A4560">
            <v>94662</v>
          </cell>
          <cell r="B4560" t="str">
            <v>ADAPTADOR CURTO COM BOLSA E ROSCA PARA REGISTRO, PVC, SOLDÁVEL, DN 50 MM X 1 1/2", INSTALADO EM RESERVAÇÃO PREDIAL DE ÁGUA - FORNECIMENTO E INSTALAÇÃO. AF_04/2024</v>
          </cell>
          <cell r="C4560" t="str">
            <v>UN</v>
          </cell>
          <cell r="D4560">
            <v>11.55</v>
          </cell>
        </row>
        <row r="4561">
          <cell r="A4561">
            <v>94663</v>
          </cell>
          <cell r="B4561" t="str">
            <v>LUVA, PVC, SOLDÁVEL, DN 50 MM, INSTALADO EM RESERVAÇÃO PREDIAL DE ÁGUA - FORNECIMENTO E INSTALAÇÃO. AF_04/2024</v>
          </cell>
          <cell r="C4561" t="str">
            <v>UN</v>
          </cell>
          <cell r="D4561">
            <v>12.71</v>
          </cell>
        </row>
        <row r="4562">
          <cell r="A4562">
            <v>94664</v>
          </cell>
          <cell r="B4562" t="str">
            <v>ADAPTADOR CURTO COM BOLSA E ROSCA PARA REGISTRO, PVC, SOLDÁVEL, DN 60 MM X 2", INSTALADO EM RESERVAÇÃO PREDIAL DE ÁGUA - FORNECIMENTO E INSTALAÇÃO. AF_04/2024</v>
          </cell>
          <cell r="C4562" t="str">
            <v>UN</v>
          </cell>
          <cell r="D4562">
            <v>21.74</v>
          </cell>
        </row>
        <row r="4563">
          <cell r="A4563">
            <v>94665</v>
          </cell>
          <cell r="B4563" t="str">
            <v>LUVA, PVC, SOLDÁVEL, DN 60 MM, INSTALADO EM RESERVAÇÃO PREDIAL DE ÁGUA - FORNECIMENTO E INSTALAÇÃO. AF_04/2024</v>
          </cell>
          <cell r="C4563" t="str">
            <v>UN</v>
          </cell>
          <cell r="D4563">
            <v>26.09</v>
          </cell>
        </row>
        <row r="4564">
          <cell r="A4564">
            <v>94666</v>
          </cell>
          <cell r="B4564" t="str">
            <v>ADAPTADOR CURTO COM BOLSA E ROSCA PARA REGISTRO, PVC, SOLDÁVEL, DN 75 MM X 2 1/2", INSTALADO EM RESERVAÇÃO PREDIAL DE ÁGUA - FORNECIMENTO E INSTALAÇÃO. AF_04/2024</v>
          </cell>
          <cell r="C4564" t="str">
            <v>UN</v>
          </cell>
          <cell r="D4564">
            <v>35.619999999999997</v>
          </cell>
        </row>
        <row r="4565">
          <cell r="A4565">
            <v>94667</v>
          </cell>
          <cell r="B4565" t="str">
            <v>LUVA, PVC, SOLDÁVEL, DN 75 MM, INSTALADO EM RESERVAÇÃO PREDIAL DE ÁGUA - FORNECIMENTO E INSTALAÇÃO. AF_04/2024</v>
          </cell>
          <cell r="C4565" t="str">
            <v>UN</v>
          </cell>
          <cell r="D4565">
            <v>38.35</v>
          </cell>
        </row>
        <row r="4566">
          <cell r="A4566">
            <v>94668</v>
          </cell>
          <cell r="B4566" t="str">
            <v>ADAPTADOR CURTO COM BOLSA E ROSCA PARA REGISTRO, PVC, SOLDÁVEL, DN 85 MM X 3", INSTALADO EM RESERVAÇÃO PREDIAL DE ÁGUA - FORNECIMENTO E INSTALAÇÃO. AF_04/2024</v>
          </cell>
          <cell r="C4566" t="str">
            <v>UN</v>
          </cell>
          <cell r="D4566">
            <v>47.56</v>
          </cell>
        </row>
        <row r="4567">
          <cell r="A4567">
            <v>94669</v>
          </cell>
          <cell r="B4567" t="str">
            <v>LUVA, PVC, SOLDÁVEL, DN 85 MM, INSTALADO EM RESERVAÇÃO PREDIAL DE ÁGUA - FORNECIMENTO E INSTALAÇÃO. AF_04/2024</v>
          </cell>
          <cell r="C4567" t="str">
            <v>UN</v>
          </cell>
          <cell r="D4567">
            <v>71.349999999999994</v>
          </cell>
        </row>
        <row r="4568">
          <cell r="A4568">
            <v>94670</v>
          </cell>
          <cell r="B4568" t="str">
            <v>ADAPTADOR CURTO COM BOLSA E ROSCA PARA REGISTRO, PVC, SOLDÁVEL, DN 110 MM X 4", INSTALADO EM RESERVAÇÃO PREDIAL DE ÁGUA - FORNECIMENTO E INSTALAÇÃO. AF_04/2024</v>
          </cell>
          <cell r="C4568" t="str">
            <v>UN</v>
          </cell>
          <cell r="D4568">
            <v>75.7</v>
          </cell>
        </row>
        <row r="4569">
          <cell r="A4569">
            <v>94671</v>
          </cell>
          <cell r="B4569" t="str">
            <v>LUVA, PVC, SOLDÁVEL, DN 110 MM, INSTALADO EM RESERVAÇÃO PREDIAL DE ÁGUA - FORNECIMENTO E INSTALAÇÃO. AF_04/2024</v>
          </cell>
          <cell r="C4569" t="str">
            <v>UN</v>
          </cell>
          <cell r="D4569">
            <v>117.63</v>
          </cell>
        </row>
        <row r="4570">
          <cell r="A4570">
            <v>94672</v>
          </cell>
          <cell r="B4570" t="str">
            <v>JOELHO 90 GRAUS COM BUCHA DE LATÃO, PVC, SOLDÁVEL, DN  25 MM X 3/4", INSTALADO EM RESERVAÇÃO PREDIAL DE ÁGUA - FORNECIMENTO E INSTALAÇÃO. AF_04/2024</v>
          </cell>
          <cell r="C4570" t="str">
            <v>UN</v>
          </cell>
          <cell r="D4570">
            <v>6.39</v>
          </cell>
        </row>
        <row r="4571">
          <cell r="A4571">
            <v>94673</v>
          </cell>
          <cell r="B4571" t="str">
            <v>CURVA 90 GRAUS, PVC, SOLDÁVEL, DN  25 MM, INSTALADO EM RESERVAÇÃO PREDIAL DE ÁGUA - FORNECIMENTO E INSTALAÇÃO. AF_04/2024</v>
          </cell>
          <cell r="C4571" t="str">
            <v>UN</v>
          </cell>
          <cell r="D4571">
            <v>7.53</v>
          </cell>
        </row>
        <row r="4572">
          <cell r="A4572">
            <v>94674</v>
          </cell>
          <cell r="B4572" t="str">
            <v>JOELHO 90 GRAUS, PVC, SOLDÁVEL, DN 32 MM INSTALADO EM RESERVAÇÃO PREDIAL DE ÁGUA - FORNECIMENTO E INSTALAÇÃO. AF_04/2024</v>
          </cell>
          <cell r="C4572" t="str">
            <v>UN</v>
          </cell>
          <cell r="D4572">
            <v>8.1199999999999992</v>
          </cell>
        </row>
        <row r="4573">
          <cell r="A4573">
            <v>94675</v>
          </cell>
          <cell r="B4573" t="str">
            <v>CURVA 90 GRAUS, PVC, SOLDÁVEL, DN 32 MM, INSTALADO EM RESERVAÇÃO PREDIAL DE ÁGUA - FORNECIMENTO E INSTALAÇÃO. AF_04/2024</v>
          </cell>
          <cell r="C4573" t="str">
            <v>UN</v>
          </cell>
          <cell r="D4573">
            <v>12.97</v>
          </cell>
        </row>
        <row r="4574">
          <cell r="A4574">
            <v>94676</v>
          </cell>
          <cell r="B4574" t="str">
            <v>JOELHO 90 GRAUS, PVC, SOLDÁVEL, DN 40 MM INSTALADO EM RESERVAÇÃO PREDIAL DE ÁGUA - FORNECIMENTO E INSTALAÇÃO. AF_04/2024</v>
          </cell>
          <cell r="C4574" t="str">
            <v>UN</v>
          </cell>
          <cell r="D4574">
            <v>13.97</v>
          </cell>
        </row>
        <row r="4575">
          <cell r="A4575">
            <v>94677</v>
          </cell>
          <cell r="B4575" t="str">
            <v>CURVA 90 GRAUS, PVC, SOLDÁVEL, DN 40 MM, INSTALADO EM RESERVAÇÃO PREDIAL DE ÁGUA - FORNECIMENTO E INSTALAÇÃO. AF_04/2024</v>
          </cell>
          <cell r="C4575" t="str">
            <v>UN</v>
          </cell>
          <cell r="D4575">
            <v>21.32</v>
          </cell>
        </row>
        <row r="4576">
          <cell r="A4576">
            <v>94678</v>
          </cell>
          <cell r="B4576" t="str">
            <v>JOELHO 90 GRAUS, PVC, SOLDÁVEL, DN 50 MM INSTALADO EM RESERVAÇÃO PREDIAL DE ÁGUA - FORNECIMENTO E INSTALAÇÃO. AF_04/2024</v>
          </cell>
          <cell r="C4576" t="str">
            <v>UN</v>
          </cell>
          <cell r="D4576">
            <v>15.78</v>
          </cell>
        </row>
        <row r="4577">
          <cell r="A4577">
            <v>94679</v>
          </cell>
          <cell r="B4577" t="str">
            <v>CURVA 90 GRAUS, PVC, SOLDÁVEL, DN 50 MM, INSTALADO EM RESERVAÇÃO PREDIAL DE ÁGUA - FORNECIMENTO E INSTALAÇÃO. AF_04/2024</v>
          </cell>
          <cell r="C4577" t="str">
            <v>UN</v>
          </cell>
          <cell r="D4577">
            <v>25.45</v>
          </cell>
        </row>
        <row r="4578">
          <cell r="A4578">
            <v>94680</v>
          </cell>
          <cell r="B4578" t="str">
            <v>JOELHO 90 GRAUS, PVC, SOLDÁVEL, DN 60 MM INSTALADO EM RESERVAÇÃO PREDIAL DE ÁGUA - FORNECIMENTO E INSTALAÇÃO. AF_04/2024</v>
          </cell>
          <cell r="C4578" t="str">
            <v>UN</v>
          </cell>
          <cell r="D4578">
            <v>47.93</v>
          </cell>
        </row>
        <row r="4579">
          <cell r="A4579">
            <v>94681</v>
          </cell>
          <cell r="B4579" t="str">
            <v>CURVA 90 GRAUS, PVC, SOLDÁVEL, DN 60 MM, INSTALADO EM RESERVAÇÃO PREDIAL DE ÁGUA - FORNECIMENTO E INSTALAÇÃO. AF_04/2024</v>
          </cell>
          <cell r="C4579" t="str">
            <v>UN</v>
          </cell>
          <cell r="D4579">
            <v>54.11</v>
          </cell>
        </row>
        <row r="4580">
          <cell r="A4580">
            <v>94682</v>
          </cell>
          <cell r="B4580" t="str">
            <v>JOELHO 90 GRAUS, PVC, SOLDÁVEL, DN 75 MM INSTALADO EM RESERVAÇÃO PREDIAL DE ÁGUA - FORNECIMENTO E INSTALAÇÃO. AF_04/2024</v>
          </cell>
          <cell r="C4580" t="str">
            <v>UN</v>
          </cell>
          <cell r="D4580">
            <v>122.04</v>
          </cell>
        </row>
        <row r="4581">
          <cell r="A4581">
            <v>94683</v>
          </cell>
          <cell r="B4581" t="str">
            <v>CURVA 90 GRAUS, PVC, SOLDÁVEL, DN 75 MM, INSTALADO EM RESERVAÇÃO PREDIAL DE ÁGUA - FORNECIMENTO E INSTALAÇÃO. AF_04/2024</v>
          </cell>
          <cell r="C4581" t="str">
            <v>UN</v>
          </cell>
          <cell r="D4581">
            <v>82.36</v>
          </cell>
        </row>
        <row r="4582">
          <cell r="A4582">
            <v>94684</v>
          </cell>
          <cell r="B4582" t="str">
            <v>JOELHO 90 GRAUS, PVC, SOLDÁVEL, DN 85 MM INSTALADO EM RESERVAÇÃO PREDIAL DE ÁGUA - FORNECIMENTO E INSTALAÇÃO. AF_04/2024</v>
          </cell>
          <cell r="C4582" t="str">
            <v>UN</v>
          </cell>
          <cell r="D4582">
            <v>147.03</v>
          </cell>
        </row>
        <row r="4583">
          <cell r="A4583">
            <v>94685</v>
          </cell>
          <cell r="B4583" t="str">
            <v>CURVA 90 GRAUS, PVC, SOLDÁVEL, DN 85 MM, INSTALADO EM RESERVAÇÃO PREDIAL DE ÁGUA - FORNECIMENTO E INSTALAÇÃO. AF_04/2024</v>
          </cell>
          <cell r="C4583" t="str">
            <v>UN</v>
          </cell>
          <cell r="D4583">
            <v>104.98</v>
          </cell>
        </row>
        <row r="4584">
          <cell r="A4584">
            <v>94686</v>
          </cell>
          <cell r="B4584" t="str">
            <v>JOELHO 90 GRAUS, PVC, SOLDÁVEL, DN 110 MM INSTALADO EM RESERVAÇÃO PREDIAL DE ÁGUA - FORNECIMENTO E INSTALAÇÃO. AF_04/2024</v>
          </cell>
          <cell r="C4584" t="str">
            <v>UN</v>
          </cell>
          <cell r="D4584">
            <v>285.93</v>
          </cell>
        </row>
        <row r="4585">
          <cell r="A4585">
            <v>94687</v>
          </cell>
          <cell r="B4585" t="str">
            <v>CURVA 90 GRAUS, PVC, SOLDÁVEL, DN 110 MM, INSTALADO EM RESERVAÇÃO PREDIAL DE ÁGUA - FORNECIMENTO E INSTALAÇÃO. AF_04/2024</v>
          </cell>
          <cell r="C4585" t="str">
            <v>UN</v>
          </cell>
          <cell r="D4585">
            <v>258.02</v>
          </cell>
        </row>
        <row r="4586">
          <cell r="A4586">
            <v>94688</v>
          </cell>
          <cell r="B4586" t="str">
            <v>TÊ, PVC, SOLDÁVEL, DN  25 MM INSTALADO EM RESERVAÇÃO PREDIAL DE ÁGUA - FORNECIMENTO E INSTALAÇÃO. AF_04/2024</v>
          </cell>
          <cell r="C4586" t="str">
            <v>UN</v>
          </cell>
          <cell r="D4586">
            <v>6.9</v>
          </cell>
        </row>
        <row r="4587">
          <cell r="A4587">
            <v>94689</v>
          </cell>
          <cell r="B4587" t="str">
            <v>TÊ COM BUCHA DE LATÃO NA BOLSA CENTRAL, PVC, SOLDÁVEL, DN  25 MM X 3/4", INSTALADO EM RESERVAÇÃO PREDIAL DE ÁGUA - FORNECIMENTO E INSTALAÇÃO. AF_04/2024</v>
          </cell>
          <cell r="C4587" t="str">
            <v>UN</v>
          </cell>
          <cell r="D4587">
            <v>10.06</v>
          </cell>
        </row>
        <row r="4588">
          <cell r="A4588">
            <v>94690</v>
          </cell>
          <cell r="B4588" t="str">
            <v>TÊ, PVC, SOLDÁVEL, DN 32 MM INSTALADO EM RESERVAÇÃO PREDIAL DE ÁGUA - FORNECIMENTO E INSTALAÇÃO. AF_04/2024</v>
          </cell>
          <cell r="C4588" t="str">
            <v>UN</v>
          </cell>
          <cell r="D4588">
            <v>11.75</v>
          </cell>
        </row>
        <row r="4589">
          <cell r="A4589">
            <v>94691</v>
          </cell>
          <cell r="B4589" t="str">
            <v>TÊ DE REDUÇÃO, PVC, SOLDÁVEL, DN 32 MM X  25 MM, INSTALADO EM RESERVAÇÃO PREDIAL DE ÁGUA - FORNECIMENTO E INSTALAÇÃO. AF_04/2024</v>
          </cell>
          <cell r="C4589" t="str">
            <v>UN</v>
          </cell>
          <cell r="D4589">
            <v>14.57</v>
          </cell>
        </row>
        <row r="4590">
          <cell r="A4590">
            <v>94692</v>
          </cell>
          <cell r="B4590" t="str">
            <v>TÊ, PVC, SOLDÁVEL, DN 40 MM INSTALADO EM RESERVAÇÃO PREDIAL DE ÁGUA - FORNECIMENTO E INSTALAÇÃO. AF_04/2024</v>
          </cell>
          <cell r="C4590" t="str">
            <v>UN</v>
          </cell>
          <cell r="D4590">
            <v>20.57</v>
          </cell>
        </row>
        <row r="4591">
          <cell r="A4591">
            <v>94693</v>
          </cell>
          <cell r="B4591" t="str">
            <v>TÊ DE REDUÇÃO, PVC, SOLDÁVEL, DN 40 MM X 32 MM, INSTALADO EM RESERVAÇÃO PREDIAL DE ÁGUA - FORNECIMENTO E INSTALAÇÃO. AF_04/2024</v>
          </cell>
          <cell r="C4591" t="str">
            <v>UN</v>
          </cell>
          <cell r="D4591">
            <v>19.05</v>
          </cell>
        </row>
        <row r="4592">
          <cell r="A4592">
            <v>94694</v>
          </cell>
          <cell r="B4592" t="str">
            <v>TÊ, PVC, SOLDÁVEL, DN 50 MM INSTALADO EM RESERVAÇÃO PREDIAL DE ÁGUA - FORNECIMENTO E INSTALAÇÃO. AF_04/2024</v>
          </cell>
          <cell r="C4592" t="str">
            <v>UN</v>
          </cell>
          <cell r="D4592">
            <v>25.13</v>
          </cell>
        </row>
        <row r="4593">
          <cell r="A4593">
            <v>94695</v>
          </cell>
          <cell r="B4593" t="str">
            <v>TÊ DE REDUÇÃO, PVC, SOLDÁVEL, DN 50 MM X 40 MM, INSTALADO EM RESERVAÇÃO PREDIAL DE ÁGUA - FORNECIMENTO E INSTALAÇÃO. AF_04/2024</v>
          </cell>
          <cell r="C4593" t="str">
            <v>UN</v>
          </cell>
          <cell r="D4593">
            <v>33.92</v>
          </cell>
        </row>
        <row r="4594">
          <cell r="A4594">
            <v>94696</v>
          </cell>
          <cell r="B4594" t="str">
            <v>TÊ, PVC, SOLDÁVEL, DN 60 MM INSTALADO EM RESERVAÇÃO PREDIAL DE ÁGUA - FORNECIMENTO E INSTALAÇÃO. AF_04/2024</v>
          </cell>
          <cell r="C4594" t="str">
            <v>UN</v>
          </cell>
          <cell r="D4594">
            <v>55.36</v>
          </cell>
        </row>
        <row r="4595">
          <cell r="A4595">
            <v>94697</v>
          </cell>
          <cell r="B4595" t="str">
            <v>TÊ, PVC, SOLDÁVEL, DN 75 MM INSTALADO EM RESERVAÇÃO PREDIAL DE ÁGUA - FORNECIMENTO E INSTALAÇÃO. AF_04/2024</v>
          </cell>
          <cell r="C4595" t="str">
            <v>UN</v>
          </cell>
          <cell r="D4595">
            <v>95.92</v>
          </cell>
        </row>
        <row r="4596">
          <cell r="A4596">
            <v>94698</v>
          </cell>
          <cell r="B4596" t="str">
            <v>TÊ DE REDUÇÃO, PVC, SOLDÁVEL, DN 75 MM X 50 MM, INSTALADO EM RESERVAÇÃO PREDIAL DE ÁGUA - FORNECIMENTO E INSTALAÇÃO. AF_04/2024</v>
          </cell>
          <cell r="C4596" t="str">
            <v>UN</v>
          </cell>
          <cell r="D4596">
            <v>73.62</v>
          </cell>
        </row>
        <row r="4597">
          <cell r="A4597">
            <v>94699</v>
          </cell>
          <cell r="B4597" t="str">
            <v>TÊ, PVC, SOLDÁVEL, DN 85 MM INSTALADO EM RESERVAÇÃO PREDIAL DE ÁGUA - FORNECIMENTO E INSTALAÇÃO. AF_04/2024</v>
          </cell>
          <cell r="C4597" t="str">
            <v>UN</v>
          </cell>
          <cell r="D4597">
            <v>127.55</v>
          </cell>
        </row>
        <row r="4598">
          <cell r="A4598">
            <v>94700</v>
          </cell>
          <cell r="B4598" t="str">
            <v>TÊ DE REDUÇÃO, PVC, SOLDÁVEL, DN 85 MM X 60 MM, INSTALADO EM RESERVAÇÃO PREDIAL DE ÁGUA - FORNECIMENTO E INSTALAÇÃO. AF_04/2024</v>
          </cell>
          <cell r="C4598" t="str">
            <v>UN</v>
          </cell>
          <cell r="D4598">
            <v>146.81</v>
          </cell>
        </row>
        <row r="4599">
          <cell r="A4599">
            <v>94701</v>
          </cell>
          <cell r="B4599" t="str">
            <v>TÊ, PVC, SOLDÁVEL, DN 110 MM INSTALADO EM RESERVAÇÃO PREDIAL DE ÁGUA - FORNECIMENTO E INSTALAÇÃO. AF_04/2024</v>
          </cell>
          <cell r="C4599" t="str">
            <v>UN</v>
          </cell>
          <cell r="D4599">
            <v>252.97</v>
          </cell>
        </row>
        <row r="4600">
          <cell r="A4600">
            <v>94702</v>
          </cell>
          <cell r="B4600" t="str">
            <v>TÊ DE REDUÇÃO, PVC, SOLDÁVEL, DN 110 MM X 60 MM, INSTALADO EM RESERVAÇÃO PREDIAL DE ÁGUA - FORNECIMENTO E INSTALAÇÃO. AF_04/2024</v>
          </cell>
          <cell r="C4600" t="str">
            <v>UN</v>
          </cell>
          <cell r="D4600">
            <v>211.48</v>
          </cell>
        </row>
        <row r="4601">
          <cell r="A4601">
            <v>94703</v>
          </cell>
          <cell r="B4601" t="str">
            <v>ADAPTADOR COM FLANGE E ANEL DE VEDAÇÃO, PVC, SOLDÁVEL, DN  25 MM X 3/4", INSTALADO EM RESERVAÇÃO PREDIAL DE ÁGUA - FORNECIMENTO E INSTALAÇÃO. AF_04/2024</v>
          </cell>
          <cell r="C4601" t="str">
            <v>UN</v>
          </cell>
          <cell r="D4601">
            <v>21.96</v>
          </cell>
        </row>
        <row r="4602">
          <cell r="A4602">
            <v>94704</v>
          </cell>
          <cell r="B4602" t="str">
            <v>ADAPTADOR COM FLANGE E ANEL DE VEDAÇÃO, PVC, SOLDÁVEL, DN 32 MM X 1", INSTALADO EM RESERVAÇÃO PREDIAL DE ÁGUA - FORNECIMENTO E INSTALAÇÃO. AF_04/2024</v>
          </cell>
          <cell r="C4602" t="str">
            <v>UN</v>
          </cell>
          <cell r="D4602">
            <v>29.79</v>
          </cell>
        </row>
        <row r="4603">
          <cell r="A4603">
            <v>94705</v>
          </cell>
          <cell r="B4603" t="str">
            <v>ADAPTADOR COM FLANGE E ANEL DE VEDAÇÃO, PVC, SOLDÁVEL, DN 40 MM X 1 1/4", INSTALADO EM RESERVAÇÃO PREDIAL DE ÁGUA - FORNECIMENTO E INSTALAÇÃO. AF_04/2024</v>
          </cell>
          <cell r="C4603" t="str">
            <v>UN</v>
          </cell>
          <cell r="D4603">
            <v>41.29</v>
          </cell>
        </row>
        <row r="4604">
          <cell r="A4604">
            <v>94706</v>
          </cell>
          <cell r="B4604" t="str">
            <v>ADAPTADOR COM FLANGE E ANEL DE VEDAÇÃO, PVC, SOLDÁVEL, DN 50 MM X 1 1/2", INSTALADO EM RESERVAÇÃO PREDIAL DE ÁGUA - FORNECIMENTO E INSTALAÇÃO. AF_04/2024</v>
          </cell>
          <cell r="C4604" t="str">
            <v>UN</v>
          </cell>
          <cell r="D4604">
            <v>40.200000000000003</v>
          </cell>
        </row>
        <row r="4605">
          <cell r="A4605">
            <v>94707</v>
          </cell>
          <cell r="B4605" t="str">
            <v>ADAPTADOR COM FLANGE E ANEL DE VEDAÇÃO, PVC, SOLDÁVEL, DN 60 MM X 2", INSTALADO EM RESERVAÇÃO PREDIAL DE ÁGUA - FORNECIMENTO E INSTALAÇÃO. AF_04/2024</v>
          </cell>
          <cell r="C4605" t="str">
            <v>UN</v>
          </cell>
          <cell r="D4605">
            <v>64.489999999999995</v>
          </cell>
        </row>
        <row r="4606">
          <cell r="A4606">
            <v>94713</v>
          </cell>
          <cell r="B4606" t="str">
            <v>ADAPTADOR COM FLANGES LIVRES, PVC, SOLDÁVEL, DN 75 MM X 2 1/2", INSTALADO EM RESERVAÇÃO PREDIAL DE ÁGUA - FORNECIMENTO E INSTALAÇÃO. AF_04/2024</v>
          </cell>
          <cell r="C4606" t="str">
            <v>UN</v>
          </cell>
          <cell r="D4606">
            <v>272.93</v>
          </cell>
        </row>
        <row r="4607">
          <cell r="A4607">
            <v>94714</v>
          </cell>
          <cell r="B4607" t="str">
            <v>ADAPTADOR COM FLANGES LIVRES, PVC, SOLDÁVEL, DN 85 MM X 3", INSTALADO EM RESERVAÇÃO PREDIAL DE ÁGUA - FORNECIMENTO E INSTALAÇÃO. AF_04/2024</v>
          </cell>
          <cell r="C4607" t="str">
            <v>UN</v>
          </cell>
          <cell r="D4607">
            <v>384.37</v>
          </cell>
        </row>
        <row r="4608">
          <cell r="A4608">
            <v>94715</v>
          </cell>
          <cell r="B4608" t="str">
            <v>ADAPTADOR COM FLANGES LIVRES, PVC, SOLDÁVEL, DN 110 MM X 4", INSTALADO EM RESERVAÇÃO PREDIAL DE ÁGUA - FORNECIMENTO E INSTALAÇÃO. AF_04/2024</v>
          </cell>
          <cell r="C4608" t="str">
            <v>UN</v>
          </cell>
          <cell r="D4608">
            <v>340.8</v>
          </cell>
        </row>
        <row r="4609">
          <cell r="A4609">
            <v>94724</v>
          </cell>
          <cell r="B4609" t="str">
            <v>CONECTOR, CPVC, SOLDÁVEL, DN 22 MM X 3/4", INSTALADO EM RESERVAÇÃO PREDIAL DE ÁGUA - FORNECIMENTO E INSTALAÇÃO. AF_04/2024</v>
          </cell>
          <cell r="C4609" t="str">
            <v>UN</v>
          </cell>
          <cell r="D4609">
            <v>28.19</v>
          </cell>
        </row>
        <row r="4610">
          <cell r="A4610">
            <v>94725</v>
          </cell>
          <cell r="B4610" t="str">
            <v>LUVA, CPVC, SOLDÁVEL, DN 22 MM, INSTALADO EM RESERVAÇÃO PREDIAL DE ÁGUA - FORNECIMENTO E INSTALAÇÃO. AF_04/2024</v>
          </cell>
          <cell r="C4610" t="str">
            <v>UN</v>
          </cell>
          <cell r="D4610">
            <v>7.2</v>
          </cell>
        </row>
        <row r="4611">
          <cell r="A4611">
            <v>94726</v>
          </cell>
          <cell r="B4611" t="str">
            <v>CONECTOR, CPVC, SOLDÁVEL, DN 28 MM X 1", INSTALADO EM RESERVAÇÃO PREDIAL DE ÁGUA - FORNECIMENTO E INSTALAÇÃO. AF_04/2024</v>
          </cell>
          <cell r="C4611" t="str">
            <v>UN</v>
          </cell>
          <cell r="D4611">
            <v>36.340000000000003</v>
          </cell>
        </row>
        <row r="4612">
          <cell r="A4612">
            <v>94727</v>
          </cell>
          <cell r="B4612" t="str">
            <v>LUVA, CPVC, SOLDÁVEL, DN 28 MM, INSTALADO EM RESERVAÇÃO PREDIAL DE ÁGUA - FORNECIMENTO E INSTALAÇÃO. AF_04/2024</v>
          </cell>
          <cell r="C4612" t="str">
            <v>UN</v>
          </cell>
          <cell r="D4612">
            <v>11.89</v>
          </cell>
        </row>
        <row r="4613">
          <cell r="A4613">
            <v>94728</v>
          </cell>
          <cell r="B4613" t="str">
            <v>CONECTOR, CPVC, SOLDÁVEL, DN 35 MM X 1 1/4", INSTALADO EM RESERVAÇÃO PREDIAL DE ÁGUA - FORNECIMENTO E INSTALAÇÃO. AF_04/2024</v>
          </cell>
          <cell r="C4613" t="str">
            <v>UN</v>
          </cell>
          <cell r="D4613">
            <v>56.83</v>
          </cell>
        </row>
        <row r="4614">
          <cell r="A4614">
            <v>94729</v>
          </cell>
          <cell r="B4614" t="str">
            <v>LUVA, CPVC, SOLDÁVEL, DN 35 MM, INSTALADO EM RESERVAÇÃO PREDIAL DE ÁGUA - FORNECIMENTO E INSTALAÇÃO. AF_04/2024</v>
          </cell>
          <cell r="C4614" t="str">
            <v>UN</v>
          </cell>
          <cell r="D4614">
            <v>20.85</v>
          </cell>
        </row>
        <row r="4615">
          <cell r="A4615">
            <v>94730</v>
          </cell>
          <cell r="B4615" t="str">
            <v>CONECTOR, CPVC, SOLDÁVEL, DN 42 MM X 1 1/2", INSTALADO EM RESERVAÇÃO PREDIAL DE ÁGUA - FORNECIMENTO E INSTALAÇÃO. AF_04/2024</v>
          </cell>
          <cell r="C4615" t="str">
            <v>UN</v>
          </cell>
          <cell r="D4615">
            <v>69.67</v>
          </cell>
        </row>
        <row r="4616">
          <cell r="A4616">
            <v>94731</v>
          </cell>
          <cell r="B4616" t="str">
            <v>LUVA, CPVC, SOLDÁVEL, DN 42 MM, INSTALADO EM RESERVAÇÃO PREDIAL DE ÁGUA - FORNECIMENTO E INSTALAÇÃO. AF_04/2024</v>
          </cell>
          <cell r="C4616" t="str">
            <v>UN</v>
          </cell>
          <cell r="D4616">
            <v>27.71</v>
          </cell>
        </row>
        <row r="4617">
          <cell r="A4617">
            <v>94732</v>
          </cell>
          <cell r="B4617" t="str">
            <v>CONECTOR, CPVC, SOLDÁVEL, DN 54 MM X 2", INSTALADO EM RESERVAÇÃO PREDIAL DE ÁGUA - FORNECIMENTO E INSTALAÇÃO. AF_04/2024</v>
          </cell>
          <cell r="C4617" t="str">
            <v>UN</v>
          </cell>
          <cell r="D4617">
            <v>111.86</v>
          </cell>
        </row>
        <row r="4618">
          <cell r="A4618">
            <v>94733</v>
          </cell>
          <cell r="B4618" t="str">
            <v>LUVA, CPVC, SOLDÁVEL, DN 54 MM, INSTALADO EM RESERVAÇÃO PREDIAL DE ÁGUA - FORNECIMENTO E INSTALAÇÃO. AF_04/2024</v>
          </cell>
          <cell r="C4618" t="str">
            <v>UN</v>
          </cell>
          <cell r="D4618">
            <v>49.01</v>
          </cell>
        </row>
        <row r="4619">
          <cell r="A4619">
            <v>94734</v>
          </cell>
          <cell r="B4619" t="str">
            <v>CONECTOR, CPVC, SOLDÁVEL, DN 73 MM X 2 1/2", INSTALADO EM RESERVAÇÃO PREDIAL DE ÁGUA - FORNECIMENTO E INSTALAÇÃO. AF_04/2024</v>
          </cell>
          <cell r="C4619" t="str">
            <v>UN</v>
          </cell>
          <cell r="D4619">
            <v>410.26</v>
          </cell>
        </row>
        <row r="4620">
          <cell r="A4620">
            <v>94736</v>
          </cell>
          <cell r="B4620" t="str">
            <v>CONECTOR, CPVC, SOLDÁVEL, DN 89 MM X 3", INSTALADO EM RESERVAÇÃO PREDIAL DE ÁGUA - FORNECIMENTO E INSTALAÇÃO. AF_04/2024</v>
          </cell>
          <cell r="C4620" t="str">
            <v>UN</v>
          </cell>
          <cell r="D4620">
            <v>596.42999999999995</v>
          </cell>
        </row>
        <row r="4621">
          <cell r="A4621">
            <v>94737</v>
          </cell>
          <cell r="B4621" t="str">
            <v>LUVA, CPVC, SOLDÁVEL, DN 89 MM, INSTALADO EM RESERVAÇÃO PREDIAL DE ÁGUA - FORNECIMENTO E INSTALAÇÃO. AF_04/2024</v>
          </cell>
          <cell r="C4621" t="str">
            <v>UN</v>
          </cell>
          <cell r="D4621">
            <v>205.7</v>
          </cell>
        </row>
        <row r="4622">
          <cell r="A4622">
            <v>94738</v>
          </cell>
          <cell r="B4622" t="str">
            <v>CONECTOR, CPVC, SOLDÁVEL, DN 114 MM X 4", INSTALADO EM RESERVAÇÃO PREDIAL DE ÁGUA - FORNECIMENTO E INSTALAÇÃO. AF_04/2024</v>
          </cell>
          <cell r="C4622" t="str">
            <v>UN</v>
          </cell>
          <cell r="D4622">
            <v>1799.9</v>
          </cell>
        </row>
        <row r="4623">
          <cell r="A4623">
            <v>94739</v>
          </cell>
          <cell r="B4623" t="str">
            <v>LUVA, CPVC, SOLDÁVEL, DN 114 MM, INSTALADO EM RESERVAÇÃO PREDIAL DE ÁGUA - FORNECIMENTO E INSTALAÇÃO. AF_04/2024</v>
          </cell>
          <cell r="C4623" t="str">
            <v>UN</v>
          </cell>
          <cell r="D4623">
            <v>251.66</v>
          </cell>
        </row>
        <row r="4624">
          <cell r="A4624">
            <v>94740</v>
          </cell>
          <cell r="B4624" t="str">
            <v>JOELHO 90 GRAUS, CPVC, SOLDÁVEL, DN 22 MM, INSTALADO EM RESERVAÇÃO PREDIAL DE ÁGUA - FORNECIMENTO E INSTALAÇÃO. AF_04/2024</v>
          </cell>
          <cell r="C4624" t="str">
            <v>UN</v>
          </cell>
          <cell r="D4624">
            <v>10.220000000000001</v>
          </cell>
        </row>
        <row r="4625">
          <cell r="A4625">
            <v>94741</v>
          </cell>
          <cell r="B4625" t="str">
            <v>CURVA 90 GRAUS, CPVC, SOLDÁVEL, DN 22 MM, INSTALADO EM RESERVAÇÃO PREDIAL DE ÁGUA - FORNECIMENTO E INSTALAÇÃO. AF_04/2024</v>
          </cell>
          <cell r="C4625" t="str">
            <v>UN</v>
          </cell>
          <cell r="D4625">
            <v>13.45</v>
          </cell>
        </row>
        <row r="4626">
          <cell r="A4626">
            <v>94742</v>
          </cell>
          <cell r="B4626" t="str">
            <v>JOELHO 90 GRAUS, CPVC, SOLDÁVEL, DN 28 MM, INSTALADO EM RESERVAÇÃO PREDIAL DE ÁGUA - FORNECIMENTO E INSTALAÇÃO. AF_04/2024</v>
          </cell>
          <cell r="C4626" t="str">
            <v>UN</v>
          </cell>
          <cell r="D4626">
            <v>17.3</v>
          </cell>
        </row>
        <row r="4627">
          <cell r="A4627">
            <v>94743</v>
          </cell>
          <cell r="B4627" t="str">
            <v>CURVA 90 GRAUS, CPVC, SOLDÁVEL, DN 28 MM, INSTALADO EM RESERVAÇÃO PREDIAL DE ÁGUA - FORNECIMENTO E INSTALAÇÃO. AF_04/2024</v>
          </cell>
          <cell r="C4627" t="str">
            <v>UN</v>
          </cell>
          <cell r="D4627">
            <v>22.16</v>
          </cell>
        </row>
        <row r="4628">
          <cell r="A4628">
            <v>94744</v>
          </cell>
          <cell r="B4628" t="str">
            <v>JOELHO 90 GRAUS, CPVC, SOLDÁVEL, DN 35 MM, INSTALADO EM RESERVAÇÃO PREDIAL DE ÁGUA - FORNECIMENTO E INSTALAÇÃO. AF_04/2024</v>
          </cell>
          <cell r="C4628" t="str">
            <v>UN</v>
          </cell>
          <cell r="D4628">
            <v>27.57</v>
          </cell>
        </row>
        <row r="4629">
          <cell r="A4629">
            <v>94746</v>
          </cell>
          <cell r="B4629" t="str">
            <v>JOELHO 90 GRAUS, CPVC, SOLDÁVEL, DN 42 MM, INSTALADO EM RESERVAÇÃO PREDIAL DE ÁGUA - FORNECIMENTO E INSTALAÇÃO. AF_04/2024</v>
          </cell>
          <cell r="C4629" t="str">
            <v>UN</v>
          </cell>
          <cell r="D4629">
            <v>39.79</v>
          </cell>
        </row>
        <row r="4630">
          <cell r="A4630">
            <v>94748</v>
          </cell>
          <cell r="B4630" t="str">
            <v>JOELHO 90 GRAUS, CPVC, SOLDÁVEL, DN 54 MM, INSTALADO EM RESERVAÇÃO PREDIAL DE ÁGUA - FORNECIMENTO E INSTALAÇÃO. AF_04/2024</v>
          </cell>
          <cell r="C4630" t="str">
            <v>UN</v>
          </cell>
          <cell r="D4630">
            <v>88.57</v>
          </cell>
        </row>
        <row r="4631">
          <cell r="A4631">
            <v>94750</v>
          </cell>
          <cell r="B4631" t="str">
            <v>JOELHO 90 GRAUS, CPVC, SOLDÁVEL, DN 73 MM, INSTALADO EM RESERVAÇÃO PREDIAL DE ÁGUA - FORNECIMENTO E INSTALAÇÃO. AF_04/2024</v>
          </cell>
          <cell r="C4631" t="str">
            <v>UN</v>
          </cell>
          <cell r="D4631">
            <v>179.89</v>
          </cell>
        </row>
        <row r="4632">
          <cell r="A4632">
            <v>94752</v>
          </cell>
          <cell r="B4632" t="str">
            <v>JOELHO 90 GRAUS, CPVC, SOLDÁVEL, DN 89 MM, INSTALADO EM RESERVAÇÃO PREDIAL DE ÁGUA - FORNECIMENTO E INSTALAÇÃO. AF_04/2024</v>
          </cell>
          <cell r="C4632" t="str">
            <v>UN</v>
          </cell>
          <cell r="D4632">
            <v>215.39</v>
          </cell>
        </row>
        <row r="4633">
          <cell r="A4633">
            <v>94754</v>
          </cell>
          <cell r="B4633" t="str">
            <v>JOELHO 90 GRAUS, CPVC, SOLDÁVEL, DN 114 MM, INSTALADO EM RESERVAÇÃO PREDIAL DE ÁGUA - FORNECIMENTO E INSTALAÇÃO. AF_04/2024</v>
          </cell>
          <cell r="C4633" t="str">
            <v>UN</v>
          </cell>
          <cell r="D4633">
            <v>307.79000000000002</v>
          </cell>
        </row>
        <row r="4634">
          <cell r="A4634">
            <v>94756</v>
          </cell>
          <cell r="B4634" t="str">
            <v>TE, CPVC, SOLDÁVEL, DN 22 MM, INSTALADO EM RESERVAÇÃO PREDIAL DE ÁGUA - FORNECIMENTO E INSTALAÇÃO. AF_04/2024</v>
          </cell>
          <cell r="C4634" t="str">
            <v>UN</v>
          </cell>
          <cell r="D4634">
            <v>13.09</v>
          </cell>
        </row>
        <row r="4635">
          <cell r="A4635">
            <v>94757</v>
          </cell>
          <cell r="B4635" t="str">
            <v>TE, CPVC, SOLDÁVEL, DN 28 MM, INSTALADO EM RESERVAÇÃO PREDIAL DE ÁGUA - FORNECIMENTO E INSTALAÇÃO. AF_04/2024</v>
          </cell>
          <cell r="C4635" t="str">
            <v>UN</v>
          </cell>
          <cell r="D4635">
            <v>20.9</v>
          </cell>
        </row>
        <row r="4636">
          <cell r="A4636">
            <v>94758</v>
          </cell>
          <cell r="B4636" t="str">
            <v>TE, CPVC, SOLDÁVEL, DN 35 MM, INSTALADO EM RESERVAÇÃO PREDIAL DE ÁGUA - FORNECIMENTO E INSTALAÇÃO. AF_04/2024</v>
          </cell>
          <cell r="C4636" t="str">
            <v>UN</v>
          </cell>
          <cell r="D4636">
            <v>54.58</v>
          </cell>
        </row>
        <row r="4637">
          <cell r="A4637">
            <v>94759</v>
          </cell>
          <cell r="B4637" t="str">
            <v>TE, CPVC, SOLDÁVEL, DN 42 MM, INSTALADO EM RESERVAÇÃO PREDIAL DE ÁGUA - FORNECIMENTO E INSTALAÇÃO. AF_04/2024</v>
          </cell>
          <cell r="C4637" t="str">
            <v>UN</v>
          </cell>
          <cell r="D4637">
            <v>69.52</v>
          </cell>
        </row>
        <row r="4638">
          <cell r="A4638">
            <v>94760</v>
          </cell>
          <cell r="B4638" t="str">
            <v>TE, CPVC, SOLDÁVEL, DN 54 MM, INSTALADO EM RESERVAÇÃO PREDIAL DE ÁGUA - FORNECIMENTO E INSTALAÇÃO. AF_04/2024</v>
          </cell>
          <cell r="C4638" t="str">
            <v>UN</v>
          </cell>
          <cell r="D4638">
            <v>111.13</v>
          </cell>
        </row>
        <row r="4639">
          <cell r="A4639">
            <v>94761</v>
          </cell>
          <cell r="B4639" t="str">
            <v>TE, CPVC, SOLDÁVEL, DN 73 MM, INSTALADO EM RESERVAÇÃO PREDIAL DE ÁGUA - FORNECIMENTO E INSTALAÇÃO. AF_04/2024</v>
          </cell>
          <cell r="C4639" t="str">
            <v>UN</v>
          </cell>
          <cell r="D4639">
            <v>241.97</v>
          </cell>
        </row>
        <row r="4640">
          <cell r="A4640">
            <v>94762</v>
          </cell>
          <cell r="B4640" t="str">
            <v>TE, CPVC, SOLDÁVEL, DN 89 MM, INSTALADO EM RESERVAÇÃO PREDIAL DE ÁGUA - FORNECIMENTO E INSTALAÇÃO. AF_04/2024</v>
          </cell>
          <cell r="C4640" t="str">
            <v>UN</v>
          </cell>
          <cell r="D4640">
            <v>292.45999999999998</v>
          </cell>
        </row>
        <row r="4641">
          <cell r="A4641">
            <v>94763</v>
          </cell>
          <cell r="B4641" t="str">
            <v>TE, CPVC, SOLDÁVEL, DN 114 MM, INSTALADO EM RESERVAÇÃO PREDIAL DE ÁGUA - FORNECIMENTO E INSTALAÇÃO. AF_04/2024</v>
          </cell>
          <cell r="C4641" t="str">
            <v>UN</v>
          </cell>
          <cell r="D4641">
            <v>382.65</v>
          </cell>
        </row>
        <row r="4642">
          <cell r="A4642">
            <v>94764</v>
          </cell>
          <cell r="B4642" t="str">
            <v>ADAPTADOR COM FLANGE E ANEL DE VEDAÇÃO, CPVC, ROSCÁVEL, DN 15 MM, INSTALADO EM RESERVAÇÃO PREDIAL DE ÁGUA - FORNECIMENTO E INSTALAÇÃO. AF_04/2024</v>
          </cell>
          <cell r="C4642" t="str">
            <v>UN</v>
          </cell>
          <cell r="D4642">
            <v>39.479999999999997</v>
          </cell>
        </row>
        <row r="4643">
          <cell r="A4643">
            <v>94765</v>
          </cell>
          <cell r="B4643" t="str">
            <v>ADAPTADOR COM FLANGE E ANEL DE VEDAÇÃO, CPVC, ROSCÁVEL, DN 22 MM, INSTALADO EM RESERVAÇÃO PREDIAL DE ÁGUA - FORNECIMENTO E INSTALAÇÃO. AF_04/2024</v>
          </cell>
          <cell r="C4643" t="str">
            <v>UN</v>
          </cell>
          <cell r="D4643">
            <v>43.56</v>
          </cell>
        </row>
        <row r="4644">
          <cell r="A4644">
            <v>94766</v>
          </cell>
          <cell r="B4644" t="str">
            <v>ADAPTADOR COM FLANGE E ANEL DE VEDAÇÃO, CPVC, ROSCÁVEL, DN 28 MM, INSTALADO EM RESERVAÇÃO PREDIAL DE ÁGUA - FORNECIMENTO E INSTALAÇÃO. AF_04/2024</v>
          </cell>
          <cell r="C4644" t="str">
            <v>UN</v>
          </cell>
          <cell r="D4644">
            <v>48.79</v>
          </cell>
        </row>
        <row r="4645">
          <cell r="A4645">
            <v>94767</v>
          </cell>
          <cell r="B4645" t="str">
            <v>ADAPTADOR COM FLANGE E ANEL DE VEDAÇÃO, CPVC, ROSCÁVEL, DN 35 MM, INSTALADO EM RESERVAÇÃO PREDIAL DE ÁGUA - FORNECIMENTO E INSTALAÇÃO. AF_04/2024</v>
          </cell>
          <cell r="C4645" t="str">
            <v>UN</v>
          </cell>
          <cell r="D4645">
            <v>72.88</v>
          </cell>
        </row>
        <row r="4646">
          <cell r="A4646">
            <v>94768</v>
          </cell>
          <cell r="B4646" t="str">
            <v>ADAPTADOR COM FLANGE E ANEL DE VEDAÇÃO, CPVC, ROSCÁVEL, DN 42 MM, INSTALADO EM RESERVAÇÃO PREDIAL DE ÁGUA - FORNECIMENTO E INSTALAÇÃO. AF_04/2024</v>
          </cell>
          <cell r="C4646" t="str">
            <v>UN</v>
          </cell>
          <cell r="D4646">
            <v>82.68</v>
          </cell>
        </row>
        <row r="4647">
          <cell r="A4647">
            <v>94769</v>
          </cell>
          <cell r="B4647" t="str">
            <v>ADAPTADOR COM FLANGE E ANEL DE VEDAÇÃO, CPVC, ROSCÁVEL, DN 54 MM, INSTALADO EM RESERVAÇÃO PREDIAL DE ÁGUA - FORNECIMENTO E INSTALAÇÃO. AF_04/2024</v>
          </cell>
          <cell r="C4647" t="str">
            <v>UN</v>
          </cell>
          <cell r="D4647">
            <v>110.81</v>
          </cell>
        </row>
        <row r="4648">
          <cell r="A4648">
            <v>94783</v>
          </cell>
          <cell r="B4648" t="str">
            <v>ADAPTADOR COM FLANGE E ANEL DE VEDAÇÃO, PVC, SOLDÁVEL, DN  20 MM X 1/2", INSTALADO EM RESERVAÇÃO PREDIAL DE ÁGUA - FORNECIMENTO E INSTALAÇÃO. AF_04/2024</v>
          </cell>
          <cell r="C4648" t="str">
            <v>UN</v>
          </cell>
          <cell r="D4648">
            <v>20.47</v>
          </cell>
        </row>
        <row r="4649">
          <cell r="A4649">
            <v>94863</v>
          </cell>
          <cell r="B4649" t="str">
            <v>LUVA, CPVC, SOLDÁVEL, DN 73 MM, INSTALADO EM RESERVAÇÃO PREDIAL DE ÁGUA - FORNECIMENTO E INSTALAÇÃO. AF_04/2024</v>
          </cell>
          <cell r="C4649" t="str">
            <v>UN</v>
          </cell>
          <cell r="D4649">
            <v>173.11</v>
          </cell>
        </row>
        <row r="4650">
          <cell r="A4650">
            <v>95237</v>
          </cell>
          <cell r="B4650" t="str">
            <v>LUVA COM BUCHA DE LATÃO, PVC, SOLDÁVEL, DN 32MM X 1 , INSTALADO EM RAMAL DE DISTRIBUIÇÃO DE ÁGUA   FORNECIMENTO E INSTALAÇÃO. AF_06/2022</v>
          </cell>
          <cell r="C4650" t="str">
            <v>UN</v>
          </cell>
          <cell r="D4650">
            <v>27.16</v>
          </cell>
        </row>
        <row r="4651">
          <cell r="A4651">
            <v>95693</v>
          </cell>
          <cell r="B4651" t="str">
            <v>LUVA SIMPLES, PVC, SÉRIE NORMAL, ESGOTO PREDIAL, DN 150 MM, JUNTA ELÁSTICA, FORNECIDO E INSTALADO EM SUBCOLETOR AÉREO DE ESGOTO SANITÁRIO. AF_08/2022</v>
          </cell>
          <cell r="C4651" t="str">
            <v>UN</v>
          </cell>
          <cell r="D4651">
            <v>60.08</v>
          </cell>
        </row>
        <row r="4652">
          <cell r="A4652">
            <v>95694</v>
          </cell>
          <cell r="B4652" t="str">
            <v>CURVA 90 GRAUS, PVC, SERIE R, ÁGUA PLUVIAL, DN 100 MM, JUNTA ELÁSTICA, FORNECIDO E INSTALADO EM RAMAL DE ENCAMINHAMENTO. AF_06/2022</v>
          </cell>
          <cell r="C4652" t="str">
            <v>UN</v>
          </cell>
          <cell r="D4652">
            <v>62.96</v>
          </cell>
        </row>
        <row r="4653">
          <cell r="A4653">
            <v>95695</v>
          </cell>
          <cell r="B4653" t="str">
            <v>CURVA 90 GRAUS, PVC, SERIE R, ÁGUA PLUVIAL, DN 100 MM, JUNTA ELÁSTICA, FORNECIDO E INSTALADO EM CONDUTORES VERTICAIS DE ÁGUAS PLUVIAIS. AF_06/2022</v>
          </cell>
          <cell r="C4653" t="str">
            <v>UN</v>
          </cell>
          <cell r="D4653">
            <v>70.09</v>
          </cell>
        </row>
        <row r="4654">
          <cell r="A4654">
            <v>95696</v>
          </cell>
          <cell r="B4654" t="str">
            <v>SPRINKLER TIPO PENDENTE, 68 °C, UNIÃO POR ROSCA DN 15 (1/2") - FORNECIMENTO E INSTALAÇÃO. AF_10/2020</v>
          </cell>
          <cell r="C4654" t="str">
            <v>UN</v>
          </cell>
          <cell r="D4654">
            <v>49.47</v>
          </cell>
        </row>
        <row r="4655">
          <cell r="A4655">
            <v>96637</v>
          </cell>
          <cell r="B4655" t="str">
            <v>JOELHO 90 GRAUS, PPR, DN 25 MM, CLASSE PN 25, INSTALADO EM RAMAL OU SUB-RAMAL DE ÁGUA   FORNECIMENTO E INSTALAÇÃO. AF_08/2022</v>
          </cell>
          <cell r="C4655" t="str">
            <v>UN</v>
          </cell>
          <cell r="D4655">
            <v>15.21</v>
          </cell>
        </row>
        <row r="4656">
          <cell r="A4656">
            <v>96638</v>
          </cell>
          <cell r="B4656" t="str">
            <v>JOELHO 45 GRAUS, PPR, DN 25 MM, CLASSE PN 25, INSTALADO EM RAMAL OU SUB-RAMAL DE ÁGUA   FORNECIMENTO E INSTALAÇÃO. AF_08/2022</v>
          </cell>
          <cell r="C4656" t="str">
            <v>UN</v>
          </cell>
          <cell r="D4656">
            <v>15.55</v>
          </cell>
        </row>
        <row r="4657">
          <cell r="A4657">
            <v>96639</v>
          </cell>
          <cell r="B4657" t="str">
            <v>LUVA, PPR, DN 25 MM, CLASSE PN 25, INSTALADO EM RAMAL OU SUB-RAMAL DE ÁGUA   FORNECIMENTO E INSTALAÇÃO. AF_08/2022</v>
          </cell>
          <cell r="C4657" t="str">
            <v>UN</v>
          </cell>
          <cell r="D4657">
            <v>10.56</v>
          </cell>
        </row>
        <row r="4658">
          <cell r="A4658">
            <v>96640</v>
          </cell>
          <cell r="B4658" t="str">
            <v>CONECTOR MACHO, PPR, 25 X 1/2  , CLASSE PN 25, INSTALADO EM RAMAL OU SUB-RAMAL DE ÁGUA   FORNECIMENTO E INSTALAÇÃO. AF_08/2022</v>
          </cell>
          <cell r="C4658" t="str">
            <v>UN</v>
          </cell>
          <cell r="D4658">
            <v>23.12</v>
          </cell>
        </row>
        <row r="4659">
          <cell r="A4659">
            <v>96641</v>
          </cell>
          <cell r="B4659" t="str">
            <v>CONECTOR FÊMEA, PPR, 25 X 1/2  , CLASSE PN 25, INSTALADO EM RAMAL OU SUB-RAMAL DE ÁGUA   FORNECIMENTO E INSTALAÇÃO. AF_08/2022</v>
          </cell>
          <cell r="C4659" t="str">
            <v>UN</v>
          </cell>
          <cell r="D4659">
            <v>15.64</v>
          </cell>
        </row>
        <row r="4660">
          <cell r="A4660">
            <v>96642</v>
          </cell>
          <cell r="B4660" t="str">
            <v>TÊ NORMAL, PPR, DN 25 MM, CLASSE PN 25, INSTALADO EM RAMAL OU SUB-RAMAL DE ÁGUA   FORNECIMENTO E INSTALAÇÃO. AF_08/2022</v>
          </cell>
          <cell r="C4660" t="str">
            <v>UN</v>
          </cell>
          <cell r="D4660">
            <v>20.05</v>
          </cell>
        </row>
        <row r="4661">
          <cell r="A4661">
            <v>96643</v>
          </cell>
          <cell r="B4661" t="str">
            <v>TÊ MISTURADOR, PPR, 25 X 3/4   , CLASSE PN 25, INSTALADO EM RAMAL OU SUB-RAMAL DE ÁGUA   FORNECIMENTO E INSTALAÇÃO. AF_08/2022</v>
          </cell>
          <cell r="C4661" t="str">
            <v>UN</v>
          </cell>
          <cell r="D4661">
            <v>40.69</v>
          </cell>
        </row>
        <row r="4662">
          <cell r="A4662">
            <v>96650</v>
          </cell>
          <cell r="B4662" t="str">
            <v>JOELHO 90 GRAUS, PPR, DN 25 MM, CLASSE PN 25, INSTALADO EM RAMAL DE DISTRIBUIÇÃO   FORNECIMENTO E INSTALAÇÃO. AF_08/2022</v>
          </cell>
          <cell r="C4662" t="str">
            <v>UN</v>
          </cell>
          <cell r="D4662">
            <v>8.42</v>
          </cell>
        </row>
        <row r="4663">
          <cell r="A4663">
            <v>96651</v>
          </cell>
          <cell r="B4663" t="str">
            <v>JOELHO 45 GRAUS, PPR, DN 25 MM, CLASSE PN 25, INSTALADO EM RAMAL DE DISTRIBUIÇÃO DE ÁGUA   FORNECIMENTO E INSTALAÇÃO. AF_08/2022</v>
          </cell>
          <cell r="C4663" t="str">
            <v>UN</v>
          </cell>
          <cell r="D4663">
            <v>8.76</v>
          </cell>
        </row>
        <row r="4664">
          <cell r="A4664">
            <v>96652</v>
          </cell>
          <cell r="B4664" t="str">
            <v>JOELHO 90 GRAUS, PPR, DN 32 MM, CLASSE PN 25, INSTALADO EM RAMAL DE DISTRIBUIÇÃO - FORNECIMENTO E INSTALAÇÃO. AF_08/2022</v>
          </cell>
          <cell r="C4664" t="str">
            <v>UN</v>
          </cell>
          <cell r="D4664">
            <v>9.9</v>
          </cell>
        </row>
        <row r="4665">
          <cell r="A4665">
            <v>96653</v>
          </cell>
          <cell r="B4665" t="str">
            <v>JOELHO 45 GRAUS, PPR, DN 32 MM, CLASSE PN 25, INSTALADO EM RAMAL DE DISTRIBUIÇÃO DE ÁGUA - FORNECIMENTO E INSTALAÇÃO. AF_08/2022</v>
          </cell>
          <cell r="C4665" t="str">
            <v>UN</v>
          </cell>
          <cell r="D4665">
            <v>12.8</v>
          </cell>
        </row>
        <row r="4666">
          <cell r="A4666">
            <v>96654</v>
          </cell>
          <cell r="B4666" t="str">
            <v>JOELHO 90 GRAUS, PPR, DN 40 MM, CLASSE PN 25, INSTALADO EM RAMAL DE DISTRIBUIÇÃO - FORNECIMENTO E INSTALAÇÃO. AF_08/2022</v>
          </cell>
          <cell r="C4666" t="str">
            <v>UN</v>
          </cell>
          <cell r="D4666">
            <v>14.5</v>
          </cell>
        </row>
        <row r="4667">
          <cell r="A4667">
            <v>96655</v>
          </cell>
          <cell r="B4667" t="str">
            <v>JOELHO 45 GRAUS, PPR, DN 40 MM, CLASSE PN 25, INSTALADO EM RAMAL DE DISTRIBUIÇÃO DE ÁGUA - FORNECIMENTO E INSTALAÇÃO. AF_08/2022</v>
          </cell>
          <cell r="C4667" t="str">
            <v>UN</v>
          </cell>
          <cell r="D4667">
            <v>19.23</v>
          </cell>
        </row>
        <row r="4668">
          <cell r="A4668">
            <v>96656</v>
          </cell>
          <cell r="B4668" t="str">
            <v>LUVA, PPR, DN 25 MM, CLASSE PN 25, INSTALADO EM RAMAL DE DISTRIBUIÇÃO DE ÁGUA   FORNECIMENTO E INSTALAÇÃO. AF_08/2022</v>
          </cell>
          <cell r="C4668" t="str">
            <v>UN</v>
          </cell>
          <cell r="D4668">
            <v>6.03</v>
          </cell>
        </row>
        <row r="4669">
          <cell r="A4669">
            <v>96657</v>
          </cell>
          <cell r="B4669" t="str">
            <v>CONECTOR MACHO, PPR, 25 X 1/2, CLASSE PN 25, INSTALADO EM RAMAL DE DISTRIBUIÇÃO DE ÁGUA   FORNECIMENTO E INSTALAÇÃO. AF_08/2022</v>
          </cell>
          <cell r="C4669" t="str">
            <v>UN</v>
          </cell>
          <cell r="D4669">
            <v>21.1</v>
          </cell>
        </row>
        <row r="4670">
          <cell r="A4670">
            <v>96658</v>
          </cell>
          <cell r="B4670" t="str">
            <v>CONECTOR FÊMEA, PPR, 25 X 1/2  , CLASSE PN 25, INSTALADO EM RAMAL DE DISTRIBUIÇÃO DE ÁGUA   FORNECIMENTO E INSTALAÇÃO. AF_08/2022</v>
          </cell>
          <cell r="C4670" t="str">
            <v>UN</v>
          </cell>
          <cell r="D4670">
            <v>13.62</v>
          </cell>
        </row>
        <row r="4671">
          <cell r="A4671">
            <v>96659</v>
          </cell>
          <cell r="B4671" t="str">
            <v>LUVA, PPR, DN 32 MM, CLASSE PN 25, INSTALADO EM RAMAL DE DISTRIBUIÇÃO DE ÁGUA   FORNECIMENTO E INSTALAÇÃO. AF_08/2022</v>
          </cell>
          <cell r="C4671" t="str">
            <v>UN</v>
          </cell>
          <cell r="D4671">
            <v>7.75</v>
          </cell>
        </row>
        <row r="4672">
          <cell r="A4672">
            <v>96660</v>
          </cell>
          <cell r="B4672" t="str">
            <v>CONECTOR MACHO, PPR, 32 X 3/4", CLASSE PN 25, INSTALADO EM RAMAL DE DISTRIBUIÇÃO DE ÁGUA   FORNECIMENTO E INSTALAÇÃO. AF_08/2022</v>
          </cell>
          <cell r="C4672" t="str">
            <v>UN</v>
          </cell>
          <cell r="D4672">
            <v>28.52</v>
          </cell>
        </row>
        <row r="4673">
          <cell r="A4673">
            <v>96661</v>
          </cell>
          <cell r="B4673" t="str">
            <v>CONECTOR FÊMEA, PPR, 32 X 3/4", CLASSE PN 25, INSTALADO EM RAMAL DE DISTRIBUIÇÃO DE ÁGUA   FORNECIMENTO E INSTALAÇÃO. AF_08/2022</v>
          </cell>
          <cell r="C4673" t="str">
            <v>UN</v>
          </cell>
          <cell r="D4673">
            <v>28.25</v>
          </cell>
        </row>
        <row r="4674">
          <cell r="A4674">
            <v>96662</v>
          </cell>
          <cell r="B4674" t="str">
            <v>BUCHA DE REDUÇÃO, PPR, 32 X 25, CLASSE PN 25, INSTALADO EM RAMAL DE DISTRIBUIÇÃO DE ÁGUA   FORNECIMENTO E INSTALAÇÃO. AF_08/2022</v>
          </cell>
          <cell r="C4674" t="str">
            <v>UN</v>
          </cell>
          <cell r="D4674">
            <v>8.57</v>
          </cell>
        </row>
        <row r="4675">
          <cell r="A4675">
            <v>96663</v>
          </cell>
          <cell r="B4675" t="str">
            <v>LUVA, PPR, DN 40 MM, CLASSE PN 25, INSTALADO EM RAMAL DE DISTRIBUIÇÃO DE ÁGUA   FORNECIMENTO E INSTALAÇÃO. AF_08/2022</v>
          </cell>
          <cell r="C4675" t="str">
            <v>UN</v>
          </cell>
          <cell r="D4675">
            <v>14.29</v>
          </cell>
        </row>
        <row r="4676">
          <cell r="A4676">
            <v>96664</v>
          </cell>
          <cell r="B4676" t="str">
            <v>BUCHA DE REDUÇÃO, PPR, 40 X 25, CLASSE PN 25, INSTALADO EM RAMAL DE DISTRIBUIÇÃO DE ÁGUA   FORNECIMENTO E INSTALAÇÃO. AF_08/2022</v>
          </cell>
          <cell r="C4676" t="str">
            <v>UN</v>
          </cell>
          <cell r="D4676">
            <v>15.63</v>
          </cell>
        </row>
        <row r="4677">
          <cell r="A4677">
            <v>96665</v>
          </cell>
          <cell r="B4677" t="str">
            <v>TÊ NORMAL, PPR, DN 25 MM, CLASSE PN 25, INSTALADO EM RAMAL DE DISTRIBUIÇÃO DE ÁGUA   FORNECIMENTO E INSTALAÇÃO. AF_08/2022</v>
          </cell>
          <cell r="C4677" t="str">
            <v>UN</v>
          </cell>
          <cell r="D4677">
            <v>10.97</v>
          </cell>
        </row>
        <row r="4678">
          <cell r="A4678">
            <v>96666</v>
          </cell>
          <cell r="B4678" t="str">
            <v>TÊ NORMAL, PPR, DN 32 MM, CLASSE PN 25, INSTALADO EM RAMAL DE DISTRIBUIÇÃO DE ÁGUA   FORNECIMENTO E INSTALAÇÃO. AF_08/2022</v>
          </cell>
          <cell r="C4678" t="str">
            <v>UN</v>
          </cell>
          <cell r="D4678">
            <v>15.46</v>
          </cell>
        </row>
        <row r="4679">
          <cell r="A4679">
            <v>96667</v>
          </cell>
          <cell r="B4679" t="str">
            <v>TÊ NORMAL, PPR, DN 40 MM, CLASSE PN 25, INSTALADO EM RAMAL DE DISTRIBUIÇÃO DE ÁGUA   FORNECIMENTO E INSTALAÇÃO. AF_08/2022</v>
          </cell>
          <cell r="C4679" t="str">
            <v>UN</v>
          </cell>
          <cell r="D4679">
            <v>21.56</v>
          </cell>
        </row>
        <row r="4680">
          <cell r="A4680">
            <v>96684</v>
          </cell>
          <cell r="B4680" t="str">
            <v>JOELHO 90 GRAUS, PPR, DN 25 MM, CLASSE PN 25, INSTALADO EM PRUMADA DE ÁGUA   FORNECIMENTO E INSTALAÇÃO . AF_08/2022</v>
          </cell>
          <cell r="C4680" t="str">
            <v>UN</v>
          </cell>
          <cell r="D4680">
            <v>10.86</v>
          </cell>
        </row>
        <row r="4681">
          <cell r="A4681">
            <v>96685</v>
          </cell>
          <cell r="B4681" t="str">
            <v>JOELHO 45 GRAUS, PPR, DN 25 MM, CLASSE PN 25, INSTALADO EM PRUMADA DE ÁGUA   FORNECIMENTO E INSTALAÇÃO . AF_08/2022</v>
          </cell>
          <cell r="C4681" t="str">
            <v>UN</v>
          </cell>
          <cell r="D4681">
            <v>11.2</v>
          </cell>
        </row>
        <row r="4682">
          <cell r="A4682">
            <v>96686</v>
          </cell>
          <cell r="B4682" t="str">
            <v>JOELHO 90 GRAUS, PPR, DN 32 MM, CLASSE PN 25, INSTALADO EM PRUMADA DE ÁGUA   FORNECIMENTO E INSTALAÇÃO . AF_08/2022</v>
          </cell>
          <cell r="C4682" t="str">
            <v>UN</v>
          </cell>
          <cell r="D4682">
            <v>13.93</v>
          </cell>
        </row>
        <row r="4683">
          <cell r="A4683">
            <v>96687</v>
          </cell>
          <cell r="B4683" t="str">
            <v>JOELHO 45 GRAUS, PPR, DN 32 MM, CLASSE PN 25, INSTALADO EM PRUMADA DE ÁGUA   FORNECIMENTO E INSTALAÇÃO . AF_08/2022</v>
          </cell>
          <cell r="C4683" t="str">
            <v>UN</v>
          </cell>
          <cell r="D4683">
            <v>16.829999999999998</v>
          </cell>
        </row>
        <row r="4684">
          <cell r="A4684">
            <v>96688</v>
          </cell>
          <cell r="B4684" t="str">
            <v>JOELHO 90 GRAUS, PPR, DN 40 MM, CLASSE PN 25, INSTALADO EM PRUMADA DE ÁGUA   FORNECIMENTO E INSTALAÇÃO . AF_08/2022</v>
          </cell>
          <cell r="C4684" t="str">
            <v>UN</v>
          </cell>
          <cell r="D4684">
            <v>20.34</v>
          </cell>
        </row>
        <row r="4685">
          <cell r="A4685">
            <v>96689</v>
          </cell>
          <cell r="B4685" t="str">
            <v>JOELHO 45 GRAUS, PPR, DN 40 MM, CLASSE PN 25, INSTALADO EM PRUMADA DE ÁGUA   FORNECIMENTO E INSTALAÇÃO . AF_08/2022</v>
          </cell>
          <cell r="C4685" t="str">
            <v>UN</v>
          </cell>
          <cell r="D4685">
            <v>25.07</v>
          </cell>
        </row>
        <row r="4686">
          <cell r="A4686">
            <v>96690</v>
          </cell>
          <cell r="B4686" t="str">
            <v>JOELHO 90 GRAUS, PPR, DN 50 MM, CLASSE PN 25, INSTALADO EM PRUMADA DE ÁGUA   FORNECIMENTO E INSTALAÇÃO . AF_08/2022</v>
          </cell>
          <cell r="C4686" t="str">
            <v>UN</v>
          </cell>
          <cell r="D4686">
            <v>28.08</v>
          </cell>
        </row>
        <row r="4687">
          <cell r="A4687">
            <v>96691</v>
          </cell>
          <cell r="B4687" t="str">
            <v>JOELHO 45 GRAUS, PPR, DN 50 MM, CLASSE PN 25, INSTALADO EM PRUMADA DE ÁGUA   FORNECIMENTO E INSTALAÇÃO . AF_08/2022</v>
          </cell>
          <cell r="C4687" t="str">
            <v>UN</v>
          </cell>
          <cell r="D4687">
            <v>35.57</v>
          </cell>
        </row>
        <row r="4688">
          <cell r="A4688">
            <v>96692</v>
          </cell>
          <cell r="B4688" t="str">
            <v>JOELHO 90 GRAUS, PPR, DN 63 MM, CLASSE PN 25, INSTALADO EM PRUMADA DE ÁGUA   FORNECIMENTO E INSTALAÇÃO . AF_08/2022</v>
          </cell>
          <cell r="C4688" t="str">
            <v>UN</v>
          </cell>
          <cell r="D4688">
            <v>39.479999999999997</v>
          </cell>
        </row>
        <row r="4689">
          <cell r="A4689">
            <v>96693</v>
          </cell>
          <cell r="B4689" t="str">
            <v>JOELHO 45 GRAUS, PPR, DN 63 MM, CLASSE PN 25, INSTALADO EM PRUMADA DE ÁGUA   FORNECIMENTO E INSTALAÇÃO . AF_08/2022</v>
          </cell>
          <cell r="C4689" t="str">
            <v>UN</v>
          </cell>
          <cell r="D4689">
            <v>52.84</v>
          </cell>
        </row>
        <row r="4690">
          <cell r="A4690">
            <v>96694</v>
          </cell>
          <cell r="B4690" t="str">
            <v>JOELHO 90 GRAUS, PPR, DN 75 MM, CLASSE PN 25, INSTALADO EM PRUMADA DE ÁGUA   FORNECIMENTO E INSTALAÇÃO . AF_08/2022</v>
          </cell>
          <cell r="C4690" t="str">
            <v>UN</v>
          </cell>
          <cell r="D4690">
            <v>81.900000000000006</v>
          </cell>
        </row>
        <row r="4691">
          <cell r="A4691">
            <v>96695</v>
          </cell>
          <cell r="B4691" t="str">
            <v>JOELHO 45 GRAUS, PPR, DN 75 MM, CLASSE PN 25, INSTALADO EM PRUMADA DE ÁGUA   FORNECIMENTO E INSTALAÇÃO . AF_08/2022</v>
          </cell>
          <cell r="C4691" t="str">
            <v>UN</v>
          </cell>
          <cell r="D4691">
            <v>90.05</v>
          </cell>
        </row>
        <row r="4692">
          <cell r="A4692">
            <v>96696</v>
          </cell>
          <cell r="B4692" t="str">
            <v>JOELHO 90 GRAUS, PPR, DN 90 MM, CLASSE PN 25, INSTALADO EM PRUMADA DE ÁGUA   FORNECIMENTO E INSTALAÇÃO . AF_08/2022</v>
          </cell>
          <cell r="C4692" t="str">
            <v>UN</v>
          </cell>
          <cell r="D4692">
            <v>102.12</v>
          </cell>
        </row>
        <row r="4693">
          <cell r="A4693">
            <v>96697</v>
          </cell>
          <cell r="B4693" t="str">
            <v>JOELHO 90 GRAUS, PPR, DN 110 MM, CLASSE PN 25, INSTALADO EM PRUMADA DE ÁGUA   FORNECIMENTO E INSTALAÇÃO . AF_08/2022</v>
          </cell>
          <cell r="C4693" t="str">
            <v>UN</v>
          </cell>
          <cell r="D4693">
            <v>297.60000000000002</v>
          </cell>
        </row>
        <row r="4694">
          <cell r="A4694">
            <v>96698</v>
          </cell>
          <cell r="B4694" t="str">
            <v>LUVA, PPR, DN 25 MM, CLASSE PN 25, INSTALADO EM PRUMADA DE ÁGUA   FORNECIMENTO E INSTALAÇÃO . AF_08/2022</v>
          </cell>
          <cell r="C4694" t="str">
            <v>UN</v>
          </cell>
          <cell r="D4694">
            <v>7.66</v>
          </cell>
        </row>
        <row r="4695">
          <cell r="A4695">
            <v>96699</v>
          </cell>
          <cell r="B4695" t="str">
            <v>CONECTOR MACHO, PPR, 25 X 1/2", CLASSE PN 25, INSTALADO EM PRUMADA DE ÁGUA   FORNECIMENTO E INSTALAÇÃO . AF_08/2022</v>
          </cell>
          <cell r="C4695" t="str">
            <v>UN</v>
          </cell>
          <cell r="D4695">
            <v>22.73</v>
          </cell>
        </row>
        <row r="4696">
          <cell r="A4696">
            <v>96700</v>
          </cell>
          <cell r="B4696" t="str">
            <v>CONECTOR FÊMEA, PPR, 25 X 1/2", CLASSE PN 25, INSTALADO EM PRUMADA DE ÁGUA   FORNECIMENTO E INSTALAÇÃO . AF_08/2022</v>
          </cell>
          <cell r="C4696" t="str">
            <v>UN</v>
          </cell>
          <cell r="D4696">
            <v>15.25</v>
          </cell>
        </row>
        <row r="4697">
          <cell r="A4697">
            <v>96701</v>
          </cell>
          <cell r="B4697" t="str">
            <v>LUVA, PPR, DN 32 MM, CLASSE PN 25, INSTALADO EM PRUMADA DE ÁGUA   FORNECIMENTO E INSTALAÇÃO. AF_08/2022</v>
          </cell>
          <cell r="C4697" t="str">
            <v>UN</v>
          </cell>
          <cell r="D4697">
            <v>10.43</v>
          </cell>
        </row>
        <row r="4698">
          <cell r="A4698">
            <v>96702</v>
          </cell>
          <cell r="B4698" t="str">
            <v>BUCHA DE REDUÇÃO, PPR, 32 X 25, CLASSE PN 25, INSTALADO EM PRUMADA DE ÁGUA   FORNECIMENTO E INSTALAÇÃO . AF_08/2022</v>
          </cell>
          <cell r="C4698" t="str">
            <v>UN</v>
          </cell>
          <cell r="D4698">
            <v>10.73</v>
          </cell>
        </row>
        <row r="4699">
          <cell r="A4699">
            <v>96703</v>
          </cell>
          <cell r="B4699" t="str">
            <v>LUVA, PPR, DN 40 MM, CLASSE PN 25, INSTALADO EM PRUMADA DE ÁGUA   FORNECIMENTO E INSTALAÇÃO. AF_08/2022</v>
          </cell>
          <cell r="C4699" t="str">
            <v>UN</v>
          </cell>
          <cell r="D4699">
            <v>18.18</v>
          </cell>
        </row>
        <row r="4700">
          <cell r="A4700">
            <v>96704</v>
          </cell>
          <cell r="B4700" t="str">
            <v>BUCHA DE REDUÇÃO, PPR, 40 X 25, CLASSE PN 25, INSTALADO EM PRUMADA DE ÁGUA   FORNECIMENTO E INSTALAÇÃO . AF_08/2022</v>
          </cell>
          <cell r="C4700" t="str">
            <v>UN</v>
          </cell>
          <cell r="D4700">
            <v>18.399999999999999</v>
          </cell>
        </row>
        <row r="4701">
          <cell r="A4701">
            <v>96705</v>
          </cell>
          <cell r="B4701" t="str">
            <v>LUVA, PPR, DN 50 MM, CLASSE PN 25, INSTALADO EM PRUMADA DE ÁGUA   FORNECIMENTO E INSTALAÇÃO. AF_08/2022</v>
          </cell>
          <cell r="C4701" t="str">
            <v>UN</v>
          </cell>
          <cell r="D4701">
            <v>22.06</v>
          </cell>
        </row>
        <row r="4702">
          <cell r="A4702">
            <v>96706</v>
          </cell>
          <cell r="B4702" t="str">
            <v>LUVA, PPR, DN 63 MM, CLASSE PN 25, INSTALADO EM PRUMADA DE ÁGUA   FORNECIMENTO E INSTALAÇÃO. AF_08/2022</v>
          </cell>
          <cell r="C4702" t="str">
            <v>UN</v>
          </cell>
          <cell r="D4702">
            <v>32.43</v>
          </cell>
        </row>
        <row r="4703">
          <cell r="A4703">
            <v>96707</v>
          </cell>
          <cell r="B4703" t="str">
            <v>LUVA, PPR, DN 75 MM, CLASSE PN 25, INSTALADO EM PRUMADA DE ÁGUA   FORNECIMENTO E INSTALAÇÃO. AF_08/2022</v>
          </cell>
          <cell r="C4703" t="str">
            <v>UN</v>
          </cell>
          <cell r="D4703">
            <v>51.57</v>
          </cell>
        </row>
        <row r="4704">
          <cell r="A4704">
            <v>96708</v>
          </cell>
          <cell r="B4704" t="str">
            <v>LUVA, PPR, DN 90 MM, CLASSE PN 25, INSTALADO EM PRUMADA DE ÁGUA   FORNECIMENTO E INSTALAÇÃO. AF_08/2022</v>
          </cell>
          <cell r="C4704" t="str">
            <v>UN</v>
          </cell>
          <cell r="D4704">
            <v>77.67</v>
          </cell>
        </row>
        <row r="4705">
          <cell r="A4705">
            <v>96709</v>
          </cell>
          <cell r="B4705" t="str">
            <v>LUVA, PPR, DN 110 MM, CLASSE PN 25, INSTALADO EM PRUMADA DE ÁGUA   FORNECIMENTO E INSTALAÇÃO. AF_08/2022</v>
          </cell>
          <cell r="C4705" t="str">
            <v>UN</v>
          </cell>
          <cell r="D4705">
            <v>99</v>
          </cell>
        </row>
        <row r="4706">
          <cell r="A4706">
            <v>96710</v>
          </cell>
          <cell r="B4706" t="str">
            <v>TÊ NORMAL, PPR, DN 25 MM, CLASSE PN 25, INSTALADO EM PRUMADA DE ÁGUA   FORNECIMENTO E INSTALAÇÃO . AF_08/2022</v>
          </cell>
          <cell r="C4706" t="str">
            <v>UN</v>
          </cell>
          <cell r="D4706">
            <v>14.24</v>
          </cell>
        </row>
        <row r="4707">
          <cell r="A4707">
            <v>96711</v>
          </cell>
          <cell r="B4707" t="str">
            <v>TÊ NORMAL, PPR, DN 32 MM, CLASSE PN 25, INSTALADO EM PRUMADA DE ÁGUA   FORNECIMENTO E INSTALAÇÃO . AF_08/2022</v>
          </cell>
          <cell r="C4707" t="str">
            <v>UN</v>
          </cell>
          <cell r="D4707">
            <v>20.83</v>
          </cell>
        </row>
        <row r="4708">
          <cell r="A4708">
            <v>96712</v>
          </cell>
          <cell r="B4708" t="str">
            <v>TÊ NORMAL, PPR, DN 40 MM, CLASSE PN 25, INSTALADO EM PRUMADA DE ÁGUA   FORNECIMENTO E INSTALAÇÃO . AF_08/2022</v>
          </cell>
          <cell r="C4708" t="str">
            <v>UN</v>
          </cell>
          <cell r="D4708">
            <v>29.31</v>
          </cell>
        </row>
        <row r="4709">
          <cell r="A4709">
            <v>96713</v>
          </cell>
          <cell r="B4709" t="str">
            <v>TÊ NORMAL, PPR, DN 50 MM, CLASSE PN 25, INSTALADO EM PRUMADA DE ÁGUA   FORNECIMENTO E INSTALAÇÃO . AF_08/2022</v>
          </cell>
          <cell r="C4709" t="str">
            <v>UN</v>
          </cell>
          <cell r="D4709">
            <v>44.4</v>
          </cell>
        </row>
        <row r="4710">
          <cell r="A4710">
            <v>96714</v>
          </cell>
          <cell r="B4710" t="str">
            <v>TÊ NORMAL, PPR, DN 63 MM, CLASSE PN 25, INSTALADO EM PRUMADA DE ÁGUA   FORNECIMENTO E INSTALAÇÃO . AF_08/2022</v>
          </cell>
          <cell r="C4710" t="str">
            <v>UN</v>
          </cell>
          <cell r="D4710">
            <v>62.74</v>
          </cell>
        </row>
        <row r="4711">
          <cell r="A4711">
            <v>96715</v>
          </cell>
          <cell r="B4711" t="str">
            <v>TÊ NORMAL, PPR, DN 75 MM, CLASSE PN 25, INSTALADO EM PRUMADA DE ÁGUA   FORNECIMENTO E INSTALAÇÃO . AF_08/2022</v>
          </cell>
          <cell r="C4711" t="str">
            <v>UN</v>
          </cell>
          <cell r="D4711">
            <v>110.14</v>
          </cell>
        </row>
        <row r="4712">
          <cell r="A4712">
            <v>96716</v>
          </cell>
          <cell r="B4712" t="str">
            <v>TÊ NORMAL, PPR, DN 90 MM, CLASSE PN 25, INSTALADO EM PRUMADA DE ÁGUA   FORNECIMENTO E INSTALAÇÃO . AF_08/2022</v>
          </cell>
          <cell r="C4712" t="str">
            <v>UN</v>
          </cell>
          <cell r="D4712">
            <v>143.06</v>
          </cell>
        </row>
        <row r="4713">
          <cell r="A4713">
            <v>96717</v>
          </cell>
          <cell r="B4713" t="str">
            <v>TÊ NORMAL, PPR, DN 110 MM, CLASSE PN 25, INSTALADO EM PRUMADA DE ÁGUA   FORNECIMENTO E INSTALAÇÃO . AF_08/2022</v>
          </cell>
          <cell r="C4713" t="str">
            <v>UN</v>
          </cell>
          <cell r="D4713">
            <v>272.17</v>
          </cell>
        </row>
        <row r="4714">
          <cell r="A4714">
            <v>96736</v>
          </cell>
          <cell r="B4714" t="str">
            <v>LUVA, PPR, DN 20 MM, INSTALADO EM RESERVAÇÃO PREDIAL DE ÁGUA - FORNECIMENTO E INSTALAÇÃO. AF_04/2024</v>
          </cell>
          <cell r="C4714" t="str">
            <v>UN</v>
          </cell>
          <cell r="D4714">
            <v>5.43</v>
          </cell>
        </row>
        <row r="4715">
          <cell r="A4715">
            <v>96737</v>
          </cell>
          <cell r="B4715" t="str">
            <v>LUVA, PPR, DN 25 MM, INSTALADO EM RESERVAÇÃO PREDIAL DE ÁGUA - FORNECIMENTO E INSTALAÇÃO. AF_04/2024</v>
          </cell>
          <cell r="C4715" t="str">
            <v>UN</v>
          </cell>
          <cell r="D4715">
            <v>5.58</v>
          </cell>
        </row>
        <row r="4716">
          <cell r="A4716">
            <v>96738</v>
          </cell>
          <cell r="B4716" t="str">
            <v>CONECTOR MACHO, PPR, 25 MM X 1/2'', INSTALADO EM RESERVAÇÃO PREDIAL DE ÁGUA - FORNECIMENTO E INSTALAÇÃO. AF_04/2024</v>
          </cell>
          <cell r="C4716" t="str">
            <v>UN</v>
          </cell>
          <cell r="D4716">
            <v>20.7</v>
          </cell>
        </row>
        <row r="4717">
          <cell r="A4717">
            <v>96739</v>
          </cell>
          <cell r="B4717" t="str">
            <v>LUVA, PPR, DN 32 MM, CLASSE PN 25, INSTALADO EM RESERVAÇÃO PREDIAL DE ÁGUA - FORNECIMENTO E INSTALAÇÃO. AF_04/2024</v>
          </cell>
          <cell r="C4717" t="str">
            <v>UN</v>
          </cell>
          <cell r="D4717">
            <v>7.67</v>
          </cell>
        </row>
        <row r="4718">
          <cell r="A4718">
            <v>96740</v>
          </cell>
          <cell r="B4718" t="str">
            <v>CONECTOR MACHO, PPR, 32 MM X 3/4'', INSTALADO EM RESERVAÇÃO PREDIAL DE ÁGUA - FORNECIMENTO E INSTALAÇÃO. AF_04/2024</v>
          </cell>
          <cell r="C4718" t="str">
            <v>UN</v>
          </cell>
          <cell r="D4718">
            <v>28.61</v>
          </cell>
        </row>
        <row r="4719">
          <cell r="A4719">
            <v>96741</v>
          </cell>
          <cell r="B4719" t="str">
            <v>LUVA, PPR, DN 40 MM, CLASSE PN 25, INSTALADO EM RESERVAÇÃO PREDIAL DE ÁGUA - FORNECIMENTO E INSTALAÇÃO. AF_04/2024</v>
          </cell>
          <cell r="C4719" t="str">
            <v>UN</v>
          </cell>
          <cell r="D4719">
            <v>14.82</v>
          </cell>
        </row>
        <row r="4720">
          <cell r="A4720">
            <v>96742</v>
          </cell>
          <cell r="B4720" t="str">
            <v>LUVA, PPR, DN 50 MM, CLASSE PN 25, INSTALADO EM RESERVAÇÃO PREDIAL DE ÁGUA - FORNECIMENTO E INSTALAÇÃO. AF_04/2024</v>
          </cell>
          <cell r="C4720" t="str">
            <v>UN</v>
          </cell>
          <cell r="D4720">
            <v>18.2</v>
          </cell>
        </row>
        <row r="4721">
          <cell r="A4721">
            <v>96743</v>
          </cell>
          <cell r="B4721" t="str">
            <v>LUVA, PPR, DN 63 MM, CLASSE PN 25, INSTALADO EM RESERVAÇÃO PREDIAL DE ÁGUA - FORNECIMENTO E INSTALAÇÃO. AF_04/2024</v>
          </cell>
          <cell r="C4721" t="str">
            <v>UN</v>
          </cell>
          <cell r="D4721">
            <v>28.38</v>
          </cell>
        </row>
        <row r="4722">
          <cell r="A4722">
            <v>96744</v>
          </cell>
          <cell r="B4722" t="str">
            <v>LUVA, PPR, DN 75 MM, CLASSE PN 25, INSTALADO EM RESERVAÇÃO PREDIAL DE ÁGUA - FORNECIMENTO E INSTALAÇÃO. AF_04/2024</v>
          </cell>
          <cell r="C4722" t="str">
            <v>UN</v>
          </cell>
          <cell r="D4722">
            <v>47.76</v>
          </cell>
        </row>
        <row r="4723">
          <cell r="A4723">
            <v>96745</v>
          </cell>
          <cell r="B4723" t="str">
            <v>LUVA, PPR, DN 90 MM, CLASSE PN 25, INSTALADO EM RESERVAÇÃO PREDIAL DE ÁGUA - FORNECIMENTO E INSTALAÇÃO. AF_04/2024</v>
          </cell>
          <cell r="C4723" t="str">
            <v>UN</v>
          </cell>
          <cell r="D4723">
            <v>74.790000000000006</v>
          </cell>
        </row>
        <row r="4724">
          <cell r="A4724">
            <v>96746</v>
          </cell>
          <cell r="B4724" t="str">
            <v>LUVA, PPR, DN 110 MM, CLASSE PN 25, INSTALADO EM RESERVAÇÃO PREDIAL DE ÁGUA - FORNECIMENTO E INSTALAÇÃO. AF_04/2024</v>
          </cell>
          <cell r="C4724" t="str">
            <v>UN</v>
          </cell>
          <cell r="D4724">
            <v>98.38</v>
          </cell>
        </row>
        <row r="4725">
          <cell r="A4725">
            <v>96747</v>
          </cell>
          <cell r="B4725" t="str">
            <v>JOELHO 90 GRAUS, PPR, DN 20 MM, INSTALADO EM RESERVAÇÃO PREDIAL DE ÁGUA - FORNECIMENTO E INSTALAÇÃO. AF_04/2024</v>
          </cell>
          <cell r="C4725" t="str">
            <v>UN</v>
          </cell>
          <cell r="D4725">
            <v>6.68</v>
          </cell>
        </row>
        <row r="4726">
          <cell r="A4726">
            <v>96748</v>
          </cell>
          <cell r="B4726" t="str">
            <v>JOELHO 90 GRAUS, PPR, DN 25 MM, INSTALADO EM RESERVAÇÃO PREDIAL DE ÁGUA - FORNECIMENTO E INSTALAÇÃO. AF_04/2024</v>
          </cell>
          <cell r="C4726" t="str">
            <v>UN</v>
          </cell>
          <cell r="D4726">
            <v>7.75</v>
          </cell>
        </row>
        <row r="4727">
          <cell r="A4727">
            <v>96749</v>
          </cell>
          <cell r="B4727" t="str">
            <v>JOELHO 90 GRAUS, PPR, DN 32 MM, INSTALADO EM RESERVAÇÃO PREDIAL DE ÁGUA - FORNECIMENTO E INSTALAÇÃO. AF_04/2024</v>
          </cell>
          <cell r="C4727" t="str">
            <v>UN</v>
          </cell>
          <cell r="D4727">
            <v>9.7899999999999991</v>
          </cell>
        </row>
        <row r="4728">
          <cell r="A4728">
            <v>96750</v>
          </cell>
          <cell r="B4728" t="str">
            <v>JOELHO 90 GRAUS, PPR, DN 40 MM, INSTALADO EM RESERVAÇÃO PREDIAL DE ÁGUA - FORNECIMENTO E INSTALAÇÃO. AF_04/2024</v>
          </cell>
          <cell r="C4728" t="str">
            <v>UN</v>
          </cell>
          <cell r="D4728">
            <v>15.29</v>
          </cell>
        </row>
        <row r="4729">
          <cell r="A4729">
            <v>96751</v>
          </cell>
          <cell r="B4729" t="str">
            <v>JOELHO 90 GRAUS, PPR, DN 50 MM, INSTALADO EM RESERVAÇÃO PREDIAL DE ÁGUA - FORNECIMENTO E INSTALAÇÃO. AF_04/2024</v>
          </cell>
          <cell r="C4729" t="str">
            <v>UN</v>
          </cell>
          <cell r="D4729">
            <v>22.31</v>
          </cell>
        </row>
        <row r="4730">
          <cell r="A4730">
            <v>96752</v>
          </cell>
          <cell r="B4730" t="str">
            <v>JOELHO 90 GRAUS, PPR, DN 63 MM, INSTALADO EM RESERVAÇÃO PREDIAL DE ÁGUA - FORNECIMENTO E INSTALAÇÃO. AF_04/2024</v>
          </cell>
          <cell r="C4730" t="str">
            <v>UN</v>
          </cell>
          <cell r="D4730">
            <v>33.42</v>
          </cell>
        </row>
        <row r="4731">
          <cell r="A4731">
            <v>96753</v>
          </cell>
          <cell r="B4731" t="str">
            <v>JOELHO 90 GRAUS, PPR, DN 75 MM, INSTALADO EM RESERVAÇÃO PREDIAL DE ÁGUA - FORNECIMENTO E INSTALAÇÃO. AF_04/2024</v>
          </cell>
          <cell r="C4731" t="str">
            <v>UN</v>
          </cell>
          <cell r="D4731">
            <v>76.19</v>
          </cell>
        </row>
        <row r="4732">
          <cell r="A4732">
            <v>96754</v>
          </cell>
          <cell r="B4732" t="str">
            <v>JOELHO 90 GRAUS, PPR, DN 90 MM, INSTALADO EM RESERVAÇÃO PREDIAL DE ÁGUA - FORNECIMENTO E INSTALAÇÃO. AF_04/2024</v>
          </cell>
          <cell r="C4732" t="str">
            <v>UN</v>
          </cell>
          <cell r="D4732">
            <v>97.79</v>
          </cell>
        </row>
        <row r="4733">
          <cell r="A4733">
            <v>96755</v>
          </cell>
          <cell r="B4733" t="str">
            <v>JOELHO 90 GRAUS, PPR, DN 110 MM, INSTALADO EM RESERVAÇÃO PREDIAL DE ÁGUA - FORNECIMENTO E INSTALAÇÃO. AF_04/2024</v>
          </cell>
          <cell r="C4733" t="str">
            <v>UN</v>
          </cell>
          <cell r="D4733">
            <v>296.64999999999998</v>
          </cell>
        </row>
        <row r="4734">
          <cell r="A4734">
            <v>96758</v>
          </cell>
          <cell r="B4734" t="str">
            <v>TÊ, PPR, DN 32 MM, INSTALADO EM RESERVAÇÃO PREDIAL DE ÁGUA - FORNECIMENTO E INSTALAÇÃO. AF_04/2024</v>
          </cell>
          <cell r="C4734" t="str">
            <v>UN</v>
          </cell>
          <cell r="D4734">
            <v>15.32</v>
          </cell>
        </row>
        <row r="4735">
          <cell r="A4735">
            <v>96759</v>
          </cell>
          <cell r="B4735" t="str">
            <v>TÊ, PPR, DN 40 MM, INSTALADO EM RESERVAÇÃO PREDIAL DE ÁGUA - FORNECIMENTO E INSTALAÇÃO. AF_04/2024</v>
          </cell>
          <cell r="C4735" t="str">
            <v>UN</v>
          </cell>
          <cell r="D4735">
            <v>22.6</v>
          </cell>
        </row>
        <row r="4736">
          <cell r="A4736">
            <v>96760</v>
          </cell>
          <cell r="B4736" t="str">
            <v>TÊ, PPR, DN 50 MM, INSTALADO EM RESERVAÇÃO PREDIAL DE ÁGUA - FORNECIMENTO E INSTALAÇÃO. AF_04/2024</v>
          </cell>
          <cell r="C4736" t="str">
            <v>UN</v>
          </cell>
          <cell r="D4736">
            <v>36.700000000000003</v>
          </cell>
        </row>
        <row r="4737">
          <cell r="A4737">
            <v>96761</v>
          </cell>
          <cell r="B4737" t="str">
            <v>TÊ, PPR, DN 63 MM, INSTALADO EM RESERVAÇÃO PREDIAL DE ÁGUA - FORNECIMENTO E INSTALAÇÃO. AF_04/2024</v>
          </cell>
          <cell r="C4737" t="str">
            <v>UN</v>
          </cell>
          <cell r="D4737">
            <v>54.64</v>
          </cell>
        </row>
        <row r="4738">
          <cell r="A4738">
            <v>96762</v>
          </cell>
          <cell r="B4738" t="str">
            <v>TÊ, PPR, DN 75 MM, INSTALADO EM RESERVAÇÃO PREDIAL DE ÁGUA - FORNECIMENTO E INSTALAÇÃO. AF_04/2024</v>
          </cell>
          <cell r="C4738" t="str">
            <v>UN</v>
          </cell>
          <cell r="D4738">
            <v>102.52</v>
          </cell>
        </row>
        <row r="4739">
          <cell r="A4739">
            <v>96763</v>
          </cell>
          <cell r="B4739" t="str">
            <v>TÊ, PPR, DN 90 MM, INSTALADO EM RESERVAÇÃO PREDIAL DE ÁGUA - FORNECIMENTO E INSTALAÇÃO. AF_04/2024</v>
          </cell>
          <cell r="C4739" t="str">
            <v>UN</v>
          </cell>
          <cell r="D4739">
            <v>137.30000000000001</v>
          </cell>
        </row>
        <row r="4740">
          <cell r="A4740">
            <v>96764</v>
          </cell>
          <cell r="B4740" t="str">
            <v>TÊ, PPR, DN 110 MM, INSTALADO EM RESERVAÇÃO PREDIAL DE ÁGUA - FORNECIMENTO E INSTALAÇÃO. AF_04/2024</v>
          </cell>
          <cell r="C4740" t="str">
            <v>UN</v>
          </cell>
          <cell r="D4740">
            <v>270.89999999999998</v>
          </cell>
        </row>
        <row r="4741">
          <cell r="A4741">
            <v>96802</v>
          </cell>
          <cell r="B4741" t="str">
            <v>KIT CHASSI PEX, PRÉ-FABRICADO, PARA CHUVEIRO, INCLUSO QUADRO METÁLICO, TUBOS, REGISTROS DE PRESSÃO E CONEXÕES POR CRIMPAGEM - FORNECIMENTO E INSTALAÇÃO. AF_02/2023</v>
          </cell>
          <cell r="C4741" t="str">
            <v>UN</v>
          </cell>
          <cell r="D4741">
            <v>421.44</v>
          </cell>
        </row>
        <row r="4742">
          <cell r="A4742">
            <v>96803</v>
          </cell>
          <cell r="B4742" t="str">
            <v>KIT CHASSI PEX, PRÉ-FABRICADO, PARA COZINHA COM CUBA SIMPLES, INCLUSO QUADRO METÁLICO, TUBOS E CONEXÕES POR CRIMPAGEM - FORNECIMENTO E INSTALAÇÃO. AF_02/2023</v>
          </cell>
          <cell r="C4742" t="str">
            <v>UN</v>
          </cell>
          <cell r="D4742">
            <v>75.59</v>
          </cell>
        </row>
        <row r="4743">
          <cell r="A4743">
            <v>96804</v>
          </cell>
          <cell r="B4743" t="str">
            <v>KIT CHASSI PEX, PRÉ-FABRICADO, PARA ÁREA DE SERVIÇO COM TANQUE E MÁQUINA DE LAVAR ROUPA, INCLUSO QUADRO METÁLICO, TUBOS E CONEXÕES POR CRIMPAGEM - FORNECIMENTO E INSTALAÇÃO. AF_02/2023</v>
          </cell>
          <cell r="C4743" t="str">
            <v>UN</v>
          </cell>
          <cell r="D4743">
            <v>120.58</v>
          </cell>
        </row>
        <row r="4744">
          <cell r="A4744">
            <v>96805</v>
          </cell>
          <cell r="B4744" t="str">
            <v>KIT CHASSI PEX, PRÉ-FABRICADO, PARA CHUVEIRO, INCLUSO QUADRO METÁLICO, TUBOS, REGISTROS DE PRESSÃO E CONEXÕES POR ANEL DESLIZANTE - FORNECIMENTO E INSTALAÇÃO. AF_02/2023</v>
          </cell>
          <cell r="C4744" t="str">
            <v>UN</v>
          </cell>
          <cell r="D4744">
            <v>216.33</v>
          </cell>
        </row>
        <row r="4745">
          <cell r="A4745">
            <v>96806</v>
          </cell>
          <cell r="B4745" t="str">
            <v>KIT CHASSI PEX, PRÉ-FABRICADO, PARA COZINHA COM CUBA SIMPLES, INCLUSO QUADRO METÁLICO, TUBOS E CONEXÕES POR ANEL DESLIZANTE - FORNECIMENTO E INSTALAÇÃO. AF_02/2023</v>
          </cell>
          <cell r="C4745" t="str">
            <v>UN</v>
          </cell>
          <cell r="D4745">
            <v>82.09</v>
          </cell>
        </row>
        <row r="4746">
          <cell r="A4746">
            <v>96807</v>
          </cell>
          <cell r="B4746" t="str">
            <v>KIT CHASSI PEX, PRÉ-FABRICADO, PARA ÁREA DE SERVIÇO COM TANQUE E MÁQUINA DE LAVAR ROUPA, INCLUSO QUADRO METÁLICO, TUBOS E CONEXÕES POR ANEL DESLIZANTE - FORNECIMENTO E INSTALAÇÃO. AF_02/2023</v>
          </cell>
          <cell r="C4746" t="str">
            <v>UN</v>
          </cell>
          <cell r="D4746">
            <v>131.05000000000001</v>
          </cell>
        </row>
        <row r="4747">
          <cell r="A4747">
            <v>96808</v>
          </cell>
          <cell r="B4747" t="str">
            <v>UNIÃO METÁLICA PARA INSTALAÇÕES EM PEX ÁGUA, DN 16 MM, COM ANEL DESLIZANTE - FORNECIMENTO E INSTALAÇÃO. AF_02/2023</v>
          </cell>
          <cell r="C4747" t="str">
            <v>UN</v>
          </cell>
          <cell r="D4747">
            <v>16.45</v>
          </cell>
        </row>
        <row r="4748">
          <cell r="A4748">
            <v>96809</v>
          </cell>
          <cell r="B4748" t="str">
            <v>CONEXÃO FIXA, ROSCA FÊMEA, METÁLICA, PARA INSTALAÇÕES EM PEX ÁGUA, DN 16 MM X 1/2", COM ANEL DESLIZANTE. FORNECIMENTO E INSTALAÇÃO. AF_02/2023</v>
          </cell>
          <cell r="C4748" t="str">
            <v>UN</v>
          </cell>
          <cell r="D4748">
            <v>18.23</v>
          </cell>
        </row>
        <row r="4749">
          <cell r="A4749">
            <v>96810</v>
          </cell>
          <cell r="B4749" t="str">
            <v>CONEXÃO MÓVEL, ROSCA FÊMEA, METÁLICA, PARA INSTALAÇÕES EM PEX ÁGUA, DN 16 MM X 3/4", COM ANEL DESLIZANTE. FORNECIMENTO E INSTALAÇÃO. AF_02/2023</v>
          </cell>
          <cell r="C4749" t="str">
            <v>UN</v>
          </cell>
          <cell r="D4749">
            <v>19.78</v>
          </cell>
        </row>
        <row r="4750">
          <cell r="A4750">
            <v>96811</v>
          </cell>
          <cell r="B4750" t="str">
            <v>UNIÃO METÁLICA PARA INSTALAÇÕES EM PEX ÁGUA, DN 20 MM, COM ANEL DESLIZANTE - FORNECIMENTO E INSTALAÇÃO. AF_02/2023</v>
          </cell>
          <cell r="C4750" t="str">
            <v>UN</v>
          </cell>
          <cell r="D4750">
            <v>20.84</v>
          </cell>
        </row>
        <row r="4751">
          <cell r="A4751">
            <v>96812</v>
          </cell>
          <cell r="B4751" t="str">
            <v>CONEXÃO FIXA, ROSCA FÊMEA, METÁLICA, PARA INSTALAÇÕES EM PEX ÁGUA, DN 20 MM X 1/2", COM ANEL DESLIZANTE. FORNECIMENTO E INSTALAÇÃO. AF_02/2023</v>
          </cell>
          <cell r="C4751" t="str">
            <v>UN</v>
          </cell>
          <cell r="D4751">
            <v>18.989999999999998</v>
          </cell>
        </row>
        <row r="4752">
          <cell r="A4752">
            <v>96813</v>
          </cell>
          <cell r="B4752" t="str">
            <v>CONEXÃO FIXA, ROSCA FÊMEA, METÁLICA, PARA INSTALAÇÕES EM PEX ÁGUA, DN 20 MM X 3/4", COM ANEL DESLIZANTE. FORNECIMENTO E INSTALAÇÃO. AF_02/2023</v>
          </cell>
          <cell r="C4752" t="str">
            <v>UN</v>
          </cell>
          <cell r="D4752">
            <v>21.67</v>
          </cell>
        </row>
        <row r="4753">
          <cell r="A4753">
            <v>96814</v>
          </cell>
          <cell r="B4753" t="str">
            <v>UNIÃO DE REDUÇÃO, METÁLICA, PARA INSTALAÇÕES EM PEX ÁGUA, DN 20 X 16 MM, CONEXÃO POR ANEL DESLIZANTE - FORNECIMENTO E INSTALAÇÃO. AF_02/2023</v>
          </cell>
          <cell r="C4753" t="str">
            <v>UN</v>
          </cell>
          <cell r="D4753">
            <v>15.61</v>
          </cell>
        </row>
        <row r="4754">
          <cell r="A4754">
            <v>96815</v>
          </cell>
          <cell r="B4754" t="str">
            <v>UNIÃO METÁLICA PARA INSTALAÇÕES EM PEX ÁGUA, DN 25 MM, COM ANEL DESLIZANTE - FORNECIMENTO E INSTALAÇÃO. AF_02/2023</v>
          </cell>
          <cell r="C4754" t="str">
            <v>UN</v>
          </cell>
          <cell r="D4754">
            <v>32.700000000000003</v>
          </cell>
        </row>
        <row r="4755">
          <cell r="A4755">
            <v>96816</v>
          </cell>
          <cell r="B4755" t="str">
            <v>CONEXÃO FIXA, ROSCA FÊMEA, METÁLICA, PARA INSTALAÇÕES EM PEX ÁGUA, DN 25 MM X 3/4", COM ANEL DESLIZANTE - FORNECIMENTO E INSTALAÇÃO. AF_02/2023</v>
          </cell>
          <cell r="C4755" t="str">
            <v>UN</v>
          </cell>
          <cell r="D4755">
            <v>24.53</v>
          </cell>
        </row>
        <row r="4756">
          <cell r="A4756">
            <v>96817</v>
          </cell>
          <cell r="B4756" t="str">
            <v>CONEXÃO FIXA, ROSCA FÊMEA, METÁLICA, PARA INSTALAÇÕES EM PEX ÁGUA, DN 25 MM X 1", COM ANEL DESLIZANTE - FORNECIMENTO E INSTALAÇÃO. AF_02/2023</v>
          </cell>
          <cell r="C4756" t="str">
            <v>UN</v>
          </cell>
          <cell r="D4756">
            <v>32.97</v>
          </cell>
        </row>
        <row r="4757">
          <cell r="A4757">
            <v>96818</v>
          </cell>
          <cell r="B4757" t="str">
            <v>UNIÃO DE REDUÇÃO, METÁLICA, PARA INSTALAÇÕES EM PEX ÁGUA, DN 25 X 16 MM, CONEXÃO POR ANEL DESLIZANTE - FORNECIMENTO E INSTALAÇÃO. AF_02/2023</v>
          </cell>
          <cell r="C4757" t="str">
            <v>UN</v>
          </cell>
          <cell r="D4757">
            <v>21.16</v>
          </cell>
        </row>
        <row r="4758">
          <cell r="A4758">
            <v>96819</v>
          </cell>
          <cell r="B4758" t="str">
            <v>UNIÃO DE REDUÇÃO, METÁLICA, PARA INSTALAÇÕES EM PEX ÁGUA, DN 25 X 20 MM, CONEXÃO POR ANEL DESLIZANTE - FORNECIMENTO E INSTALAÇÃO. AF_02/2023</v>
          </cell>
          <cell r="C4758" t="str">
            <v>UN</v>
          </cell>
          <cell r="D4758">
            <v>22.68</v>
          </cell>
        </row>
        <row r="4759">
          <cell r="A4759">
            <v>96820</v>
          </cell>
          <cell r="B4759" t="str">
            <v>UNIÃO METÁLICA PARA INSTALAÇÕES EM PEX ÁGUA, DN 32 MM, COM ANEL DESLIZANTE - FORNECIMENTO E INSTALAÇÃO. AF_02/2023</v>
          </cell>
          <cell r="C4759" t="str">
            <v>UN</v>
          </cell>
          <cell r="D4759">
            <v>39.29</v>
          </cell>
        </row>
        <row r="4760">
          <cell r="A4760">
            <v>96821</v>
          </cell>
          <cell r="B4760" t="str">
            <v>CONEXÃO FIXA, ROSCA FÊMEA, METÁLICA, PARA INSTALAÇÕES EM PEX ÁGUA, DN 32 MM X 1", COM ANEL DESLIZANTE - FORNECIMENTO E INSTALAÇÃO. AF_02/2023</v>
          </cell>
          <cell r="C4760" t="str">
            <v>UN</v>
          </cell>
          <cell r="D4760">
            <v>36.72</v>
          </cell>
        </row>
        <row r="4761">
          <cell r="A4761">
            <v>96822</v>
          </cell>
          <cell r="B4761" t="str">
            <v>UNIÃO DE REDUÇÃO, METÁLICA, PARA INSTALAÇÕES EM PEX ÁGUA, DN 32 X 25 MM, CONEXÃO POR ANEL DESLIZANTE - FORNECIMENTO E INSTALAÇÃO. AF_02/2023</v>
          </cell>
          <cell r="C4761" t="str">
            <v>UN</v>
          </cell>
          <cell r="D4761">
            <v>29.84</v>
          </cell>
        </row>
        <row r="4762">
          <cell r="A4762">
            <v>96823</v>
          </cell>
          <cell r="B4762" t="str">
            <v>LUVA PARA INSTALAÇÕES EM PEX ÁGUA, DN 16 MM, CONEXÃO POR CRIMPAGEM - FORNECIMENTO E INSTALAÇÃO. AF_02/2023</v>
          </cell>
          <cell r="C4762" t="str">
            <v>UN</v>
          </cell>
          <cell r="D4762">
            <v>11.03</v>
          </cell>
        </row>
        <row r="4763">
          <cell r="A4763">
            <v>96824</v>
          </cell>
          <cell r="B4763" t="str">
            <v>CONEXÃO FIXA, ROSCA FÊMEA, PARA INSTALAÇÕES EM PEX ÁGUA, DN 16MM X 1/2", CONEXÃO POR CRIMPAGEM - FORNECIMENTO E INSTALAÇÃO. AF_02/2023</v>
          </cell>
          <cell r="C4763" t="str">
            <v>UN</v>
          </cell>
          <cell r="D4763">
            <v>17.13</v>
          </cell>
        </row>
        <row r="4764">
          <cell r="A4764">
            <v>96826</v>
          </cell>
          <cell r="B4764" t="str">
            <v>LUVA PARA INSTALAÇÕES EM PEX ÁGUA, DN 20 MM, CONEXÃO POR CRIMPAGEM - FORNECIMENTO E INSTALAÇÃO. AF_02/2023</v>
          </cell>
          <cell r="C4764" t="str">
            <v>UN</v>
          </cell>
          <cell r="D4764">
            <v>12.78</v>
          </cell>
        </row>
        <row r="4765">
          <cell r="A4765">
            <v>96827</v>
          </cell>
          <cell r="B4765" t="str">
            <v>CONEXÃO FIXA, ROSCA FÊMEA, PARA INSTALAÇÕES EM PEX ÁGUA, DN 20MM X 1/2", CONEXÃO POR CRIMPAGEM - FORNECIMENTO E INSTALAÇÃO. AF_02/2023</v>
          </cell>
          <cell r="C4765" t="str">
            <v>UN</v>
          </cell>
          <cell r="D4765">
            <v>18.690000000000001</v>
          </cell>
        </row>
        <row r="4766">
          <cell r="A4766">
            <v>96828</v>
          </cell>
          <cell r="B4766" t="str">
            <v>CONEXÃO FIXA, ROSCA FÊMEA, PARA INSTALAÇÕES EM PEX ÁGUA, DN 20MM X 3/4", CONEXÃO POR CRIMPAGEM - FORNECIMENTO E INSTALAÇÃO. AF_02/2023</v>
          </cell>
          <cell r="C4766" t="str">
            <v>UN</v>
          </cell>
          <cell r="D4766">
            <v>23.14</v>
          </cell>
        </row>
        <row r="4767">
          <cell r="A4767">
            <v>96829</v>
          </cell>
          <cell r="B4767" t="str">
            <v>LUVA DE REDUÇÃO PARA INSTALAÇÕES EM PEX ÁGUA, DN 20 X 16 MM, CONEXÃO POR CRIMPAGEM - FORNECIMENTO E INSTALAÇÃO. AF_02/2023</v>
          </cell>
          <cell r="C4767" t="str">
            <v>UN</v>
          </cell>
          <cell r="D4767">
            <v>18.149999999999999</v>
          </cell>
        </row>
        <row r="4768">
          <cell r="A4768">
            <v>96830</v>
          </cell>
          <cell r="B4768" t="str">
            <v>LUVA PARA INSTALAÇÕES EM PEX ÁGUA, DN 25 MM, CONEXÃO POR CRIMPAGEM - FORNECIMENTO E INSTALAÇÃO. AF_02/2023</v>
          </cell>
          <cell r="C4768" t="str">
            <v>UN</v>
          </cell>
          <cell r="D4768">
            <v>20.32</v>
          </cell>
        </row>
        <row r="4769">
          <cell r="A4769">
            <v>96832</v>
          </cell>
          <cell r="B4769" t="str">
            <v>CONEXÃO FIXA, ROSCA FÊMEA, PARA INSTALAÇÕES EM PEX ÁGUA, DN 25MM X 3/4", CONEXÃO POR CRIMPAGEM - FORNECIMENTO E INSTALAÇÃO. AF_02/2023</v>
          </cell>
          <cell r="C4769" t="str">
            <v>UN</v>
          </cell>
          <cell r="D4769">
            <v>29.26</v>
          </cell>
        </row>
        <row r="4770">
          <cell r="A4770">
            <v>96833</v>
          </cell>
          <cell r="B4770" t="str">
            <v>LUVA DE REDUÇÃO PARA INSTALAÇÕES EM PEX ÁGUA, DN 25 X 16 MM, CONEXÃO POR CRIMPAGEM - FORNECIMENTO E INSTALAÇÃO. AF_02/2023</v>
          </cell>
          <cell r="C4770" t="str">
            <v>UN</v>
          </cell>
          <cell r="D4770">
            <v>23.22</v>
          </cell>
        </row>
        <row r="4771">
          <cell r="A4771">
            <v>96834</v>
          </cell>
          <cell r="B4771" t="str">
            <v>LUVA PARA INSTALAÇÕES EM PEX ÁGUA, DN 32 MM, CONEXÃO POR CRIMPAGEM - FORNECIMENTO E INSTALAÇÃO. AF_02/2023</v>
          </cell>
          <cell r="C4771" t="str">
            <v>UN</v>
          </cell>
          <cell r="D4771">
            <v>27.6</v>
          </cell>
        </row>
        <row r="4772">
          <cell r="A4772">
            <v>96836</v>
          </cell>
          <cell r="B4772" t="str">
            <v>LUVA DE REDUÇÃO PARA INSTALAÇÕES EM PEX ÁGUA, DN 32 X 25 MM, CONEXÃO POR CRIMPAGEM - FORNECIMENTO E INSTALAÇÃO. AF_02/2023</v>
          </cell>
          <cell r="C4772" t="str">
            <v>UN</v>
          </cell>
          <cell r="D4772">
            <v>33.29</v>
          </cell>
        </row>
        <row r="4773">
          <cell r="A4773">
            <v>96837</v>
          </cell>
          <cell r="B4773" t="str">
            <v>JOELHO 90 GRAUS, METÁLICO, PARA INSTALAÇÕES EM PEX ÁGUA, DN 16 MM, CONEXÃO POR ANEL DESLIZANTE - FORNECIMENTO E INSTALAÇÃO. AF_02/2023</v>
          </cell>
          <cell r="C4773" t="str">
            <v>UN</v>
          </cell>
          <cell r="D4773">
            <v>20.309999999999999</v>
          </cell>
        </row>
        <row r="4774">
          <cell r="A4774">
            <v>96838</v>
          </cell>
          <cell r="B4774" t="str">
            <v>JOELHO 90 GRAUS, ROSCA FÊMEA TERMINAL, METÁLICO, PARA INSTALAÇÕES EM PEX ÁGUA, DN 16MM X 1/2", CONEXÃO POR ANEL DESLIZANTE - FORNECIMENTO E INSTALAÇÃO. AF_02/2023</v>
          </cell>
          <cell r="C4774" t="str">
            <v>UN</v>
          </cell>
          <cell r="D4774">
            <v>24.33</v>
          </cell>
        </row>
        <row r="4775">
          <cell r="A4775">
            <v>96839</v>
          </cell>
          <cell r="B4775" t="str">
            <v>JOELHO, ROSCA FÊMEA, COM BASE FIXA, METÁLICO, PARA INSTALAÇÕES EM PEX ÁGUA, DN 16MM X 1/2", CONEXÃO POR ANEL DESLIZANTE - FORNECIMENTO E INSTALAÇÃO. AF_02/2023</v>
          </cell>
          <cell r="C4775" t="str">
            <v>UN</v>
          </cell>
          <cell r="D4775">
            <v>25.2</v>
          </cell>
        </row>
        <row r="4776">
          <cell r="A4776">
            <v>96840</v>
          </cell>
          <cell r="B4776" t="str">
            <v>JOELHO 90 GRAUS, METÁLICO, PARA INSTALAÇÕES EM PEX ÁGUA, DN 20 MM, CONEXÃO POR ANEL DESLIZANTE - FORNECIMENTO E INSTALAÇÃO. AF_02/2023</v>
          </cell>
          <cell r="C4776" t="str">
            <v>UN</v>
          </cell>
          <cell r="D4776">
            <v>24.54</v>
          </cell>
        </row>
        <row r="4777">
          <cell r="A4777">
            <v>96841</v>
          </cell>
          <cell r="B4777" t="str">
            <v>JOELHO 90 GRAUS, ROSCA FÊMEA TERMINAL, METÁLICO, PARA INSTALAÇÕES EM PEX ÁGUA, DN 20 MM X 1/2", CONEXÃO POR ANEL DESLIZANTE - FORNECIMENTO E INSTALAÇÃO. AF_02/2023</v>
          </cell>
          <cell r="C4777" t="str">
            <v>UN</v>
          </cell>
          <cell r="D4777">
            <v>27.06</v>
          </cell>
        </row>
        <row r="4778">
          <cell r="A4778">
            <v>96842</v>
          </cell>
          <cell r="B4778" t="str">
            <v>JOELHO 90 GRAUS, ROSCA FÊMEA TERMINAL, METÁLICO, PARA INSTALAÇÕES EM PEX ÁGUA, DN 20 MM X 3/4", CONEXÃO POR ANEL DESLIZANTE - FORNECIMENTO E INSTALAÇÃO. AF_02/2023</v>
          </cell>
          <cell r="C4778" t="str">
            <v>UN</v>
          </cell>
          <cell r="D4778">
            <v>31.05</v>
          </cell>
        </row>
        <row r="4779">
          <cell r="A4779">
            <v>96843</v>
          </cell>
          <cell r="B4779" t="str">
            <v>JOELHO ROSCA FÊMEA, COM BASE FIXA, METÁLICO, PARA INSTALAÇÕES EM PEX ÁGUA, DN 20MM X 1/2", CONEXÃO POR ANEL DESLIZANTE - FORNECIMENTO E INSTALAÇÃO. AF_02/2023</v>
          </cell>
          <cell r="C4779" t="str">
            <v>UN</v>
          </cell>
          <cell r="D4779">
            <v>28.24</v>
          </cell>
        </row>
        <row r="4780">
          <cell r="A4780">
            <v>96844</v>
          </cell>
          <cell r="B4780" t="str">
            <v>JOELHO ROSCA FÊMEA, MÓVEL, METÁLICO, PARA INSTALAÇÕES EM PEX ÁGUA, DN 20MM X 3/4", CONEXÃO POR ANEL DESLIZANTE - FORNECIMENTO E INSTALAÇÃO. AF_02/2023</v>
          </cell>
          <cell r="C4780" t="str">
            <v>UN</v>
          </cell>
          <cell r="D4780">
            <v>32.57</v>
          </cell>
        </row>
        <row r="4781">
          <cell r="A4781">
            <v>96845</v>
          </cell>
          <cell r="B4781" t="str">
            <v>JOELHO 90 GRAUS, METÁLICO, PARA INSTALAÇÕES EM PEX ÁGUA, DN 25 MM, CONEXÃO POR ANEL DESLIZANTE - FORNECIMENTO E INSTALAÇÃO. AF_02/2023</v>
          </cell>
          <cell r="C4781" t="str">
            <v>UN</v>
          </cell>
          <cell r="D4781">
            <v>39.01</v>
          </cell>
        </row>
        <row r="4782">
          <cell r="A4782">
            <v>96846</v>
          </cell>
          <cell r="B4782" t="str">
            <v>JOELHO 90 GRAUS, ROSCA FÊMEA TERMINAL, METÁLICO, PARA INSTALAÇÕES EM PEX ÁGUA, DN 25 MM X 3/4", CONEXÃO POR ANEL DESLIZANTE - FORNECIMENTO E INSTALAÇÃO. AF_02/2023</v>
          </cell>
          <cell r="C4782" t="str">
            <v>UN</v>
          </cell>
          <cell r="D4782">
            <v>36.33</v>
          </cell>
        </row>
        <row r="4783">
          <cell r="A4783">
            <v>96847</v>
          </cell>
          <cell r="B4783" t="str">
            <v>JOELHO ROSCA FÊMEA, COM BASE FIXA, METÁLICO, PARA INSTALAÇÕES EM PEX ÁGUA, DN 25MM X 3/4", CONEXÃO POR ANEL DESLIZANTE - FORNECIMENTO E INSTALAÇÃO. AF_02/2023</v>
          </cell>
          <cell r="C4783" t="str">
            <v>UN</v>
          </cell>
          <cell r="D4783">
            <v>35.81</v>
          </cell>
        </row>
        <row r="4784">
          <cell r="A4784">
            <v>96848</v>
          </cell>
          <cell r="B4784" t="str">
            <v>JOELHO 90 GRAUS, METÁLICO, PARA INSTALAÇÕES EM PEX ÁGUA, DN 32 MM, CONEXÃO POR ANEL DESLIZANTE - FORNECIMENTO E INSTALAÇÃO. AF_02/2023</v>
          </cell>
          <cell r="C4784" t="str">
            <v>UN</v>
          </cell>
          <cell r="D4784">
            <v>51.9</v>
          </cell>
        </row>
        <row r="4785">
          <cell r="A4785">
            <v>96849</v>
          </cell>
          <cell r="B4785" t="str">
            <v>JOELHO 90 GRAUS, PARA INSTALAÇÕES EM PEX ÁGUA, DN 16 MM, CONEXÃO POR CRIMPAGEM - FORNECIMENTO E INSTALAÇÃO. AF_02/2023</v>
          </cell>
          <cell r="C4785" t="str">
            <v>UN</v>
          </cell>
          <cell r="D4785">
            <v>16.28</v>
          </cell>
        </row>
        <row r="4786">
          <cell r="A4786">
            <v>96850</v>
          </cell>
          <cell r="B4786" t="str">
            <v>JOELHO 90 GRAUS, ROSCA FÊMEA TERMINAL, PARA INSTALAÇÕES EM PEX ÁGUA, DN 16MM X 1/2", CONEXÃO POR CRIMPAGEM - FORNECIMENTO E INSTALAÇÃO. AF_02/2023</v>
          </cell>
          <cell r="C4786" t="str">
            <v>UN</v>
          </cell>
          <cell r="D4786">
            <v>22.75</v>
          </cell>
        </row>
        <row r="4787">
          <cell r="A4787">
            <v>96852</v>
          </cell>
          <cell r="B4787" t="str">
            <v>JOELHO 90 GRAUS, PARA INSTALAÇÕES EM PEX ÁGUA, DN 20 MM, CONEXÃO POR CRIMPAGEM - FORNECIMENTO E INSTALAÇÃO. AF_02/2023</v>
          </cell>
          <cell r="C4787" t="str">
            <v>UN</v>
          </cell>
          <cell r="D4787">
            <v>20.78</v>
          </cell>
        </row>
        <row r="4788">
          <cell r="A4788">
            <v>96853</v>
          </cell>
          <cell r="B4788" t="str">
            <v>JOELHO 90 GRAUS, ROSCA FÊMEA TERMINAL, PARA INSTALAÇÕES EM PEX ÁGUA, DN 20MM X 1/2", CONEXÃO POR CRIMPAGEM - FORNECIMENTO E INSTALAÇÃO. AF_02/2023</v>
          </cell>
          <cell r="C4788" t="str">
            <v>UN</v>
          </cell>
          <cell r="D4788">
            <v>24.47</v>
          </cell>
        </row>
        <row r="4789">
          <cell r="A4789">
            <v>96854</v>
          </cell>
          <cell r="B4789" t="str">
            <v>JOELHO 90 GRAUS, ROSCA FÊMEA TERMINAL, PARA INSTALAÇÕES EM PEX ÁGUA, DN 20MM X 3/4", CONEXÃO POR CRIMPAGEM - FORNECIMENTO E INSTALAÇÃO. AF_02/2023</v>
          </cell>
          <cell r="C4789" t="str">
            <v>UN</v>
          </cell>
          <cell r="D4789">
            <v>30.25</v>
          </cell>
        </row>
        <row r="4790">
          <cell r="A4790">
            <v>96855</v>
          </cell>
          <cell r="B4790" t="str">
            <v>JOELHO 90 GRAUS, PARA INSTALAÇÕES EM PEX ÁGUA, DN 25 MM, CONEXÃO POR CRIMPAGEM - FORNECIMENTO E INSTALAÇÃO. AF_02/2023</v>
          </cell>
          <cell r="C4790" t="str">
            <v>UN</v>
          </cell>
          <cell r="D4790">
            <v>32.85</v>
          </cell>
        </row>
        <row r="4791">
          <cell r="A4791">
            <v>96856</v>
          </cell>
          <cell r="B4791" t="str">
            <v>JOELHO 90 GRAUS, ROSCA FÊMEA TERMINAL, PARA INSTALAÇÕES EM PEX ÁGUA, DN 25MM X 1/2", CONEXÃO POR CRIMPAGEM - FORNECIMENTO E INSTALAÇÃO. AF_02/2023</v>
          </cell>
          <cell r="C4791" t="str">
            <v>UN</v>
          </cell>
          <cell r="D4791">
            <v>34.93</v>
          </cell>
        </row>
        <row r="4792">
          <cell r="A4792">
            <v>96860</v>
          </cell>
          <cell r="B4792" t="str">
            <v>TÊ, METÁLICO, PARA INSTALAÇÕES EM PEX ÁGUA, DN 16 MM, CONEXÃO POR ANEL DESLIZANTE - FORNECIMENTO E INSTALAÇÃO. AF_02/2023</v>
          </cell>
          <cell r="C4792" t="str">
            <v>UN</v>
          </cell>
          <cell r="D4792">
            <v>29.12</v>
          </cell>
        </row>
        <row r="4793">
          <cell r="A4793">
            <v>96861</v>
          </cell>
          <cell r="B4793" t="str">
            <v>TÊ, ROSCA FÊMEA, METÁLICO, PARA INSTALAÇÕES EM PEX ÁGUA, DN 16 MM X ½", CONEXÃO POR ANEL DESLIZANTE - FORNECIMENTO E INSTALAÇÃO. AF_02/2023</v>
          </cell>
          <cell r="C4793" t="str">
            <v>UN</v>
          </cell>
          <cell r="D4793">
            <v>36.86</v>
          </cell>
        </row>
        <row r="4794">
          <cell r="A4794">
            <v>96862</v>
          </cell>
          <cell r="B4794" t="str">
            <v>TÊ, METÁLICO, PARA INSTALAÇÕES EM PEX ÁGUA, DN 20 MM, CONEXÃO POR ANEL DESLIZANTE - FORNECIMENTO E INSTALAÇÃO. AF_02/2023</v>
          </cell>
          <cell r="C4794" t="str">
            <v>UN</v>
          </cell>
          <cell r="D4794">
            <v>35.86</v>
          </cell>
        </row>
        <row r="4795">
          <cell r="A4795">
            <v>96863</v>
          </cell>
          <cell r="B4795" t="str">
            <v>TÊ, ROSCA FÊMEA, METÁLICO, PARA INSTALAÇÕES EM PEX ÁGUA, DN 20 MM X 1/2", CONEXÃO POR ANEL DESLIZANTE - FORNECIMENTO E INSTALAÇÃO. AF_02/2023</v>
          </cell>
          <cell r="C4795" t="str">
            <v>UN</v>
          </cell>
          <cell r="D4795">
            <v>37.67</v>
          </cell>
        </row>
        <row r="4796">
          <cell r="A4796">
            <v>96864</v>
          </cell>
          <cell r="B4796" t="str">
            <v>TÊ, METÁLICO, PARA INSTALAÇÕES EM PEX ÁGUA, DN 25 MM, CONEXÃO POR ANEL DESLIZANTE - FORNECIMENTO E INSTALAÇÃO. AF_02/2023</v>
          </cell>
          <cell r="C4796" t="str">
            <v>UN</v>
          </cell>
          <cell r="D4796">
            <v>50.96</v>
          </cell>
        </row>
        <row r="4797">
          <cell r="A4797">
            <v>96865</v>
          </cell>
          <cell r="B4797" t="str">
            <v>TÊ, ROSCA FÊMEA, METÁLICO, PARA INSTALAÇÕES EM PEX ÁGUA, DN 25 MM X 3/4", CONEXÃO POR ANEL DESLIZANTE - FORNECIMENTO E INSTALAÇÃO. AF_02/2023</v>
          </cell>
          <cell r="C4797" t="str">
            <v>UN</v>
          </cell>
          <cell r="D4797">
            <v>44.43</v>
          </cell>
        </row>
        <row r="4798">
          <cell r="A4798">
            <v>96866</v>
          </cell>
          <cell r="B4798" t="str">
            <v>TÊ, METÁLICO, PARA INSTALAÇÕES EM PEX ÁGUA, DN 32 MM, CONEXÃO POR ANEL DESLIZANTE - FORNECIMENTO E INSTALAÇÃO. AF_02/2023</v>
          </cell>
          <cell r="C4798" t="str">
            <v>UN</v>
          </cell>
          <cell r="D4798">
            <v>66.42</v>
          </cell>
        </row>
        <row r="4799">
          <cell r="A4799">
            <v>96868</v>
          </cell>
          <cell r="B4799" t="str">
            <v>TÊ, PARA INSTALAÇÕES EM PEX ÁGUA, DN 16 MM, CONEXÃO POR CRIMPAGEM - FORNECIMENTO E INSTALAÇÃO. AF_02/2023</v>
          </cell>
          <cell r="C4799" t="str">
            <v>UN</v>
          </cell>
          <cell r="D4799">
            <v>18.97</v>
          </cell>
        </row>
        <row r="4800">
          <cell r="A4800">
            <v>96869</v>
          </cell>
          <cell r="B4800" t="str">
            <v>TÊ, PARA INSTALAÇÕES EM PEX ÁGUA, DN 20 MM, CONEXÃO POR CRIMPAGEM - FORNECIMENTO E INSTALAÇÃO. AF_02/2023</v>
          </cell>
          <cell r="C4800" t="str">
            <v>UN</v>
          </cell>
          <cell r="D4800">
            <v>29.36</v>
          </cell>
        </row>
        <row r="4801">
          <cell r="A4801">
            <v>96870</v>
          </cell>
          <cell r="B4801" t="str">
            <v>TÊ, PARA INSTALAÇÕES EM PEX ÁGUA, DN 25 MM, CONEXÃO POR CRIMPAGEM - FORNECIMENTO E INSTALAÇÃO. AF_02/2023</v>
          </cell>
          <cell r="C4801" t="str">
            <v>UN</v>
          </cell>
          <cell r="D4801">
            <v>44.37</v>
          </cell>
        </row>
        <row r="4802">
          <cell r="A4802">
            <v>96871</v>
          </cell>
          <cell r="B4802" t="str">
            <v>TÊ, PARA INSTALAÇÕES EM PEX ÁGUA, DN 32 MM, CONEXÃO POR CRIMPAGEM - FORNECIMENTO E INSTALAÇÃO. AF_02/2023</v>
          </cell>
          <cell r="C4802" t="str">
            <v>UN</v>
          </cell>
          <cell r="D4802">
            <v>50.62</v>
          </cell>
        </row>
        <row r="4803">
          <cell r="A4803">
            <v>96872</v>
          </cell>
          <cell r="B4803" t="str">
            <v>DISTRIBUIDOR 2 SAÍDAS, METÁLICO, PARA INSTALAÇÕES EM PEX ÁGUA, ENTRADA DE 3/4" X 2 SAÍDAS DE 1/2", CONEXÃO POR ANEL DESLIZANTE - FORNECIMENTO E INSTALAÇÃO. AF_02/2023</v>
          </cell>
          <cell r="C4803" t="str">
            <v>UN</v>
          </cell>
          <cell r="D4803">
            <v>46.63</v>
          </cell>
        </row>
        <row r="4804">
          <cell r="A4804">
            <v>96873</v>
          </cell>
          <cell r="B4804" t="str">
            <v>DISTRIBUIDOR 2 SAÍDAS, METÁLICO, PARA INSTALAÇÕES EM PEX ÁGUA, ENTRADA DE 1" X 2 SAÍDAS DE 1/2", CONEXÃO POR ANEL DESLIZANTE - FORNECIMENTO E INSTALAÇÃO. AF_02/2023</v>
          </cell>
          <cell r="C4804" t="str">
            <v>UN</v>
          </cell>
          <cell r="D4804">
            <v>62.46</v>
          </cell>
        </row>
        <row r="4805">
          <cell r="A4805">
            <v>96874</v>
          </cell>
          <cell r="B4805" t="str">
            <v>DISTRIBUIDOR 3 SAÍDAS, METÁLICO, PARA INSTALAÇÕES EM PEX ÁGUA, ENTRADA DE 3/4" X 3 SAÍDAS DE 1/2", CONEXÃO POR ANEL DESLIZANTE - FORNECIMENTO E INSTALAÇÃO. AF_02/2023</v>
          </cell>
          <cell r="C4805" t="str">
            <v>UN</v>
          </cell>
          <cell r="D4805">
            <v>56.76</v>
          </cell>
        </row>
        <row r="4806">
          <cell r="A4806">
            <v>96875</v>
          </cell>
          <cell r="B4806" t="str">
            <v>DISTRIBUIDOR 3 SAÍDAS, METÁLICO, PARA INSTALAÇÕES EM PEX ÁGUA, ENTRADA DE 1" X 3 SAÍDAS DE 1/2", CONEXÃO POR ANEL DESLIZANTE - FORNECIMENTO E INSTALAÇÃO. AF_02/2023</v>
          </cell>
          <cell r="C4806" t="str">
            <v>UN</v>
          </cell>
          <cell r="D4806">
            <v>74.89</v>
          </cell>
        </row>
        <row r="4807">
          <cell r="A4807">
            <v>96876</v>
          </cell>
          <cell r="B4807" t="str">
            <v>DISTRIBUIDOR 2 SAÍDAS, PARA INSTALAÇÕES EM PEX ÁGUA, ENTRADA DE 32 MM X 2 SAÍDAS DE 16 MM, CONEXÃO POR CRIMPAGEM FORNECIMENTO E INSTALAÇÃO. AF_02/2023</v>
          </cell>
          <cell r="C4807" t="str">
            <v>UN</v>
          </cell>
          <cell r="D4807">
            <v>177.96</v>
          </cell>
        </row>
        <row r="4808">
          <cell r="A4808">
            <v>96878</v>
          </cell>
          <cell r="B4808" t="str">
            <v>DISTRIBUIDOR 2 SAÍDAS, PARA INSTALAÇÕES EM PEX ÁGUA, ENTRADA DE 32 MM X 2 SAÍDAS DE 25 MM, CONEXÃO POR CRIMPAGEM - FORNECIMENTO E INSTALAÇÃO. AF_02/2023</v>
          </cell>
          <cell r="C4808" t="str">
            <v>UN</v>
          </cell>
          <cell r="D4808">
            <v>199.73</v>
          </cell>
        </row>
        <row r="4809">
          <cell r="A4809">
            <v>96879</v>
          </cell>
          <cell r="B4809" t="str">
            <v>DISTRIBUIDOR 3 SAÍDAS, PARA INSTALAÇÕES EM PEX ÁGUA, ENTRADA DE 32 MM X 3 SAÍDAS DE 16 MM, CONEXÃO POR CRIMPAGEM - FORNECIMENTO E INSTALAÇÃO. AF_02/2023</v>
          </cell>
          <cell r="C4809" t="str">
            <v>UN</v>
          </cell>
          <cell r="D4809">
            <v>193.46</v>
          </cell>
        </row>
        <row r="4810">
          <cell r="A4810">
            <v>96881</v>
          </cell>
          <cell r="B4810" t="str">
            <v>DISTRIBUIDOR 3 SAÍDAS, PARA INSTALAÇÕES EM PEX ÁGUA, ENTRADA DE 32 MM X 3 SAÍDAS DE 25 MM, CONEXÃO POR CRIMPAGEM - FORNECIMENTO E INSTALAÇÃO. AF_02/2023</v>
          </cell>
          <cell r="C4810" t="str">
            <v>UN</v>
          </cell>
          <cell r="D4810">
            <v>229.39</v>
          </cell>
        </row>
        <row r="4811">
          <cell r="A4811">
            <v>97430</v>
          </cell>
          <cell r="B4811" t="str">
            <v>ACOPLAMENTO RÍGIDO EM AÇO, CONEXÃO RANHURADA, DN 50 (2"), INSTALADO EM PRUMADAS - FORNECIMENTO E INSTALAÇÃO. AF_10/2020</v>
          </cell>
          <cell r="C4811" t="str">
            <v>UN</v>
          </cell>
          <cell r="D4811">
            <v>40.15</v>
          </cell>
        </row>
        <row r="4812">
          <cell r="A4812">
            <v>97431</v>
          </cell>
          <cell r="B4812" t="str">
            <v>ACOPLAMENTO RÍGIDO EM AÇO, CONEXÃO RANHURADA, DN 65 (2 1/2"), INSTALADO EM PRUMADAS - FORNECIMENTO E INSTALAÇÃO. AF_10/2020</v>
          </cell>
          <cell r="C4812" t="str">
            <v>UN</v>
          </cell>
          <cell r="D4812">
            <v>44.83</v>
          </cell>
        </row>
        <row r="4813">
          <cell r="A4813">
            <v>97432</v>
          </cell>
          <cell r="B4813" t="str">
            <v>ACOPLAMENTO RÍGIDO EM AÇO, CONEXÃO RANHURADA, DN 80 (3"), INSTALADO EM PRUMADAS - FORNECIMENTO E INSTALAÇÃO. AF_10/2020</v>
          </cell>
          <cell r="C4813" t="str">
            <v>UN</v>
          </cell>
          <cell r="D4813">
            <v>50.58</v>
          </cell>
        </row>
        <row r="4814">
          <cell r="A4814">
            <v>97433</v>
          </cell>
          <cell r="B4814" t="str">
            <v>CURVA 45 GRAUS, EM AÇO, CONEXÃO RANHURADA, DN 50 (2"), INSTALADO EM PRUMADAS - FORNECIMENTO E INSTALAÇÃO. AF_10/2020</v>
          </cell>
          <cell r="C4814" t="str">
            <v>UN</v>
          </cell>
          <cell r="D4814">
            <v>90.95</v>
          </cell>
        </row>
        <row r="4815">
          <cell r="A4815">
            <v>97434</v>
          </cell>
          <cell r="B4815" t="str">
            <v>CURVA 90 GRAUS, EM AÇO, CONEXÃO RANHURADA, DN 50 (2"), INSTALADO EM PRUMADAS - FORNECIMENTO E INSTALAÇÃO. AF_10/2020</v>
          </cell>
          <cell r="C4815" t="str">
            <v>UN</v>
          </cell>
          <cell r="D4815">
            <v>92.64</v>
          </cell>
        </row>
        <row r="4816">
          <cell r="A4816">
            <v>97435</v>
          </cell>
          <cell r="B4816" t="str">
            <v>CURVA 45 GRAUS, EM AÇO, CONEXÃO RANHURADA, DN 65 (2 1/2"), INSTALADO EM PRUMADAS - FORNECIMENTO E INSTALAÇÃO. AF_10/2020</v>
          </cell>
          <cell r="C4816" t="str">
            <v>UN</v>
          </cell>
          <cell r="D4816">
            <v>106.39</v>
          </cell>
        </row>
        <row r="4817">
          <cell r="A4817">
            <v>97436</v>
          </cell>
          <cell r="B4817" t="str">
            <v>CURVA 90 GRAUS, EM AÇO, CONEXÃO RANHURADA, DN 65 (2 1/2"), INSTALADO EM PRUMADAS - FORNECIMENTO E INSTALAÇÃO. AF_10/2020</v>
          </cell>
          <cell r="C4817" t="str">
            <v>UN</v>
          </cell>
          <cell r="D4817">
            <v>109.62</v>
          </cell>
        </row>
        <row r="4818">
          <cell r="A4818">
            <v>97437</v>
          </cell>
          <cell r="B4818" t="str">
            <v>CURVA 45 GRAUS, EM AÇO, CONEXÃO RANHURADA, DN 80 (3"), INSTALADO EM PRUMADAS - FORNECIMENTO E INSTALAÇÃO. AF_10/2020</v>
          </cell>
          <cell r="C4818" t="str">
            <v>UN</v>
          </cell>
          <cell r="D4818">
            <v>121.73</v>
          </cell>
        </row>
        <row r="4819">
          <cell r="A4819">
            <v>97438</v>
          </cell>
          <cell r="B4819" t="str">
            <v>CURVA 90 GRAUS, EM AÇO, CONEXÃO RANHURADA, DN 80 (3"), INSTALADO EM PRUMADAS - FORNECIMENTO E INSTALAÇÃO. AF_10/2020</v>
          </cell>
          <cell r="C4819" t="str">
            <v>UN</v>
          </cell>
          <cell r="D4819">
            <v>125.19</v>
          </cell>
        </row>
        <row r="4820">
          <cell r="A4820">
            <v>97439</v>
          </cell>
          <cell r="B4820" t="str">
            <v>TÊ, EM AÇO, CONEXÃO RANHURADA, DN 50 (2"), INSTALADO EM PRUMADAS - FORNECIMENTO E INSTALAÇÃO. AF_10/2020</v>
          </cell>
          <cell r="C4820" t="str">
            <v>UN</v>
          </cell>
          <cell r="D4820">
            <v>137.4</v>
          </cell>
        </row>
        <row r="4821">
          <cell r="A4821">
            <v>97440</v>
          </cell>
          <cell r="B4821" t="str">
            <v>TÊ, EM AÇO, CONEXÃO RANHURADA, DN 65 (2 1/2"), INSTALADO EM PRUMADAS - FORNECIMENTO E INSTALAÇÃO. AF_10/2020</v>
          </cell>
          <cell r="C4821" t="str">
            <v>UN</v>
          </cell>
          <cell r="D4821">
            <v>164.66</v>
          </cell>
        </row>
        <row r="4822">
          <cell r="A4822">
            <v>97442</v>
          </cell>
          <cell r="B4822" t="str">
            <v>TÊ, EM AÇO, CONEXÃO RANHURADA, DN 80 (3"), INSTALADO EM PRUMADAS - FORNECIMENTO E INSTALAÇÃO. AF_10/2020</v>
          </cell>
          <cell r="C4822" t="str">
            <v>UN</v>
          </cell>
          <cell r="D4822">
            <v>181.88</v>
          </cell>
        </row>
        <row r="4823">
          <cell r="A4823">
            <v>97443</v>
          </cell>
          <cell r="B4823" t="str">
            <v>LUVA, EM AÇO, CONEXÃO SOLDADA, DN 50 (2"), INSTALADO EM PRUMADAS - FORNECIMENTO E INSTALAÇÃO. AF_10/2020</v>
          </cell>
          <cell r="C4823" t="str">
            <v>UN</v>
          </cell>
          <cell r="D4823">
            <v>99.92</v>
          </cell>
        </row>
        <row r="4824">
          <cell r="A4824">
            <v>97444</v>
          </cell>
          <cell r="B4824" t="str">
            <v>LUVA COM REDUÇÃO, EM AÇO, CONEXÃO SOLDADA, DN 50 X 40 MM (2  X 1 1/2"), INSTALADO EM PRUMADAS - FORNECIMENTO E INSTALAÇÃO. AF_10/2020</v>
          </cell>
          <cell r="C4824" t="str">
            <v>UN</v>
          </cell>
          <cell r="D4824">
            <v>116.29</v>
          </cell>
        </row>
        <row r="4825">
          <cell r="A4825">
            <v>97446</v>
          </cell>
          <cell r="B4825" t="str">
            <v>LUVA, EM AÇO, CONEXÃO SOLDADA, DN 65 (2 1/2"), INSTALADO EM PRUMADAS - FORNECIMENTO E INSTALAÇÃO. AF_10/2020</v>
          </cell>
          <cell r="C4825" t="str">
            <v>UN</v>
          </cell>
          <cell r="D4825">
            <v>196.45</v>
          </cell>
        </row>
        <row r="4826">
          <cell r="A4826">
            <v>97447</v>
          </cell>
          <cell r="B4826" t="str">
            <v>LUVA COM REDUÇÃO, EM AÇO, CONEXÃO SOLDADA, DN 65 X 50 MM (2 1/2" X 2"), INSTALADO EM PRUMADAS - FORNECIMENTO E INSTALAÇÃO. AF_10/2020</v>
          </cell>
          <cell r="C4826" t="str">
            <v>UN</v>
          </cell>
          <cell r="D4826">
            <v>196.45</v>
          </cell>
        </row>
        <row r="4827">
          <cell r="A4827">
            <v>97449</v>
          </cell>
          <cell r="B4827" t="str">
            <v>LUVA, EM AÇO, CONEXÃO SOLDADA, DN 80 (3"), INSTALADO EM PRUMADAS - FORNECIMENTO E INSTALAÇÃO. AF_10/2020</v>
          </cell>
          <cell r="C4827" t="str">
            <v>UN</v>
          </cell>
          <cell r="D4827">
            <v>209.48</v>
          </cell>
        </row>
        <row r="4828">
          <cell r="A4828">
            <v>97450</v>
          </cell>
          <cell r="B4828" t="str">
            <v>LUVA COM REDUÇÃO, EM AÇO, CONEXÃO SOLDADA, DN 80 X 65 MM (3" X 2 1/2"), INSTALADO EM PRUMADAS - FORNECIMENTO E INSTALAÇÃO. AF_10/2020</v>
          </cell>
          <cell r="C4828" t="str">
            <v>UN</v>
          </cell>
          <cell r="D4828">
            <v>254.04</v>
          </cell>
        </row>
        <row r="4829">
          <cell r="A4829">
            <v>97452</v>
          </cell>
          <cell r="B4829" t="str">
            <v>CURVA 45 GRAUS, EM AÇO, CONEXÃO SOLDADA, DN 50 (2"), INSTALADO EM PRUMADAS - FORNECIMENTO E INSTALAÇÃO. AF_10/2020</v>
          </cell>
          <cell r="C4829" t="str">
            <v>UN</v>
          </cell>
          <cell r="D4829">
            <v>163.30000000000001</v>
          </cell>
        </row>
        <row r="4830">
          <cell r="A4830">
            <v>97453</v>
          </cell>
          <cell r="B4830" t="str">
            <v>CURVA 90 GRAUS, EM AÇO, CONEXÃO SOLDADA, DN 50 (2"), INSTALADO EM PRUMADAS - FORNECIMENTO E INSTALAÇÃO. AF_10/2020</v>
          </cell>
          <cell r="C4830" t="str">
            <v>UN</v>
          </cell>
          <cell r="D4830">
            <v>172.64</v>
          </cell>
        </row>
        <row r="4831">
          <cell r="A4831">
            <v>97454</v>
          </cell>
          <cell r="B4831" t="str">
            <v>CURVA 45 GRAUS, EM AÇO, CONEXÃO SOLDADA, DN 65 (2 1/2"), INSTALADO EM PRUMADAS - FORNECIMENTO E INSTALAÇÃO. AF_10/2020</v>
          </cell>
          <cell r="C4831" t="str">
            <v>UN</v>
          </cell>
          <cell r="D4831">
            <v>271.14</v>
          </cell>
        </row>
        <row r="4832">
          <cell r="A4832">
            <v>97455</v>
          </cell>
          <cell r="B4832" t="str">
            <v>CURVA 90 GRAUS, EM AÇO, CONEXÃO SOLDADA, DN 65 (2 1/2"), INSTALADO EM PRUMADAS - FORNECIMENTO E INSTALAÇÃO. AF_10/2020</v>
          </cell>
          <cell r="C4832" t="str">
            <v>UN</v>
          </cell>
          <cell r="D4832">
            <v>286.08</v>
          </cell>
        </row>
        <row r="4833">
          <cell r="A4833">
            <v>97456</v>
          </cell>
          <cell r="B4833" t="str">
            <v>CURVA 45 GRAUS, EM AÇO, CONEXÃO SOLDADA, DN 80 (3"), INSTALADO EM PRUMADAS - FORNECIMENTO E INSTALAÇÃO. AF_10/2020</v>
          </cell>
          <cell r="C4833" t="str">
            <v>UN</v>
          </cell>
          <cell r="D4833">
            <v>599.42999999999995</v>
          </cell>
        </row>
        <row r="4834">
          <cell r="A4834">
            <v>97457</v>
          </cell>
          <cell r="B4834" t="str">
            <v>CURVA 90 GRAUS, EM AÇO, CONEXÃO SOLDADA, DN 80 (3"), INSTALADO EM PRUMADAS - FORNECIMENTO E INSTALAÇÃO. AF_10/2020</v>
          </cell>
          <cell r="C4834" t="str">
            <v>UN</v>
          </cell>
          <cell r="D4834">
            <v>532.4</v>
          </cell>
        </row>
        <row r="4835">
          <cell r="A4835">
            <v>97458</v>
          </cell>
          <cell r="B4835" t="str">
            <v>TÊ, EM AÇO, CONEXÃO SOLDADA, DN 50 (2"), INSTALADO EM PRUMADAS - FORNECIMENTO E INSTALAÇÃO. AF_10/2020</v>
          </cell>
          <cell r="C4835" t="str">
            <v>UN</v>
          </cell>
          <cell r="D4835">
            <v>255.29</v>
          </cell>
        </row>
        <row r="4836">
          <cell r="A4836">
            <v>97459</v>
          </cell>
          <cell r="B4836" t="str">
            <v>TÊ, EM AÇO, CONEXÃO SOLDADA, DN 65 (2 1/2"), INSTALADO EM PRUMADAS - FORNECIMENTO E INSTALAÇÃO. AF_10/2020</v>
          </cell>
          <cell r="C4836" t="str">
            <v>UN</v>
          </cell>
          <cell r="D4836">
            <v>428.63</v>
          </cell>
        </row>
        <row r="4837">
          <cell r="A4837">
            <v>97460</v>
          </cell>
          <cell r="B4837" t="str">
            <v>TÊ, EM AÇO, CONEXÃO SOLDADA, DN 80 (3"), INSTALADO EM PRUMADAS - FORNECIMENTO E INSTALAÇÃO. AF_10/2020</v>
          </cell>
          <cell r="C4837" t="str">
            <v>UN</v>
          </cell>
          <cell r="D4837">
            <v>651.34</v>
          </cell>
        </row>
        <row r="4838">
          <cell r="A4838">
            <v>97461</v>
          </cell>
          <cell r="B4838" t="str">
            <v>LUVA, EM AÇO, CONEXÃO SOLDADA, DN 25 (1"), INSTALADO EM REDE DE ALIMENTAÇÃO PARA HIDRANTE - FORNECIMENTO E INSTALAÇÃO. AF_10/2020</v>
          </cell>
          <cell r="C4838" t="str">
            <v>UN</v>
          </cell>
          <cell r="D4838">
            <v>31.33</v>
          </cell>
        </row>
        <row r="4839">
          <cell r="A4839">
            <v>97462</v>
          </cell>
          <cell r="B4839" t="str">
            <v>LUVA COM REDUÇÃO, EM AÇO, CONEXÃO SOLDADA, DN 25 X 20 MM (1  X 3/4"), INSTALADO EM REDE DE ALIMENTAÇÃO PARA HIDRANTE - FORNECIMENTO E INSTALAÇÃO. AF_10/2020</v>
          </cell>
          <cell r="C4839" t="str">
            <v>UN</v>
          </cell>
          <cell r="D4839">
            <v>26.54</v>
          </cell>
        </row>
        <row r="4840">
          <cell r="A4840">
            <v>97464</v>
          </cell>
          <cell r="B4840" t="str">
            <v>LUVA, EM AÇO, CONEXÃO SOLDADA, DN 32 (1 1/4"), INSTALADO EM REDE DE ALIMENTAÇÃO PARA HIDRANTE - FORNECIMENTO E INSTALAÇÃO. AF_10/2020</v>
          </cell>
          <cell r="C4840" t="str">
            <v>UN</v>
          </cell>
          <cell r="D4840">
            <v>44.75</v>
          </cell>
        </row>
        <row r="4841">
          <cell r="A4841">
            <v>97465</v>
          </cell>
          <cell r="B4841" t="str">
            <v>LUVA COM REDUÇÃO, EM AÇO, CONEXÃO SOLDADA, DN 32 X 25 MM (1 1/4"  X 1"), INSTALADO EM REDE DE ALIMENTAÇÃO PARA HIDRANTE - FORNECIMENTO E INSTALAÇÃO. AF_10/2020</v>
          </cell>
          <cell r="C4841" t="str">
            <v>UN</v>
          </cell>
          <cell r="D4841">
            <v>52.84</v>
          </cell>
        </row>
        <row r="4842">
          <cell r="A4842">
            <v>97467</v>
          </cell>
          <cell r="B4842" t="str">
            <v>LUVA, EM AÇO, CONEXÃO SOLDADA, DN 40 (1 1/2"), INSTALADO EM REDE DE ALIMENTAÇÃO PARA HIDRANTE - FORNECIMENTO E INSTALAÇÃO. AF_10/2020</v>
          </cell>
          <cell r="C4842" t="str">
            <v>UN</v>
          </cell>
          <cell r="D4842">
            <v>56.73</v>
          </cell>
        </row>
        <row r="4843">
          <cell r="A4843">
            <v>97468</v>
          </cell>
          <cell r="B4843" t="str">
            <v>LUVA COM REDUÇÃO, EM AÇO, CONEXÃO SOLDADA, DN 40  X 32 MM (1 1/2" X 1 1/4"), INSTALADO EM REDE DE ALIMENTAÇÃO PARA HIDRANTE - FORNECIMENTO E INSTALAÇÃO. AF_10/2020</v>
          </cell>
          <cell r="C4843" t="str">
            <v>UN</v>
          </cell>
          <cell r="D4843">
            <v>67.08</v>
          </cell>
        </row>
        <row r="4844">
          <cell r="A4844">
            <v>97470</v>
          </cell>
          <cell r="B4844" t="str">
            <v>LUVA, EM AÇO, CONEXÃO SOLDADA, DN 50 (2"), INSTALADO EM REDE DE ALIMENTAÇÃO PARA HIDRANTE - FORNECIMENTO E INSTALAÇÃO. AF_10/2020</v>
          </cell>
          <cell r="C4844" t="str">
            <v>UN</v>
          </cell>
          <cell r="D4844">
            <v>82.96</v>
          </cell>
        </row>
        <row r="4845">
          <cell r="A4845">
            <v>97471</v>
          </cell>
          <cell r="B4845" t="str">
            <v>LUVA COM REDUÇÃO, EM AÇO, CONEXÃO SOLDADA, DN 50 X 40 MM (2" X 1 1/2"), INSTALADO EM REDE DE ALIMENTAÇÃO PARA HIDRANTE - FORNECIMENTO E INSTALAÇÃO. AF_10/2020</v>
          </cell>
          <cell r="C4845" t="str">
            <v>UN</v>
          </cell>
          <cell r="D4845">
            <v>99.33</v>
          </cell>
        </row>
        <row r="4846">
          <cell r="A4846">
            <v>97474</v>
          </cell>
          <cell r="B4846" t="str">
            <v>LUVA, EM AÇO, CONEXÃO SOLDADA, DN 65 (2 1/2"), INSTALADO EM REDE DE ALIMENTAÇÃO PARA HIDRANTE - FORNECIMENTO E INSTALAÇÃO. AF_10/2020</v>
          </cell>
          <cell r="C4846" t="str">
            <v>UN</v>
          </cell>
          <cell r="D4846">
            <v>149.32</v>
          </cell>
        </row>
        <row r="4847">
          <cell r="A4847">
            <v>97475</v>
          </cell>
          <cell r="B4847" t="str">
            <v>LUVA COM REDUÇÃO, EM AÇO, CONEXÃO SOLDADA, DN 65 X 50 MM (2 1/2" X 2"), INSTALADO EM REDE DE ALIMENTAÇÃO PARA HIDRANTE - FORNECIMENTO E INSTALAÇÃO. AF_10/2020</v>
          </cell>
          <cell r="C4847" t="str">
            <v>UN</v>
          </cell>
          <cell r="D4847">
            <v>182.4</v>
          </cell>
        </row>
        <row r="4848">
          <cell r="A4848">
            <v>97477</v>
          </cell>
          <cell r="B4848" t="str">
            <v>LUVA, EM AÇO, CONEXÃO SOLDADA, DN 80 (3"), INSTALADO EM REDE DE ALIMENTAÇÃO PARA HIDRANTE - FORNECIMENTO E INSTALAÇÃO. AF_10/2020</v>
          </cell>
          <cell r="C4848" t="str">
            <v>UN</v>
          </cell>
          <cell r="D4848">
            <v>198.31</v>
          </cell>
        </row>
        <row r="4849">
          <cell r="A4849">
            <v>97478</v>
          </cell>
          <cell r="B4849" t="str">
            <v>LUVA COM REDUÇÃO, EM AÇO, CONEXÃO SOLDADA, DN 80 X 65 MM (3" X 2 1/2"), INSTALADO EM REDE DE ALIMENTAÇÃO PARA HIDRANTE - FORNECIMENTO E INSTALAÇÃO. AF_10/2020</v>
          </cell>
          <cell r="C4849" t="str">
            <v>UN</v>
          </cell>
          <cell r="D4849">
            <v>242.87</v>
          </cell>
        </row>
        <row r="4850">
          <cell r="A4850">
            <v>97479</v>
          </cell>
          <cell r="B4850" t="str">
            <v>CURVA 45 GRAUS, EM AÇO, CONEXÃO SOLDADA, DN 25 (1"), INSTALADO EM REDE DE ALIMENTAÇÃO PARA HIDRANTE - FORNECIMENTO E INSTALAÇÃO. AF_10/2020</v>
          </cell>
          <cell r="C4850" t="str">
            <v>UN</v>
          </cell>
          <cell r="D4850">
            <v>50.28</v>
          </cell>
        </row>
        <row r="4851">
          <cell r="A4851">
            <v>97480</v>
          </cell>
          <cell r="B4851" t="str">
            <v>CURVA 90 GRAUS, EM AÇO, CONEXÃO SOLDADA, DN 25 (1"), INSTALADO EM REDE DE ALIMENTAÇÃO PARA HIDRANTE - FORNECIMENTO E INSTALAÇÃO. AF_10/2020</v>
          </cell>
          <cell r="C4851" t="str">
            <v>UN</v>
          </cell>
          <cell r="D4851">
            <v>50.28</v>
          </cell>
        </row>
        <row r="4852">
          <cell r="A4852">
            <v>97481</v>
          </cell>
          <cell r="B4852" t="str">
            <v>CURVA 45 GRAUS, EM AÇO, CONEXÃO SOLDADA, DN 32 (1 1/4"), INSTALADO EM REDE DE ALIMENTAÇÃO PARA HIDRANTE - FORNECIMENTO E INSTALAÇÃO. AF_10/2020</v>
          </cell>
          <cell r="C4852" t="str">
            <v>UN</v>
          </cell>
          <cell r="D4852">
            <v>72.27</v>
          </cell>
        </row>
        <row r="4853">
          <cell r="A4853">
            <v>97482</v>
          </cell>
          <cell r="B4853" t="str">
            <v>CURVA 90 GRAUS, EM AÇO, CONEXÃO SOLDADA, DN 32 (1 1/4"), INSTALADO EM REDE DE ALIMENTAÇÃO PARA HIDRANTE - FORNECIMENTO E INSTALAÇÃO. AF_10/2020</v>
          </cell>
          <cell r="C4853" t="str">
            <v>UN</v>
          </cell>
          <cell r="D4853">
            <v>72.27</v>
          </cell>
        </row>
        <row r="4854">
          <cell r="A4854">
            <v>97483</v>
          </cell>
          <cell r="B4854" t="str">
            <v>CURVA 45 GRAUS, EM AÇO, CONEXÃO SOLDADA, DN 40 (1 1/2"), INSTALADO EM REDE DE ALIMENTAÇÃO PARA HIDRANTE - FORNECIMENTO E INSTALAÇÃO. AF_10/2020</v>
          </cell>
          <cell r="C4854" t="str">
            <v>UN</v>
          </cell>
          <cell r="D4854">
            <v>100.53</v>
          </cell>
        </row>
        <row r="4855">
          <cell r="A4855">
            <v>97484</v>
          </cell>
          <cell r="B4855" t="str">
            <v>CURVA 90 GRAUS, EM AÇO, CONEXÃO SOLDADA, DN 40 (1 1/2"), INSTALADO EM REDE DE ALIMENTAÇÃO PARA HIDRANTE - FORNECIMENTO E INSTALAÇÃO. AF_10/2020</v>
          </cell>
          <cell r="C4855" t="str">
            <v>UN</v>
          </cell>
          <cell r="D4855">
            <v>100.53</v>
          </cell>
        </row>
        <row r="4856">
          <cell r="A4856">
            <v>97485</v>
          </cell>
          <cell r="B4856" t="str">
            <v>CURVA 45 GRAUS, EM AÇO, CONEXÃO SOLDADA, DN 50 (2"), INSTALADO EM REDE DE ALIMENTAÇÃO PARA HIDRANTE - FORNECIMENTO E INSTALAÇÃO. AF_10/2020</v>
          </cell>
          <cell r="C4856" t="str">
            <v>UN</v>
          </cell>
          <cell r="D4856">
            <v>137.9</v>
          </cell>
        </row>
        <row r="4857">
          <cell r="A4857">
            <v>97486</v>
          </cell>
          <cell r="B4857" t="str">
            <v>CURVA 90 GRAUS, EM AÇO, CONEXÃO SOLDADA, DN 50 (2"), INSTALADO EM REDE DE ALIMENTAÇÃO PARA HIDRANTE - FORNECIMENTO E INSTALAÇÃO. AF_10/2020</v>
          </cell>
          <cell r="C4857" t="str">
            <v>UN</v>
          </cell>
          <cell r="D4857">
            <v>147.24</v>
          </cell>
        </row>
        <row r="4858">
          <cell r="A4858">
            <v>97487</v>
          </cell>
          <cell r="B4858" t="str">
            <v>CURVA 45 GRAUS, EM AÇO, CONEXÃO SOLDADA, DN 65 (2 1/2"), INSTALADO EM REDE DE ALIMENTAÇÃO PARA HIDRANTE - FORNECIMENTO E INSTALAÇÃO. AF_10/2020</v>
          </cell>
          <cell r="C4858" t="str">
            <v>UN</v>
          </cell>
          <cell r="D4858">
            <v>250.08</v>
          </cell>
        </row>
        <row r="4859">
          <cell r="A4859">
            <v>97488</v>
          </cell>
          <cell r="B4859" t="str">
            <v>CURVA 90 GRAUS, EM AÇO, CONEXÃO SOLDADA, DN 65 (2 1/2"), INSTALADO EM REDE DE ALIMENTAÇÃO PARA HIDRANTE - FORNECIMENTO E INSTALAÇÃO. AF_10/2020</v>
          </cell>
          <cell r="C4859" t="str">
            <v>UN</v>
          </cell>
          <cell r="D4859">
            <v>265.02</v>
          </cell>
        </row>
        <row r="4860">
          <cell r="A4860">
            <v>97489</v>
          </cell>
          <cell r="B4860" t="str">
            <v>CURVA 45 GRAUS, EM AÇO, CONEXÃO SOLDADA, DN 80 (3"), INSTALADO EM REDE DE ALIMENTAÇÃO PARA HIDRANTE - FORNECIMENTO E INSTALAÇÃO. AF_10/2020</v>
          </cell>
          <cell r="C4860" t="str">
            <v>UN</v>
          </cell>
          <cell r="D4860">
            <v>582.63</v>
          </cell>
        </row>
        <row r="4861">
          <cell r="A4861">
            <v>97490</v>
          </cell>
          <cell r="B4861" t="str">
            <v>CURVA 90 GRAUS, EM AÇO, CONEXÃO SOLDADA, DN 80 (3"), INSTALADO EM REDE DE ALIMENTAÇÃO PARA HIDRANTE - FORNECIMENTO E INSTALAÇÃO. AF_10/2020</v>
          </cell>
          <cell r="C4861" t="str">
            <v>UN</v>
          </cell>
          <cell r="D4861">
            <v>515.6</v>
          </cell>
        </row>
        <row r="4862">
          <cell r="A4862">
            <v>97491</v>
          </cell>
          <cell r="B4862" t="str">
            <v>TÊ, EM AÇO, CONEXÃO SOLDADA, DN 25 (1"), INSTALADO EM REDE DE ALIMENTAÇÃO PARA HIDRANTE - FORNECIMENTO E INSTALAÇÃO. AF_10/2020</v>
          </cell>
          <cell r="C4862" t="str">
            <v>UN</v>
          </cell>
          <cell r="D4862">
            <v>76.900000000000006</v>
          </cell>
        </row>
        <row r="4863">
          <cell r="A4863">
            <v>97492</v>
          </cell>
          <cell r="B4863" t="str">
            <v>TÊ, EM AÇO, CONEXÃO SOLDADA, DN 32 (1 1/4"), INSTALADO EM REDE DE ALIMENTAÇÃO PARA HIDRANTE - FORNECIMENTO E INSTALAÇÃO. AF_10/2020</v>
          </cell>
          <cell r="C4863" t="str">
            <v>UN</v>
          </cell>
          <cell r="D4863">
            <v>111.97</v>
          </cell>
        </row>
        <row r="4864">
          <cell r="A4864">
            <v>97493</v>
          </cell>
          <cell r="B4864" t="str">
            <v>TÊ, EM AÇO, CONEXÃO SOLDADA, DN 40 (1 1/2"), INSTALADO EM REDE DE ALIMENTAÇÃO PARA HIDRANTE - FORNECIMENTO E INSTALAÇÃO. AF_10/2020</v>
          </cell>
          <cell r="C4864" t="str">
            <v>UN</v>
          </cell>
          <cell r="D4864">
            <v>144.15</v>
          </cell>
        </row>
        <row r="4865">
          <cell r="A4865">
            <v>97494</v>
          </cell>
          <cell r="B4865" t="str">
            <v>TÊ, EM AÇO, CONEXÃO SOLDADA, DN 50 (2"), INSTALADO EM REDE DE ALIMENTAÇÃO PARA HIDRANTE - FORNECIMENTO E INSTALAÇÃO. AF_10/2020</v>
          </cell>
          <cell r="C4865" t="str">
            <v>UN</v>
          </cell>
          <cell r="D4865">
            <v>221.37</v>
          </cell>
        </row>
        <row r="4866">
          <cell r="A4866">
            <v>97495</v>
          </cell>
          <cell r="B4866" t="str">
            <v>TÊ, EM AÇO, CONEXÃO SOLDADA, DN 65 (2 1/2"), INSTALADO EM REDE DE ALIMENTAÇÃO PARA HIDRANTE - FORNECIMENTO E INSTALAÇÃO. AF_10/2020</v>
          </cell>
          <cell r="C4866" t="str">
            <v>UN</v>
          </cell>
          <cell r="D4866">
            <v>400.5</v>
          </cell>
        </row>
        <row r="4867">
          <cell r="A4867">
            <v>97496</v>
          </cell>
          <cell r="B4867" t="str">
            <v>TÊ, EM AÇO, CONEXÃO SOLDADA, DN 80 (3"), INSTALADO EM REDE DE ALIMENTAÇÃO PARA HIDRANTE - FORNECIMENTO E INSTALAÇÃO. AF_10/2020</v>
          </cell>
          <cell r="C4867" t="str">
            <v>UN</v>
          </cell>
          <cell r="D4867">
            <v>629</v>
          </cell>
        </row>
        <row r="4868">
          <cell r="A4868">
            <v>97499</v>
          </cell>
          <cell r="B4868" t="str">
            <v>LUVA, EM AÇO, CONEXÃO SOLDADA, DN 25 (1"), INSTALADO EM REDE DE ALIMENTAÇÃO PARA SPRINKLER - FORNECIMENTO E INSTALAÇÃO. AF_10/2020</v>
          </cell>
          <cell r="C4868" t="str">
            <v>UN</v>
          </cell>
          <cell r="D4868">
            <v>28.59</v>
          </cell>
        </row>
        <row r="4869">
          <cell r="A4869">
            <v>97500</v>
          </cell>
          <cell r="B4869" t="str">
            <v>LUVA COM REDUÇÃO, EM AÇO, CONEXÃO SOLDADA, DN 25 X 20 MM (1" X 3/4"), INSTALADO EM REDE DE ALIMENTAÇÃO PARA SPRINKLER - FORNECIMENTO E INSTALAÇÃO. AF_10/2020</v>
          </cell>
          <cell r="C4869" t="str">
            <v>UN</v>
          </cell>
          <cell r="D4869">
            <v>23.8</v>
          </cell>
        </row>
        <row r="4870">
          <cell r="A4870">
            <v>97502</v>
          </cell>
          <cell r="B4870" t="str">
            <v>LUVA, EM AÇO, CONEXÃO SOLDADA, DN 32 (1 1/4"), INSTALADO EM REDE DE ALIMENTAÇÃO PARA SPRINKLER - FORNECIMENTO E INSTALAÇÃO. AF_10/2020</v>
          </cell>
          <cell r="C4870" t="str">
            <v>UN</v>
          </cell>
          <cell r="D4870">
            <v>39.69</v>
          </cell>
        </row>
        <row r="4871">
          <cell r="A4871">
            <v>97503</v>
          </cell>
          <cell r="B4871" t="str">
            <v>LUVA COM REDUÇÃO, EM AÇO, CONEXÃO SOLDADA, DN 32 X 25 MM (1 1/4"  X 1"), INSTALADO EM REDE DE ALIMENTAÇÃO PARA SPRINKLER - FORNECIMENTO E INSTALAÇÃO. AF_10/2020</v>
          </cell>
          <cell r="C4871" t="str">
            <v>UN</v>
          </cell>
          <cell r="D4871">
            <v>48.02</v>
          </cell>
        </row>
        <row r="4872">
          <cell r="A4872">
            <v>97505</v>
          </cell>
          <cell r="B4872" t="str">
            <v>LUVA, EM AÇO, CONEXÃO SOLDADA, DN 40 (1 1/2"), INSTALADO EM REDE DE ALIMENTAÇÃO PARA SPRINKLER - FORNECIMENTO E INSTALAÇÃO. AF_10/2020</v>
          </cell>
          <cell r="C4872" t="str">
            <v>UN</v>
          </cell>
          <cell r="D4872">
            <v>49.58</v>
          </cell>
        </row>
        <row r="4873">
          <cell r="A4873">
            <v>97506</v>
          </cell>
          <cell r="B4873" t="str">
            <v>LUVA COM REDUÇÃO, EM AÇO, CONEXÃO SOLDADA, DN 40  X 32 MM (1 1/2" X 1 1/4"), INSTALADO EM REDE DE ALIMENTAÇÃO PARA SPRINKLER - FORNECIMENTO E INSTALAÇÃO. AF_10/2020</v>
          </cell>
          <cell r="C4873" t="str">
            <v>UN</v>
          </cell>
          <cell r="D4873">
            <v>59.93</v>
          </cell>
        </row>
        <row r="4874">
          <cell r="A4874">
            <v>97508</v>
          </cell>
          <cell r="B4874" t="str">
            <v>LUVA, EM AÇO, CONEXÃO SOLDADA, DN 50 (2"), INSTALADO EM REDE DE ALIMENTAÇÃO PARA SPRINKLER - FORNECIMENTO E INSTALAÇÃO. AF_10/2020</v>
          </cell>
          <cell r="C4874" t="str">
            <v>UN</v>
          </cell>
          <cell r="D4874">
            <v>72.819999999999993</v>
          </cell>
        </row>
        <row r="4875">
          <cell r="A4875">
            <v>97509</v>
          </cell>
          <cell r="B4875" t="str">
            <v>LUVA COM REDUÇÃO, EM AÇO, CONEXÃO SOLDADA, DN 50 X 40 MM (2" X 1 1/2"), INSTALADO EM REDE DE ALIMENTAÇÃO PARA SPRINKLER - FORNECIMENTO E INSTALAÇÃO. AF_10/2020</v>
          </cell>
          <cell r="C4875" t="str">
            <v>UN</v>
          </cell>
          <cell r="D4875">
            <v>89.19</v>
          </cell>
        </row>
        <row r="4876">
          <cell r="A4876">
            <v>97511</v>
          </cell>
          <cell r="B4876" t="str">
            <v>LUVA, EM AÇO, CONEXÃO SOLDADA, DN 65 (2 1/2"), INSTALADO EM REDE DE ALIMENTAÇÃO PARA SPRINKLER - FORNECIMENTO E INSTALAÇÃO. AF_10/2020</v>
          </cell>
          <cell r="C4876" t="str">
            <v>UN</v>
          </cell>
          <cell r="D4876">
            <v>134.75</v>
          </cell>
        </row>
        <row r="4877">
          <cell r="A4877">
            <v>97512</v>
          </cell>
          <cell r="B4877" t="str">
            <v>LUVA COM REDUÇÃO, EM AÇO, CONEXÃO SOLDADA, DN 65 X 50 MM (2 1/2" X 2"), INSTALADO EM REDE DE ALIMENTAÇÃO PARA SPRINKLER - FORNECIMENTO E INSTALAÇÃO. AF_10/2020</v>
          </cell>
          <cell r="C4877" t="str">
            <v>UN</v>
          </cell>
          <cell r="D4877">
            <v>167.83</v>
          </cell>
        </row>
        <row r="4878">
          <cell r="A4878">
            <v>97514</v>
          </cell>
          <cell r="B4878" t="str">
            <v>LUVA, EM AÇO, CONEXÃO SOLDADA, DN 80 (3"), INSTALADO EM REDE DE ALIMENTAÇÃO PARA SPRINKLER - FORNECIMENTO E INSTALAÇÃO. AF_10/2020</v>
          </cell>
          <cell r="C4878" t="str">
            <v>UN</v>
          </cell>
          <cell r="D4878">
            <v>179.18</v>
          </cell>
        </row>
        <row r="4879">
          <cell r="A4879">
            <v>97515</v>
          </cell>
          <cell r="B4879" t="str">
            <v>LUVA COM REDUÇÃO, EM AÇO, CONEXÃO SOLDADA, DN 80 X 65 MM (3" X 2 1/2"), INSTALADO EM REDE DE ALIMENTAÇÃO PARA SPRINKLER - FORNECIMENTO E INSTALAÇÃO. AF_10/2020</v>
          </cell>
          <cell r="C4879" t="str">
            <v>UN</v>
          </cell>
          <cell r="D4879">
            <v>223.74</v>
          </cell>
        </row>
        <row r="4880">
          <cell r="A4880">
            <v>97517</v>
          </cell>
          <cell r="B4880" t="str">
            <v>CURVA 45 GRAUS, EM AÇO, CONEXÃO SOLDADA, DN 25 (1"), INSTALADO EM REDE DE ALIMENTAÇÃO PARA SPRINKLER - FORNECIMENTO E INSTALAÇÃO. AF_10/2020</v>
          </cell>
          <cell r="C4880" t="str">
            <v>UN</v>
          </cell>
          <cell r="D4880">
            <v>46.17</v>
          </cell>
        </row>
        <row r="4881">
          <cell r="A4881">
            <v>97518</v>
          </cell>
          <cell r="B4881" t="str">
            <v>CURVA 90 GRAUS, EM AÇO, CONEXÃO SOLDADA, DN 25 (1"), INSTALADO EM REDE DE ALIMENTAÇÃO PARA SPRINKLER - FORNECIMENTO E INSTALAÇÃO. AF_10/2020</v>
          </cell>
          <cell r="C4881" t="str">
            <v>UN</v>
          </cell>
          <cell r="D4881">
            <v>46.17</v>
          </cell>
        </row>
        <row r="4882">
          <cell r="A4882">
            <v>97519</v>
          </cell>
          <cell r="B4882" t="str">
            <v>CURVA 45 GRAUS, EM AÇO, CONEXÃO SOLDADA, DN 32 (1 1/4"), INSTALADO EM REDE DE ALIMENTAÇÃO PARA SPRINKLER - FORNECIMENTO E INSTALAÇÃO. AF_10/2020</v>
          </cell>
          <cell r="C4882" t="str">
            <v>UN</v>
          </cell>
          <cell r="D4882">
            <v>65.03</v>
          </cell>
        </row>
        <row r="4883">
          <cell r="A4883">
            <v>97520</v>
          </cell>
          <cell r="B4883" t="str">
            <v>CURVA 90 GRAUS, EM AÇO, CONEXÃO SOLDADA, DN 32 (1 1/4"), INSTALADO EM REDE DE ALIMENTAÇÃO PARA SPRINKLER - FORNECIMENTO E INSTALAÇÃO. AF_10/2020</v>
          </cell>
          <cell r="C4883" t="str">
            <v>UN</v>
          </cell>
          <cell r="D4883">
            <v>65.03</v>
          </cell>
        </row>
        <row r="4884">
          <cell r="A4884">
            <v>97521</v>
          </cell>
          <cell r="B4884" t="str">
            <v>CURVA 45 GRAUS, EM AÇO, CONEXÃO SOLDADA, DN 40 (1 1/2"), INSTALADO EM REDE DE ALIMENTAÇÃO PARA SPRINKLER - FORNECIMENTO E INSTALAÇÃO. AF_10/2020</v>
          </cell>
          <cell r="C4884" t="str">
            <v>UN</v>
          </cell>
          <cell r="D4884">
            <v>89.75</v>
          </cell>
        </row>
        <row r="4885">
          <cell r="A4885">
            <v>97522</v>
          </cell>
          <cell r="B4885" t="str">
            <v>CURVA 90 GRAUS, EM AÇO, CONEXÃO SOLDADA, DN 40 (1 1/2"), INSTALADO EM REDE DE ALIMENTAÇÃO PARA SPRINKLER - FORNECIMENTO E INSTALAÇÃO. AF_10/2020</v>
          </cell>
          <cell r="C4885" t="str">
            <v>UN</v>
          </cell>
          <cell r="D4885">
            <v>89.75</v>
          </cell>
        </row>
        <row r="4886">
          <cell r="A4886">
            <v>97523</v>
          </cell>
          <cell r="B4886" t="str">
            <v>CURVA 45 GRAUS, EM AÇO, CONEXÃO SOLDADA, DN 50 (2"), INSTALADO EM REDE DE ALIMENTAÇÃO PARA SPRINKLER - FORNECIMENTO E INSTALAÇÃO. AF_10/2020</v>
          </cell>
          <cell r="C4886" t="str">
            <v>UN</v>
          </cell>
          <cell r="D4886">
            <v>122.7</v>
          </cell>
        </row>
        <row r="4887">
          <cell r="A4887">
            <v>97524</v>
          </cell>
          <cell r="B4887" t="str">
            <v>CURVA 90 GRAUS, EM AÇO, CONEXÃO SOLDADA, DN 50 (2"), INSTALADO EM REDE DE ALIMENTAÇÃO PARA SPRINKLER - FORNECIMENTO E INSTALAÇÃO. AF_10/2020</v>
          </cell>
          <cell r="C4887" t="str">
            <v>UN</v>
          </cell>
          <cell r="D4887">
            <v>132.04</v>
          </cell>
        </row>
        <row r="4888">
          <cell r="A4888">
            <v>97525</v>
          </cell>
          <cell r="B4888" t="str">
            <v>CURVA 45 GRAUS, EM AÇO, CONEXÃO SOLDADA, DN 65 (2 1/2"), INSTALADO EM REDE DE ALIMENTAÇÃO PARA SPRINKLER - FORNECIMENTO E INSTALAÇÃO. AF_10/2020</v>
          </cell>
          <cell r="C4888" t="str">
            <v>UN</v>
          </cell>
          <cell r="D4888">
            <v>228.13</v>
          </cell>
        </row>
        <row r="4889">
          <cell r="A4889">
            <v>97526</v>
          </cell>
          <cell r="B4889" t="str">
            <v>CURVA 90 GRAUS, EM AÇO, CONEXÃO SOLDADA, DN 65 (2 1/2"), INSTALADO EM REDE DE ALIMENTAÇÃO PARA SPRINKLER - FORNECIMENTO E INSTALAÇÃO. AF_10/2020</v>
          </cell>
          <cell r="C4889" t="str">
            <v>UN</v>
          </cell>
          <cell r="D4889">
            <v>243.07</v>
          </cell>
        </row>
        <row r="4890">
          <cell r="A4890">
            <v>97527</v>
          </cell>
          <cell r="B4890" t="str">
            <v>CURVA 45 GRAUS, EM AÇO, CONEXÃO SOLDADA, DN 80 (3"), INSTALADO EM REDE DE ALIMENTAÇÃO PARA SPRINKLER - FORNECIMENTO E INSTALAÇÃO. AF_10/2020</v>
          </cell>
          <cell r="C4890" t="str">
            <v>UN</v>
          </cell>
          <cell r="D4890">
            <v>554</v>
          </cell>
        </row>
        <row r="4891">
          <cell r="A4891">
            <v>97528</v>
          </cell>
          <cell r="B4891" t="str">
            <v>CURVA 90 GRAUS, EM AÇO, CONEXÃO SOLDADA, DN 80 (3"), INSTALADO EM REDE DE ALIMENTAÇÃO PARA SPRINKLER - FORNECIMENTO E INSTALAÇÃO. AF_10/2020</v>
          </cell>
          <cell r="C4891" t="str">
            <v>UN</v>
          </cell>
          <cell r="D4891">
            <v>486.97</v>
          </cell>
        </row>
        <row r="4892">
          <cell r="A4892">
            <v>97529</v>
          </cell>
          <cell r="B4892" t="str">
            <v>TÊ, EM AÇO, CONEXÃO SOLDADA, DN 25 (1"), INSTALADO EM REDE DE ALIMENTAÇÃO PARA SPRINKLER - FORNECIMENTO E INSTALAÇÃO. AF_10/2020</v>
          </cell>
          <cell r="C4892" t="str">
            <v>UN</v>
          </cell>
          <cell r="D4892">
            <v>71.52</v>
          </cell>
        </row>
        <row r="4893">
          <cell r="A4893">
            <v>97530</v>
          </cell>
          <cell r="B4893" t="str">
            <v>TÊ, EM AÇO, CONEXÃO SOLDADA, DN 32 (1 1/4"), INSTALADO EM REDE DE ALIMENTAÇÃO PARA SPRINKLER - FORNECIMENTO E INSTALAÇÃO. AF_10/2020</v>
          </cell>
          <cell r="C4893" t="str">
            <v>UN</v>
          </cell>
          <cell r="D4893">
            <v>102.32</v>
          </cell>
        </row>
        <row r="4894">
          <cell r="A4894">
            <v>97531</v>
          </cell>
          <cell r="B4894" t="str">
            <v>TÊ, EM AÇO, CONEXÃO SOLDADA, DN 40 (1 1/2"), INSTALADO EM REDE DE ALIMENTAÇÃO PARA SPRINKLER - FORNECIMENTO E INSTALAÇÃO. AF_10/2020</v>
          </cell>
          <cell r="C4894" t="str">
            <v>UN</v>
          </cell>
          <cell r="D4894">
            <v>129.76</v>
          </cell>
        </row>
        <row r="4895">
          <cell r="A4895">
            <v>97532</v>
          </cell>
          <cell r="B4895" t="str">
            <v>TÊ, EM AÇO, CONEXÃO SOLDADA, DN 50 (2"), INSTALADO EM REDE DE ALIMENTAÇÃO PARA SPRINKLER - FORNECIMENTO E INSTALAÇÃO. AF_10/2020</v>
          </cell>
          <cell r="C4895" t="str">
            <v>UN</v>
          </cell>
          <cell r="D4895">
            <v>201.1</v>
          </cell>
        </row>
        <row r="4896">
          <cell r="A4896">
            <v>97533</v>
          </cell>
          <cell r="B4896" t="str">
            <v>TÊ, EM AÇO, CONEXÃO SOLDADA, DN 65 (2 1/2"), INSTALADO EM REDE DE ALIMENTAÇÃO PARA SPRINKLER - FORNECIMENTO E INSTALAÇÃO. AF_10/2020</v>
          </cell>
          <cell r="C4896" t="str">
            <v>UN</v>
          </cell>
          <cell r="D4896">
            <v>375.58</v>
          </cell>
        </row>
        <row r="4897">
          <cell r="A4897">
            <v>97534</v>
          </cell>
          <cell r="B4897" t="str">
            <v>TÊ, EM AÇO, CONEXÃO SOLDADA, DN 80 (3"), INSTALADO EM REDE DE ALIMENTAÇÃO PARA SPRINKLER - FORNECIMENTO E INSTALAÇÃO. AF_10/2020</v>
          </cell>
          <cell r="C4897" t="str">
            <v>UN</v>
          </cell>
          <cell r="D4897">
            <v>590.82000000000005</v>
          </cell>
        </row>
        <row r="4898">
          <cell r="A4898">
            <v>97537</v>
          </cell>
          <cell r="B4898" t="str">
            <v>LUVA, EM AÇO, CONEXÃO SOLDADA, DN 15 (1/2"), INSTALADO EM RAMAIS E SUB-RAMAIS DE GÁS - FORNECIMENTO E INSTALAÇÃO. AF_10/2020</v>
          </cell>
          <cell r="C4898" t="str">
            <v>UN</v>
          </cell>
          <cell r="D4898">
            <v>21.88</v>
          </cell>
        </row>
        <row r="4899">
          <cell r="A4899">
            <v>97540</v>
          </cell>
          <cell r="B4899" t="str">
            <v>LUVA, EM AÇO, CONEXÃO SOLDADA, DN 20 (3/4"), INSTALADO EM RAMAIS E SUB-RAMAIS DE GÁS - FORNECIMENTO E INSTALAÇÃO. AF_10/2020</v>
          </cell>
          <cell r="C4899" t="str">
            <v>UN</v>
          </cell>
          <cell r="D4899">
            <v>30.08</v>
          </cell>
        </row>
        <row r="4900">
          <cell r="A4900">
            <v>97541</v>
          </cell>
          <cell r="B4900" t="str">
            <v>LUVA COM REDUÇÃO, EM AÇO, CONEXÃO SOLDADA, DN 20 X 15 MM (3/4" X 1/2"), INSTALADO EM RAMAIS E SUB-RAMAIS DE GÁS - FORNECIMENTO E INSTALAÇÃO. AF_10/2020</v>
          </cell>
          <cell r="C4900" t="str">
            <v>UN</v>
          </cell>
          <cell r="D4900">
            <v>26.09</v>
          </cell>
        </row>
        <row r="4901">
          <cell r="A4901">
            <v>97543</v>
          </cell>
          <cell r="B4901" t="str">
            <v>LUVA, EM AÇO, CONEXÃO SOLDADA, DN 25 (1"), INSTALADO EM RAMAIS E SUB-RAMAIS DE GÁS - FORNECIMENTO E INSTALAÇÃO. AF_10/2020</v>
          </cell>
          <cell r="C4901" t="str">
            <v>UN</v>
          </cell>
          <cell r="D4901">
            <v>49.9</v>
          </cell>
        </row>
        <row r="4902">
          <cell r="A4902">
            <v>97544</v>
          </cell>
          <cell r="B4902" t="str">
            <v>LUVA COM REDUÇÃO, EM AÇO, CONEXÃO SOLDADA, DN 25 X 20 MM (1" X 3/4"), INSTALADO EM RAMAIS E SUB-RAMAIS DE GÁS - FORNECIMENTO E INSTALAÇÃO. AF_10/2020</v>
          </cell>
          <cell r="C4902" t="str">
            <v>UN</v>
          </cell>
          <cell r="D4902">
            <v>45.11</v>
          </cell>
        </row>
        <row r="4903">
          <cell r="A4903">
            <v>97546</v>
          </cell>
          <cell r="B4903" t="str">
            <v>CURVA 45 GRAUS, EM AÇO, CONEXÃO SOLDADA, DN 15 (1/2"), INSTALADO EM RAMAIS E SUB-RAMAIS DE GÁS - FORNECIMENTO E INSTALAÇÃO. AF_10/2020</v>
          </cell>
          <cell r="C4903" t="str">
            <v>UN</v>
          </cell>
          <cell r="D4903">
            <v>30.81</v>
          </cell>
        </row>
        <row r="4904">
          <cell r="A4904">
            <v>97547</v>
          </cell>
          <cell r="B4904" t="str">
            <v>CURVA 90 GRAUS, EM AÇO, CONEXÃO SOLDADA, DN 15 (1/2"), INSTALADO EM RAMAIS E SUB-RAMAIS DE GÁS - FORNECIMENTO E INSTALAÇÃO. AF_10/2020</v>
          </cell>
          <cell r="C4904" t="str">
            <v>UN</v>
          </cell>
          <cell r="D4904">
            <v>30.81</v>
          </cell>
        </row>
        <row r="4905">
          <cell r="A4905">
            <v>97548</v>
          </cell>
          <cell r="B4905" t="str">
            <v>CURVA 45 GRAUS, EM AÇO, CONEXÃO SOLDADA, DN 20 (3/4"), INSTALADO EM RAMAIS E SUB-RAMAIS DE GÁS - FORNECIMENTO E INSTALAÇÃO. AF_10/2020</v>
          </cell>
          <cell r="C4905" t="str">
            <v>UN</v>
          </cell>
          <cell r="D4905">
            <v>46.29</v>
          </cell>
        </row>
        <row r="4906">
          <cell r="A4906">
            <v>97549</v>
          </cell>
          <cell r="B4906" t="str">
            <v>CURVA 90 GRAUS, EM AÇO, CONEXÃO SOLDADA, DN 20 (3/4"), INSTALADO EM RAMAIS E SUB-RAMAIS DE GÁS - FORNECIMENTO E INSTALAÇÃO. AF_10/2020</v>
          </cell>
          <cell r="C4906" t="str">
            <v>UN</v>
          </cell>
          <cell r="D4906">
            <v>46.29</v>
          </cell>
        </row>
        <row r="4907">
          <cell r="A4907">
            <v>97550</v>
          </cell>
          <cell r="B4907" t="str">
            <v>CURVA 45 GRAUS, EM AÇO, CONEXÃO SOLDADA, DN 25 (1"), INSTALADO EM RAMAIS E SUB-RAMAIS DE GÁS - FORNECIMENTO E INSTALAÇÃO. AF_10/2020</v>
          </cell>
          <cell r="C4907" t="str">
            <v>UN</v>
          </cell>
          <cell r="D4907">
            <v>78.17</v>
          </cell>
        </row>
        <row r="4908">
          <cell r="A4908">
            <v>97551</v>
          </cell>
          <cell r="B4908" t="str">
            <v>CURVA 90 GRAUS, EM AÇO, CONEXÃO SOLDADA, DN 25 (1"), INSTALADO EM RAMAIS E SUB-RAMAIS DE GÁS - FORNECIMENTO E INSTALAÇÃO. AF_10/2020</v>
          </cell>
          <cell r="C4908" t="str">
            <v>UN</v>
          </cell>
          <cell r="D4908">
            <v>78.17</v>
          </cell>
        </row>
        <row r="4909">
          <cell r="A4909">
            <v>97552</v>
          </cell>
          <cell r="B4909" t="str">
            <v>TÊ, EM AÇO, CONEXÃO SOLDADA, DN 15 (1/2"), INSTALADO EM RAMAIS E SUB-RAMAIS DE GÁS - FORNECIMENTO E INSTALAÇÃO. AF_10/2020</v>
          </cell>
          <cell r="C4909" t="str">
            <v>UN</v>
          </cell>
          <cell r="D4909">
            <v>44.54</v>
          </cell>
        </row>
        <row r="4910">
          <cell r="A4910">
            <v>97553</v>
          </cell>
          <cell r="B4910" t="str">
            <v>TÊ, EM AÇO, CONEXÃO SOLDADA, DN 20 (3/4"), INSTALADO EM RAMAIS E SUB-RAMAIS DE GÁS - FORNECIMENTO E INSTALAÇÃO. AF_10/2020</v>
          </cell>
          <cell r="C4910" t="str">
            <v>UN</v>
          </cell>
          <cell r="D4910">
            <v>65.180000000000007</v>
          </cell>
        </row>
        <row r="4911">
          <cell r="A4911">
            <v>97554</v>
          </cell>
          <cell r="B4911" t="str">
            <v>TÊ, EM AÇO, CONEXÃO SOLDADA, DN 25 (1"), INSTALADO EM RAMAIS E SUB-RAMAIS DE GÁS - FORNECIMENTO E INSTALAÇÃO. AF_10/2020</v>
          </cell>
          <cell r="C4911" t="str">
            <v>UN</v>
          </cell>
          <cell r="D4911">
            <v>114.21</v>
          </cell>
        </row>
        <row r="4912">
          <cell r="A4912">
            <v>98602</v>
          </cell>
          <cell r="B4912" t="str">
            <v>CONECTOR EM BRONZE/LATÃO, DN 22 MM X 1/2", SEM ANEL DE SOLDA, BOLSA X ROSCA F, INSTALADO EM PRUMADA DE HIDRÁULICA PREDIAL - FORNECIMENTO E INSTALAÇÃO. AF_04/2022</v>
          </cell>
          <cell r="C4912" t="str">
            <v>UN</v>
          </cell>
          <cell r="D4912">
            <v>18.239999999999998</v>
          </cell>
        </row>
        <row r="4913">
          <cell r="A4913">
            <v>103805</v>
          </cell>
          <cell r="B4913" t="str">
            <v>COTOVELO EM COBRE, DN 15 MM, 90 GRAUS, SEM ANEL DE SOLDA, INSTALADO EM RAMAL E SUB-RAMAL DE GÁS COMBUSTÍVEL - FORNECIMENTO E INSTALAÇÃO. AF_04/2022</v>
          </cell>
          <cell r="C4913" t="str">
            <v>UN</v>
          </cell>
          <cell r="D4913">
            <v>18.22</v>
          </cell>
        </row>
        <row r="4914">
          <cell r="A4914">
            <v>103806</v>
          </cell>
          <cell r="B4914" t="str">
            <v>CURVA EM COBRE, DN 15 MM, 45 GRAUS, SEM ANEL DE SOLDA, BOLSA X BOLSA, INSTALADO EM RAMAL E SUB-RAMAL DE GÁS COMBUSTÍVEL - FORNECIMENTO E INSTALAÇÃO. AF_04/2022</v>
          </cell>
          <cell r="C4914" t="str">
            <v>UN</v>
          </cell>
          <cell r="D4914">
            <v>18.190000000000001</v>
          </cell>
        </row>
        <row r="4915">
          <cell r="A4915">
            <v>103807</v>
          </cell>
          <cell r="B4915" t="str">
            <v>COTOVELO EM BRONZE/LATÃO, DN 15 MM X 1/2", 90 GRAUS, SEM ANEL DE SOLDA, BOLSA X ROSCA F, INSTALADO EM RAMAL E SUB-RAMAL DE GÁS COMBUSTÍVEL - FORNECIMENTO E INSTALAÇÃO. AF_04/2022</v>
          </cell>
          <cell r="C4915" t="str">
            <v>UN</v>
          </cell>
          <cell r="D4915">
            <v>22.2</v>
          </cell>
        </row>
        <row r="4916">
          <cell r="A4916">
            <v>103808</v>
          </cell>
          <cell r="B4916" t="str">
            <v>COTOVELO EM COBRE, DN 22 MM, 90 GRAUS, SEM ANEL DE SOLDA, INSTALADO EM RAMAL E SUB-RAMAL DE GÁS COMBUSTÍVEL - FORNECIMENTO E INSTALAÇÃO. AF_04/2022</v>
          </cell>
          <cell r="C4916" t="str">
            <v>UN</v>
          </cell>
          <cell r="D4916">
            <v>34.08</v>
          </cell>
        </row>
        <row r="4917">
          <cell r="A4917">
            <v>103809</v>
          </cell>
          <cell r="B4917" t="str">
            <v>CURVA EM COBRE, DN 22 MM, 45 GRAUS, SEM ANEL DE SOLDA, BOLSA X BOLSA, INSTALADO EM RAMAL E SUB-RAMAL DE GÁS COMBUSTÍVEL - FORNECIMENTO E INSTALAÇÃO. AF_04/2022</v>
          </cell>
          <cell r="C4917" t="str">
            <v>UN</v>
          </cell>
          <cell r="D4917">
            <v>33.79</v>
          </cell>
        </row>
        <row r="4918">
          <cell r="A4918">
            <v>103810</v>
          </cell>
          <cell r="B4918" t="str">
            <v>COTOVELO EM BRONZE/LATÃO, DN 22 MM X 1/2", 90 GRAUS, SEM ANEL DE SOLDA, BOLSA X ROSCA F, INSTALADO EM RAMAL E SUB-RAMAL DE GÁS COMBUSTÍVEL - FORNECIMENTO E INSTALAÇÃO. AF_04/2022</v>
          </cell>
          <cell r="C4918" t="str">
            <v>UN</v>
          </cell>
          <cell r="D4918">
            <v>34.22</v>
          </cell>
        </row>
        <row r="4919">
          <cell r="A4919">
            <v>103811</v>
          </cell>
          <cell r="B4919" t="str">
            <v>COTOVELO EM BRONZE/LATÃO, DN 22 MM X 3/4", 90 GRAUS, SEM ANEL DE SOLDA, BOLSA X ROSCA F, INSTALADO EM RAMAL E SUB-RAMAL DE GÁS COMBUSTÍVEL - FORNECIMENTO E INSTALAÇÃO. AF_04/2022</v>
          </cell>
          <cell r="C4919" t="str">
            <v>UN</v>
          </cell>
          <cell r="D4919">
            <v>37.75</v>
          </cell>
        </row>
        <row r="4920">
          <cell r="A4920">
            <v>103812</v>
          </cell>
          <cell r="B4920" t="str">
            <v>COTOVELO EM COBRE, DN 28 MM, 90 GRAUS, SEM ANEL DE SOLDA, INSTALADO EM RAMAL E SUB-RAMAL DE GÁS COMBUSTÍVEL - FORNECIMENTO E INSTALAÇÃO. AF_04/2022</v>
          </cell>
          <cell r="C4920" t="str">
            <v>UN</v>
          </cell>
          <cell r="D4920">
            <v>50.45</v>
          </cell>
        </row>
        <row r="4921">
          <cell r="A4921">
            <v>103813</v>
          </cell>
          <cell r="B4921" t="str">
            <v>CURVA EM COBRE, DN 28 MM, 45 GRAUS, SEM ANEL DE SOLDA, BOLSA X BOLSA, INSTALADO EM RAMAL E SUB-RAMAL DE GÁS COMBUSTÍVEL - FORNECIMENTO E INSTALAÇÃO. AF_04/2022</v>
          </cell>
          <cell r="C4921" t="str">
            <v>UN</v>
          </cell>
          <cell r="D4921">
            <v>48.67</v>
          </cell>
        </row>
        <row r="4922">
          <cell r="A4922">
            <v>103814</v>
          </cell>
          <cell r="B4922" t="str">
            <v>LUVA EM COBRE, DN 15 MM, SEM ANEL DE SOLDA, INSTALADO EM RAMAL E SUB-RAMAL DE GÁS COMBUSTÍVEL - FORNECIMENTO E INSTALAÇÃO. AF_04/2022</v>
          </cell>
          <cell r="C4922" t="str">
            <v>UN</v>
          </cell>
          <cell r="D4922">
            <v>11.91</v>
          </cell>
        </row>
        <row r="4923">
          <cell r="A4923">
            <v>103815</v>
          </cell>
          <cell r="B4923" t="str">
            <v>LUVA PASSANTE EM COBRE, DN 15 MM, SEM ANEL DE SOLDA, INSTALADO EM RAMAL E SUB-RAMAL DE GÁS COMBUSTÍVEL - FORNECIMENTO E INSTALAÇÃO. AF_04/2022</v>
          </cell>
          <cell r="C4923" t="str">
            <v>UN</v>
          </cell>
          <cell r="D4923">
            <v>11.94</v>
          </cell>
        </row>
        <row r="4924">
          <cell r="A4924">
            <v>103816</v>
          </cell>
          <cell r="B4924" t="str">
            <v>CURVA DE TRANSPOSIÇÃO EM BRONZE/LATÃO, DN 15 MM, SEM ANEL DE SOLDA, BOLSA X BOLSA, INSTALADO EM RAMAL E SUB-RAMAL DE GÁS COMBUSTÍVEL - FORNECIMENTO E INSTALAÇÃO. AF_04/2022</v>
          </cell>
          <cell r="C4924" t="str">
            <v>UN</v>
          </cell>
          <cell r="D4924">
            <v>27.38</v>
          </cell>
        </row>
        <row r="4925">
          <cell r="A4925">
            <v>103817</v>
          </cell>
          <cell r="B4925" t="str">
            <v>JUNTA DE EXPANSÃO EM COBRE, DN 15 MM, PONTA X PONTA, INSTALADO EM RAMAL E SUB-RAMAL DE GÁS COMBUSTÍVEL - FORNECIMENTO E INSTALAÇÃO. AF_04/2022</v>
          </cell>
          <cell r="C4925" t="str">
            <v>UN</v>
          </cell>
          <cell r="D4925">
            <v>456.83</v>
          </cell>
        </row>
        <row r="4926">
          <cell r="A4926">
            <v>103818</v>
          </cell>
          <cell r="B4926" t="str">
            <v>CONECTOR EM BRONZE/LATÃO, DN 15 MM X 1/2", SEM ANEL DE SOLDA, BOLSA X ROSCA F, INSTALADO EM RAMAL E SUB-RAMAL DE GÁS COMBUSTÍVEL - FORNECIMENTO E INSTALAÇÃO. AF_04/2022</v>
          </cell>
          <cell r="C4926" t="str">
            <v>UN</v>
          </cell>
          <cell r="D4926">
            <v>20.3</v>
          </cell>
        </row>
        <row r="4927">
          <cell r="A4927">
            <v>103819</v>
          </cell>
          <cell r="B4927" t="str">
            <v>LUVA EM COBRE, DN 22 MM, SEM ANEL DE SOLDA, INSTALADO EM RAMAL E SUB-RAMAL DE GÁS COMBUSTÍVEL - FORNECIMENTO E INSTALAÇÃO. AF_04/2022</v>
          </cell>
          <cell r="C4927" t="str">
            <v>UN</v>
          </cell>
          <cell r="D4927">
            <v>21.05</v>
          </cell>
        </row>
        <row r="4928">
          <cell r="A4928">
            <v>103820</v>
          </cell>
          <cell r="B4928" t="str">
            <v>LUVA PASSANTE EM COBRE, DN 22 MM, SEM ANEL DE SOLDA, INSTALADO EM RAMAL E SUB-RAMAL DE GÁS COMBUSTÍVEL - FORNECIMENTO E INSTALAÇÃO. AF_04/2022</v>
          </cell>
          <cell r="C4928" t="str">
            <v>UN</v>
          </cell>
          <cell r="D4928">
            <v>22.38</v>
          </cell>
        </row>
        <row r="4929">
          <cell r="A4929">
            <v>103821</v>
          </cell>
          <cell r="B4929" t="str">
            <v>JUNTA DE EXPANSÃO EM COBRE, DN 22 MM, PONTA X PONTA, INSTALADO EM RAMAL E SUB-RAMAL DE GÁS COMBUSTÍVEL - FORNECIMENTO E INSTALAÇÃO. AF_04/2022</v>
          </cell>
          <cell r="C4929" t="str">
            <v>UN</v>
          </cell>
          <cell r="D4929">
            <v>534.94000000000005</v>
          </cell>
        </row>
        <row r="4930">
          <cell r="A4930">
            <v>103822</v>
          </cell>
          <cell r="B4930" t="str">
            <v>CURVA DE TRANSPOSIÇÃO EM BRONZE/LATÃO, DN 22 MM, SEM ANEL DE SOLDA, BOLSA X BOLSA, INSTALADO EM RAMAL E SUB-RAMAL DE GÁS COMBUSTÍVEL - FORNECIMENTO E INSTALAÇÃO. AF_04/2022</v>
          </cell>
          <cell r="C4930" t="str">
            <v>UN</v>
          </cell>
          <cell r="D4930">
            <v>56.33</v>
          </cell>
        </row>
        <row r="4931">
          <cell r="A4931">
            <v>103823</v>
          </cell>
          <cell r="B4931" t="str">
            <v>BUCHA DE REDUÇÃO EM COBRE, DN 22 MM X 15 MM, SEM ANEL DE SOLDA, PONTA X BOLSA, INSTALADO EM RAMAL E SUB-RAMAL DE GÁS COMBUSTÍVEL - FORNECIMENTO E INSTALAÇÃO. AF_04/2022</v>
          </cell>
          <cell r="C4931" t="str">
            <v>UN</v>
          </cell>
          <cell r="D4931">
            <v>18.25</v>
          </cell>
        </row>
        <row r="4932">
          <cell r="A4932">
            <v>103824</v>
          </cell>
          <cell r="B4932" t="str">
            <v>CONECTOR EM BRONZE/LATÃO, DN 22 MM X 1/2", SEM ANEL DE SOLDA, BOLSA X ROSCA F, INSTALADO EM RAMAL E SUB-RAMAL DE GÁS COMBUSTÍVEL - FORNECIMENTO E INSTALAÇÃO. AF_04/2022</v>
          </cell>
          <cell r="C4932" t="str">
            <v>UN</v>
          </cell>
          <cell r="D4932">
            <v>23.75</v>
          </cell>
        </row>
        <row r="4933">
          <cell r="A4933">
            <v>103825</v>
          </cell>
          <cell r="B4933" t="str">
            <v>CONECTOR EM BRONZE/LATÃO, DN 22 MM X 3/4", SEM ANEL DE SOLDA, BOLSA X ROSCA F, INSTALADO EM RAMAL E SUB-RAMAL DE GÁS COMBUSTÍVEL - FORNECIMENTO E INSTALAÇÃO. AF_04/2022</v>
          </cell>
          <cell r="C4933" t="str">
            <v>UN</v>
          </cell>
          <cell r="D4933">
            <v>28.13</v>
          </cell>
        </row>
        <row r="4934">
          <cell r="A4934">
            <v>103826</v>
          </cell>
          <cell r="B4934" t="str">
            <v>LUVA EM COBRE, DN 28 MM, SEM ANEL DE SOLDA, INSTALADO EM RAMAL E SUB-RAMAL DE GÁS COMBUSTÍVEL - FORNECIMENTO E INSTALAÇÃO. AF_04/2022</v>
          </cell>
          <cell r="C4934" t="str">
            <v>UN</v>
          </cell>
          <cell r="D4934">
            <v>31.66</v>
          </cell>
        </row>
        <row r="4935">
          <cell r="A4935">
            <v>103827</v>
          </cell>
          <cell r="B4935" t="str">
            <v>LUVA PASSANTE EM COBRE, DN 28 MM, SEM ANEL DE SOLDA, INSTALADO EM RAMAL E SUB-RAMAL DE GÁS COMBUSTÍVEL - FORNECIMENTO E INSTALAÇÃO. AF_04/2022</v>
          </cell>
          <cell r="C4935" t="str">
            <v>UN</v>
          </cell>
          <cell r="D4935">
            <v>31.66</v>
          </cell>
        </row>
        <row r="4936">
          <cell r="A4936">
            <v>103828</v>
          </cell>
          <cell r="B4936" t="str">
            <v>CURVA DE TRANSPOSIÇÃO EM BRONZE/LATÃO, DN 28 MM, SEM ANEL DE SOLDA, BOLSA X BOLSA, INSTALADO EM RAMAL E SUB-RAMAL DE GÁS COMBUSTÍVEL - FORNECIMENTO E INSTALAÇÃO. AF_04/2022</v>
          </cell>
          <cell r="C4936" t="str">
            <v>UN</v>
          </cell>
          <cell r="D4936">
            <v>94.07</v>
          </cell>
        </row>
        <row r="4937">
          <cell r="A4937">
            <v>103829</v>
          </cell>
          <cell r="B4937" t="str">
            <v>JUNTA DE EXPANSÃO EM COBRE, DN 28 MM, PONTA X PONTA, INSTALADO EM RAMAL E SUB-RAMAL DE GÁS COMBUSTÍVEL - FORNECIMENTO E INSTALAÇÃO. AF_04/2022</v>
          </cell>
          <cell r="C4937" t="str">
            <v>UN</v>
          </cell>
          <cell r="D4937">
            <v>591.04999999999995</v>
          </cell>
        </row>
        <row r="4938">
          <cell r="A4938">
            <v>103830</v>
          </cell>
          <cell r="B4938" t="str">
            <v>CONECTOR EM BRONZE/LATÃO, DN 28 MM X 1/2", SEM ANEL DE SOLDA, BOLSA X ROSCA F, INSTALADO EM RAMAL E SUB-RAMAL DE GÁS COMBUSTÍVEL - FORNECIMENTO E INSTALAÇÃO. AF_04/2022</v>
          </cell>
          <cell r="C4938" t="str">
            <v>UN</v>
          </cell>
          <cell r="D4938">
            <v>36.86</v>
          </cell>
        </row>
        <row r="4939">
          <cell r="A4939">
            <v>103831</v>
          </cell>
          <cell r="B4939" t="str">
            <v>BUCHA DE REDUÇÃO EM COBRE, DN 28 MM X 22 MM, SEM ANEL DE SOLDA, INSTALADO EM RAMAL E SUB-RAMAL DE GÁS COMBUSTÍVEL - FORNECIMENTO E INSTALAÇÃO. AF_04/2022</v>
          </cell>
          <cell r="C4939" t="str">
            <v>UN</v>
          </cell>
          <cell r="D4939">
            <v>27.2</v>
          </cell>
        </row>
        <row r="4940">
          <cell r="A4940">
            <v>103832</v>
          </cell>
          <cell r="B4940" t="str">
            <v>TÊ EM COBRE, DN 15 MM, SEM ANEL DE SOLDA, INSTALADO EM RAMAL E SUB-RAMAL DE GÁS COMBUSTÍVEL - FORNECIMENTO E INSTALAÇÃO. AF_04/2022</v>
          </cell>
          <cell r="C4940" t="str">
            <v>UN</v>
          </cell>
          <cell r="D4940">
            <v>24.62</v>
          </cell>
        </row>
        <row r="4941">
          <cell r="A4941">
            <v>103833</v>
          </cell>
          <cell r="B4941" t="str">
            <v>TE EM COBRE, DN 22 MM, SEM ANEL DE SOLDA, INSTALADO EM RAMAL E SUB-RAMAL DE GÁS COMBUSTÍVEL - FORNECIMENTO E INSTALAÇÃO. AF_04/2022</v>
          </cell>
          <cell r="C4941" t="str">
            <v>UN</v>
          </cell>
          <cell r="D4941">
            <v>45.16</v>
          </cell>
        </row>
        <row r="4942">
          <cell r="A4942">
            <v>103834</v>
          </cell>
          <cell r="B4942" t="str">
            <v>TÊ EM COBRE, DN 28 MM, SEM ANEL DE SOLDA, INSTALADO EM RAMAL E SUB-RAMAL DE GÁS COMBUSTÍVEL - FORNECIMENTO E INSTALAÇÃO. AF_04/2022</v>
          </cell>
          <cell r="C4942" t="str">
            <v>UN</v>
          </cell>
          <cell r="D4942">
            <v>65.58</v>
          </cell>
        </row>
        <row r="4943">
          <cell r="A4943">
            <v>103838</v>
          </cell>
          <cell r="B4943" t="str">
            <v>COTOVELO EM COBRE, DN 15 MM, 90 GRAUS, SEM ANEL DE SOLDA, INSTALADO EM RAMAL E SUB-RAMAL DE GÁS MEDICINAL - FORNECIMENTO E INSTALAÇÃO. AF_04/2022</v>
          </cell>
          <cell r="C4943" t="str">
            <v>UN</v>
          </cell>
          <cell r="D4943">
            <v>17.5</v>
          </cell>
        </row>
        <row r="4944">
          <cell r="A4944">
            <v>103839</v>
          </cell>
          <cell r="B4944" t="str">
            <v>CURVA EM COBRE, DN 15 MM, 45 GRAUS, SEM ANEL DE SOLDA, BOLSA X BOLSA, INSTALADO EM RAMAL E SUB-RAMAL DE GÁS MEDICINAL - FORNECIMENTO E INSTALAÇÃO. AF_04/2022</v>
          </cell>
          <cell r="C4944" t="str">
            <v>UN</v>
          </cell>
          <cell r="D4944">
            <v>17.47</v>
          </cell>
        </row>
        <row r="4945">
          <cell r="A4945">
            <v>103840</v>
          </cell>
          <cell r="B4945" t="str">
            <v>COTOVELO EM BRONZE/LATÃO, DN 15 MM X 1/2", 90 GRAUS, SEM ANEL DE SOLDA, BOLSA X ROSCA F, INSTALADO EM RAMAL E SUB-RAMAL DE GÁS MEDICINAL - FORNECIMENTO E INSTALAÇÃO. AF_04/2022</v>
          </cell>
          <cell r="C4945" t="str">
            <v>UN</v>
          </cell>
          <cell r="D4945">
            <v>21.85</v>
          </cell>
        </row>
        <row r="4946">
          <cell r="A4946">
            <v>103841</v>
          </cell>
          <cell r="B4946" t="str">
            <v>COTOVELO EM COBRE, DN 22 MM, 90 GRAUS, SEM ANEL DE SOLDA, INSTALADO EM RAMAL E SUB-RAMAL DE GÁS MEDICINAL - FORNECIMENTO E INSTALAÇÃO. AF_04/2022</v>
          </cell>
          <cell r="C4946" t="str">
            <v>UN</v>
          </cell>
          <cell r="D4946">
            <v>28.47</v>
          </cell>
        </row>
        <row r="4947">
          <cell r="A4947">
            <v>103842</v>
          </cell>
          <cell r="B4947" t="str">
            <v>CURVA EM COBRE, DN 22 MM, 45 GRAUS, SEM ANEL DE SOLDA, BOLSA X BOLSA, INSTALADO EM RAMAL E SUB-RAMAL DE GÁS MEDICINAL - FORNECIMENTO E INSTALAÇÃO. AF_04/2022</v>
          </cell>
          <cell r="C4947" t="str">
            <v>UN</v>
          </cell>
          <cell r="D4947">
            <v>28.18</v>
          </cell>
        </row>
        <row r="4948">
          <cell r="A4948">
            <v>103843</v>
          </cell>
          <cell r="B4948" t="str">
            <v>COTOVELO EM BRONZE/LATÃO, DN 22 MM X 1/2", 90 GRAUS, SEM ANEL DE SOLDA, BOLSA X ROSCA F, INSTALADO EM RAMAL E SUB-RAMAL DE GÁS MEDICINAL - FORNECIMENTO E INSTALAÇÃO. AF_04/2022</v>
          </cell>
          <cell r="C4948" t="str">
            <v>UN</v>
          </cell>
          <cell r="D4948">
            <v>31.43</v>
          </cell>
        </row>
        <row r="4949">
          <cell r="A4949">
            <v>103844</v>
          </cell>
          <cell r="B4949" t="str">
            <v>COTOVELO EM BRONZE/LATÃO, DN 22 MM X 3/4", 90 GRAUS, SEM ANEL DE SOLDA, BOLSA X ROSCA F, INSTALADO EM RAMAL E SUB-RAMAL DE GÁS MEDICINAL - FORNECIMENTO E INSTALAÇÃO. AF_04/2022</v>
          </cell>
          <cell r="C4949" t="str">
            <v>UN</v>
          </cell>
          <cell r="D4949">
            <v>34.950000000000003</v>
          </cell>
        </row>
        <row r="4950">
          <cell r="A4950">
            <v>103845</v>
          </cell>
          <cell r="B4950" t="str">
            <v>COTOVELO EM COBRE, DN 28 MM, 90 GRAUS, SEM ANEL DE SOLDA, INSTALADO EM RAMAL E SUB-RAMAL DE GÁS MEDICINAL - FORNECIMENTO E INSTALAÇÃO. AF_04/2022</v>
          </cell>
          <cell r="C4950" t="str">
            <v>UN</v>
          </cell>
          <cell r="D4950">
            <v>40.65</v>
          </cell>
        </row>
        <row r="4951">
          <cell r="A4951">
            <v>103846</v>
          </cell>
          <cell r="B4951" t="str">
            <v>CURVA EM COBRE, DN 28 MM, 45 GRAUS, SEM ANEL DE SOLDA, BOLSA X BOLSA, INSTALADO EM RAMAL E SUB-RAMAL DE GÁS MEDICINAL - FORNECIMENTO E INSTALAÇÃO. AF_04/2022</v>
          </cell>
          <cell r="C4951" t="str">
            <v>UN</v>
          </cell>
          <cell r="D4951">
            <v>38.869999999999997</v>
          </cell>
        </row>
        <row r="4952">
          <cell r="A4952">
            <v>103847</v>
          </cell>
          <cell r="B4952" t="str">
            <v>LUVA EM COBRE, DN 15 MM, SEM ANEL DE SOLDA, INSTALADO EM RAMAL E SUB-RAMAL DE GÁS MEDICINAL - FORNECIMENTO E INSTALAÇÃO. AF_04/2022</v>
          </cell>
          <cell r="C4952" t="str">
            <v>UN</v>
          </cell>
          <cell r="D4952">
            <v>11.43</v>
          </cell>
        </row>
        <row r="4953">
          <cell r="A4953">
            <v>103848</v>
          </cell>
          <cell r="B4953" t="str">
            <v>LUVA PASSANTE EM COBRE, DN 15 MM, SEM ANEL DE SOLDA, INSTALADO EM RAMAL E SUB-RAMAL DE GÁS MEDICINAL - FORNECIMENTO E INSTALAÇÃO. AF_04/2022</v>
          </cell>
          <cell r="C4953" t="str">
            <v>UN</v>
          </cell>
          <cell r="D4953">
            <v>11.46</v>
          </cell>
        </row>
        <row r="4954">
          <cell r="A4954">
            <v>103849</v>
          </cell>
          <cell r="B4954" t="str">
            <v>CURVA DE TRANSPOSIÇÃO EM BRONZE/LATÃO, DN 15 MM, SEM ANEL DE SOLDA, BOLSA X BOLSA, INSTALADO EM RAMAL E SUB-RAMAL DE GÁS MEDICINAL - FORNECIMENTO E INSTALAÇÃO. AF_04/2022</v>
          </cell>
          <cell r="C4954" t="str">
            <v>UN</v>
          </cell>
          <cell r="D4954">
            <v>26.9</v>
          </cell>
        </row>
        <row r="4955">
          <cell r="A4955">
            <v>103850</v>
          </cell>
          <cell r="B4955" t="str">
            <v>JUNTA DE EXPANSÃO EM COBRE, DN 15 MM, PONTA X PONTA, INSTALADO EM RAMAL E SUB-RAMAL DE GÁS MEDICINAL - FORNECIMENTO E INSTALAÇÃO. AF_04/2022</v>
          </cell>
          <cell r="C4955" t="str">
            <v>UN</v>
          </cell>
          <cell r="D4955">
            <v>456.35</v>
          </cell>
        </row>
        <row r="4956">
          <cell r="A4956">
            <v>103851</v>
          </cell>
          <cell r="B4956" t="str">
            <v>CONECTOR EM BRONZE/LATÃO, DN 15 MM X 1/2", SEM ANEL DE SOLDA, BOLSA X ROSCA F, INSTALADO EM RAMAL E SUB-RAMAL DE GÁS MEDICINAL - FORNECIMENTO E INSTALAÇÃO. AF_04/2022</v>
          </cell>
          <cell r="C4956" t="str">
            <v>UN</v>
          </cell>
          <cell r="D4956">
            <v>20.059999999999999</v>
          </cell>
        </row>
        <row r="4957">
          <cell r="A4957">
            <v>103852</v>
          </cell>
          <cell r="B4957" t="str">
            <v>LUVA EM COBRE, DN 22 MM, SEM ANEL DE SOLDA, INSTALADO EM RAMAL E SUB-RAMAL DE GÁS MEDICINAL - FORNECIMENTO E INSTALAÇÃO. AF_04/2022</v>
          </cell>
          <cell r="C4957" t="str">
            <v>UN</v>
          </cell>
          <cell r="D4957">
            <v>17.29</v>
          </cell>
        </row>
        <row r="4958">
          <cell r="A4958">
            <v>103853</v>
          </cell>
          <cell r="B4958" t="str">
            <v>LUVA PASSANTE EM COBRE, DN 22 MM, SEM ANEL DE SOLDA, INSTALADO EM RAMAL E SUB-RAMAL DE GÁS MEDICINAL - FORNECIMENTO E INSTALAÇÃO. AF_04/2022</v>
          </cell>
          <cell r="C4958" t="str">
            <v>UN</v>
          </cell>
          <cell r="D4958">
            <v>18.62</v>
          </cell>
        </row>
        <row r="4959">
          <cell r="A4959">
            <v>103854</v>
          </cell>
          <cell r="B4959" t="str">
            <v>JUNTA DE EXPANSÃO EM COBRE, DN 22 MM, PONTA X PONTA, INSTALADO EM RAMAL E SUB-RAMAL DE GÁS MEDICINAL - FORNECIMENTO E INSTALAÇÃO. AF_04/2022</v>
          </cell>
          <cell r="C4959" t="str">
            <v>UN</v>
          </cell>
          <cell r="D4959">
            <v>531.17999999999995</v>
          </cell>
        </row>
        <row r="4960">
          <cell r="A4960">
            <v>103855</v>
          </cell>
          <cell r="B4960" t="str">
            <v>CURVA DE TRANSPOSIÇÃO EM BRONZE/LATÃO, DN 22 MM, SEM ANEL DE SOLDA, BOLSA X BOLSA, INSTALADO EM RAMAL E SUB-RAMAL DE GÁS MEDICINAL - FORNECIMENTO E INSTALAÇÃO. AF_04/2022</v>
          </cell>
          <cell r="C4960" t="str">
            <v>UN</v>
          </cell>
          <cell r="D4960">
            <v>52.57</v>
          </cell>
        </row>
        <row r="4961">
          <cell r="A4961">
            <v>103856</v>
          </cell>
          <cell r="B4961" t="str">
            <v>BUCHA DE REDUÇÃO EM COBRE, DN 22 MM X 15 MM, SEM ANEL DE SOLDA, PONTA X BOLSA, INSTALADO EM RAMAL E SUB-RAMAL DE GÁS MEDICINAL - FORNECIMENTO E INSTALAÇÃO. AF_04/2022</v>
          </cell>
          <cell r="C4961" t="str">
            <v>UN</v>
          </cell>
          <cell r="D4961">
            <v>16.23</v>
          </cell>
        </row>
        <row r="4962">
          <cell r="A4962">
            <v>103857</v>
          </cell>
          <cell r="B4962" t="str">
            <v>CONECTOR EM BRONZE/LATÃO, DN 22 MM X 1/2", SEM ANEL DE SOLDA, BOLSA X ROSCA F, INSTALADO EM RAMAL E SUB-RAMAL DE GÁS MEDICINAL - FORNECIMENTO E INSTALAÇÃO. AF_04/2022</v>
          </cell>
          <cell r="C4962" t="str">
            <v>UN</v>
          </cell>
          <cell r="D4962">
            <v>21.86</v>
          </cell>
        </row>
        <row r="4963">
          <cell r="A4963">
            <v>103858</v>
          </cell>
          <cell r="B4963" t="str">
            <v>CONECTOR EM BRONZE/LATÃO, DN 22 MM X 3/4", SEM ANEL DE SOLDA, BOLSA X ROSCA F, INSTALADO EM RAMAL E SUB-RAMAL DE GÁS MEDICINAL - FORNECIMENTO E INSTALAÇÃO. AF_04/2022</v>
          </cell>
          <cell r="C4963" t="str">
            <v>UN</v>
          </cell>
          <cell r="D4963">
            <v>26.24</v>
          </cell>
        </row>
        <row r="4964">
          <cell r="A4964">
            <v>103859</v>
          </cell>
          <cell r="B4964" t="str">
            <v>LUVA EM COBRE, DN 28 MM, SEM ANEL DE SOLDA, INSTALADO EM RAMAL E SUB-RAMAL DE GÁS MEDICINAL - FORNECIMENTO E INSTALAÇÃO. AF_04/2022</v>
          </cell>
          <cell r="C4964" t="str">
            <v>UN</v>
          </cell>
          <cell r="D4964">
            <v>25.57</v>
          </cell>
        </row>
        <row r="4965">
          <cell r="A4965">
            <v>103860</v>
          </cell>
          <cell r="B4965" t="str">
            <v>LUVA PASSANTE EM COBRE, DN 28 MM, SEM ANEL DE SOLDA, INSTALADO EM RAMAL E SUB-RAMAL DE GÁS MEDICINAL - FORNECIMENTO E INSTALAÇÃO. AF_04/2022</v>
          </cell>
          <cell r="C4965" t="str">
            <v>UN</v>
          </cell>
          <cell r="D4965">
            <v>25.57</v>
          </cell>
        </row>
        <row r="4966">
          <cell r="A4966">
            <v>103861</v>
          </cell>
          <cell r="B4966" t="str">
            <v>CURVA DE TRANSPOSIÇÃO EM BRONZE/LATÃO, DN 28 MM, SEM ANEL DE SOLDA, BOLSA X BOLSA, INSTALADO EM RAMAL E SUB-RAMAL DE GÁS MEDICINAL - FORNECIMENTO E INSTALAÇÃO. AF_04/2022</v>
          </cell>
          <cell r="C4966" t="str">
            <v>UN</v>
          </cell>
          <cell r="D4966">
            <v>87.98</v>
          </cell>
        </row>
        <row r="4967">
          <cell r="A4967">
            <v>103862</v>
          </cell>
          <cell r="B4967" t="str">
            <v>JUNTA DE EXPANSÃO EM COBRE, DN 28 MM, PONTA X PONTA, INSTALADO EM RAMAL E SUB-RAMAL DE GÁS MEDICINAL - FORNECIMENTO E INSTALAÇÃO. AF_04/2022</v>
          </cell>
          <cell r="C4967" t="str">
            <v>UN</v>
          </cell>
          <cell r="D4967">
            <v>584.96</v>
          </cell>
        </row>
        <row r="4968">
          <cell r="A4968">
            <v>103863</v>
          </cell>
          <cell r="B4968" t="str">
            <v>CONECTOR EM BRONZE/LATÃO, DN 28 MM X 1/2", SEM ANEL DE SOLDA, BOLSA X ROSCA F, INSTALADO EM RAMAL E SUB-RAMAL DE GÁS MEDICINAL - FORNECIMENTO E INSTALAÇÃO. AF_04/2022</v>
          </cell>
          <cell r="C4968" t="str">
            <v>UN</v>
          </cell>
          <cell r="D4968">
            <v>33.81</v>
          </cell>
        </row>
        <row r="4969">
          <cell r="A4969">
            <v>103864</v>
          </cell>
          <cell r="B4969" t="str">
            <v>BUCHA DE REDUÇÃO EM COBRE, DN 28 MM X 22 MM, SEM ANEL DE SOLDA, INSTALADO EM RAMAL E SUB-RAMAL DE GÁS MEDICINAL - FORNECIMENTO E INSTALAÇÃO. AF_04/2022</v>
          </cell>
          <cell r="C4969" t="str">
            <v>UN</v>
          </cell>
          <cell r="D4969">
            <v>22.17</v>
          </cell>
        </row>
        <row r="4970">
          <cell r="A4970">
            <v>103865</v>
          </cell>
          <cell r="B4970" t="str">
            <v>TÊ EM COBRE, DN 15 MM, SEM ANEL DE SOLDA, INSTALADO EM RAMAL E SUB-RAMAL DE GÁS MEDICINAL - FORNECIMENTO E INSTALAÇÃO. AF_04/2022</v>
          </cell>
          <cell r="C4970" t="str">
            <v>UN</v>
          </cell>
          <cell r="D4970">
            <v>23.65</v>
          </cell>
        </row>
        <row r="4971">
          <cell r="A4971">
            <v>103866</v>
          </cell>
          <cell r="B4971" t="str">
            <v>TÊ EM COBRE, DN 22 MM, SEM ANEL DE SOLDA, INSTALADO EM RAMAL E SUB-RAMAL DE GÁS MEDICINAL - FORNECIMENTO E INSTALAÇÃO. AF_04/2022</v>
          </cell>
          <cell r="C4971" t="str">
            <v>UN</v>
          </cell>
          <cell r="D4971">
            <v>37.67</v>
          </cell>
        </row>
        <row r="4972">
          <cell r="A4972">
            <v>103867</v>
          </cell>
          <cell r="B4972" t="str">
            <v>TÊ EM COBRE, DN 28 MM, SEM ANEL DE SOLDA, INSTALADO EM RAMAL E SUB-RAMAL DE GÁS MEDICINAL - FORNECIMENTO E INSTALAÇÃO. AF_04/2022</v>
          </cell>
          <cell r="C4972" t="str">
            <v>UN</v>
          </cell>
          <cell r="D4972">
            <v>52.49</v>
          </cell>
        </row>
        <row r="4973">
          <cell r="A4973">
            <v>103874</v>
          </cell>
          <cell r="B4973" t="str">
            <v>COTOVELO EM COBRE, DN 15 MM, 90 GRAUS, SEM ANEL DE SOLDA, INSTALADO EM RAMAL E SUB-RAMAL DE AQUECIMENTO SOLAR - FORNECIMENTO E INSTALAÇÃO. AF_04/2022</v>
          </cell>
          <cell r="C4973" t="str">
            <v>UN</v>
          </cell>
          <cell r="D4973">
            <v>18.27</v>
          </cell>
        </row>
        <row r="4974">
          <cell r="A4974">
            <v>103875</v>
          </cell>
          <cell r="B4974" t="str">
            <v>CURVA EM COBRE, DN 15 MM, 45 GRAUS, SEM ANEL DE SOLDA, BOLSA X BOLSA, INSTALADO EM RAMAL E SUB-RAMAL DE AQUECIMENTO SOLAR - FORNECIMENTO E INSTALAÇÃO. AF_04/2022</v>
          </cell>
          <cell r="C4974" t="str">
            <v>UN</v>
          </cell>
          <cell r="D4974">
            <v>18.239999999999998</v>
          </cell>
        </row>
        <row r="4975">
          <cell r="A4975">
            <v>103876</v>
          </cell>
          <cell r="B4975" t="str">
            <v>COTOVELO EM BRONZE/LATÃO, DN 15 MM X 1/2", 90 GRAUS, SEM ANEL DE SOLDA, BOLSA X ROSCA F, INSTALADO EM RAMAL E SUB-RAMAL DE AQUECIMENTO SOLAR - FORNECIMENTO E INSTALAÇÃO. AF_04/2022</v>
          </cell>
          <cell r="C4975" t="str">
            <v>UN</v>
          </cell>
          <cell r="D4975">
            <v>22.23</v>
          </cell>
        </row>
        <row r="4976">
          <cell r="A4976">
            <v>103877</v>
          </cell>
          <cell r="B4976" t="str">
            <v>COTOVELO EM COBRE, DN 22 MM, 90 GRAUS, SEM ANEL DE SOLDA, INSTALADO EM RAMAL E SUB-RAMAL DE AQUECIMENTO SOLAR - FORNECIMENTO E INSTALAÇÃO. AF_04/2022</v>
          </cell>
          <cell r="C4976" t="str">
            <v>UN</v>
          </cell>
          <cell r="D4976">
            <v>27.64</v>
          </cell>
        </row>
        <row r="4977">
          <cell r="A4977">
            <v>103878</v>
          </cell>
          <cell r="B4977" t="str">
            <v>CURVA EM COBRE, DN 22 MM, 45 GRAUS, SEM ANEL DE SOLDA, BOLSA X BOLSA, INSTALADO EM RAMAL E SUB-RAMAL DE AQUECIMENTO SOLAR - FORNECIMENTO E INSTALAÇÃO. AF_04/2022</v>
          </cell>
          <cell r="C4977" t="str">
            <v>UN</v>
          </cell>
          <cell r="D4977">
            <v>27.35</v>
          </cell>
        </row>
        <row r="4978">
          <cell r="A4978">
            <v>103879</v>
          </cell>
          <cell r="B4978" t="str">
            <v>COTOVELO EM BRONZE/LATÃO, DN 22 MM X 1/2", 90 GRAUS, SEM ANEL DE SOLDA, BOLSA X ROSCA F, INSTALADO EM RAMAL E SUB-RAMAL DE AQUECIMENTO SOLAR - FORNECIMENTO E INSTALAÇÃO. AF_04/2022</v>
          </cell>
          <cell r="C4978" t="str">
            <v>UN</v>
          </cell>
          <cell r="D4978">
            <v>31.01</v>
          </cell>
        </row>
        <row r="4979">
          <cell r="A4979">
            <v>103880</v>
          </cell>
          <cell r="B4979" t="str">
            <v>COTOVELO EM BRONZE/LATÃO, DN 22 MM X 3/4", 90 GRAUS, SEM ANEL DE SOLDA, BOLSA X ROSCA F, INSTALADO EM RAMAL E SUB-RAMAL DE AQUECIMENTO SOLAR - FORNECIMENTO E INSTALAÇÃO. AF_04/2022</v>
          </cell>
          <cell r="C4979" t="str">
            <v>UN</v>
          </cell>
          <cell r="D4979">
            <v>34.53</v>
          </cell>
        </row>
        <row r="4980">
          <cell r="A4980">
            <v>103881</v>
          </cell>
          <cell r="B4980" t="str">
            <v>COTOVELO EM COBRE, DN 28 MM, 90 GRAUS, SEM ANEL DE SOLDA, INSTALADO EM RAMAL E SUB-RAMAL DE AQUECIMENTO SOLAR - FORNECIMENTO E INSTALAÇÃO. AF_04/2022</v>
          </cell>
          <cell r="C4980" t="str">
            <v>UN</v>
          </cell>
          <cell r="D4980">
            <v>38.44</v>
          </cell>
        </row>
        <row r="4981">
          <cell r="A4981">
            <v>103882</v>
          </cell>
          <cell r="B4981" t="str">
            <v>CURVA EM COBRE, DN 28 MM, 45 GRAUS, SEM ANEL DE SOLDA, BOLSA X BOLSA, INSTALADO EM RAMAL E SUB-RAMAL DE AQUECIMENTO SOLAR - FORNECIMENTO E INSTALAÇÃO. AF_04/2022</v>
          </cell>
          <cell r="C4981" t="str">
            <v>UN</v>
          </cell>
          <cell r="D4981">
            <v>36.659999999999997</v>
          </cell>
        </row>
        <row r="4982">
          <cell r="A4982">
            <v>103883</v>
          </cell>
          <cell r="B4982" t="str">
            <v>LUVA EM COBRE, DN 15 MM, SEM ANEL DE SOLDA, INSTALADO EM RAMAL E SUB-RAMAL DE AQUECIMENTO SOLAR - FORNECIMENTO E INSTALAÇÃO. AF_04/2022</v>
          </cell>
          <cell r="C4982" t="str">
            <v>UN</v>
          </cell>
          <cell r="D4982">
            <v>11.93</v>
          </cell>
        </row>
        <row r="4983">
          <cell r="A4983">
            <v>103884</v>
          </cell>
          <cell r="B4983" t="str">
            <v>LUVA PASSANTE EM COBRE, DN 15 MM, SEM ANEL DE SOLDA, INSTALADO EM RAMAL E SUB-RAMAL DE AQUECIMENTO SOLAR - FORNECIMENTO E INSTALAÇÃO. AF_04/2022</v>
          </cell>
          <cell r="C4983" t="str">
            <v>UN</v>
          </cell>
          <cell r="D4983">
            <v>11.96</v>
          </cell>
        </row>
        <row r="4984">
          <cell r="A4984">
            <v>103885</v>
          </cell>
          <cell r="B4984" t="str">
            <v>CURVA DE TRANSPOSIÇÃO EM BRONZE/LATÃO, DN 15 MM, SEM ANEL DE SOLDA, BOLSA X BOLSA, INSTALADO EM RAMAL E SUB-RAMAL DE AQUECIMENTO SOLAR - FORNECIMENTO E INSTALAÇÃO. AF_04/2022</v>
          </cell>
          <cell r="C4984" t="str">
            <v>UN</v>
          </cell>
          <cell r="D4984">
            <v>27.4</v>
          </cell>
        </row>
        <row r="4985">
          <cell r="A4985">
            <v>103886</v>
          </cell>
          <cell r="B4985" t="str">
            <v>JUNTA DE EXPANSÃO EM COBRE, DN 15 MM, PONTA X PONTA, INSTALADO EM RAMAL E SUB-RAMAL DE AQUECIMENTO SOLAR - FORNECIMENTO E INSTALAÇÃO. AF_04/2022</v>
          </cell>
          <cell r="C4985" t="str">
            <v>UN</v>
          </cell>
          <cell r="D4985">
            <v>456.85</v>
          </cell>
        </row>
        <row r="4986">
          <cell r="A4986">
            <v>103887</v>
          </cell>
          <cell r="B4986" t="str">
            <v>CONECTOR EM BRONZE/LATÃO, DN 15 MM X 1/2", SEM ANEL DE SOLDA, BOLSA X ROSCA F, INSTALADO EM RAMAL E SUB-RAMAL DE AQUECIMENTO SOLAR - FORNECIMENTO E INSTALAÇÃO. AF_04/2022</v>
          </cell>
          <cell r="C4986" t="str">
            <v>UN</v>
          </cell>
          <cell r="D4986">
            <v>20.309999999999999</v>
          </cell>
        </row>
        <row r="4987">
          <cell r="A4987">
            <v>103888</v>
          </cell>
          <cell r="B4987" t="str">
            <v>LUVA EM COBRE, DN 22 MM, SEM ANEL DE SOLDA, INSTALADO EM RAMAL E SUB-RAMAL DE AQUECIMENTO SOLAR - FORNECIMENTO E INSTALAÇÃO. AF_04/2022</v>
          </cell>
          <cell r="C4987" t="str">
            <v>UN</v>
          </cell>
          <cell r="D4987">
            <v>16.7</v>
          </cell>
        </row>
        <row r="4988">
          <cell r="A4988">
            <v>103889</v>
          </cell>
          <cell r="B4988" t="str">
            <v>LUVA PASSANTE EM COBRE, DN 22 MM, SEM ANEL DE SOLDA, INSTALADO EM RAMAL E SUB-RAMAL DE AQUECIMENTO SOLAR - FORNECIMENTO E INSTALAÇÃO. AF_04/2022</v>
          </cell>
          <cell r="C4988" t="str">
            <v>UN</v>
          </cell>
          <cell r="D4988">
            <v>18.03</v>
          </cell>
        </row>
        <row r="4989">
          <cell r="A4989">
            <v>103890</v>
          </cell>
          <cell r="B4989" t="str">
            <v>JUNTA DE EXPANSÃO EM COBRE, DN 22 MM, PONTA X PONTA, INSTALADO EM RAMAL E SUB-RAMAL DE AQUECIMENTO SOLAR - FORNECIMENTO E INSTALAÇÃO. AF_04/2022</v>
          </cell>
          <cell r="C4989" t="str">
            <v>UN</v>
          </cell>
          <cell r="D4989">
            <v>530.59</v>
          </cell>
        </row>
        <row r="4990">
          <cell r="A4990">
            <v>103891</v>
          </cell>
          <cell r="B4990" t="str">
            <v>CURVA DE TRANSPOSIÇÃO EM BRONZE/LATÃO, DN 22 MM, SEM ANEL DE SOLDA, BOLSA X BOLSA, INSTALADO EM RAMAL E SUB-RAMAL DE AQUECIMENTO SOLAR - FORNECIMENTO E INSTALAÇÃO. AF_04/2022</v>
          </cell>
          <cell r="C4990" t="str">
            <v>UN</v>
          </cell>
          <cell r="D4990">
            <v>51.98</v>
          </cell>
        </row>
        <row r="4991">
          <cell r="A4991">
            <v>103892</v>
          </cell>
          <cell r="B4991" t="str">
            <v>BUCHA DE REDUÇÃO EM COBRE, DN 22 MM X 15 MM, SEM ANEL DE SOLDA, PONTA X BOLSA, INSTALADO EM RAMAL E SUB-RAMAL DE AQUECIMENTO SOLAR - FORNECIMENTO E INSTALAÇÃO. AF_04/2022</v>
          </cell>
          <cell r="C4991" t="str">
            <v>UN</v>
          </cell>
          <cell r="D4991">
            <v>16.23</v>
          </cell>
        </row>
        <row r="4992">
          <cell r="A4992">
            <v>103893</v>
          </cell>
          <cell r="B4992" t="str">
            <v>CONECTOR EM BRONZE/LATÃO, DN 22 MM X 1/2", SEM ANEL DE SOLDA, BOLSA X ROSCA F, INSTALADO EM RAMAL E SUB-RAMAL DE AQUECIMENTO SOLAR - FORNECIMENTO E INSTALAÇÃO. AF_04/2022</v>
          </cell>
          <cell r="C4992" t="str">
            <v>UN</v>
          </cell>
          <cell r="D4992">
            <v>21.57</v>
          </cell>
        </row>
        <row r="4993">
          <cell r="A4993">
            <v>103894</v>
          </cell>
          <cell r="B4993" t="str">
            <v>CONECTOR EM BRONZE/LATÃO, DN 22 MM X 3/4", SEM ANEL DE SOLDA, BOLSA X ROSCA F, INSTALADO EM RAMAL E SUB-RAMAL DE AQUECIMENTO SOLAR - FORNECIMENTO E INSTALAÇÃO. AF_04/2022</v>
          </cell>
          <cell r="C4993" t="str">
            <v>UN</v>
          </cell>
          <cell r="D4993">
            <v>25.95</v>
          </cell>
        </row>
        <row r="4994">
          <cell r="A4994">
            <v>103895</v>
          </cell>
          <cell r="B4994" t="str">
            <v>LUVA EM COBRE, DN 28 MM, SEM ANEL DE SOLDA, INSTALADO EM RAMAL E SUB-RAMAL DE AQUECIMENTO SOLAR - FORNECIMENTO E INSTALAÇÃO. AF_04/2022</v>
          </cell>
          <cell r="C4994" t="str">
            <v>UN</v>
          </cell>
          <cell r="D4994">
            <v>24.05</v>
          </cell>
        </row>
        <row r="4995">
          <cell r="A4995">
            <v>103896</v>
          </cell>
          <cell r="B4995" t="str">
            <v>LUVA PASSANTE EM COBRE, DN 28 MM, SEM ANEL DE SOLDA, INSTALADO EM RAMAL E SUB-RAMAL DE AQUECIMENTO SOLAR - FORNECIMENTO E INSTALAÇÃO. AF_04/2022</v>
          </cell>
          <cell r="C4995" t="str">
            <v>UN</v>
          </cell>
          <cell r="D4995">
            <v>24.05</v>
          </cell>
        </row>
        <row r="4996">
          <cell r="A4996">
            <v>103897</v>
          </cell>
          <cell r="B4996" t="str">
            <v>CURVA DE TRANSPOSIÇÃO EM BRONZE/LATÃO, DN 28 MM, SEM ANEL DE SOLDA, BOLSA X BOLSA, INSTALADO EM RAMAL E SUB-RAMAL DE AQUECIMENTO SOLAR - FORNECIMENTO E INSTALAÇÃO. AF_04/2022</v>
          </cell>
          <cell r="C4996" t="str">
            <v>UN</v>
          </cell>
          <cell r="D4996">
            <v>86.46</v>
          </cell>
        </row>
        <row r="4997">
          <cell r="A4997">
            <v>103898</v>
          </cell>
          <cell r="B4997" t="str">
            <v>JUNTA DE EXPANSÃO EM COBRE, DN 28 MM, PONTA X PONTA, INSTALADO EM RAMAL E SUB-RAMAL DE AQUECIMENTO SOLAR - FORNECIMENTO E INSTALAÇÃO. AF_04/2022</v>
          </cell>
          <cell r="C4997" t="str">
            <v>UN</v>
          </cell>
          <cell r="D4997">
            <v>583.44000000000005</v>
          </cell>
        </row>
        <row r="4998">
          <cell r="A4998">
            <v>103899</v>
          </cell>
          <cell r="B4998" t="str">
            <v>CONECTOR EM BRONZE/LATÃO, DN 28 MM X 1/2", SEM ANEL DE SOLDA, BOLSA X ROSCA F, INSTALADO EM RAMAL E SUB-RAMAL DE AQUECIMENTO SOLAR - FORNECIMENTO E INSTALAÇÃO. AF_04/2022</v>
          </cell>
          <cell r="C4998" t="str">
            <v>UN</v>
          </cell>
          <cell r="D4998">
            <v>33.049999999999997</v>
          </cell>
        </row>
        <row r="4999">
          <cell r="A4999">
            <v>103900</v>
          </cell>
          <cell r="B4999" t="str">
            <v>BUCHA DE REDUÇÃO EM COBRE, DN 28 MM X 22 MM, SEM ANEL DE SOLDA, INSTALADO EM RAMAL E SUB-RAMAL DE AQUECIMENTO SOLAR - FORNECIMENTO E INSTALAÇÃO. AF_04/2022</v>
          </cell>
          <cell r="C4999" t="str">
            <v>UN</v>
          </cell>
          <cell r="D4999">
            <v>20.99</v>
          </cell>
        </row>
        <row r="5000">
          <cell r="A5000">
            <v>103901</v>
          </cell>
          <cell r="B5000" t="str">
            <v>TÊ EM COBRE, DN 15 MM, SEM ANEL DE SOLDA, INSTALADO EM RAMAL E SUB-RAMAL DE AQUECIMENTO SOLAR - FORNECIMENTO E INSTALAÇÃO. AF_04/2022</v>
          </cell>
          <cell r="C5000" t="str">
            <v>UN</v>
          </cell>
          <cell r="D5000">
            <v>24.67</v>
          </cell>
        </row>
        <row r="5001">
          <cell r="A5001">
            <v>103902</v>
          </cell>
          <cell r="B5001" t="str">
            <v>TÊ EM COBRE, DN 22 MM, SEM ANEL DE SOLDA, INSTALADO EM RAMAL E SUB-RAMAL DE AQUECIMENTO SOLAR - FORNECIMENTO E INSTALAÇÃO. AF_04/2022</v>
          </cell>
          <cell r="C5001" t="str">
            <v>UN</v>
          </cell>
          <cell r="D5001">
            <v>36.549999999999997</v>
          </cell>
        </row>
        <row r="5002">
          <cell r="A5002">
            <v>103903</v>
          </cell>
          <cell r="B5002" t="str">
            <v>TÊ EM COBRE, DN 28 MM, SEM ANEL DE SOLDA, INSTALADO EM RAMAL E SUB-RAMAL DE AQUECIMENTO SOLAR - FORNECIMENTO E INSTALAÇÃO. AF_04/2022</v>
          </cell>
          <cell r="C5002" t="str">
            <v>UN</v>
          </cell>
          <cell r="D5002">
            <v>49.53</v>
          </cell>
        </row>
        <row r="5003">
          <cell r="A5003">
            <v>103947</v>
          </cell>
          <cell r="B5003" t="str">
            <v>BUCHA DE REDUÇÃO, CURTA, PVC, SOLDÁVEL, DN 25 X 20 MM, INSTALADO EM RAMAL OU SUB-RAMAL DE ÁGUA - FORNECIMENTO E INSTALAÇÃO. AF_06/2022</v>
          </cell>
          <cell r="C5003" t="str">
            <v>UN</v>
          </cell>
          <cell r="D5003">
            <v>6.38</v>
          </cell>
        </row>
        <row r="5004">
          <cell r="A5004">
            <v>103948</v>
          </cell>
          <cell r="B5004" t="str">
            <v>BUCHA DE REDUÇÃO, CURTA, PVC, SOLDÁVEL, DN 32 X 25 MM, INSTALADO EM RAMAL OU SUB-RAMAL DE ÁGUA - FORNECIMENTO E INSTALAÇÃO. AF_06/2022</v>
          </cell>
          <cell r="C5004" t="str">
            <v>UN</v>
          </cell>
          <cell r="D5004">
            <v>8.02</v>
          </cell>
        </row>
        <row r="5005">
          <cell r="A5005">
            <v>103949</v>
          </cell>
          <cell r="B5005" t="str">
            <v>BUCHA DE REDUÇÃO, LONGA, PVC, SOLDÁVEL, DN 32 X 20 MM, INSTALADO EM RAMAL OU SUB-RAMAL DE ÁGUA - FORNECIMENTO E INSTALAÇÃO. AF_06/2022</v>
          </cell>
          <cell r="C5005" t="str">
            <v>UN</v>
          </cell>
          <cell r="D5005">
            <v>9.74</v>
          </cell>
        </row>
        <row r="5006">
          <cell r="A5006">
            <v>103950</v>
          </cell>
          <cell r="B5006" t="str">
            <v>JOELHO DE REDUÇÃO, 90 GRAUS, PVC, SOLDÁVEL, DN 25 MM X 20 MM, INSTALADO EM RAMAL OU SUB-RAMAL DE ÁGUA - FORNECIMENTO E INSTALAÇÃO. AF_06/2022</v>
          </cell>
          <cell r="C5006" t="str">
            <v>UN</v>
          </cell>
          <cell r="D5006">
            <v>11.29</v>
          </cell>
        </row>
        <row r="5007">
          <cell r="A5007">
            <v>103951</v>
          </cell>
          <cell r="B5007" t="str">
            <v>JOELHO DE REDUÇÃO, 90 GRAUS, PVC, SOLDÁVEL, DN 32 MM X 25 MM, INSTALADO EM RAMAL OU SUB-RAMAL DE ÁGUA - FORNECIMENTO E INSTALAÇÃO. AF_06/2022</v>
          </cell>
          <cell r="C5007" t="str">
            <v>UN</v>
          </cell>
          <cell r="D5007">
            <v>15.84</v>
          </cell>
        </row>
        <row r="5008">
          <cell r="A5008">
            <v>103952</v>
          </cell>
          <cell r="B5008" t="str">
            <v>BUCHA DE REDUÇÃO, CURTA, PVC, SOLDÁVEL, DN 25 X 20 MM, INSTALADO EM RAMAL DE DISTRIBUIÇÃO DE ÁGUA - FORNECIMENTO E INSTALAÇÃO. AF_06/2022</v>
          </cell>
          <cell r="C5008" t="str">
            <v>UN</v>
          </cell>
          <cell r="D5008">
            <v>5.87</v>
          </cell>
        </row>
        <row r="5009">
          <cell r="A5009">
            <v>103953</v>
          </cell>
          <cell r="B5009" t="str">
            <v>BUCHA DE REDUÇÃO, CURTA, PVC, SOLDÁVEL, DN 32 X 25 MM, INSTALADO EM RAMAL DE DISTRIBUIÇÃO DE ÁGUA - FORNECIMENTO E INSTALAÇÃO. AF_06/2022</v>
          </cell>
          <cell r="C5009" t="str">
            <v>UN</v>
          </cell>
          <cell r="D5009">
            <v>7.43</v>
          </cell>
        </row>
        <row r="5010">
          <cell r="A5010">
            <v>103954</v>
          </cell>
          <cell r="B5010" t="str">
            <v>BUCHA DE REDUÇÃO, LONGA, PVC, SOLDÁVEL, DN 32 X 20 MM, INSTALADO EM RAMAL DE DISTRIBUIÇÃO DE ÁGUA - FORNECIMENTO E INSTALAÇÃO. AF_06/2022</v>
          </cell>
          <cell r="C5010" t="str">
            <v>UN</v>
          </cell>
          <cell r="D5010">
            <v>9.18</v>
          </cell>
        </row>
        <row r="5011">
          <cell r="A5011">
            <v>103955</v>
          </cell>
          <cell r="B5011" t="str">
            <v>JOELHO DE REDUÇÃO, 90 GRAUS, PVC, SOLDÁVEL, DN 25 MM X 20 MM, INSTALADO EM RAMAL DE DISTRIBUIÇÃO DE ÁGUA - FORNECIMENTO E INSTALAÇÃO. AF_06/2022</v>
          </cell>
          <cell r="C5011" t="str">
            <v>UN</v>
          </cell>
          <cell r="D5011">
            <v>10.53</v>
          </cell>
        </row>
        <row r="5012">
          <cell r="A5012">
            <v>103956</v>
          </cell>
          <cell r="B5012" t="str">
            <v>JOELHO DE REDUÇÃO, 90 GRAUS, PVC, SOLDÁVEL, DN 32 MM X 25 MM, INSTALADO EM RAMAL DE DISTRIBUIÇÃO DE ÁGUA - FORNECIMENTO E INSTALAÇÃO. AF_06/2022</v>
          </cell>
          <cell r="C5012" t="str">
            <v>UN</v>
          </cell>
          <cell r="D5012">
            <v>14.96</v>
          </cell>
        </row>
        <row r="5013">
          <cell r="A5013">
            <v>103957</v>
          </cell>
          <cell r="B5013" t="str">
            <v>BUCHA DE REDUÇÃO, CURTA, PVC, SOLDÁVEL, DN 32 X 25 MM, INSTALADO EM PRUMADA DE ÁGUA - FORNECIMENTO E INSTALAÇÃO. AF_06/2022</v>
          </cell>
          <cell r="C5013" t="str">
            <v>UN</v>
          </cell>
          <cell r="D5013">
            <v>5.05</v>
          </cell>
        </row>
        <row r="5014">
          <cell r="A5014">
            <v>103958</v>
          </cell>
          <cell r="B5014" t="str">
            <v>BUCHA DE REDUÇÃO, CURTA, PVC, SOLDÁVEL, DN 50 X 40 MM, INSTALADO EM PRUMADA DE ÁGUA - FORNECIMENTO E INSTALAÇÃO. AF_06/2022</v>
          </cell>
          <cell r="C5014" t="str">
            <v>UN</v>
          </cell>
          <cell r="D5014">
            <v>10.6</v>
          </cell>
        </row>
        <row r="5015">
          <cell r="A5015">
            <v>103959</v>
          </cell>
          <cell r="B5015" t="str">
            <v>BUCHA DE REDUÇÃO, CURTA, PVC, SOLDÁVEL, DN 60 X 50 MM, INSTALADO EM PRUMADA DE ÁGUA - FORNECIMENTO E INSTALAÇÃO. AF_06/2022</v>
          </cell>
          <cell r="C5015" t="str">
            <v>UN</v>
          </cell>
          <cell r="D5015">
            <v>16.11</v>
          </cell>
        </row>
        <row r="5016">
          <cell r="A5016">
            <v>103962</v>
          </cell>
          <cell r="B5016" t="str">
            <v>BUCHA DE REDUÇÃO, LONGA, PVC, SOLDÁVEL, DN 32 X 20 MM, INSTALADO EM PRUMADA DE ÁGUA - FORNECIMENTO E INSTALAÇÃO. AF_06/2022</v>
          </cell>
          <cell r="C5016" t="str">
            <v>UN</v>
          </cell>
          <cell r="D5016">
            <v>6.89</v>
          </cell>
        </row>
        <row r="5017">
          <cell r="A5017">
            <v>103964</v>
          </cell>
          <cell r="B5017" t="str">
            <v>BUCHA DE REDUÇÃO, LONGA, PVC, SOLDÁVEL, DN 40 X 25 MM, INSTALADO EM PRUMADA DE ÁGUA - FORNECIMENTO E INSTALAÇÃO. AF_06/2022</v>
          </cell>
          <cell r="C5017" t="str">
            <v>UN</v>
          </cell>
          <cell r="D5017">
            <v>8.77</v>
          </cell>
        </row>
        <row r="5018">
          <cell r="A5018">
            <v>103966</v>
          </cell>
          <cell r="B5018" t="str">
            <v>BUCHA DE REDUÇÃO, LONGA, PVC, SOLDÁVEL, DN 50 X 25 MM, INSTALADO EM PRUMADA DE ÁGUA - FORNECIMENTO E INSTALAÇÃO. AF_06/2022</v>
          </cell>
          <cell r="C5018" t="str">
            <v>UN</v>
          </cell>
          <cell r="D5018">
            <v>10.35</v>
          </cell>
        </row>
        <row r="5019">
          <cell r="A5019">
            <v>103967</v>
          </cell>
          <cell r="B5019" t="str">
            <v>BUCHA DE REDUÇÃO , LONGA, PVC, SOLDÁVEL, DN 50 X 32 MM, INSTALADO EM PRUMADA DE ÁGUA - FORNECIMENTO E INSTALAÇÃO. AF_06/2022</v>
          </cell>
          <cell r="C5019" t="str">
            <v>UN</v>
          </cell>
          <cell r="D5019">
            <v>12.56</v>
          </cell>
        </row>
        <row r="5020">
          <cell r="A5020">
            <v>103968</v>
          </cell>
          <cell r="B5020" t="str">
            <v>BUCHA DE REDUÇÃO, LONGA, PVC, SOLDÁVEL, DN 60 X 25 MM, INSTALADO EM PRUMADA DE ÁGUA - FORNECIMENTO E INSTALAÇÃO. AF_06/2022</v>
          </cell>
          <cell r="C5020" t="str">
            <v>UN</v>
          </cell>
          <cell r="D5020">
            <v>18.350000000000001</v>
          </cell>
        </row>
        <row r="5021">
          <cell r="A5021">
            <v>103969</v>
          </cell>
          <cell r="B5021" t="str">
            <v>BUCHA DE REDUÇÃO, LONGA, PVC, SOLDÁVEL, DN 60 X 32 MM, INSTALADO EM PRUMADA DE ÁGUA - FORNECIMENTO E INSTALAÇÃO. AF_06/2022</v>
          </cell>
          <cell r="C5021" t="str">
            <v>UN</v>
          </cell>
          <cell r="D5021">
            <v>21.76</v>
          </cell>
        </row>
        <row r="5022">
          <cell r="A5022">
            <v>103971</v>
          </cell>
          <cell r="B5022" t="str">
            <v>BUCHA DE REDUÇÃO, LONGA, PVC, SOLDÁVEL, DN 60 X 50 MM, INSTALADO EM PRUMADA DE ÁGUA - FORNECIMENTO E INSTALAÇÃO. AF_06/2022</v>
          </cell>
          <cell r="C5022" t="str">
            <v>UN</v>
          </cell>
          <cell r="D5022">
            <v>27.75</v>
          </cell>
        </row>
        <row r="5023">
          <cell r="A5023">
            <v>103972</v>
          </cell>
          <cell r="B5023" t="str">
            <v>BUCHA DE REDUÇÃO, LONGA, PVC, SOLDÁVEL, DN 75 X 50 MM, INSTALADO EM PRUMADA DE ÁGUA - FORNECIMENTO E INSTALAÇÃO. AF_06/2022</v>
          </cell>
          <cell r="C5023" t="str">
            <v>UN</v>
          </cell>
          <cell r="D5023">
            <v>32.090000000000003</v>
          </cell>
        </row>
        <row r="5024">
          <cell r="A5024">
            <v>103974</v>
          </cell>
          <cell r="B5024" t="str">
            <v>JOELHO DE REDUÇÃO, 90 GRAUS, PVC, SOLDÁVEL, DN 32 MM X 25 MM, INSTALADO EM PRUMADA DE ÁGUA - FORNECIMENTO E INSTALAÇÃO. AF_06/2022</v>
          </cell>
          <cell r="C5024" t="str">
            <v>UN</v>
          </cell>
          <cell r="D5024">
            <v>11.4</v>
          </cell>
        </row>
        <row r="5025">
          <cell r="A5025">
            <v>103975</v>
          </cell>
          <cell r="B5025" t="str">
            <v>TE DE REDUÇÃO, 90 GRAUS, PVC, SOLDÁVEL, DN 50 MM X 20 MM, INSTALADO EM PRUMADA DE ÁGUA - FORNECIMENTO E INSTALAÇÃO. AF_06/2022</v>
          </cell>
          <cell r="C5025" t="str">
            <v>UN</v>
          </cell>
          <cell r="D5025">
            <v>19.18</v>
          </cell>
        </row>
        <row r="5026">
          <cell r="A5026">
            <v>103976</v>
          </cell>
          <cell r="B5026" t="str">
            <v>TE DE REDUÇÃO, 90 GRAUS, PVC, SOLDÁVEL, DN 50 MM X 32 MM, INSTALADO EM PRUMADA DE ÁGUA - FORNECIMENTO E INSTALAÇÃO. AF_06/2022</v>
          </cell>
          <cell r="C5026" t="str">
            <v>UN</v>
          </cell>
          <cell r="D5026">
            <v>28.12</v>
          </cell>
        </row>
        <row r="5027">
          <cell r="A5027">
            <v>103980</v>
          </cell>
          <cell r="B5027" t="str">
            <v>JOELHO 90 GRAUS, PVC, SOLDÁVEL, DN 40MM, INSTALADO EM RAMAL DE DISTRIBUIÇÃO DE ÁGUA - FORNECIMENTO E INSTALAÇÃO. AF_06/2022</v>
          </cell>
          <cell r="C5027" t="str">
            <v>UN</v>
          </cell>
          <cell r="D5027">
            <v>18.57</v>
          </cell>
        </row>
        <row r="5028">
          <cell r="A5028">
            <v>103981</v>
          </cell>
          <cell r="B5028" t="str">
            <v>JOELHO 45 GRAUS, PVC, SOLDÁVEL, DN 40MM, INSTALADO EM RAMAL DE DISTRIBUIÇÃO DE ÁGUA - FORNECIMENTO E INSTALAÇÃO. AF_06/2022</v>
          </cell>
          <cell r="C5028" t="str">
            <v>UN</v>
          </cell>
          <cell r="D5028">
            <v>18.64</v>
          </cell>
        </row>
        <row r="5029">
          <cell r="A5029">
            <v>103982</v>
          </cell>
          <cell r="B5029" t="str">
            <v>CURVA 90 GRAUS, PVC, SOLDÁVEL, DN 40MM, INSTALADO EM RAMAL DE DISTRIBUIÇÃO DE ÁGUA - FORNECIMENTO E INSTALAÇÃO. AF_06/2022</v>
          </cell>
          <cell r="C5029" t="str">
            <v>UN</v>
          </cell>
          <cell r="D5029">
            <v>25.92</v>
          </cell>
        </row>
        <row r="5030">
          <cell r="A5030">
            <v>103983</v>
          </cell>
          <cell r="B5030" t="str">
            <v>CURVA 45 GRAUS, PVC, SOLDÁVEL, DN 40MM, INSTALADO EM RAMAL DE DISTRIBUIÇÃO DE ÁGUA - FORNECIMENTO E INSTALAÇÃO. AF_06/2022</v>
          </cell>
          <cell r="C5030" t="str">
            <v>UN</v>
          </cell>
          <cell r="D5030">
            <v>17.989999999999998</v>
          </cell>
        </row>
        <row r="5031">
          <cell r="A5031">
            <v>103984</v>
          </cell>
          <cell r="B5031" t="str">
            <v>JOELHO 90 GRAUS, PVC, SOLDÁVEL, DN 50MM, INSTALADO EM RAMAL DE DISTRIBUIÇÃO DE ÁGUA - FORNECIMENTO E INSTALAÇÃO. AF_06/2022</v>
          </cell>
          <cell r="C5031" t="str">
            <v>UN</v>
          </cell>
          <cell r="D5031">
            <v>20.29</v>
          </cell>
        </row>
        <row r="5032">
          <cell r="A5032">
            <v>103985</v>
          </cell>
          <cell r="B5032" t="str">
            <v>JOELHO 45 GRAUS, PVC, SOLDÁVEL, DN 50MM, INSTALADO EM RAMAL DE DISTRIBUIÇÃO DE ÁGUA - FORNECIMENTO E INSTALAÇÃO. AF_06/2022</v>
          </cell>
          <cell r="C5032" t="str">
            <v>UN</v>
          </cell>
          <cell r="D5032">
            <v>23.28</v>
          </cell>
        </row>
        <row r="5033">
          <cell r="A5033">
            <v>103986</v>
          </cell>
          <cell r="B5033" t="str">
            <v>CURVA 90 GRAUS, PVC, SOLDÁVEL, DN 50MM, INSTALADO EM RAMAL DE DISTRIBUIÇÃO DE ÁGUA - FORNECIMENTO E INSTALAÇÃO. AF_06/2022</v>
          </cell>
          <cell r="C5033" t="str">
            <v>UN</v>
          </cell>
          <cell r="D5033">
            <v>29.96</v>
          </cell>
        </row>
        <row r="5034">
          <cell r="A5034">
            <v>103987</v>
          </cell>
          <cell r="B5034" t="str">
            <v>CURVA 45 GRAUS, PVC, SOLDÁVEL, DN 50MM, INSTALADO EM RAMAL DE DISTRIBUIÇÃO DE ÁGUA - FORNECIMENTO E INSTALAÇÃO. AF_06/2022</v>
          </cell>
          <cell r="C5034" t="str">
            <v>UN</v>
          </cell>
          <cell r="D5034">
            <v>25.43</v>
          </cell>
        </row>
        <row r="5035">
          <cell r="A5035">
            <v>103988</v>
          </cell>
          <cell r="B5035" t="str">
            <v>LUVA, PVC, SOLDÁVEL, DN 40MM, INSTALADO EM RAMAL DE DISTRIBUIÇÃO DE ÁGUA - FORNECIMENTO E INSTALAÇÃO. AF_06/2022</v>
          </cell>
          <cell r="C5035" t="str">
            <v>UN</v>
          </cell>
          <cell r="D5035">
            <v>13.43</v>
          </cell>
        </row>
        <row r="5036">
          <cell r="A5036">
            <v>103990</v>
          </cell>
          <cell r="B5036" t="str">
            <v>UNIÃO, PVC, SOLDÁVEL, DN 40MM, INSTALADO EM RAMAL DE DISTRIBUIÇÃO DE ÁGUA - FORNECIMENTO E INSTALAÇÃO. AF_06/2022</v>
          </cell>
          <cell r="C5036" t="str">
            <v>UN</v>
          </cell>
          <cell r="D5036">
            <v>39.42</v>
          </cell>
        </row>
        <row r="5037">
          <cell r="A5037">
            <v>103991</v>
          </cell>
          <cell r="B5037" t="str">
            <v>LUVA COM ROSCA, PVC, SOLDÁVEL, DN 40MM X 1.1/4", INSTALADO EM RAMAL DE DISTRIBUIÇÃO DE ÁGUA - FORNECIMENTO E INSTALAÇÃO. AF_06/2022</v>
          </cell>
          <cell r="C5037" t="str">
            <v>UN</v>
          </cell>
          <cell r="D5037">
            <v>20.02</v>
          </cell>
        </row>
        <row r="5038">
          <cell r="A5038">
            <v>103992</v>
          </cell>
          <cell r="B5038" t="str">
            <v>ADAPTADOR CURTO COM BOLSA E ROSCA PARA REGISTRO, PVC, SOLDÁVEL, DN 40MM X 1.1/4", INSTALADO EM RAMAL DE DISTRIBUIÇÃO DE ÁGUA - FORNECIMENTO E INSTALAÇÃO. AF_06/2022</v>
          </cell>
          <cell r="C5038" t="str">
            <v>UN</v>
          </cell>
          <cell r="D5038">
            <v>12.06</v>
          </cell>
        </row>
        <row r="5039">
          <cell r="A5039">
            <v>103993</v>
          </cell>
          <cell r="B5039" t="str">
            <v>BUCHA DE REDUÇÃO, PVC, SOLDÁVEL, DN 40MM X 32MM, INSTALADO EM RAMAL DE DISTRIBUIÇÃO DE ÁGUA - FORNECIMENTO E INSTALAÇÃO. AF_06/2022</v>
          </cell>
          <cell r="C5039" t="str">
            <v>UN</v>
          </cell>
          <cell r="D5039">
            <v>10.14</v>
          </cell>
        </row>
        <row r="5040">
          <cell r="A5040">
            <v>103994</v>
          </cell>
          <cell r="B5040" t="str">
            <v>ADAPTADOR CURTO COM BOLSA E ROSCA PARA REGISTRO, PVC, SOLDÁVEL, DN 40MM X 1.1/2", INSTALADO EM RAMAL DE DISTRIBUIÇÃO DE ÁGUA - FORNECIMENTO E INSTALAÇÃO. AF_06/2022</v>
          </cell>
          <cell r="C5040" t="str">
            <v>UN</v>
          </cell>
          <cell r="D5040">
            <v>15.18</v>
          </cell>
        </row>
        <row r="5041">
          <cell r="A5041">
            <v>103995</v>
          </cell>
          <cell r="B5041" t="str">
            <v>LUVA, PVC, SOLDÁVEL, DN 50MM, INSTALADO EM RAMAL DE DISTRIBUIÇÃO DE ÁGUA - FORNECIMENTO E INSTALAÇÃO. AF_06/2022</v>
          </cell>
          <cell r="C5041" t="str">
            <v>UN</v>
          </cell>
          <cell r="D5041">
            <v>15.76</v>
          </cell>
        </row>
        <row r="5042">
          <cell r="A5042">
            <v>103996</v>
          </cell>
          <cell r="B5042" t="str">
            <v>LUVA DE CORRER, PVC, SOLDÁVEL, DN 50MM, INSTALADO EM RAMAL DE DISTRIBUIÇÃO DE ÁGUA - FORNECIMENTO E INSTALAÇÃO. AF_06/2022</v>
          </cell>
          <cell r="C5042" t="str">
            <v>UN</v>
          </cell>
          <cell r="D5042">
            <v>44.84</v>
          </cell>
        </row>
        <row r="5043">
          <cell r="A5043">
            <v>103997</v>
          </cell>
          <cell r="B5043" t="str">
            <v>UNIÃO, PVC, SOLDÁVEL, DN 50MM, INSTALADO EM RAMAL DE DISTRIBUIÇÃO DE ÁGUA - FORNECIMENTO E INSTALAÇÃO. AF_06/2022</v>
          </cell>
          <cell r="C5043" t="str">
            <v>UN</v>
          </cell>
          <cell r="D5043">
            <v>43.72</v>
          </cell>
        </row>
        <row r="5044">
          <cell r="A5044">
            <v>103998</v>
          </cell>
          <cell r="B5044" t="str">
            <v>LUVA DE REDUÇÃO, PVC, SOLDÁVEL, DN 50MM X 25MM, INSTALADO EM RAMAL DE DISTRIBUIÇÃO DE ÁGUA   FORNECIMENTO E INSTALAÇÃO. AF_06/2022</v>
          </cell>
          <cell r="C5044" t="str">
            <v>UN</v>
          </cell>
          <cell r="D5044">
            <v>15.56</v>
          </cell>
        </row>
        <row r="5045">
          <cell r="A5045">
            <v>103999</v>
          </cell>
          <cell r="B5045" t="str">
            <v>BUCHA DE REDUÇÃO, LONGA, PVC, SOLDÁVEL, DN 50 X 25 MM, INSTALADO EM RAMAL DE DISTRIBUIÇÃO DE ÁGUA - FORNECIMENTO E INSTALAÇÃO. AF_06/2022</v>
          </cell>
          <cell r="C5045" t="str">
            <v>UN</v>
          </cell>
          <cell r="D5045">
            <v>13.18</v>
          </cell>
        </row>
        <row r="5046">
          <cell r="A5046">
            <v>104000</v>
          </cell>
          <cell r="B5046" t="str">
            <v>LUVA COM ROSCA, PVC, SOLDÁVEL, DN 50MM X 1.1/2", INSTALADO EM RAMAL DE DISTRIBUIÇÃO DE ÁGUA - FORNECIMENTO E INSTALAÇÃO. AF_06/2022</v>
          </cell>
          <cell r="C5046" t="str">
            <v>UN</v>
          </cell>
          <cell r="D5046">
            <v>31.06</v>
          </cell>
        </row>
        <row r="5047">
          <cell r="A5047">
            <v>104001</v>
          </cell>
          <cell r="B5047" t="str">
            <v>ADAPTADOR CURTO COM BOLSA E ROSCA PARA REGISTRO, PVC, SOLDÁVEL, DN 50MM X 1.1/2", INSTALADO EM RAMAL DE DISTRIBUIÇÃO DE ÁGUA - FORNECIMENTO E INSTALAÇÃO. AF_06/2022</v>
          </cell>
          <cell r="C5047" t="str">
            <v>UN</v>
          </cell>
          <cell r="D5047">
            <v>14.47</v>
          </cell>
        </row>
        <row r="5048">
          <cell r="A5048">
            <v>104002</v>
          </cell>
          <cell r="B5048" t="str">
            <v>ADAPTADOR CURTO COM BOLSA E ROSCA PARA REGISTRO, PVC, SOLDÁVEL, DN 50MM X 1.1/4", INSTALADO EM RAMAL DE DISTRIBUIÇÃO DE ÁGUA - FORNECIMENTO E INSTALAÇÃO. AF_06/2022</v>
          </cell>
          <cell r="C5048" t="str">
            <v>UN</v>
          </cell>
          <cell r="D5048">
            <v>18.829999999999998</v>
          </cell>
        </row>
        <row r="5049">
          <cell r="A5049">
            <v>104003</v>
          </cell>
          <cell r="B5049" t="str">
            <v>BUCHA DE REDUÇÃO , LONGA, PVC, SOLDÁVEL, DN 50 X 32 MM, INSTALADO EM RAMAL DE DISTRIBUIÇÃO DE ÁGUA - FORNECIMENTO E INSTALAÇÃO. AF_06/2022</v>
          </cell>
          <cell r="C5049" t="str">
            <v>UN</v>
          </cell>
          <cell r="D5049">
            <v>15.57</v>
          </cell>
        </row>
        <row r="5050">
          <cell r="A5050">
            <v>104004</v>
          </cell>
          <cell r="B5050" t="str">
            <v>TE, PVC, SOLDÁVEL, DN 50MM, INSTALADO EM RAMAL DE DISTRIBUIÇÃO DE ÁGUA - FORNECIMENTO E INSTALAÇÃO. AF_06/2022</v>
          </cell>
          <cell r="C5050" t="str">
            <v>UN</v>
          </cell>
          <cell r="D5050">
            <v>31.15</v>
          </cell>
        </row>
        <row r="5051">
          <cell r="A5051">
            <v>104005</v>
          </cell>
          <cell r="B5051" t="str">
            <v>TÊ DE REDUÇÃO, PVC, SOLDÁVEL, DN 50MM X 40MM, INSTALADO EM RAMAL DE DISTRIBUIÇÃO DE ÁGUA - FORNECIMENTO E INSTALAÇÃO. AF_06/2022</v>
          </cell>
          <cell r="C5051" t="str">
            <v>UN</v>
          </cell>
          <cell r="D5051">
            <v>39.33</v>
          </cell>
        </row>
        <row r="5052">
          <cell r="A5052">
            <v>104006</v>
          </cell>
          <cell r="B5052" t="str">
            <v>TÊ DE REDUÇÃO, PVC, SOLDÁVEL, DN 50MM X 25MM, INSTALADO EM RAMAL DE DISTRIBUIÇÃO DE ÁGUA - FORNECIMENTO E INSTALAÇÃO. AF_06/2022</v>
          </cell>
          <cell r="C5052" t="str">
            <v>UN</v>
          </cell>
          <cell r="D5052">
            <v>26.77</v>
          </cell>
        </row>
        <row r="5053">
          <cell r="A5053">
            <v>104007</v>
          </cell>
          <cell r="B5053" t="str">
            <v>TE DE REDUÇÃO, 90 GRAUS, PVC, SOLDÁVEL, DN 50 MM X 20 MM, INSTALADO EM RAMAL DE DISTRIBUIÇÃO DE ÁGUA - FORNECIMENTO E INSTALAÇÃO. AF_06/2022</v>
          </cell>
          <cell r="C5053" t="str">
            <v>UN</v>
          </cell>
          <cell r="D5053">
            <v>23.37</v>
          </cell>
        </row>
        <row r="5054">
          <cell r="A5054">
            <v>104008</v>
          </cell>
          <cell r="B5054" t="str">
            <v>TE DE REDUÇÃO, 90 GRAUS, PVC, SOLDÁVEL, DN 50 MM X 32 MM, INSTALADO EM RAMAL DE DISTRIBUIÇÃO DE ÁGUA - FORNECIMENTO E INSTALAÇÃO. AF_06/2022</v>
          </cell>
          <cell r="C5054" t="str">
            <v>UN</v>
          </cell>
          <cell r="D5054">
            <v>34.08</v>
          </cell>
        </row>
        <row r="5055">
          <cell r="A5055">
            <v>104009</v>
          </cell>
          <cell r="B5055" t="str">
            <v>BUCHA DE REDUÇÃO, CURTA, PVC, SOLDÁVEL, DN 50 X 40 MM, INSTALADO EM RAMAL DE DISTRIBUIÇÃO DE ÁGUA - FORNECIMENTO E INSTALAÇÃO. AF_06/2022</v>
          </cell>
          <cell r="C5055" t="str">
            <v>UN</v>
          </cell>
          <cell r="D5055">
            <v>13.8</v>
          </cell>
        </row>
        <row r="5056">
          <cell r="A5056">
            <v>104011</v>
          </cell>
          <cell r="B5056" t="str">
            <v>TE, PVC, SOLDÁVEL, DN 40MM, INSTALADO EM RAMAL DE DISTRIBUIÇÃO DE ÁGUA - FORNECIMENTO E INSTALAÇÃO. AF_06/2022</v>
          </cell>
          <cell r="C5056" t="str">
            <v>UN</v>
          </cell>
          <cell r="D5056">
            <v>26.72</v>
          </cell>
        </row>
        <row r="5057">
          <cell r="A5057">
            <v>104012</v>
          </cell>
          <cell r="B5057" t="str">
            <v>TÊ DE REDUÇÃO, PVC, SOLDÁVEL, DN 40MM X 32MM, INSTALADO EM RAMAL DE DISTRIBUIÇÃO DE ÁGUA - FORNECIMENTO E INSTALAÇÃO. AF_06/2022</v>
          </cell>
          <cell r="C5057" t="str">
            <v>UN</v>
          </cell>
          <cell r="D5057">
            <v>24.77</v>
          </cell>
        </row>
        <row r="5058">
          <cell r="A5058">
            <v>104014</v>
          </cell>
          <cell r="B5058" t="str">
            <v>BUCHA DE REDUÇÃO, LONGA, PVC, SOLDÁVEL, DN 40 X 25 MM, INSTALADO EM RAMAL DE DISTRIBUIÇÃO DE ÁGUA - FORNECIMENTO E INSTALAÇÃO. AF_06/2022</v>
          </cell>
          <cell r="C5058" t="str">
            <v>UN</v>
          </cell>
          <cell r="D5058">
            <v>11.35</v>
          </cell>
        </row>
        <row r="5059">
          <cell r="A5059">
            <v>104015</v>
          </cell>
          <cell r="B5059" t="str">
            <v>TE DE REDUÇÃO, CPVC, SOLDÁVEL, DN 22 X 15 MM, INSTALADO EM RAMAL OU SUB-RAMAL DE ÁGUA - FORNECIMENTO E INSTALAÇÃO. AF_06/2022</v>
          </cell>
          <cell r="C5059" t="str">
            <v>UN</v>
          </cell>
          <cell r="D5059">
            <v>17.489999999999998</v>
          </cell>
        </row>
        <row r="5060">
          <cell r="A5060">
            <v>104016</v>
          </cell>
          <cell r="B5060" t="str">
            <v>TE DE REDUÇÃO, CPVC, SOLDÁVEL, DN 28 X 22 MM, INSTALADO EM RAMAL OU SUB-RAMAL DE ÁGUA - FORNECIMENTO E INSTALAÇÃO. AF_06/2022</v>
          </cell>
          <cell r="C5060" t="str">
            <v>UN</v>
          </cell>
          <cell r="D5060">
            <v>23.6</v>
          </cell>
        </row>
        <row r="5061">
          <cell r="A5061">
            <v>104017</v>
          </cell>
          <cell r="B5061" t="str">
            <v>TE DE REDUÇÃO, CPVC, SOLDÁVEL, DN 35 X 28 MM, INSTALADO EM RAMAL OU SUB-RAMAL DE ÁGUA - FORNECIMENTO E INSTALAÇÃO. AF_06/2022</v>
          </cell>
          <cell r="C5061" t="str">
            <v>UN</v>
          </cell>
          <cell r="D5061">
            <v>49.2</v>
          </cell>
        </row>
        <row r="5062">
          <cell r="A5062">
            <v>104018</v>
          </cell>
          <cell r="B5062" t="str">
            <v>TE DE REDUÇÃO, CPVC, SOLDÁVEL, DN 28 X 22 MM, INSTALADO EM RAMAL DE DISTRIBUIÇÃO DE ÁGUA - FORNECIMENTO E INSTALAÇÃO. AF_06/2022</v>
          </cell>
          <cell r="C5062" t="str">
            <v>UN</v>
          </cell>
          <cell r="D5062">
            <v>22.53</v>
          </cell>
        </row>
        <row r="5063">
          <cell r="A5063">
            <v>104019</v>
          </cell>
          <cell r="B5063" t="str">
            <v>TE DE REDUÇÃO, CPVC, SOLDÁVEL, DN 35 X 28 MM, INSTALADO EM RAMAL DE DISTRIBUIÇÃO DE ÁGUA - FORNECIMENTO E INSTALAÇÃO. AF_06/2022</v>
          </cell>
          <cell r="C5063" t="str">
            <v>UN</v>
          </cell>
          <cell r="D5063">
            <v>47.97</v>
          </cell>
        </row>
        <row r="5064">
          <cell r="A5064">
            <v>104020</v>
          </cell>
          <cell r="B5064" t="str">
            <v>TE DE REDUÇÃO, CPVC, SOLDÁVEL, DN 42 X 35 MM, INSTALADO EM PRUMADA DE ÁGUA - FORNECIMENTO E INSTALAÇÃO. AF_06/2022</v>
          </cell>
          <cell r="C5064" t="str">
            <v>UN</v>
          </cell>
          <cell r="D5064">
            <v>61.3</v>
          </cell>
        </row>
        <row r="5065">
          <cell r="A5065">
            <v>104022</v>
          </cell>
          <cell r="B5065" t="str">
            <v>TE, CPVC, SOLDÁVEL, DN  42MM, INSTALADO EM RAMAL DE DISTRIBUIÇÃO DE ÁGUA - FORNECIMENTO E INSTALAÇÃO. AF_06/2022</v>
          </cell>
          <cell r="C5065" t="str">
            <v>UN</v>
          </cell>
          <cell r="D5065">
            <v>75.569999999999993</v>
          </cell>
        </row>
        <row r="5066">
          <cell r="A5066">
            <v>104023</v>
          </cell>
          <cell r="B5066" t="str">
            <v>JOELHO 90 GRAUS, CPVC, SOLDÁVEL, DN 42MM, INSTALADO EM RAMAL DE DISTRIBUIÇÃO DE ÁGUA - FORNECIMENTO E INSTALAÇÃO. AF_06/2022</v>
          </cell>
          <cell r="C5066" t="str">
            <v>UN</v>
          </cell>
          <cell r="D5066">
            <v>44.33</v>
          </cell>
        </row>
        <row r="5067">
          <cell r="A5067">
            <v>104024</v>
          </cell>
          <cell r="B5067" t="str">
            <v>JOELHO 45 GRAUS, CPVC, SOLDÁVEL, DN 42MM, INSTALADO EM RAMAL DE DISTRIBUIÇÃO DE ÁGUA - FORNECIMENTO E INSTALAÇÃO. AF_06/2022</v>
          </cell>
          <cell r="C5067" t="str">
            <v>UN</v>
          </cell>
          <cell r="D5067">
            <v>43.88</v>
          </cell>
        </row>
        <row r="5068">
          <cell r="A5068">
            <v>104025</v>
          </cell>
          <cell r="B5068" t="str">
            <v>LUVA, CPVC, SOLDÁVEL, DN 42MM, INSTALADO EM RAMAL DE DISTRIBUIÇÃO DE ÁGUA - FORNECIMENTO E INSTALAÇÃO. AF_06/2022</v>
          </cell>
          <cell r="C5068" t="str">
            <v>UN</v>
          </cell>
          <cell r="D5068">
            <v>30.73</v>
          </cell>
        </row>
        <row r="5069">
          <cell r="A5069">
            <v>104026</v>
          </cell>
          <cell r="B5069" t="str">
            <v>LUVA DE CORRER, CPVC, SOLDÁVEL, DN 42MM, INSTALADO EM RAMAL DE DISTRIBUIÇÃO DE ÁGUA - FORNECIMENTO E INSTALAÇÃO. AF_06/2022</v>
          </cell>
          <cell r="C5069" t="str">
            <v>UN</v>
          </cell>
          <cell r="D5069">
            <v>45.6</v>
          </cell>
        </row>
        <row r="5070">
          <cell r="A5070">
            <v>104027</v>
          </cell>
          <cell r="B5070" t="str">
            <v>UNIÃO, CPVC, SOLDÁVEL, DN 42MM, INSTALADO EM RAMAL DE DISTRIBUIÇÃO DE ÁGUA   FORNECIMENTO E INSTALAÇÃO. AF_06/2022</v>
          </cell>
          <cell r="C5070" t="str">
            <v>UN</v>
          </cell>
          <cell r="D5070">
            <v>69.86</v>
          </cell>
        </row>
        <row r="5071">
          <cell r="A5071">
            <v>104028</v>
          </cell>
          <cell r="B5071" t="str">
            <v>LUVA DE TRANSIÇÃO, CPVC, SOLDÁVEL, DN42MM X 1.1/2", INSTALADO EM RAMAL DE DISTRIBUIÇÃO DE ÁGUA - FORNECIMENTO E INSTALAÇÃO. AF_06/2022</v>
          </cell>
          <cell r="C5071" t="str">
            <v>UN</v>
          </cell>
          <cell r="D5071">
            <v>144.16999999999999</v>
          </cell>
        </row>
        <row r="5072">
          <cell r="A5072">
            <v>104029</v>
          </cell>
          <cell r="B5072" t="str">
            <v>CONECTOR, CPVC, SOLDÁVEL, DN 42MM X 1.1/2", INSTALADO EM RAMAL DE DISTRIBUIÇÃO DE ÁGUA - FORNECIMENTO E INSTALAÇÃO. AF_06/2022</v>
          </cell>
          <cell r="C5072" t="str">
            <v>UN</v>
          </cell>
          <cell r="D5072">
            <v>74.44</v>
          </cell>
        </row>
        <row r="5073">
          <cell r="A5073">
            <v>104030</v>
          </cell>
          <cell r="B5073" t="str">
            <v>TE DE REDUÇÃO, CPVC, SOLDÁVEL, DN 42 X 35 MM, INSTALADO EM RAMAL DE DISTRIBUIÇÃO DE ÁGUA - FORNECIMENTO E INSTALAÇÃO. AF_06/2022</v>
          </cell>
          <cell r="C5073" t="str">
            <v>UN</v>
          </cell>
          <cell r="D5073">
            <v>66.900000000000006</v>
          </cell>
        </row>
        <row r="5074">
          <cell r="A5074">
            <v>104159</v>
          </cell>
          <cell r="B5074" t="str">
            <v>LUVA DE CORRER, PVC, SOLDÁVEL, DN 40MM, INSTALADO EM RAMAL DE DISTRIBUIÇÃO DE ÁGUA - FORNECIMENTO E INSTALAÇÃO. AF_06/2022</v>
          </cell>
          <cell r="C5074" t="str">
            <v>UN</v>
          </cell>
          <cell r="D5074">
            <v>42.35</v>
          </cell>
        </row>
        <row r="5075">
          <cell r="A5075">
            <v>104167</v>
          </cell>
          <cell r="B5075" t="str">
            <v>JOELHO 90 GRAUS, PVC, SERIE R, ÁGUA PLUVIAL, DN 150 MM, JUNTA ELÁSTICA, FORNECIDO E INSTALADO EM RAMAL DE ENCAMINHAMENTO. AF_06/2022</v>
          </cell>
          <cell r="C5075" t="str">
            <v>UN</v>
          </cell>
          <cell r="D5075">
            <v>143.72999999999999</v>
          </cell>
        </row>
        <row r="5076">
          <cell r="A5076">
            <v>104168</v>
          </cell>
          <cell r="B5076" t="str">
            <v>JOELHO 45 GRAUS, PVC, SERIE R, ÁGUA PLUVIAL, DN 150 MM, JUNTA ELÁSTICA, FORNECIDO E INSTALADO EM RAMAL DE ENCAMINHAMENTO. AF_06/2022</v>
          </cell>
          <cell r="C5076" t="str">
            <v>UN</v>
          </cell>
          <cell r="D5076">
            <v>139.69999999999999</v>
          </cell>
        </row>
        <row r="5077">
          <cell r="A5077">
            <v>104169</v>
          </cell>
          <cell r="B5077" t="str">
            <v>CURVA 87 GRAUS E 30 MINUTOS, PVC, SERIE R, ÁGUA PLUVIAL, DN 150 MM, JUNTA ELÁSTICA, FORNECIDO E INSTALADO EM RAMAL DE ENCAMINHAMENTO. AF_06/2022</v>
          </cell>
          <cell r="C5077" t="str">
            <v>UN</v>
          </cell>
          <cell r="D5077">
            <v>175.15</v>
          </cell>
        </row>
        <row r="5078">
          <cell r="A5078">
            <v>104170</v>
          </cell>
          <cell r="B5078" t="str">
            <v>LUVA SIMPLES, PVC, SERIE R, ÁGUA PLUVIAL, DN 150 MM, JUNTA ELÁSTICA, FORNECIDO E INSTALADO EM RAMAL DE ENCAMINHAMENTO. AF_06/2022</v>
          </cell>
          <cell r="C5078" t="str">
            <v>UN</v>
          </cell>
          <cell r="D5078">
            <v>80.790000000000006</v>
          </cell>
        </row>
        <row r="5079">
          <cell r="A5079">
            <v>104171</v>
          </cell>
          <cell r="B5079" t="str">
            <v>LUVA DE CORRER, PVC, SERIE R, ÁGUA PLUVIAL, DN 150 MM, JUNTA ELÁSTICA, FORNECIDO E INSTALADO EM RAMAL DE ENCAMINHAMENTO. AF_06/2022</v>
          </cell>
          <cell r="C5079" t="str">
            <v>UN</v>
          </cell>
          <cell r="D5079">
            <v>115.83</v>
          </cell>
        </row>
        <row r="5080">
          <cell r="A5080">
            <v>104172</v>
          </cell>
          <cell r="B5080" t="str">
            <v>TÊ DE INSPEÇÃO, PVC, SERIE R, ÁGUA PLUVIAL, DN 150 MM, JUNTA ELÁSTICA, FORNECIDO E INSTALADO EM RAMAL DE ENCAMINHAMENTO. AF_06/2022</v>
          </cell>
          <cell r="C5080" t="str">
            <v>UN</v>
          </cell>
          <cell r="D5080">
            <v>335.43</v>
          </cell>
        </row>
        <row r="5081">
          <cell r="A5081">
            <v>104173</v>
          </cell>
          <cell r="B5081" t="str">
            <v>REDUÇÃO EXCÊNTRICA, PVC, SERIE R, ÁGUA PLUVIAL, DN 150 X 100 MM, JUNTA ELÁSTICA, FORNECIDO E INSTALADO EM RAMAL DE ENCAMINHAMENTO. AF_06/2022</v>
          </cell>
          <cell r="C5081" t="str">
            <v>UN</v>
          </cell>
          <cell r="D5081">
            <v>99.94</v>
          </cell>
        </row>
        <row r="5082">
          <cell r="A5082">
            <v>104174</v>
          </cell>
          <cell r="B5082" t="str">
            <v>JUNÇÃO SIMPLES, PVC, SERIE R, ÁGUA PLUVIAL, DN 150 X 100 MM, JUNTA ELÁSTICA, FORNECIDO E INSTALADO EM RAMAL DE ENCAMINHAMENTO. AF_06/2022</v>
          </cell>
          <cell r="C5082" t="str">
            <v>UN</v>
          </cell>
          <cell r="D5082">
            <v>224.92</v>
          </cell>
        </row>
        <row r="5083">
          <cell r="A5083">
            <v>104175</v>
          </cell>
          <cell r="B5083" t="str">
            <v>TÊ, PVC, SERIE R, ÁGUA PLUVIAL, DN 150 X 100 MM, JUNTA ELÁSTICA, FORNECIDO E INSTALADO EM RAMAL DE ENCAMINHAMENTO. AF_06/2022</v>
          </cell>
          <cell r="C5083" t="str">
            <v>UN</v>
          </cell>
          <cell r="D5083">
            <v>164.33</v>
          </cell>
        </row>
        <row r="5084">
          <cell r="A5084">
            <v>104176</v>
          </cell>
          <cell r="B5084" t="str">
            <v>JUNÇÃO SIMPLES, PVC, SERIE R, ÁGUA PLUVIAL, DN 150 X 150 MM, JUNTA ELÁSTICA, FORNECIDO E INSTALADO EM RAMAL DE ENCAMINHAMENTO. AF_06/2022</v>
          </cell>
          <cell r="C5084" t="str">
            <v>UN</v>
          </cell>
          <cell r="D5084">
            <v>299.86</v>
          </cell>
        </row>
        <row r="5085">
          <cell r="A5085">
            <v>104177</v>
          </cell>
          <cell r="B5085" t="str">
            <v>TÊ, PVC, SERIE R, ÁGUA PLUVIAL, DN 150 X 150 MM, JUNTA ELÁSTICA, FORNECIDO E INSTALADO EM RAMAL DE ENCAMINHAMENTO. AF_06/2022</v>
          </cell>
          <cell r="C5085" t="str">
            <v>UN</v>
          </cell>
          <cell r="D5085">
            <v>213.9</v>
          </cell>
        </row>
        <row r="5086">
          <cell r="A5086">
            <v>104178</v>
          </cell>
          <cell r="B5086" t="str">
            <v>CAP, PVC, SERIE R, ÁGUA PLUVIAL, DN 100 MM, JUNTA ELÁSTICA, FORNECIDO E INSTALADO EM RAMAL DE ENCAMINHAMENTO. AF_06/2022</v>
          </cell>
          <cell r="C5086" t="str">
            <v>UN</v>
          </cell>
          <cell r="D5086">
            <v>25.22</v>
          </cell>
        </row>
        <row r="5087">
          <cell r="A5087">
            <v>104179</v>
          </cell>
          <cell r="B5087" t="str">
            <v>CAP, PVC, SERIE R, ÁGUA PLUVIAL, DN 150 MM, JUNTA ELÁSTICA, FORNECIDO E INSTALADO EM RAMAL DE ENCAMINHAMENTO. AF_06/2022</v>
          </cell>
          <cell r="C5087" t="str">
            <v>UN</v>
          </cell>
          <cell r="D5087">
            <v>100.31</v>
          </cell>
        </row>
        <row r="5088">
          <cell r="A5088">
            <v>104191</v>
          </cell>
          <cell r="B5088" t="str">
            <v>BUCHA DE REDUÇÃO, PPR, DN 25 X 20 MM, INSTALADO EM RAMAL OU SUB-RAMAL DE ÁGUA - FORNECIMENTO E INSTALAÇÃO. AF_08/2022</v>
          </cell>
          <cell r="C5088" t="str">
            <v>UN</v>
          </cell>
          <cell r="D5088">
            <v>9.7100000000000009</v>
          </cell>
        </row>
        <row r="5089">
          <cell r="A5089">
            <v>104192</v>
          </cell>
          <cell r="B5089" t="str">
            <v>TÊ MISTURADOR, PPR, F M M, DN 25 X 25 MM, INSTALADO EM RAMAL OU SUB-RAMAL DE ÁGUA - FORNECIMENTO E INSTALAÇÃO. AF_08/2022</v>
          </cell>
          <cell r="C5089" t="str">
            <v>UN</v>
          </cell>
          <cell r="D5089">
            <v>26.55</v>
          </cell>
        </row>
        <row r="5090">
          <cell r="A5090">
            <v>104193</v>
          </cell>
          <cell r="B5090" t="str">
            <v>JOELHO 45 GRAUS, PPR, F/ F, DN 90 MM, INSTALADO EM PRUMADA DE ÁGUA - FORNECIMENTO E INSTALAÇÃO. AF_08/2022</v>
          </cell>
          <cell r="C5090" t="str">
            <v>UN</v>
          </cell>
          <cell r="D5090">
            <v>148.31</v>
          </cell>
        </row>
        <row r="5091">
          <cell r="A5091">
            <v>104196</v>
          </cell>
          <cell r="B5091" t="str">
            <v>CURVA 90 GRAUS, PPR, DN 20 MM, INSTALADO EM RAMAL OU SUB-RAMAL DE ÁGUA - FORNECIMENTO E INSTALAÇÃO. AF_08/2022</v>
          </cell>
          <cell r="C5091" t="str">
            <v>UN</v>
          </cell>
          <cell r="D5091">
            <v>14.47</v>
          </cell>
        </row>
        <row r="5092">
          <cell r="A5092">
            <v>104197</v>
          </cell>
          <cell r="B5092" t="str">
            <v>CURVA 90 GRAUS, PPR, DN 25 MM, INSTALADO EM RAMAL OU SUB-RAMAL DE ÁGUA - FORNECIMENTO E INSTALAÇÃO. AF_08/2022</v>
          </cell>
          <cell r="C5092" t="str">
            <v>UN</v>
          </cell>
          <cell r="D5092">
            <v>27.48</v>
          </cell>
        </row>
        <row r="5093">
          <cell r="A5093">
            <v>104198</v>
          </cell>
          <cell r="B5093" t="str">
            <v>JOELHO 45 GRAUS, PPR, DN 20 MM, INSTALADO EM RAMAL OU SUB-RAMAL DE ÁGUA - FORNECIMENTO E INSTALAÇÃO. AF_08/2022</v>
          </cell>
          <cell r="C5093" t="str">
            <v>UN</v>
          </cell>
          <cell r="D5093">
            <v>7.31</v>
          </cell>
        </row>
        <row r="5094">
          <cell r="A5094">
            <v>104199</v>
          </cell>
          <cell r="B5094" t="str">
            <v>JOELHO 90 GRAUS, PPR, DN 20 MM, INSTALADO EM RAMAL OU SUB-RAMAL DE ÁGUA - FORNECIMENTO E INSTALAÇÃO. AF_08/2022</v>
          </cell>
          <cell r="C5094" t="str">
            <v>UN</v>
          </cell>
          <cell r="D5094">
            <v>7.11</v>
          </cell>
        </row>
        <row r="5095">
          <cell r="A5095">
            <v>104200</v>
          </cell>
          <cell r="B5095" t="str">
            <v>LUVA, PPR, DN 20 MM, INSTALADO EM RAMAL OU SUB-RAMAL DE ÁGUA - FORNECIMENTO E INSTALAÇÃO. AF_08/2022</v>
          </cell>
          <cell r="C5095" t="str">
            <v>UN</v>
          </cell>
          <cell r="D5095">
            <v>5.71</v>
          </cell>
        </row>
        <row r="5096">
          <cell r="A5096">
            <v>104201</v>
          </cell>
          <cell r="B5096" t="str">
            <v>TÊ MISTURADOR, PPR, F M M, DN 20 X 20 MM, INSTALADO EM RAMAL OU SUB-RAMAL DE ÁGUA - FORNECIMENTO E INSTALAÇÃO. AF_08/2022</v>
          </cell>
          <cell r="C5096" t="str">
            <v>UN</v>
          </cell>
          <cell r="D5096">
            <v>17.899999999999999</v>
          </cell>
        </row>
        <row r="5097">
          <cell r="A5097">
            <v>104202</v>
          </cell>
          <cell r="B5097" t="str">
            <v>TÊ NORMAL, PPR, 90 GRAUS, DN 20 X 20 X 20 MM, INSTALADO EM RAMAL OU SUB-RAMAL DE ÁGUA - FORNECIMENTO E INSTALAÇÃO. AF_08/2022</v>
          </cell>
          <cell r="C5097" t="str">
            <v>UN</v>
          </cell>
          <cell r="D5097">
            <v>10.43</v>
          </cell>
        </row>
        <row r="5098">
          <cell r="A5098">
            <v>104317</v>
          </cell>
          <cell r="B5098" t="str">
            <v>JOELHO 90 GRAUS, PVC, SOLDÁVEL, DN 20 MM, INSTALADO EM DRENO DE AR CONDICIONADO - FORNECIMENTO E INSTALAÇÃO. AF_08/2022</v>
          </cell>
          <cell r="C5098" t="str">
            <v>UN</v>
          </cell>
          <cell r="D5098">
            <v>6.76</v>
          </cell>
        </row>
        <row r="5099">
          <cell r="A5099">
            <v>104318</v>
          </cell>
          <cell r="B5099" t="str">
            <v>JOELHO 45 GRAUS, PVC, SOLDÁVEL, DN 20 MM, INSTALADO EM DRENO DE AR CONDICIONADO - FORNECIMENTO E INSTALAÇÃO. AF_08/2022</v>
          </cell>
          <cell r="C5099" t="str">
            <v>UN</v>
          </cell>
          <cell r="D5099">
            <v>7.41</v>
          </cell>
        </row>
        <row r="5100">
          <cell r="A5100">
            <v>104319</v>
          </cell>
          <cell r="B5100" t="str">
            <v>JOELHO 90 GRAUS, PVC, SOLDÁVEL, DN 32 MM, INSTALADO EM DRENO DE AR CONDICIONADO - FORNECIMENTO E INSTALAÇÃO. AF_08/2022</v>
          </cell>
          <cell r="C5100" t="str">
            <v>UN</v>
          </cell>
          <cell r="D5100">
            <v>10.24</v>
          </cell>
        </row>
        <row r="5101">
          <cell r="A5101">
            <v>104320</v>
          </cell>
          <cell r="B5101" t="str">
            <v>JOELHO 45 GRAUS, PVC, SOLDÁVEL, DN 32 MM, INSTALADO EM DRENO DE AR CONDICIONADO - FORNECIMENTO E INSTALAÇÃO. AF_08/2022</v>
          </cell>
          <cell r="C5101" t="str">
            <v>UN</v>
          </cell>
          <cell r="D5101">
            <v>12.31</v>
          </cell>
        </row>
        <row r="5102">
          <cell r="A5102">
            <v>104321</v>
          </cell>
          <cell r="B5102" t="str">
            <v>LUVA, PVC, SOLDÁVEL, DN 20 MM, INSTALADO EM DRENO DE AR CONDICIONADO - FORNECIMENTO E INSTALAÇÃO. AF_08/2022</v>
          </cell>
          <cell r="C5102" t="str">
            <v>UN</v>
          </cell>
          <cell r="D5102">
            <v>5.25</v>
          </cell>
        </row>
        <row r="5103">
          <cell r="A5103">
            <v>104322</v>
          </cell>
          <cell r="B5103" t="str">
            <v>LUVA, PVC, SOLDÁVEL, DN 32 MM, INSTALADO EM DRENO DE AR CONDICIONADO - FORNECIMENTO E INSTALAÇÃO. AF_08/2022</v>
          </cell>
          <cell r="C5103" t="str">
            <v>UN</v>
          </cell>
          <cell r="D5103">
            <v>7.79</v>
          </cell>
        </row>
        <row r="5104">
          <cell r="A5104">
            <v>104323</v>
          </cell>
          <cell r="B5104" t="str">
            <v>TE, PVC, SOLDÁVEL, DN 20 MM, INSTALADO EM DRENO DE AR CONDICIONADO - FORNECIMENTO E INSTALAÇÃO. AF_08/2022</v>
          </cell>
          <cell r="C5104" t="str">
            <v>UN</v>
          </cell>
          <cell r="D5104">
            <v>9.5</v>
          </cell>
        </row>
        <row r="5105">
          <cell r="A5105">
            <v>104324</v>
          </cell>
          <cell r="B5105" t="str">
            <v>TE, PVC, SOLDÁVEL, DN 32 MM, INSTALADO EM DRENO DE AR CONDICIONADO - FORNECIMENTO E INSTALAÇÃO. AF_08/2022</v>
          </cell>
          <cell r="C5105" t="str">
            <v>UN</v>
          </cell>
          <cell r="D5105">
            <v>14.58</v>
          </cell>
        </row>
        <row r="5106">
          <cell r="A5106">
            <v>104341</v>
          </cell>
          <cell r="B5106" t="str">
            <v>BUCHA DE REDUÇÃO LONGA, PVC, SÉRIE NORMAL, ESGOTO PREDIAL, DN 50 X 40 MM, JUNTA SOLDÁVEL E ELÁSTICA, FORNECIDO E INSTALADO EM RAMAL DE DESCARGA OU RAMAL DE ESGOTO SANITÁRIO. AF_08/2022</v>
          </cell>
          <cell r="C5106" t="str">
            <v>UN</v>
          </cell>
          <cell r="D5106">
            <v>11.82</v>
          </cell>
        </row>
        <row r="5107">
          <cell r="A5107">
            <v>104343</v>
          </cell>
          <cell r="B5107" t="str">
            <v>JUNÇÃO DE REDUÇÃO INVERTIDA, PVC, SÉRIE NORMAL, ESGOTO PREDIAL, DN 75 X 50 MM, JUNTA ELÁSTICA, FORNECIDO E INSTALADO EM RAMAL DE DESCARGA OU RAMAL DE ESGOTO SANITÁRIO. AF_08/2022</v>
          </cell>
          <cell r="C5107" t="str">
            <v>UN</v>
          </cell>
          <cell r="D5107">
            <v>38</v>
          </cell>
        </row>
        <row r="5108">
          <cell r="A5108">
            <v>104344</v>
          </cell>
          <cell r="B5108" t="str">
            <v>TE, PVC, SÉRIE NORMAL, ESGOTO PREDIAL, DN 100 X 50 MM, JUNTA ELÁSTICA, FORNECIDO E INSTALADO EM RAMAL DE DESCARGA OU RAMAL DE ESGOTO SANITÁRIO. AF_08/2022</v>
          </cell>
          <cell r="C5108" t="str">
            <v>UN</v>
          </cell>
          <cell r="D5108">
            <v>45.8</v>
          </cell>
        </row>
        <row r="5109">
          <cell r="A5109">
            <v>104345</v>
          </cell>
          <cell r="B5109" t="str">
            <v>JUNÇÃO DE REDUÇÃO INVERTIDA, PVC, SÉRIE NORMAL, ESGOTO PREDIAL, DN 100 X 50 MM, JUNTA ELÁSTICA, FORNECIDO E INSTALADO EM RAMAL DE DESCARGA OU RAMAL DE ESGOTO SANITÁRIO. AF_08/2022</v>
          </cell>
          <cell r="C5109" t="str">
            <v>UN</v>
          </cell>
          <cell r="D5109">
            <v>48.46</v>
          </cell>
        </row>
        <row r="5110">
          <cell r="A5110">
            <v>104346</v>
          </cell>
          <cell r="B5110" t="str">
            <v>TE, PVC, SÉRIE NORMAL, ESGOTO PREDIAL, DN 100 X 75 MM, JUNTA ELÁSTICA, FORNECIDO E INSTALADO EM RAMAL DE DESCARGA OU RAMAL DE ESGOTO SANITÁRIO. AF_08/2022</v>
          </cell>
          <cell r="C5110" t="str">
            <v>UN</v>
          </cell>
          <cell r="D5110">
            <v>50.88</v>
          </cell>
        </row>
        <row r="5111">
          <cell r="A5111">
            <v>104347</v>
          </cell>
          <cell r="B5111" t="str">
            <v>JUNÇÃO DE REDUCAO INVERTIDA, PVC, SÉRIE NORMAL, ESGOTO PREDIAL, DN 100 X 75 MM, JUNTA ELÁSTICA, FORNECIDO E INSTALADO EM RAMAL DE DESCARGA OU RAMAL DE ESGOTO SANITÁRIO. AF_08/2022</v>
          </cell>
          <cell r="C5111" t="str">
            <v>UN</v>
          </cell>
          <cell r="D5111">
            <v>54.31</v>
          </cell>
        </row>
        <row r="5112">
          <cell r="A5112">
            <v>104348</v>
          </cell>
          <cell r="B5112" t="str">
            <v>TERMINAL DE VENTILAÇÃO, PVC, SÉRIE NORMAL, ESGOTO PREDIAL, DN 50 MM, JUNTA SOLDÁVEL, FORNECIDO E INSTALADO EM PRUMADA DE ESGOTO SANITÁRIO OU VENTILAÇÃO. AF_08/2022</v>
          </cell>
          <cell r="C5112" t="str">
            <v>UN</v>
          </cell>
          <cell r="D5112">
            <v>13.66</v>
          </cell>
        </row>
        <row r="5113">
          <cell r="A5113">
            <v>104350</v>
          </cell>
          <cell r="B5113" t="str">
            <v>JUNÇÃO DE REDUÇÃO INVERTIDA, PVC, SÉRIE NORMAL, ESGOTO PREDIAL, DN 75 X 50 MM, JUNTA ELÁSTICA, FORNECIDO E INSTALADO EM PRUMADA DE ESGOTO SANITÁRIO OU VENTILAÇÃO. AF_08/2022</v>
          </cell>
          <cell r="C5113" t="str">
            <v>UN</v>
          </cell>
          <cell r="D5113">
            <v>33.99</v>
          </cell>
        </row>
        <row r="5114">
          <cell r="A5114">
            <v>104351</v>
          </cell>
          <cell r="B5114" t="str">
            <v>TERMINAL DE VENTILAÇÃO, PVC, SÉRIE NORMAL, ESGOTO PREDIAL, DN 75 MM, JUNTA SOLDÁVEL, FORNECIDO E INSTALADO EM PRUMADA DE ESGOTO SANITÁRIO OU VENTILAÇÃO. AF_08/2022</v>
          </cell>
          <cell r="C5114" t="str">
            <v>UN</v>
          </cell>
          <cell r="D5114">
            <v>27.86</v>
          </cell>
        </row>
        <row r="5115">
          <cell r="A5115">
            <v>104352</v>
          </cell>
          <cell r="B5115" t="str">
            <v>TE, PVC, SÉRIE NORMAL, ESGOTO PREDIAL, DN 100 X 50 MM, JUNTA ELÁSTICA, FORNECIDO E INSTALADO EM PRUMADA DE ESGOTO SANITÁRIO OU VENTILAÇÃO. AF_08/2022</v>
          </cell>
          <cell r="C5115" t="str">
            <v>UN</v>
          </cell>
          <cell r="D5115">
            <v>44.6</v>
          </cell>
        </row>
        <row r="5116">
          <cell r="A5116">
            <v>104353</v>
          </cell>
          <cell r="B5116" t="str">
            <v>JUNÇÃO DE REDUÇÃO INVERTIDA, PVC, SÉRIE NORMAL, ESGOTO PREDIAL, DN 100 X 50 MM, JUNTA ELÁSTICA, FORNECIDO E INSTALADO EM PRUMADA DE ESGOTO SANITÁRIO OU VENTILAÇÃO. AF_08/2022</v>
          </cell>
          <cell r="C5116" t="str">
            <v>UN</v>
          </cell>
          <cell r="D5116">
            <v>47.26</v>
          </cell>
        </row>
        <row r="5117">
          <cell r="A5117">
            <v>104354</v>
          </cell>
          <cell r="B5117" t="str">
            <v>TE, PVC, SÉRIE NORMAL, ESGOTO PREDIAL, DN 100 X 75 MM, JUNTA ELÁSTICA, FORNECIDO E INSTALADO EM PRUMADA DE ESGOTO SANITÁRIO OU VENTILAÇÃO. AF_08/2022</v>
          </cell>
          <cell r="C5117" t="str">
            <v>UN</v>
          </cell>
          <cell r="D5117">
            <v>51.08</v>
          </cell>
        </row>
        <row r="5118">
          <cell r="A5118">
            <v>104355</v>
          </cell>
          <cell r="B5118" t="str">
            <v>JUNÇÃO DE REDUCAO INVERTIDA, PVC, SÉRIE NORMAL, ESGOTO PREDIAL, DN 100 X 75 MM, JUNTA ELÁSTICA, FORNECIDO E INSTALADO EM PRUMADA DE ESGOTO SANITÁRIO OU VENTILAÇÃO. AF_08/2022</v>
          </cell>
          <cell r="C5118" t="str">
            <v>UN</v>
          </cell>
          <cell r="D5118">
            <v>54.51</v>
          </cell>
        </row>
        <row r="5119">
          <cell r="A5119">
            <v>104356</v>
          </cell>
          <cell r="B5119" t="str">
            <v>TERMINAL DE VENTILAÇÃO, PVC, SÉRIE NORMAL, ESGOTO PREDIAL, DN 100 MM, JUNTA SOLDÁVEL, FORNECIDO E INSTALADO EM PRUMADA DE ESGOTO SANITÁRIO OU VENTILAÇÃO. AF_08/2022</v>
          </cell>
          <cell r="C5119" t="str">
            <v>UN</v>
          </cell>
          <cell r="D5119">
            <v>36.590000000000003</v>
          </cell>
        </row>
        <row r="5120">
          <cell r="A5120">
            <v>104357</v>
          </cell>
          <cell r="B5120" t="str">
            <v>CAP, PVC, SÉRIE NORMAL, ESGOTO PREDIAL, DN 100 MM, JUNTA ELÁSTICA, FORNECIDO E INSTALADO EM SUBCOLETOR AÉREO DE ESGOTO SANITÁRIO. AF_08/2022</v>
          </cell>
          <cell r="C5120" t="str">
            <v>UN</v>
          </cell>
          <cell r="D5120">
            <v>21.91</v>
          </cell>
        </row>
        <row r="5121">
          <cell r="A5121">
            <v>104576</v>
          </cell>
          <cell r="B5121" t="str">
            <v>LUVA DE REDUÇÃO, PARA INSTALAÇÕES EM PEX ÁGUA, DN 20 X 16 MM, COM ANEL DESLIZANTE - FORNECIMENTO E INSTALAÇÃO. AF_02/2023</v>
          </cell>
          <cell r="C5121" t="str">
            <v>UN</v>
          </cell>
          <cell r="D5121">
            <v>15.61</v>
          </cell>
        </row>
        <row r="5122">
          <cell r="A5122">
            <v>104577</v>
          </cell>
          <cell r="B5122" t="str">
            <v>LUVA DE REDUÇÃO, PARA INSTALAÇÕES EM PEX ÁGUA, DN 25 X 16 MM, COM ANEL DESLIZANTE - FORNECIMENTO E INSTALAÇÃO. AF_02/2023</v>
          </cell>
          <cell r="C5122" t="str">
            <v>UN</v>
          </cell>
          <cell r="D5122">
            <v>21.16</v>
          </cell>
        </row>
        <row r="5123">
          <cell r="A5123">
            <v>104578</v>
          </cell>
          <cell r="B5123" t="str">
            <v>LUVA DE REDUÇÃO, PARA INSTALAÇÕES EM PEX ÁGUA, DN 25 X 20 MM, COM ANEL DESLIZANTE - FORNECIMENTO E INSTALAÇÃO. AF_02/2023</v>
          </cell>
          <cell r="C5123" t="str">
            <v>UN</v>
          </cell>
          <cell r="D5123">
            <v>22.68</v>
          </cell>
        </row>
        <row r="5124">
          <cell r="A5124">
            <v>104579</v>
          </cell>
          <cell r="B5124" t="str">
            <v>LUVA DE REDUÇÃO, PARA INSTALAÇÕES EM PEX ÁGUA, DN 32 X 25 MM, COM ANEL DESLIZANTE - FORNECIMENTO E INSTALAÇÃO. AF_02/2023</v>
          </cell>
          <cell r="C5124" t="str">
            <v>UN</v>
          </cell>
          <cell r="D5124">
            <v>29.84</v>
          </cell>
        </row>
        <row r="5125">
          <cell r="A5125">
            <v>104581</v>
          </cell>
          <cell r="B5125" t="str">
            <v>LUVA , PARA INSTALAÇÕES EM PEX ÁGUA, DN 16 MM, COM ANEL DESLIZANTE - FORNECIMENTO E INSTALAÇÃO. AF_02/2023</v>
          </cell>
          <cell r="C5125" t="str">
            <v>UN</v>
          </cell>
          <cell r="D5125">
            <v>14.26</v>
          </cell>
        </row>
        <row r="5126">
          <cell r="A5126">
            <v>104582</v>
          </cell>
          <cell r="B5126" t="str">
            <v>LUVA , PARA INSTALAÇÕES EM PEX ÁGUA, DN 20 MM, COM ANEL DESLIZANTE - FORNECIMENTO E INSTALAÇÃO. AF_02/2023</v>
          </cell>
          <cell r="C5126" t="str">
            <v>UN</v>
          </cell>
          <cell r="D5126">
            <v>18.25</v>
          </cell>
        </row>
        <row r="5127">
          <cell r="A5127">
            <v>104583</v>
          </cell>
          <cell r="B5127" t="str">
            <v>LUVA , PARA INSTALAÇÕES EM PEX ÁGUA, DN 25 MM, COM ANEL DESLIZANTE - FORNECIMENTO E INSTALAÇÃO. AF_02/2023</v>
          </cell>
          <cell r="C5127" t="str">
            <v>UN</v>
          </cell>
          <cell r="D5127">
            <v>29.6</v>
          </cell>
        </row>
        <row r="5128">
          <cell r="A5128">
            <v>104584</v>
          </cell>
          <cell r="B5128" t="str">
            <v>LUVA , PARA INSTALAÇÕES EM PEX ÁGUA, DN 32 MM, COM ANEL DESLIZANTE - FORNECIMENTO E INSTALAÇÃO. AF_02/2023</v>
          </cell>
          <cell r="C5128" t="str">
            <v>UN</v>
          </cell>
          <cell r="D5128">
            <v>35.47</v>
          </cell>
        </row>
        <row r="5129">
          <cell r="A5129">
            <v>105146</v>
          </cell>
          <cell r="B5129" t="str">
            <v>BUCHA DE REDUÇÃO, PPR, DN 50 X 32 MM, INSTALADO EM RESERVAÇÃO PREDIAL DE ÁGUA - FORNECIMENTO E INSTALAÇÃO. AF_04/2024</v>
          </cell>
          <cell r="C5129" t="str">
            <v>UN</v>
          </cell>
          <cell r="D5129">
            <v>20.059999999999999</v>
          </cell>
        </row>
        <row r="5130">
          <cell r="A5130">
            <v>105147</v>
          </cell>
          <cell r="B5130" t="str">
            <v>CURVA PPR 90 GRAUS, DN 20 MM, INSTALADO EM RESERVAÇÃO PREDIAL DE ÁGUA - FORNECIMENTO E INSTALAÇÃO. AF_04/2024</v>
          </cell>
          <cell r="C5130" t="str">
            <v>UN</v>
          </cell>
          <cell r="D5130">
            <v>14.04</v>
          </cell>
        </row>
        <row r="5131">
          <cell r="A5131">
            <v>105148</v>
          </cell>
          <cell r="B5131" t="str">
            <v>CURVA PPR 90 GRAUS, DN 25 MM, INSTALADO EM RESERVAÇÃO PREDIAL DE ÁGUA - FORNECIMENTO E INSTALAÇÃO. AF_04/2024</v>
          </cell>
          <cell r="C5131" t="str">
            <v>UN</v>
          </cell>
          <cell r="D5131">
            <v>20.02</v>
          </cell>
        </row>
        <row r="5132">
          <cell r="A5132">
            <v>105149</v>
          </cell>
          <cell r="B5132" t="str">
            <v>JOELHO PPR 45 GRAUS, SOLDÁVEL, DN 20 MM, INSTALADO EM RESERVAÇÃO PREDIAL DE ÁGUA - FORNECIMENTO E INSTALAÇÃO. AF_04/2024</v>
          </cell>
          <cell r="C5132" t="str">
            <v>UN</v>
          </cell>
          <cell r="D5132">
            <v>6.88</v>
          </cell>
        </row>
        <row r="5133">
          <cell r="A5133">
            <v>105150</v>
          </cell>
          <cell r="B5133" t="str">
            <v>JOELHO PPR 45 GRAUS, SOLDÁVEL, DN 25 MM, INSTALADO EM RESERVAÇÃO PREDIAL DE ÁGUA - FORNECIMENTO E INSTALAÇÃO. AF_04/2024</v>
          </cell>
          <cell r="C5133" t="str">
            <v>UN</v>
          </cell>
          <cell r="D5133">
            <v>8.09</v>
          </cell>
        </row>
        <row r="5134">
          <cell r="A5134">
            <v>105151</v>
          </cell>
          <cell r="B5134" t="str">
            <v>JOELHO PPR 45 GRAUS, SOLDÁVEL, DN 40 MM, INSTALADO EM RESERVAÇÃO PREDIAL DE ÁGUA - FORNECIMENTO E INSTALAÇÃO. AF_04/2024</v>
          </cell>
          <cell r="C5134" t="str">
            <v>UN</v>
          </cell>
          <cell r="D5134">
            <v>20.02</v>
          </cell>
        </row>
        <row r="5135">
          <cell r="A5135">
            <v>105152</v>
          </cell>
          <cell r="B5135" t="str">
            <v>JOELHO PPR 45 GRAUS, SOLDÁVEL, DN 50 MM, INSTALADO EM RESERVAÇÃO PREDIAL DE ÁGUA - FORNECIMENTO E INSTALAÇÃO. AF_04/2024</v>
          </cell>
          <cell r="C5135" t="str">
            <v>UN</v>
          </cell>
          <cell r="D5135">
            <v>29.8</v>
          </cell>
        </row>
        <row r="5136">
          <cell r="A5136">
            <v>105154</v>
          </cell>
          <cell r="B5136" t="str">
            <v>CURVA PVC 45 GRAUS, SOLDÁVEL, DN 25 MM, INSTALADO EM RESERVAÇÃO PREDIAL DE ÁGUA - FORNECIMENTO E INSTALAÇÃO. AF_04/2024</v>
          </cell>
          <cell r="C5136" t="str">
            <v>UN</v>
          </cell>
          <cell r="D5136">
            <v>6.89</v>
          </cell>
        </row>
        <row r="5137">
          <cell r="A5137">
            <v>105155</v>
          </cell>
          <cell r="B5137" t="str">
            <v>CURVA PVC 45 GRAUS, SOLDÁVEL, DN 32 MM, INSTALADO EM RESERVAÇÃO PREDIAL DE ÁGUA - FORNECIMENTO E INSTALAÇÃO. AF_04/2024</v>
          </cell>
          <cell r="C5137" t="str">
            <v>UN</v>
          </cell>
          <cell r="D5137">
            <v>10.58</v>
          </cell>
        </row>
        <row r="5138">
          <cell r="A5138">
            <v>105156</v>
          </cell>
          <cell r="B5138" t="str">
            <v>CURVA PVC 45 GRAUS, SOLDÁVEL, DN 40 MM, INSTALADO EM RESERVAÇÃO PREDIAL DE ÁGUA - FORNECIMENTO E INSTALAÇÃO. AF_04/2024</v>
          </cell>
          <cell r="C5138" t="str">
            <v>UN</v>
          </cell>
          <cell r="D5138">
            <v>13.39</v>
          </cell>
        </row>
        <row r="5139">
          <cell r="A5139">
            <v>105157</v>
          </cell>
          <cell r="B5139" t="str">
            <v>CURVA PVC 45 GRAUS, SOLDÁVEL, DN 50 MM, INSTALADO EM RESERVAÇÃO PREDIAL DE ÁGUA - FORNECIMENTO E INSTALAÇÃO. AF_04/2024</v>
          </cell>
          <cell r="C5139" t="str">
            <v>UN</v>
          </cell>
          <cell r="D5139">
            <v>20.92</v>
          </cell>
        </row>
        <row r="5140">
          <cell r="A5140">
            <v>105158</v>
          </cell>
          <cell r="B5140" t="str">
            <v>CURVA PVC 45 GRAUS, SOLDÁVEL, DN 60 MM, INSTALADO EM RESERVAÇÃO PREDIAL DE ÁGUA - FORNECIMENTO E INSTALAÇÃO. AF_04/2024</v>
          </cell>
          <cell r="C5140" t="str">
            <v>UN</v>
          </cell>
          <cell r="D5140">
            <v>31.13</v>
          </cell>
        </row>
        <row r="5141">
          <cell r="A5141">
            <v>105159</v>
          </cell>
          <cell r="B5141" t="str">
            <v>CURVA PVC 45 GRAUS, SOLDÁVEL, DN 75 MM, INSTALADO EM RESERVAÇÃO PREDIAL DE ÁGUA - FORNECIMENTO E INSTALAÇÃO. AF_04/2024</v>
          </cell>
          <cell r="C5141" t="str">
            <v>UN</v>
          </cell>
          <cell r="D5141">
            <v>56.65</v>
          </cell>
        </row>
        <row r="5142">
          <cell r="A5142">
            <v>105160</v>
          </cell>
          <cell r="B5142" t="str">
            <v>CURVA PVC 45 GRAUS, SOLDÁVEL, DN 85 MM, INSTALADO EM RESERVAÇÃO PREDIAL DE ÁGUA - FORNECIMENTO E INSTALAÇÃO. AF_04/2024</v>
          </cell>
          <cell r="C5142" t="str">
            <v>UN</v>
          </cell>
          <cell r="D5142">
            <v>69.790000000000006</v>
          </cell>
        </row>
        <row r="5143">
          <cell r="A5143">
            <v>105161</v>
          </cell>
          <cell r="B5143" t="str">
            <v>JOELHO PPR 45 GRAUS, SOLDÁVEL, DN 75 MM, INSTALADO EM RESERVAÇÃO PREDIAL DE ÁGUA - FORNECIMENTO E INSTALAÇÃO. AF_04/2024</v>
          </cell>
          <cell r="C5143" t="str">
            <v>UN</v>
          </cell>
          <cell r="D5143">
            <v>84.34</v>
          </cell>
        </row>
        <row r="5144">
          <cell r="A5144">
            <v>105162</v>
          </cell>
          <cell r="B5144" t="str">
            <v>JOELHO PPR 45 GRAUS, SOLDÁVEL, DN 90 MM, INSTALADO EM RESERVAÇÃO PREDIAL DE ÁGUA - FORNECIMENTO E INSTALAÇÃO. AF_04/2024</v>
          </cell>
          <cell r="C5144" t="str">
            <v>UN</v>
          </cell>
          <cell r="D5144">
            <v>143.97999999999999</v>
          </cell>
        </row>
        <row r="5145">
          <cell r="A5145">
            <v>105163</v>
          </cell>
          <cell r="B5145" t="str">
            <v>JOELHO PPR, 45 GRAUS, SOLDÁVEL, DN 32 MM, INSTALADO EM RESERVAÇÃO PREDIAL DE ÁGUA - FORNECIMENTO E INSTALAÇÃO. AF_04/2024</v>
          </cell>
          <cell r="C5145" t="str">
            <v>UN</v>
          </cell>
          <cell r="D5145">
            <v>12.69</v>
          </cell>
        </row>
        <row r="5146">
          <cell r="A5146">
            <v>105164</v>
          </cell>
          <cell r="B5146" t="str">
            <v>TÊ, PPR, DN 20 MM, INSTALADO EM RESERVAÇÃO PREDIAL DE ÁGUA - FORNECIMENTO E INSTALAÇÃO. AF_04/2024</v>
          </cell>
          <cell r="C5146" t="str">
            <v>UN</v>
          </cell>
          <cell r="D5146">
            <v>9.8699999999999992</v>
          </cell>
        </row>
        <row r="5147">
          <cell r="A5147">
            <v>105165</v>
          </cell>
          <cell r="B5147" t="str">
            <v>TÊ, PPR, DN 25 MM, INSTALADO EM RESERVAÇÃO PREDIAL DE ÁGUA - FORNECIMENTO E INSTALAÇÃO. AF_04/2024</v>
          </cell>
          <cell r="C5147" t="str">
            <v>UN</v>
          </cell>
          <cell r="D5147">
            <v>10.09</v>
          </cell>
        </row>
        <row r="5148">
          <cell r="A5148">
            <v>105166</v>
          </cell>
          <cell r="B5148" t="str">
            <v>JOELHO CPVC, SOLDÁVEL, 45 GRAUS, DN 42 MM, INSTALADO EM RESERVAÇÃO PREDIAL DE ÁGUA - FORNECIMENTO E INSTALAÇÃO. AF_04/2024</v>
          </cell>
          <cell r="C5148" t="str">
            <v>UN</v>
          </cell>
          <cell r="D5148">
            <v>39.340000000000003</v>
          </cell>
        </row>
        <row r="5149">
          <cell r="A5149">
            <v>105167</v>
          </cell>
          <cell r="B5149" t="str">
            <v>UNIÃO FLANGE, PPR, COM PARAFUSOS, DN 40 MM, INSTALADO EM RESERVAÇÃO PREDIAL DE ÁGUA - FORNECIMENTO E INSTALAÇÃO. AF_04/2024</v>
          </cell>
          <cell r="C5149" t="str">
            <v>UN</v>
          </cell>
          <cell r="D5149">
            <v>192.95</v>
          </cell>
        </row>
        <row r="5150">
          <cell r="A5150">
            <v>105169</v>
          </cell>
          <cell r="B5150" t="str">
            <v>BUCHA DE REDUÇÃO, EM FERRO GALVANIZADO, CONEXÃO ROSQUEADA, DN 80 MM X 65 MM (3" X 2 1/2"), INSTALADO EM RESERVAÇÃO PREDIAL DE ÁGUA - FORNECIMENTO E INSTALAÇÃO. AF_04/2024</v>
          </cell>
          <cell r="C5150" t="str">
            <v>UN</v>
          </cell>
          <cell r="D5150">
            <v>92.48</v>
          </cell>
        </row>
        <row r="5151">
          <cell r="A5151">
            <v>105170</v>
          </cell>
          <cell r="B5151" t="str">
            <v>JOELHO PVC, SOLDÁVEL, 45 GRAUS, DN 25 MM, INSTALADO EM RESERVAÇÃO PREDIAL DE ÁGUA - FORNECIMENTO E INSTALAÇÃO. AF_04/2024</v>
          </cell>
          <cell r="C5151" t="str">
            <v>UN</v>
          </cell>
          <cell r="D5151">
            <v>5.74</v>
          </cell>
        </row>
        <row r="5152">
          <cell r="A5152">
            <v>105172</v>
          </cell>
          <cell r="B5152" t="str">
            <v>BUCHA DE REDUÇÃO, EM FERRO GALVANIZADO, CONEXÃO ROSQUEADA, DN 80 MM X 50 MM (3" X 2"), INSTALADO EM RESERVAÇÃO PREDIAL DE ÁGUA - FORNECIMENTO E INSTALAÇÃO. AF_04/2024</v>
          </cell>
          <cell r="C5152" t="str">
            <v>UN</v>
          </cell>
          <cell r="D5152">
            <v>92.79</v>
          </cell>
        </row>
        <row r="5153">
          <cell r="A5153">
            <v>105173</v>
          </cell>
          <cell r="B5153" t="str">
            <v>LUVA DE REDUÇÃO, EM FERRO GALVANIZADO, CONEXÃO ROSQUEADA, DN 65 MM X 50 MM (2 1/2" X 2"), INSTALADO EM RESERVAÇÃO PREDIAL DE ÁGUA - FORNECIMENTO E INSTALAÇÃO. AF_04/2024</v>
          </cell>
          <cell r="C5153" t="str">
            <v>UN</v>
          </cell>
          <cell r="D5153">
            <v>93.91</v>
          </cell>
        </row>
        <row r="5154">
          <cell r="A5154">
            <v>105174</v>
          </cell>
          <cell r="B5154" t="str">
            <v>LUVA DE REDUÇÃO, EM FERRO GALVANIZADO, CONEXÃO ROSQUEADA, DN 80 MM X 65 MM (3" X 2 1/2"), INSTALADO EM RESERVAÇÃO PREDIAL DE ÁGUA - FORNECIMENTO E INSTALAÇÃO. AF_04/2024</v>
          </cell>
          <cell r="C5154" t="str">
            <v>UN</v>
          </cell>
          <cell r="D5154">
            <v>136.99</v>
          </cell>
        </row>
        <row r="5155">
          <cell r="A5155">
            <v>105175</v>
          </cell>
          <cell r="B5155" t="str">
            <v>LUVA DE REDUÇÃO, EM FERRO GALVANIZADO, CONEXÃO ROSQUEADA, DN 80 MM X 50 MM (3" X 2"), INSTALADO EM RESERVAÇÃO PREDIAL DE ÁGUA - FORNECIMENTO E INSTALAÇÃO. AF_04/2024</v>
          </cell>
          <cell r="C5155" t="str">
            <v>UN</v>
          </cell>
          <cell r="D5155">
            <v>135.61000000000001</v>
          </cell>
        </row>
        <row r="5156">
          <cell r="A5156">
            <v>105176</v>
          </cell>
          <cell r="B5156" t="str">
            <v>NIPLE DE REDUÇÃO, EM FERRO GALVANIZADO, CONEXÃO ROSQUEADA, DN 80 MM X 65 MM (3" X 2 1/2"), INSTALADO EM RESERVAÇÃO PREDIAL DE ÁGUA - FORNECIMENTO E INSTALAÇÃO. AF_04/2024</v>
          </cell>
          <cell r="C5156" t="str">
            <v>UN</v>
          </cell>
          <cell r="D5156">
            <v>172.55</v>
          </cell>
        </row>
        <row r="5157">
          <cell r="A5157">
            <v>105177</v>
          </cell>
          <cell r="B5157" t="str">
            <v>NIPLE DE REDUÇÃO, EM FERRO GALVANIZADO, CONEXÃO ROSQUEADA, DN 80 MM X 50 MM (3" X 2"), INSTALADO EM RESERVAÇÃO PREDIAL DE ÁGUA - FORNECIMENTO E INSTALAÇÃO. AF_04/2024</v>
          </cell>
          <cell r="C5157" t="str">
            <v>UN</v>
          </cell>
          <cell r="D5157">
            <v>153.41999999999999</v>
          </cell>
        </row>
        <row r="5158">
          <cell r="A5158">
            <v>105178</v>
          </cell>
          <cell r="B5158" t="str">
            <v>COTOVELO DE REDUÇÃO, 90 GRAUS, EM FERRO GALVANIZADO, CONEXÃO ROSQUEADA, DN 65 MM X 50 MM (2 1/2" X 2"), INSTALADO EM RESERVAÇÃO PREDIAL DE ÁGUA - FORNECIMENTO E INSTALAÇÃO. AF_04/2024</v>
          </cell>
          <cell r="C5158" t="str">
            <v>UN</v>
          </cell>
          <cell r="D5158">
            <v>146.22999999999999</v>
          </cell>
        </row>
        <row r="5159">
          <cell r="A5159">
            <v>105179</v>
          </cell>
          <cell r="B5159" t="str">
            <v>JOELHO PVC, SOLDÁVEL, 45 GRAUS, DN 32 MM, INSTALADO EM RESERVAÇÃO PREDIAL DE ÁGUA - FORNECIMENTO E INSTALAÇÃO. AF_04/2024</v>
          </cell>
          <cell r="C5159" t="str">
            <v>UN</v>
          </cell>
          <cell r="D5159">
            <v>10.19</v>
          </cell>
        </row>
        <row r="5160">
          <cell r="A5160">
            <v>105180</v>
          </cell>
          <cell r="B5160" t="str">
            <v>JOELHO PVC, SOLDÁVEL, 45 GRAUS, DN 40 MM, INSTALADO EM RESERVAÇÃO PREDIAL DE ÁGUA - FORNECIMENTO E INSTALAÇÃO. AF_04/2024</v>
          </cell>
          <cell r="C5160" t="str">
            <v>UN</v>
          </cell>
          <cell r="D5160">
            <v>14.04</v>
          </cell>
        </row>
        <row r="5161">
          <cell r="A5161">
            <v>105181</v>
          </cell>
          <cell r="B5161" t="str">
            <v>JOELHO PVC, SOLDÁVEL, 45 GRAUS, DN 50 MM, INSTALADO EM RESERVAÇÃO PREDIAL DE ÁGUA - FORNECIMENTO E INSTALAÇÃO. AF_04/2024</v>
          </cell>
          <cell r="C5161" t="str">
            <v>UN</v>
          </cell>
          <cell r="D5161">
            <v>18.77</v>
          </cell>
        </row>
        <row r="5162">
          <cell r="A5162">
            <v>105182</v>
          </cell>
          <cell r="B5162" t="str">
            <v>JOELHO PVC, SOLDÁVEL, 45 GRAUS, DN 60 MM, INSTALADO EM RESERVAÇÃO PREDIAL DE ÁGUA - FORNECIMENTO E INSTALAÇÃO. AF_04/2024</v>
          </cell>
          <cell r="C5162" t="str">
            <v>UN</v>
          </cell>
          <cell r="D5162">
            <v>45.83</v>
          </cell>
        </row>
        <row r="5163">
          <cell r="A5163">
            <v>105183</v>
          </cell>
          <cell r="B5163" t="str">
            <v>JOELHO PVC, SOLDÁVEL, 45 GRAUS, DN 75 MM, INSTALADO EM RESERVAÇÃO PREDIAL DE ÁGUA - FORNECIMENTO E INSTALAÇÃO. AF_04/2024</v>
          </cell>
          <cell r="C5163" t="str">
            <v>UN</v>
          </cell>
          <cell r="D5163">
            <v>97.82</v>
          </cell>
        </row>
        <row r="5164">
          <cell r="A5164">
            <v>105184</v>
          </cell>
          <cell r="B5164" t="str">
            <v>JOELHO PVC, SOLDÁVEL, 45 GRAUS, DN 85 MM, INSTALADO EM RESERVAÇÃO PREDIAL DE ÁGUA - FORNECIMENTO E INSTALAÇÃO. AF_04/2024</v>
          </cell>
          <cell r="C5164" t="str">
            <v>UN</v>
          </cell>
          <cell r="D5164">
            <v>121.1</v>
          </cell>
        </row>
        <row r="5165">
          <cell r="A5165">
            <v>105189</v>
          </cell>
          <cell r="B5165" t="str">
            <v>TE DE REDUÇÃO, PVC, SOLDÁVEL, 90 GRAUS, DN 50 MM X 25 MM, INSTALADO EM RESERVAÇÃO PREDIAL DE ÁGUA - FORNECIMENTO E INSTALAÇÃO. AF_04/2024</v>
          </cell>
          <cell r="C5165" t="str">
            <v>UN</v>
          </cell>
          <cell r="D5165">
            <v>23.07</v>
          </cell>
        </row>
        <row r="5166">
          <cell r="A5166">
            <v>105190</v>
          </cell>
          <cell r="B5166" t="str">
            <v>TE DE REDUÇÃO, PVC, SOLDÁVEL, 90 GRAUS, DN 50 MM X 32 MM, INSTALADO EM RESERVAÇÃO PREDIAL DE ÁGUA - FORNECIMENTO E INSTALAÇÃO. AF_04/2024</v>
          </cell>
          <cell r="C5166" t="str">
            <v>UN</v>
          </cell>
          <cell r="D5166">
            <v>29.2</v>
          </cell>
        </row>
        <row r="5167">
          <cell r="A5167">
            <v>105193</v>
          </cell>
          <cell r="B5167" t="str">
            <v>COTOVELO, 90 GRAUS, EM FERRO GALVANIZADO, MACHO/FÊMEA, CONEXÃO ROSQUEADA, DN 65 MM (2 1/2"), INSTALADO EM RESERVAÇÃO PREDIAL DE ÁGUA - FORNECIMENTO E INSTALAÇÃO. AF_04/2024</v>
          </cell>
          <cell r="C5167" t="str">
            <v>UN</v>
          </cell>
          <cell r="D5167">
            <v>160.16999999999999</v>
          </cell>
        </row>
        <row r="5168">
          <cell r="A5168">
            <v>105194</v>
          </cell>
          <cell r="B5168" t="str">
            <v>COTOVELO 90 GRAUS, EM FERRO GALVANIZADO, MACHO/FÊMEA, CONEXÃO ROSQUEADA, DN 50 MM (2"), INSTALADO EM RESERVAÇÃO PREDIAL DE ÁGUA - FORNECIMENTO E INSTALAÇÃO. AF_04/2024</v>
          </cell>
          <cell r="C5168" t="str">
            <v>UN</v>
          </cell>
          <cell r="D5168">
            <v>89.13</v>
          </cell>
        </row>
        <row r="5169">
          <cell r="A5169">
            <v>105195</v>
          </cell>
          <cell r="B5169" t="str">
            <v>COTOVELO 90 GRAUS, EM FERRO GALVANIZADO, MACHO/FÊMEA, CONEXÃO ROSQUEADA, DN 80 MM (3"), INSTALADO EM RESERVAÇÃO PREDIAL DE ÁGUA - FORNECIMENTO E INSTALAÇÃO. AF_04/2024</v>
          </cell>
          <cell r="C5169" t="str">
            <v>UN</v>
          </cell>
          <cell r="D5169">
            <v>234.08</v>
          </cell>
        </row>
        <row r="5170">
          <cell r="A5170">
            <v>105196</v>
          </cell>
          <cell r="B5170" t="str">
            <v>CURVA 45 GRAUS, EM FERRO GALVANIZADO, FÊMEA, CONEXÃO ROSQUEADA, DN 65 MM (2 1/2"), INSTALADO EM RESERVAÇÃO PREDIAL DE ÁGUA - FORNECIMENTO E INSTALAÇÃO. AF_04/2024</v>
          </cell>
          <cell r="C5170" t="str">
            <v>UN</v>
          </cell>
          <cell r="D5170">
            <v>251.41</v>
          </cell>
        </row>
        <row r="5171">
          <cell r="A5171">
            <v>105197</v>
          </cell>
          <cell r="B5171" t="str">
            <v>CURVA 45 GRAUS, EM FERRO GALVANIZADO, FÊMEA, CONEXÃO ROSQUEADA, DN 50 MM (2"), INSTALADO EM RESERVAÇÃO PREDIAL DE ÁGUA - FORNECIMENTO E INSTALAÇÃO. AF_04/2024</v>
          </cell>
          <cell r="C5171" t="str">
            <v>UN</v>
          </cell>
          <cell r="D5171">
            <v>172.2</v>
          </cell>
        </row>
        <row r="5172">
          <cell r="A5172">
            <v>105198</v>
          </cell>
          <cell r="B5172" t="str">
            <v>CURVA 45 GRAUS, EM FERRO GALVANIZADO, FÊMEA, CONEXÃO ROSQUEADA, DN 80 MM (3"), INSTALADO EM RESERVAÇÃO PREDIAL DE ÁGUA - FORNECIMENTO E INSTALAÇÃO. AF_04/2024</v>
          </cell>
          <cell r="C5172" t="str">
            <v>UN</v>
          </cell>
          <cell r="D5172">
            <v>357.97</v>
          </cell>
        </row>
        <row r="5173">
          <cell r="A5173">
            <v>105199</v>
          </cell>
          <cell r="B5173" t="str">
            <v>CURVA 45 GRAUS, EM FERRO GALVANIZADO, MACHO/FÊMEA, CONEXÃO ROSQUEADA, DN 65 MM (2 1/2"), INSTALADO EM RESERVAÇÃO PREDIAL DE ÁGUA - FORNECIMENTO E INSTALAÇÃO. AF_04/2024</v>
          </cell>
          <cell r="C5173" t="str">
            <v>UN</v>
          </cell>
          <cell r="D5173">
            <v>227.98</v>
          </cell>
        </row>
        <row r="5174">
          <cell r="A5174">
            <v>105200</v>
          </cell>
          <cell r="B5174" t="str">
            <v>CURVA 45 GRAUS, EM FERRO GALVANIZADO, MACHO/FÊMEA, CONEXÃO ROSQUEADA, DN 50 MM (2"), INSTALADO EM RESERVAÇÃO PREDIAL DE ÁGUA - FORNECIMENTO E INSTALAÇÃO. AF_04/2024</v>
          </cell>
          <cell r="C5174" t="str">
            <v>UN</v>
          </cell>
          <cell r="D5174">
            <v>134.82</v>
          </cell>
        </row>
        <row r="5175">
          <cell r="A5175">
            <v>105201</v>
          </cell>
          <cell r="B5175" t="str">
            <v>CURVA 45 GRAUS, EM FERRO GALVANIZADO, MACHO/FÊMEA, CONEXÃO ROSQUEADA, DN 80 MM (3"), INSTALADO EM RESERVAÇÃO PREDIAL DE ÁGUA - FORNECIMENTO E INSTALAÇÃO. AF_04/2024</v>
          </cell>
          <cell r="C5175" t="str">
            <v>UN</v>
          </cell>
          <cell r="D5175">
            <v>313.06</v>
          </cell>
        </row>
        <row r="5176">
          <cell r="A5176">
            <v>105202</v>
          </cell>
          <cell r="B5176" t="str">
            <v>CURVA 90 GRAUS, EM FERRO GALVANIZADO, FÊMEA, CONEXÃO ROSQUEADA, DN 65 MM (2 1/2"), INSTALADO EM RESERVAÇÃO PREDIAL DE ÁGUA - FORNECIMENTO E INSTALAÇÃO. AF_04/2024</v>
          </cell>
          <cell r="C5176" t="str">
            <v>UN</v>
          </cell>
          <cell r="D5176">
            <v>284.01</v>
          </cell>
        </row>
        <row r="5177">
          <cell r="A5177">
            <v>105203</v>
          </cell>
          <cell r="B5177" t="str">
            <v>CURVA 90 GRAUS, EM FERRO GALVANIZADO, FÊMEA, CONEXÃO ROSQUEADA, DN 50 MM (2"), INSTALADO EM RESERVAÇÃO PREDIAL DE ÁGUA - FORNECIMENTO E INSTALAÇÃO. AF_04/2024</v>
          </cell>
          <cell r="C5177" t="str">
            <v>UN</v>
          </cell>
          <cell r="D5177">
            <v>171.42</v>
          </cell>
        </row>
        <row r="5178">
          <cell r="A5178">
            <v>105204</v>
          </cell>
          <cell r="B5178" t="str">
            <v>CURVA 90 GRAUS, EM FERRO GALVANIZADO, FÊMEA, CONEXÃO ROSQUEADA, DN 80 (3"), INSTALADO EM RESERVAÇÃO PREDIAL DE ÁGUA - FORNECIMENTO E INSTALAÇÃO. AF_04/2024</v>
          </cell>
          <cell r="C5178" t="str">
            <v>UN</v>
          </cell>
          <cell r="D5178">
            <v>378.63</v>
          </cell>
        </row>
        <row r="5179">
          <cell r="A5179">
            <v>105205</v>
          </cell>
          <cell r="B5179" t="str">
            <v>CURVA 90 GRAUS, EM FERRO GALVANIZADO, MACHO/FÊMEA, CONEXÃO ROSQUEADA, DN 65 MM (2 1/2"), INSTALADO EM RESERVAÇÃO PREDIAL DE ÁGUA - FORNECIMENTO E INSTALAÇÃO. AF_04/2024</v>
          </cell>
          <cell r="C5179" t="str">
            <v>UN</v>
          </cell>
          <cell r="D5179">
            <v>261.89999999999998</v>
          </cell>
        </row>
        <row r="5180">
          <cell r="A5180">
            <v>105206</v>
          </cell>
          <cell r="B5180" t="str">
            <v>CURVA 90 GRAUS, EM FERRO GALVANIZADO, MACHO/FÊMEA, CONEXÃO ROSQUEADA, DN 50 MM (2"), INSTALADO EM RESERVAÇÃO PREDIAL DE ÁGUA - FORNECIMENTO E INSTALAÇÃO. AF_04/2024</v>
          </cell>
          <cell r="C5180" t="str">
            <v>UN</v>
          </cell>
          <cell r="D5180">
            <v>163.12</v>
          </cell>
        </row>
        <row r="5181">
          <cell r="A5181">
            <v>105207</v>
          </cell>
          <cell r="B5181" t="str">
            <v>CURVA 90 GRAUS, EM FERRO GALVANIZADO, MACHO/FÊMEA, CONEXÃO ROSQUEADA, DN 80 MM (3"), INSTALADO EM RESERVAÇÃO PREDIAL DE ÁGUA - FORNECIMENTO E INSTALAÇÃO. AF_04/2024</v>
          </cell>
          <cell r="C5181" t="str">
            <v>UN</v>
          </cell>
          <cell r="D5181">
            <v>367.57</v>
          </cell>
        </row>
        <row r="5182">
          <cell r="A5182">
            <v>105208</v>
          </cell>
          <cell r="B5182" t="str">
            <v>CURVA 90 GRAUS, EM FERRO GALVANIZADO, CONEXÃO ROSQUEADA, DN 65 MM (2 1/2"), INSTALADO EM RESERVAÇÃO PREDIAL DE ÁGUA - FORNECIMENTO E INSTALAÇÃO. AF_04/2024</v>
          </cell>
          <cell r="C5182" t="str">
            <v>UN</v>
          </cell>
          <cell r="D5182">
            <v>346.93</v>
          </cell>
        </row>
        <row r="5183">
          <cell r="A5183">
            <v>105209</v>
          </cell>
          <cell r="B5183" t="str">
            <v>CURVA 90 GRAUS, EM FERRO GALVANIZADO, CONEXÃO ROSQUEADA, DN 50 MM (2"), INSTALADO EM RESERVAÇÃO PREDIAL DE ÁGUA - FORNECIMENTO E INSTALAÇÃO. AF_04/2024</v>
          </cell>
          <cell r="C5183" t="str">
            <v>UN</v>
          </cell>
          <cell r="D5183">
            <v>166.6</v>
          </cell>
        </row>
        <row r="5184">
          <cell r="A5184">
            <v>105210</v>
          </cell>
          <cell r="B5184" t="str">
            <v>CURVA 90 GRAUS, EM FERRO GALVANIZADO, CONEXÃO ROSQUEADA, DN 80 MM (3"), INSTALADO EM RESERVAÇÃO PREDIAL DE ÁGUA - FORNECIMENTO E INSTALAÇÃO. AF_04/2024</v>
          </cell>
          <cell r="C5184" t="str">
            <v>UN</v>
          </cell>
          <cell r="D5184">
            <v>448.43</v>
          </cell>
        </row>
        <row r="5185">
          <cell r="A5185">
            <v>105211</v>
          </cell>
          <cell r="B5185" t="str">
            <v>TE DE REDUÇÃO, EM FERRO GALVANIZADO, CONEXÃO ROSQUEADA, DN 80 MM X 65 MM (3" X 2 1/2"), INSTALADO EM RESERVAÇÃO PREDIAL DE ÁGUA - FORNECIMENTO E INSTALAÇÃO. AF_04/2024</v>
          </cell>
          <cell r="C5185" t="str">
            <v>UN</v>
          </cell>
          <cell r="D5185">
            <v>260.56</v>
          </cell>
        </row>
        <row r="5186">
          <cell r="A5186">
            <v>105212</v>
          </cell>
          <cell r="B5186" t="str">
            <v>TE DE REDUÇÃO, EM FERRO GALVANIZADO, CONEXÃO ROSQUEADA, DN 80 MM X 50 MM (3" X 2"), INSTALADO EM RESERVAÇÃO PREDIAL DE ÁGUA - FORNECIMENTO E INSTALAÇÃO. AF_04/2024</v>
          </cell>
          <cell r="C5186" t="str">
            <v>UN</v>
          </cell>
          <cell r="D5186">
            <v>258.73</v>
          </cell>
        </row>
        <row r="5187">
          <cell r="A5187">
            <v>105213</v>
          </cell>
          <cell r="B5187" t="str">
            <v>BUCHA DE REDUÇÃO EM COBRE, PONTA X BOLSA, 66 X 54 MM, INSTALADO EM RESERVAÇÃO PREDIAL DE ÁGUA - FORNECIMENTO E INSTALAÇÃO. AF_04/2024</v>
          </cell>
          <cell r="C5187" t="str">
            <v>UN</v>
          </cell>
          <cell r="D5187">
            <v>182.78</v>
          </cell>
        </row>
        <row r="5188">
          <cell r="A5188">
            <v>105214</v>
          </cell>
          <cell r="B5188" t="str">
            <v>BUCHA DE REDUÇÃO CPVC, SOLDÁVEL, DN 54 X 28 MM, INSTALADO EM RESERVAÇÃO PREDIAL DE ÁGUA - FORNECIMENTO E INSTALAÇÃO. AF_04/2024</v>
          </cell>
          <cell r="C5188" t="str">
            <v>UN</v>
          </cell>
          <cell r="D5188">
            <v>44.63</v>
          </cell>
        </row>
        <row r="5189">
          <cell r="A5189">
            <v>105215</v>
          </cell>
          <cell r="B5189" t="str">
            <v>BUCHA DE REDUÇÃO CPVC, SOLDÁVEL, DN 28 X 22 MM, INSTALADO EM RESERVAÇÃO PREDIAL DE ÁGUA - FORNECIMENTO E INSTALAÇÃO. AF_04/2024</v>
          </cell>
          <cell r="C5189" t="str">
            <v>UN</v>
          </cell>
          <cell r="D5189">
            <v>9.7799999999999994</v>
          </cell>
        </row>
        <row r="5190">
          <cell r="A5190">
            <v>105216</v>
          </cell>
          <cell r="B5190" t="str">
            <v>BUCHA DE REDUÇÃO CPVC, SOLDÁVEL, DN 35 X 28 MM, INSTALADO EM RESERVAÇÃO PREDIAL DE ÁGUA - FORNECIMENTO E INSTALAÇÃO. AF_04/2024</v>
          </cell>
          <cell r="C5190" t="str">
            <v>UN</v>
          </cell>
          <cell r="D5190">
            <v>38.01</v>
          </cell>
        </row>
        <row r="5191">
          <cell r="A5191">
            <v>105217</v>
          </cell>
          <cell r="B5191" t="str">
            <v>BUCHA DE REDUÇÃO CPVC, SOLDÁVEL, DN 42 X 22 MM, INSTALADO EM RESERVAÇÃO PREDIAL DE ÁGUA - FORNECIMENTO E INSTALAÇÃO. AF_04/2024</v>
          </cell>
          <cell r="C5191" t="str">
            <v>UN</v>
          </cell>
          <cell r="D5191">
            <v>42.89</v>
          </cell>
        </row>
        <row r="5192">
          <cell r="A5192">
            <v>105218</v>
          </cell>
          <cell r="B5192" t="str">
            <v>BUCHA DE REDUÇÃO CPVC, SOLDÁVEL, DN 54 X 35 MM, INSTALADO EM RESERVAÇÃO PREDIAL DE ÁGUA - FORNECIMENTO E INSTALAÇÃO. AF_04/2024</v>
          </cell>
          <cell r="C5192" t="str">
            <v>UN</v>
          </cell>
          <cell r="D5192">
            <v>74.58</v>
          </cell>
        </row>
        <row r="5193">
          <cell r="A5193">
            <v>105219</v>
          </cell>
          <cell r="B5193" t="str">
            <v>JOELHO CPVC, SOLDÁVEL, 45 GRAUS, DN 22 MM, INSTALADO EM RESERVAÇÃO PREDIAL DE ÁGUA - FORNECIMENTO E INSTALAÇÃO. AF_04/2024</v>
          </cell>
          <cell r="C5193" t="str">
            <v>UN</v>
          </cell>
          <cell r="D5193">
            <v>12.02</v>
          </cell>
        </row>
        <row r="5194">
          <cell r="A5194">
            <v>105220</v>
          </cell>
          <cell r="B5194" t="str">
            <v>JOELHO CPVC, SOLDÁVEL, 45 GRAUS, DN 28 MM, INSTALADO EM RESERVAÇÃO PREDIAL DE ÁGUA - FORNECIMENTO E INSTALAÇÃO. AF_04/2024</v>
          </cell>
          <cell r="C5194" t="str">
            <v>UN</v>
          </cell>
          <cell r="D5194">
            <v>16.559999999999999</v>
          </cell>
        </row>
        <row r="5195">
          <cell r="A5195">
            <v>105221</v>
          </cell>
          <cell r="B5195" t="str">
            <v>JOELHO CPVC, SOLDÁVEL, 45 GRAUS, DN 35 MM, INSTALADO EM RESERVAÇÃO PREDIAL DE ÁGUA - FORNECIMENTO E INSTALAÇÃO. AF_04/2024</v>
          </cell>
          <cell r="C5195" t="str">
            <v>UN</v>
          </cell>
          <cell r="D5195">
            <v>25.73</v>
          </cell>
        </row>
        <row r="5196">
          <cell r="A5196">
            <v>105222</v>
          </cell>
          <cell r="B5196" t="str">
            <v>JOELHO CPVC, SOLDÁVEL, 45 GRAUS, DN 54 MM, INSTALADO EM RESERVAÇÃO PREDIAL DE ÁGUA - FORNECIMENTO E INSTALAÇÃO. AF_04/2024</v>
          </cell>
          <cell r="C5196" t="str">
            <v>UN</v>
          </cell>
          <cell r="D5196">
            <v>75.150000000000006</v>
          </cell>
        </row>
        <row r="5197">
          <cell r="A5197">
            <v>105223</v>
          </cell>
          <cell r="B5197" t="str">
            <v>JOELHO CPVC, SOLDÁVEL, 45 GRAUS, DN 73 MM, INSTALADO EM RESERVAÇÃO PREDIAL DE ÁGUA - FORNECIMENTO E INSTALAÇÃO. AF_04/2024</v>
          </cell>
          <cell r="C5197" t="str">
            <v>UN</v>
          </cell>
          <cell r="D5197">
            <v>173.82</v>
          </cell>
        </row>
        <row r="5198">
          <cell r="A5198">
            <v>105224</v>
          </cell>
          <cell r="B5198" t="str">
            <v>JOELHO CPVC, SOLDÁVEL, 45 GRAUS, DN 89 MM, INSTALADO EM RESERVAÇÃO PREDIAL DE ÁGUA - FORNECIMENTO E INSTALAÇÃO. AF_04/2024</v>
          </cell>
          <cell r="C5198" t="str">
            <v>UN</v>
          </cell>
          <cell r="D5198">
            <v>253.16</v>
          </cell>
        </row>
        <row r="5199">
          <cell r="A5199">
            <v>105225</v>
          </cell>
          <cell r="B5199" t="str">
            <v>TE DE REDUÇÃO, CPVC, DN 28 X 22 MM, INSTALADO EM RESERVAÇÃO PREDIAL DE ÁGUA - FORNECIMENTO E INSTALAÇÃO. AF_04/2024</v>
          </cell>
          <cell r="C5199" t="str">
            <v>UN</v>
          </cell>
          <cell r="D5199">
            <v>17.77</v>
          </cell>
        </row>
        <row r="5200">
          <cell r="A5200">
            <v>105226</v>
          </cell>
          <cell r="B5200" t="str">
            <v>TE DE REDUÇÃO, CPVC, DN 35 X 28 MM, INSTALADO EM RESERVAÇÃO PREDIAL DE ÁGUA - FORNECIMENTO E INSTALAÇÃO. AF_04/2024</v>
          </cell>
          <cell r="C5200" t="str">
            <v>UN</v>
          </cell>
          <cell r="D5200">
            <v>42.75</v>
          </cell>
        </row>
        <row r="5201">
          <cell r="A5201">
            <v>105227</v>
          </cell>
          <cell r="B5201" t="str">
            <v>TE DE REDUÇÃO, CPVC, DN 42 X 35 MM, INSTALADO EM RESERVAÇÃO PREDIAL DE ÁGUA - FORNECIMENTO E INSTALAÇÃO. AF_04/2024</v>
          </cell>
          <cell r="C5201" t="str">
            <v>UN</v>
          </cell>
          <cell r="D5201">
            <v>61.42</v>
          </cell>
        </row>
        <row r="5202">
          <cell r="A5202">
            <v>105228</v>
          </cell>
          <cell r="B5202" t="str">
            <v>BUCHA DE REDUÇÃO PVC, SOLDÁVEL, LONGA, DN 50 X 32 MM, INSTALADO EM RESERVAÇÃO PREDIAL DE ÁGUA - FORNECIMENTO E INSTALAÇÃO. AF_04/2024</v>
          </cell>
          <cell r="C5202" t="str">
            <v>UN</v>
          </cell>
          <cell r="D5202">
            <v>12.59</v>
          </cell>
        </row>
        <row r="5203">
          <cell r="A5203">
            <v>105229</v>
          </cell>
          <cell r="B5203" t="str">
            <v>BUCHA DE REDUÇÃO, PPR, DN 50 X 25 MM, INSTALADO EM RESERVAÇÃO PREDIAL DE ÁGUA - FORNECIMENTO E INSTALAÇÃO. AF_04/2024</v>
          </cell>
          <cell r="C5203" t="str">
            <v>UN</v>
          </cell>
          <cell r="D5203">
            <v>24.74</v>
          </cell>
        </row>
        <row r="5204">
          <cell r="A5204">
            <v>105230</v>
          </cell>
          <cell r="B5204" t="str">
            <v>BUCHA DE REDUÇÃO, PPR, DN 25 X 20 MM, INSTALADO EM RESERVAÇÃO PREDIAL DE ÁGUA - FORNECIMENTO E INSTALAÇÃO. AF_04/2024</v>
          </cell>
          <cell r="C5204" t="str">
            <v>UN</v>
          </cell>
          <cell r="D5204">
            <v>7.08</v>
          </cell>
        </row>
        <row r="5205">
          <cell r="A5205">
            <v>105231</v>
          </cell>
          <cell r="B5205" t="str">
            <v>BUCHA DE REDUÇÃO, PPR, DN 32 X 25 MM, INSTALADO EM RESERVAÇÃO PREDIAL DE ÁGUA - FORNECIMENTO E INSTALAÇÃO. AF_04/2024</v>
          </cell>
          <cell r="C5205" t="str">
            <v>UN</v>
          </cell>
          <cell r="D5205">
            <v>8.3000000000000007</v>
          </cell>
        </row>
        <row r="5206">
          <cell r="A5206">
            <v>105232</v>
          </cell>
          <cell r="B5206" t="str">
            <v>BUCHA DE REDUÇÃO, PPR, DN 40 X 25 MM, INSTALADO EM RESERVAÇÃO PREDIAL DE ÁGUA - FORNECIMENTO E INSTALAÇÃO. AF_04/2024</v>
          </cell>
          <cell r="C5206" t="str">
            <v>UN</v>
          </cell>
          <cell r="D5206">
            <v>15.67</v>
          </cell>
        </row>
        <row r="5207">
          <cell r="A5207">
            <v>105233</v>
          </cell>
          <cell r="B5207" t="str">
            <v>BUCHA DE REDUÇÃO PVC, SOLDÁVEL, LONGA, DN 40 X 25 MM, INSTALADO EM RESERVAÇÃO PREDIAL DE ÁGUA - FORNECIMENTO E INSTALAÇÃO. AF_04/2024</v>
          </cell>
          <cell r="C5207" t="str">
            <v>UN</v>
          </cell>
          <cell r="D5207">
            <v>8.49</v>
          </cell>
        </row>
        <row r="5208">
          <cell r="A5208">
            <v>105234</v>
          </cell>
          <cell r="B5208" t="str">
            <v>BUCHA DE REDUÇÃO PVC, SOLDÁVEL, LONGA, DN 50 X 25 MM, INSTALADO EM RESERVAÇÃO PREDIAL DE ÁGUA - FORNECIMENTO E INSTALAÇÃO. AF_04/2024</v>
          </cell>
          <cell r="C5208" t="str">
            <v>UN</v>
          </cell>
          <cell r="D5208">
            <v>10.34</v>
          </cell>
        </row>
        <row r="5209">
          <cell r="A5209">
            <v>97895</v>
          </cell>
          <cell r="B5209" t="str">
            <v>CAIXA ENTERRADA HIDRÁULICA RETANGULAR, EM CONCRETO PRÉ-MOLDADO, DIMENSÕES INTERNAS: 0,3X0,3X0,3 M. AF_12/2020</v>
          </cell>
          <cell r="C5209" t="str">
            <v>UN</v>
          </cell>
          <cell r="D5209">
            <v>187.7</v>
          </cell>
        </row>
        <row r="5210">
          <cell r="A5210">
            <v>97896</v>
          </cell>
          <cell r="B5210" t="str">
            <v>CAIXA ENTERRADA HIDRÁULICA RETANGULAR, EM CONCRETO PRÉ-MOLDADO, DIMENSÕES INTERNAS: 0,4X0,4X0,4 M. AF_12/2020</v>
          </cell>
          <cell r="C5210" t="str">
            <v>UN</v>
          </cell>
          <cell r="D5210">
            <v>348.47</v>
          </cell>
        </row>
        <row r="5211">
          <cell r="A5211">
            <v>97897</v>
          </cell>
          <cell r="B5211" t="str">
            <v>CAIXA ENTERRADA HIDRÁULICA RETANGULAR, EM CONCRETO PRÉ-MOLDADO, DIMENSÕES INTERNAS: 0,6X0,6X0,5 M. AF_12/2020</v>
          </cell>
          <cell r="C5211" t="str">
            <v>UN</v>
          </cell>
          <cell r="D5211">
            <v>451.97</v>
          </cell>
        </row>
        <row r="5212">
          <cell r="A5212">
            <v>97898</v>
          </cell>
          <cell r="B5212" t="str">
            <v>CAIXA ENTERRADA HIDRÁULICA RETANGULAR, EM CONCRETO PRÉ-MOLDADO, DIMENSÕES INTERNAS: 0,8X0,8X0,5 M. AF_12/2020</v>
          </cell>
          <cell r="C5212" t="str">
            <v>UN</v>
          </cell>
          <cell r="D5212">
            <v>870.31</v>
          </cell>
        </row>
        <row r="5213">
          <cell r="A5213">
            <v>97900</v>
          </cell>
          <cell r="B5213" t="str">
            <v>CAIXA ENTERRADA HIDRÁULICA RETANGULAR EM ALVENARIA COM TIJOLOS CERÂMICOS MACIÇOS, DIMENSÕES INTERNAS: 0,3X0,3X0,3 M PARA REDE DE ESGOTO. AF_12/2020</v>
          </cell>
          <cell r="C5213" t="str">
            <v>UN</v>
          </cell>
          <cell r="D5213">
            <v>174.42</v>
          </cell>
        </row>
        <row r="5214">
          <cell r="A5214">
            <v>97901</v>
          </cell>
          <cell r="B5214" t="str">
            <v>CAIXA ENTERRADA HIDRÁULICA RETANGULAR EM ALVENARIA COM TIJOLOS CERÂMICOS MACIÇOS, DIMENSÕES INTERNAS: 0,4X0,4X0,4 M PARA REDE DE ESGOTO. AF_12/2020</v>
          </cell>
          <cell r="C5214" t="str">
            <v>UN</v>
          </cell>
          <cell r="D5214">
            <v>272.68</v>
          </cell>
        </row>
        <row r="5215">
          <cell r="A5215">
            <v>97902</v>
          </cell>
          <cell r="B5215" t="str">
            <v>CAIXA ENTERRADA HIDRÁULICA RETANGULAR EM ALVENARIA COM TIJOLOS CERÂMICOS MACIÇOS, DIMENSÕES INTERNAS: 0,6X0,6X0,6 M PARA REDE DE ESGOTO. AF_12/2020</v>
          </cell>
          <cell r="C5215" t="str">
            <v>UN</v>
          </cell>
          <cell r="D5215">
            <v>524.35</v>
          </cell>
        </row>
        <row r="5216">
          <cell r="A5216">
            <v>97903</v>
          </cell>
          <cell r="B5216" t="str">
            <v>CAIXA ENTERRADA HIDRÁULICA RETANGULAR EM ALVENARIA COM TIJOLOS CERÂMICOS MACIÇOS, DIMENSÕES INTERNAS: 0,8X0,8X0,6 M PARA REDE DE ESGOTO. AF_12/2020</v>
          </cell>
          <cell r="C5216" t="str">
            <v>UN</v>
          </cell>
          <cell r="D5216">
            <v>733.27</v>
          </cell>
        </row>
        <row r="5217">
          <cell r="A5217">
            <v>97904</v>
          </cell>
          <cell r="B5217" t="str">
            <v>CAIXA ENTERRADA HIDRÁULICA RETANGULAR EM ALVENARIA COM TIJOLOS CERÂMICOS MACIÇOS, DIMENSÕES INTERNAS: 1X1X0,6 M PARA REDE DE ESGOTO. AF_12/2020</v>
          </cell>
          <cell r="C5217" t="str">
            <v>UN</v>
          </cell>
          <cell r="D5217">
            <v>860.11</v>
          </cell>
        </row>
        <row r="5218">
          <cell r="A5218">
            <v>97905</v>
          </cell>
          <cell r="B5218" t="str">
            <v>CAIXA ENTERRADA HIDRÁULICA RETANGULAR, EM ALVENARIA COM BLOCOS DE CONCRETO, DIMENSÕES INTERNAS: 0,4X0,4X0,4 M PARA REDE DE ESGOTO. AF_12/2020</v>
          </cell>
          <cell r="C5218" t="str">
            <v>UN</v>
          </cell>
          <cell r="D5218">
            <v>237.47</v>
          </cell>
        </row>
        <row r="5219">
          <cell r="A5219">
            <v>97906</v>
          </cell>
          <cell r="B5219" t="str">
            <v>CAIXA ENTERRADA HIDRÁULICA RETANGULAR, EM ALVENARIA COM BLOCOS DE CONCRETO, DIMENSÕES INTERNAS: 0,6X0,6X0,6 M PARA REDE DE ESGOTO. AF_12/2020</v>
          </cell>
          <cell r="C5219" t="str">
            <v>UN</v>
          </cell>
          <cell r="D5219">
            <v>439.46</v>
          </cell>
        </row>
        <row r="5220">
          <cell r="A5220">
            <v>97907</v>
          </cell>
          <cell r="B5220" t="str">
            <v>CAIXA ENTERRADA HIDRÁULICA RETANGULAR, EM ALVENARIA COM BLOCOS DE CONCRETO, DIMENSÕES INTERNAS: 0,8X0,8X0,6 M PARA REDE DE ESGOTO. AF_12/2020</v>
          </cell>
          <cell r="C5220" t="str">
            <v>UN</v>
          </cell>
          <cell r="D5220">
            <v>624.97</v>
          </cell>
        </row>
        <row r="5221">
          <cell r="A5221">
            <v>97908</v>
          </cell>
          <cell r="B5221" t="str">
            <v>CAIXA ENTERRADA HIDRÁULICA RETANGULAR, EM ALVENARIA COM BLOCOS DE CONCRETO, DIMENSÕES INTERNAS: 1X1X0,6 M PARA REDE DE ESGOTO. AF_12/2020</v>
          </cell>
          <cell r="C5221" t="str">
            <v>UN</v>
          </cell>
          <cell r="D5221">
            <v>731.95</v>
          </cell>
        </row>
        <row r="5222">
          <cell r="A5222">
            <v>98102</v>
          </cell>
          <cell r="B5222" t="str">
            <v>CAIXA DE GORDURA SIMPLES, CIRCULAR, EM CONCRETO PRÉ-MOLDADO, DIÂMETRO INTERNO = 0,4 M, ALTURA INTERNA = 0,4 M. AF_12/2020</v>
          </cell>
          <cell r="C5222" t="str">
            <v>UN</v>
          </cell>
          <cell r="D5222">
            <v>178.42</v>
          </cell>
        </row>
        <row r="5223">
          <cell r="A5223">
            <v>98104</v>
          </cell>
          <cell r="B5223" t="str">
            <v>CAIXA DE GORDURA SIMPLES (CAPACIDADE: 36L), RETANGULAR, EM ALVENARIA COM TIJOLOS CERÂMICOS MACIÇOS, DIMENSÕES INTERNAS = 0,2X0,4 M, ALTURA INTERNA = 0,8 M. AF_12/2020</v>
          </cell>
          <cell r="C5223" t="str">
            <v>UN</v>
          </cell>
          <cell r="D5223">
            <v>335.45</v>
          </cell>
        </row>
        <row r="5224">
          <cell r="A5224">
            <v>98105</v>
          </cell>
          <cell r="B5224" t="str">
            <v>CAIXA DE GORDURA DUPLA (CAPACIDADE: 126 L), RETANGULAR, EM ALVENARIA COM TIJOLOS CERÂMICOS MACIÇOS, DIMENSÕES INTERNAS = 0,4X0,7 M, ALTURA INTERNA = 0,8 M. AF_12/2020</v>
          </cell>
          <cell r="C5224" t="str">
            <v>UN</v>
          </cell>
          <cell r="D5224">
            <v>587.26</v>
          </cell>
        </row>
        <row r="5225">
          <cell r="A5225">
            <v>98106</v>
          </cell>
          <cell r="B5225" t="str">
            <v>CAIXA DE GORDURA ESPECIAL (CAPACIDADE: 312 L - PARA ATÉ 146 PESSOAS SERVIDAS NO PICO), RETANGULAR, EM ALVENARIA COM TIJOLOS CERÂMICOS MACIÇOS, DIMENSÕES INTERNAS = 0,4X1,2 M, ALTURA INTERNA = 1 M. AF_12/2020</v>
          </cell>
          <cell r="C5225" t="str">
            <v>UN</v>
          </cell>
          <cell r="D5225">
            <v>964.52</v>
          </cell>
        </row>
        <row r="5226">
          <cell r="A5226">
            <v>98107</v>
          </cell>
          <cell r="B5226" t="str">
            <v>CAIXA DE GORDURA SIMPLES (CAPACIDADE: 36 L), RETANGULAR, EM ALVENARIA COM BLOCOS DE CONCRETO, DIMENSÕES INTERNAS = 0,2X0,4 M, ALTURA INTERNA = 0,8 M. AF_12/2020</v>
          </cell>
          <cell r="C5226" t="str">
            <v>UN</v>
          </cell>
          <cell r="D5226">
            <v>269.89</v>
          </cell>
        </row>
        <row r="5227">
          <cell r="A5227">
            <v>98108</v>
          </cell>
          <cell r="B5227" t="str">
            <v>CAIXA DE GORDURA DUPLA (CAPACIDADE: 126 L), RETANGULAR, EM ALVENARIA COM BLOCOS DE CONCRETO, DIMENSÕES INTERNAS = 0,4X0,7 M, ALTURA INTERNA = 0,8 M. AF_12/2020</v>
          </cell>
          <cell r="C5227" t="str">
            <v>UN</v>
          </cell>
          <cell r="D5227">
            <v>481.35</v>
          </cell>
        </row>
        <row r="5228">
          <cell r="A5228">
            <v>99250</v>
          </cell>
          <cell r="B5228" t="str">
            <v>CAIXA ENTERRADA HIDRÁULICA RETANGULAR EM ALVENARIA COM TIJOLOS CERÂMICOS MACIÇOS, DIMENSÕES INTERNAS: 0,3X0,3X0,3 M PARA REDE DE DRENAGEM. AF_12/2020</v>
          </cell>
          <cell r="C5228" t="str">
            <v>UN</v>
          </cell>
          <cell r="D5228">
            <v>170.56</v>
          </cell>
        </row>
        <row r="5229">
          <cell r="A5229">
            <v>99251</v>
          </cell>
          <cell r="B5229" t="str">
            <v>CAIXA ENTERRADA HIDRÁULICA RETANGULAR EM ALVENARIA COM TIJOLOS CERÂMICOS MACIÇOS, DIMENSÕES INTERNAS: 0,4X0,4X0,4 M PARA REDE DE DRENAGEM. AF_12/2020</v>
          </cell>
          <cell r="C5229" t="str">
            <v>UN</v>
          </cell>
          <cell r="D5229">
            <v>266.04000000000002</v>
          </cell>
        </row>
        <row r="5230">
          <cell r="A5230">
            <v>99253</v>
          </cell>
          <cell r="B5230" t="str">
            <v>CAIXA ENTERRADA HIDRÁULICA RETANGULAR EM ALVENARIA COM TIJOLOS CERÂMICOS MACIÇOS, DIMENSÕES INTERNAS: 0,6X0,6X0,6 M PARA REDE DE DRENAGEM. AF_12/2020</v>
          </cell>
          <cell r="C5230" t="str">
            <v>UN</v>
          </cell>
          <cell r="D5230">
            <v>509.45</v>
          </cell>
        </row>
        <row r="5231">
          <cell r="A5231">
            <v>99255</v>
          </cell>
          <cell r="B5231" t="str">
            <v>CAIXA ENTERRADA HIDRÁULICA RETANGULAR EM ALVENARIA COM TIJOLOS CERÂMICOS MACIÇOS, DIMENSÕES INTERNAS: 0,8X0,8X0,6 M PARA REDE DE DRENAGEM. AF_12/2020</v>
          </cell>
          <cell r="C5231" t="str">
            <v>UN</v>
          </cell>
          <cell r="D5231">
            <v>712.84</v>
          </cell>
        </row>
        <row r="5232">
          <cell r="A5232">
            <v>99257</v>
          </cell>
          <cell r="B5232" t="str">
            <v>CAIXA ENTERRADA HIDRÁULICA RETANGULAR EM ALVENARIA COM TIJOLOS CERÂMICOS MACIÇOS, DIMENSÕES INTERNAS: 1X1X0,6 M PARA REDE DE DRENAGEM. AF_12/2020</v>
          </cell>
          <cell r="C5232" t="str">
            <v>UN</v>
          </cell>
          <cell r="D5232">
            <v>833.69</v>
          </cell>
        </row>
        <row r="5233">
          <cell r="A5233">
            <v>99258</v>
          </cell>
          <cell r="B5233" t="str">
            <v>CAIXA ENTERRADA HIDRÁULICA RETANGULAR, EM ALVENARIA COM BLOCOS DE CONCRETO, DIMENSÕES INTERNAS: 0,4X0,4X0,4 M PARA REDE DE DRENAGEM. AF_12/2020</v>
          </cell>
          <cell r="C5233" t="str">
            <v>UN</v>
          </cell>
          <cell r="D5233">
            <v>233.25</v>
          </cell>
        </row>
        <row r="5234">
          <cell r="A5234">
            <v>99260</v>
          </cell>
          <cell r="B5234" t="str">
            <v>CAIXA ENTERRADA HIDRÁULICA RETANGULAR, EM ALVENARIA COM BLOCOS DE CONCRETO, DIMENSÕES INTERNAS: 0,6X0,6X0,6 M PARA REDE DE DRENAGEM. AF_12/2020</v>
          </cell>
          <cell r="C5234" t="str">
            <v>UN</v>
          </cell>
          <cell r="D5234">
            <v>430.08</v>
          </cell>
        </row>
        <row r="5235">
          <cell r="A5235">
            <v>99262</v>
          </cell>
          <cell r="B5235" t="str">
            <v>CAIXA ENTERRADA HIDRÁULICA RETANGULAR, EM ALVENARIA COM BLOCOS DE CONCRETO, DIMENSÕES INTERNAS: 0,8X0,8X0,6 M PARA REDE DE DRENAGEM. AF_12/2020</v>
          </cell>
          <cell r="C5235" t="str">
            <v>UN</v>
          </cell>
          <cell r="D5235">
            <v>611.57000000000005</v>
          </cell>
        </row>
        <row r="5236">
          <cell r="A5236">
            <v>99264</v>
          </cell>
          <cell r="B5236" t="str">
            <v>CAIXA ENTERRADA HIDRÁULICA RETANGULAR, EM ALVENARIA COM BLOCOS DE CONCRETO, DIMENSÕES INTERNAS: 1X1X0,6 M PARA REDE DE DRENAGEM. AF_12/2020</v>
          </cell>
          <cell r="C5236" t="str">
            <v>UN</v>
          </cell>
          <cell r="D5236">
            <v>713.85</v>
          </cell>
        </row>
        <row r="5237">
          <cell r="A5237">
            <v>102587</v>
          </cell>
          <cell r="B5237" t="str">
            <v>FURO EM CAIXA D'ÁGUA COM ESPESSURA DE 2 ATÉ 5 MM E DIÂMETRO DE 15 MM. AF_06/2021</v>
          </cell>
          <cell r="C5237" t="str">
            <v>UN</v>
          </cell>
          <cell r="D5237">
            <v>3.45</v>
          </cell>
        </row>
        <row r="5238">
          <cell r="A5238">
            <v>102588</v>
          </cell>
          <cell r="B5238" t="str">
            <v>FURO EM CAIXA D'ÁGUA COM ESPESSURA DE 6 ATÉ 8 MM E DIÂMETRO DE 15 MM. AF_06/2021</v>
          </cell>
          <cell r="C5238" t="str">
            <v>UN</v>
          </cell>
          <cell r="D5238">
            <v>4.99</v>
          </cell>
        </row>
        <row r="5239">
          <cell r="A5239">
            <v>102589</v>
          </cell>
          <cell r="B5239" t="str">
            <v>FURO EM CAIXA D'ÁGUA COM ESPESSURA DE 2 ATÉ 5 MM E DIÂMETRO DE 20 MM. AF_06/2021</v>
          </cell>
          <cell r="C5239" t="str">
            <v>UN</v>
          </cell>
          <cell r="D5239">
            <v>3.84</v>
          </cell>
        </row>
        <row r="5240">
          <cell r="A5240">
            <v>102590</v>
          </cell>
          <cell r="B5240" t="str">
            <v>FURO EM CAIXA D'ÁGUA COM ESPESSURA DE 6 ATÉ 8 MM E DIÂMETRO DE 20 MM. AF_06/2021</v>
          </cell>
          <cell r="C5240" t="str">
            <v>UN</v>
          </cell>
          <cell r="D5240">
            <v>5.38</v>
          </cell>
        </row>
        <row r="5241">
          <cell r="A5241">
            <v>102591</v>
          </cell>
          <cell r="B5241" t="str">
            <v>FURO EM CAIXA D'ÁGUA COM ESPESSURA DE 2 ATÉ 5 MM E DIÂMETRO DE 25 MM. AF_06/2021</v>
          </cell>
          <cell r="C5241" t="str">
            <v>UN</v>
          </cell>
          <cell r="D5241">
            <v>4.2300000000000004</v>
          </cell>
        </row>
        <row r="5242">
          <cell r="A5242">
            <v>102592</v>
          </cell>
          <cell r="B5242" t="str">
            <v>FURO EM CAIXA D'ÁGUA COM ESPESSURA DE 6 ATÉ 8 MM E DIÂMETRO DE 25 MM. AF_06/2021</v>
          </cell>
          <cell r="C5242" t="str">
            <v>UN</v>
          </cell>
          <cell r="D5242">
            <v>5.77</v>
          </cell>
        </row>
        <row r="5243">
          <cell r="A5243">
            <v>102593</v>
          </cell>
          <cell r="B5243" t="str">
            <v>FURO EM CAIXA D'ÁGUA COM ESPESSURA DE 2 ATÉ 5 MM E DIÂMETRO DE 32 MM. AF_06/2021</v>
          </cell>
          <cell r="C5243" t="str">
            <v>UN</v>
          </cell>
          <cell r="D5243">
            <v>4.7699999999999996</v>
          </cell>
        </row>
        <row r="5244">
          <cell r="A5244">
            <v>102594</v>
          </cell>
          <cell r="B5244" t="str">
            <v>FURO EM CAIXA D'ÁGUA COM ESPESSURA DE 6 ATÉ 8 MM E DIÂMETRO DE 32 MM. AF_06/2021</v>
          </cell>
          <cell r="C5244" t="str">
            <v>UN</v>
          </cell>
          <cell r="D5244">
            <v>6.32</v>
          </cell>
        </row>
        <row r="5245">
          <cell r="A5245">
            <v>102595</v>
          </cell>
          <cell r="B5245" t="str">
            <v>FURO EM CAIXA D'ÁGUA COM ESPESSURA DE 2 ATÉ 5 MM E DIÂMETRO DE 40 MM. AF_06/2021</v>
          </cell>
          <cell r="C5245" t="str">
            <v>UN</v>
          </cell>
          <cell r="D5245">
            <v>5.4</v>
          </cell>
        </row>
        <row r="5246">
          <cell r="A5246">
            <v>102596</v>
          </cell>
          <cell r="B5246" t="str">
            <v>FURO EM CAIXA D'ÁGUA COM ESPESSURA DE 6 ATÉ 8 MM E DIÂMETRO DE 40 MM. AF_06/2021</v>
          </cell>
          <cell r="C5246" t="str">
            <v>UN</v>
          </cell>
          <cell r="D5246">
            <v>6.94</v>
          </cell>
        </row>
        <row r="5247">
          <cell r="A5247">
            <v>102597</v>
          </cell>
          <cell r="B5247" t="str">
            <v>FURO EM CAIXA D'ÁGUA COM ESPESSURA DE 2 ATÉ 5 MM E DIÂMETRO DE 50 MM. AF_06/2021</v>
          </cell>
          <cell r="C5247" t="str">
            <v>UN</v>
          </cell>
          <cell r="D5247">
            <v>6.18</v>
          </cell>
        </row>
        <row r="5248">
          <cell r="A5248">
            <v>102598</v>
          </cell>
          <cell r="B5248" t="str">
            <v>FURO EM CAIXA D'ÁGUA COM ESPESSURA DE 6 ATÉ 8 MM E DIÂMETRO DE 50 MM. AF_06/2021</v>
          </cell>
          <cell r="C5248" t="str">
            <v>UN</v>
          </cell>
          <cell r="D5248">
            <v>7.71</v>
          </cell>
        </row>
        <row r="5249">
          <cell r="A5249">
            <v>102599</v>
          </cell>
          <cell r="B5249" t="str">
            <v>FURO EM CAIXA D'ÁGUA COM ESPESSURA DE 2 ATÉ 5 MM E DIÂMETRO DE 60 MM. AF_06/2021</v>
          </cell>
          <cell r="C5249" t="str">
            <v>UN</v>
          </cell>
          <cell r="D5249">
            <v>6.95</v>
          </cell>
        </row>
        <row r="5250">
          <cell r="A5250">
            <v>102600</v>
          </cell>
          <cell r="B5250" t="str">
            <v>FURO EM CAIXA D'ÁGUA COM ESPESSURA DE 6 ATÉ 8 MM E DIÂMETRO DE 60 MM. AF_06/2021</v>
          </cell>
          <cell r="C5250" t="str">
            <v>UN</v>
          </cell>
          <cell r="D5250">
            <v>8.5</v>
          </cell>
        </row>
        <row r="5251">
          <cell r="A5251">
            <v>102601</v>
          </cell>
          <cell r="B5251" t="str">
            <v>FURO EM CAIXA D'ÁGUA COM ESPESSURA DE 2 ATÉ 5 MM E DIÂMETRO DE 75 MM. AF_06/2021</v>
          </cell>
          <cell r="C5251" t="str">
            <v>UN</v>
          </cell>
          <cell r="D5251">
            <v>8.1199999999999992</v>
          </cell>
        </row>
        <row r="5252">
          <cell r="A5252">
            <v>102602</v>
          </cell>
          <cell r="B5252" t="str">
            <v>FURO EM CAIXA D'ÁGUA COM ESPESSURA DE 6 ATÉ 8 MM E DIÂMETRO DE 75 MM. AF_06/2021</v>
          </cell>
          <cell r="C5252" t="str">
            <v>UN</v>
          </cell>
          <cell r="D5252">
            <v>9.67</v>
          </cell>
        </row>
        <row r="5253">
          <cell r="A5253">
            <v>102603</v>
          </cell>
          <cell r="B5253" t="str">
            <v>FURO EM CAIXA D'ÁGUA COM ESPESSURA DE 2 ATÉ 5 MM E DIÂMETRO DE 100 MM. AF_06/2021</v>
          </cell>
          <cell r="C5253" t="str">
            <v>UN</v>
          </cell>
          <cell r="D5253">
            <v>10.07</v>
          </cell>
        </row>
        <row r="5254">
          <cell r="A5254">
            <v>102604</v>
          </cell>
          <cell r="B5254" t="str">
            <v>FURO EM CAIXA D'ÁGUA COM ESPESSURA DE 6 ATÉ 8 MM E DIÂMETRO DE 100 MM. AF_06/2021</v>
          </cell>
          <cell r="C5254" t="str">
            <v>UN</v>
          </cell>
          <cell r="D5254">
            <v>11.61</v>
          </cell>
        </row>
        <row r="5255">
          <cell r="A5255">
            <v>102605</v>
          </cell>
          <cell r="B5255" t="str">
            <v>CAIXA D´ÁGUA EM POLIETILENO, 500 LITROS - FORNECIMENTO E INSTALAÇÃO. AF_06/2021</v>
          </cell>
          <cell r="C5255" t="str">
            <v>UN</v>
          </cell>
          <cell r="D5255">
            <v>295.47000000000003</v>
          </cell>
        </row>
        <row r="5256">
          <cell r="A5256">
            <v>102606</v>
          </cell>
          <cell r="B5256" t="str">
            <v>CAIXA D´ÁGUA EM POLIETILENO, 750 LITROS - FORNECIMENTO E INSTALAÇÃO. AF_06/2021</v>
          </cell>
          <cell r="C5256" t="str">
            <v>UN</v>
          </cell>
          <cell r="D5256">
            <v>455.41</v>
          </cell>
        </row>
        <row r="5257">
          <cell r="A5257">
            <v>102607</v>
          </cell>
          <cell r="B5257" t="str">
            <v>CAIXA D´ÁGUA EM POLIETILENO, 1000 LITROS - FORNECIMENTO E INSTALAÇÃO. AF_06/2021</v>
          </cell>
          <cell r="C5257" t="str">
            <v>UN</v>
          </cell>
          <cell r="D5257">
            <v>487.45</v>
          </cell>
        </row>
        <row r="5258">
          <cell r="A5258">
            <v>102608</v>
          </cell>
          <cell r="B5258" t="str">
            <v>CAIXA D´ÁGUA EM POLIETILENO, 1500 LITROS - FORNECIMENTO E INSTALAÇÃO. AF_06/2021</v>
          </cell>
          <cell r="C5258" t="str">
            <v>UN</v>
          </cell>
          <cell r="D5258">
            <v>1117.83</v>
          </cell>
        </row>
        <row r="5259">
          <cell r="A5259">
            <v>102609</v>
          </cell>
          <cell r="B5259" t="str">
            <v>CAIXA D´ÁGUA EM POLIETILENO, 2000 LITROS - FORNECIMENTO E INSTALAÇÃO. AF_06/2021</v>
          </cell>
          <cell r="C5259" t="str">
            <v>UN</v>
          </cell>
          <cell r="D5259">
            <v>1270.04</v>
          </cell>
        </row>
        <row r="5260">
          <cell r="A5260">
            <v>102610</v>
          </cell>
          <cell r="B5260" t="str">
            <v>CAIXA D´ÁGUA EM POLIETILENO, 3000 LITROS - FORNECIMENTO E INSTALAÇÃO. AF_06/2021</v>
          </cell>
          <cell r="C5260" t="str">
            <v>UN</v>
          </cell>
          <cell r="D5260">
            <v>2183.2399999999998</v>
          </cell>
        </row>
        <row r="5261">
          <cell r="A5261">
            <v>102611</v>
          </cell>
          <cell r="B5261" t="str">
            <v>CAIXA D´ÁGUA EM POLIÉSTER REFORÇADO COM FIBRA DE VIDRO, 500 LITROS - FORNECIMENTO E INSTALAÇÃO. AF_06/2021</v>
          </cell>
          <cell r="C5261" t="str">
            <v>UN</v>
          </cell>
          <cell r="D5261">
            <v>491.12</v>
          </cell>
        </row>
        <row r="5262">
          <cell r="A5262">
            <v>102612</v>
          </cell>
          <cell r="B5262" t="str">
            <v>CAIXA D´ÁGUA EM POLIÉSTER REFORÇADO COM FIBRA DE VIDRO, 750 LITROS - FORNECIMENTO E INSTALAÇÃO. AF_06/2021</v>
          </cell>
          <cell r="C5262" t="str">
            <v>UN</v>
          </cell>
          <cell r="D5262">
            <v>705.23</v>
          </cell>
        </row>
        <row r="5263">
          <cell r="A5263">
            <v>102613</v>
          </cell>
          <cell r="B5263" t="str">
            <v>CAIXA D´ÁGUA EM POLIÉSTER REFORÇADO COM FIBRA DE VIDRO, 1000 LITROS - FORNECIMENTO E INSTALAÇÃO. AF_06/2021</v>
          </cell>
          <cell r="C5263" t="str">
            <v>UN</v>
          </cell>
          <cell r="D5263">
            <v>683.51</v>
          </cell>
        </row>
        <row r="5264">
          <cell r="A5264">
            <v>102614</v>
          </cell>
          <cell r="B5264" t="str">
            <v>CAIXA D´ÁGUA EM POLIÉSTER REFORÇADO COM FIBRA DE VIDRO, 1500 LITROS - FORNECIMENTO E INSTALAÇÃO. AF_06/2021</v>
          </cell>
          <cell r="C5264" t="str">
            <v>UN</v>
          </cell>
          <cell r="D5264">
            <v>1051.1400000000001</v>
          </cell>
        </row>
        <row r="5265">
          <cell r="A5265">
            <v>102615</v>
          </cell>
          <cell r="B5265" t="str">
            <v>CAIXA D´ÁGUA EM POLIÉSTER REFORÇADO COM FIBRA DE VIDRO, 2000 LITROS - FORNECIMENTO E INSTALAÇÃO. AF_06/2021</v>
          </cell>
          <cell r="C5265" t="str">
            <v>UN</v>
          </cell>
          <cell r="D5265">
            <v>1319.18</v>
          </cell>
        </row>
        <row r="5266">
          <cell r="A5266">
            <v>102616</v>
          </cell>
          <cell r="B5266" t="str">
            <v>CAIXA D´ÁGUA EM POLIÉSTER REFORÇADO COM FIBRA DE VIDRO, 3000 LITROS - FORNECIMENTO E INSTALAÇÃO. AF_06/2021</v>
          </cell>
          <cell r="C5266" t="str">
            <v>UN</v>
          </cell>
          <cell r="D5266">
            <v>1952.94</v>
          </cell>
        </row>
        <row r="5267">
          <cell r="A5267">
            <v>102617</v>
          </cell>
          <cell r="B5267" t="str">
            <v>CAIXA D´ÁGUA EM POLIÉSTER REFORÇADO COM FIBRA DE VIDRO, 5000 LITROS - FORNECIMENTO E INSTALAÇÃO. AF_06/2021</v>
          </cell>
          <cell r="C5267" t="str">
            <v>UN</v>
          </cell>
          <cell r="D5267">
            <v>3610.71</v>
          </cell>
        </row>
        <row r="5268">
          <cell r="A5268">
            <v>102618</v>
          </cell>
          <cell r="B5268" t="str">
            <v>CAIXA D´ÁGUA EM POLIÉSTER REFORÇADO COM FIBRA DE VIDRO, 7000 LITROS - FORNECIMENTO E INSTALAÇÃO. AF_06/2021</v>
          </cell>
          <cell r="C5268" t="str">
            <v>UN</v>
          </cell>
          <cell r="D5268">
            <v>4343.68</v>
          </cell>
        </row>
        <row r="5269">
          <cell r="A5269">
            <v>102619</v>
          </cell>
          <cell r="B5269" t="str">
            <v>CAIXA D´ÁGUA EM POLIÉSTER REFORÇADO COM FIBRA DE VIDRO, 10000 LITROS - FORNECIMENTO E INSTALAÇÃO. AF_06/2021</v>
          </cell>
          <cell r="C5269" t="str">
            <v>UN</v>
          </cell>
          <cell r="D5269">
            <v>5830.74</v>
          </cell>
        </row>
        <row r="5270">
          <cell r="A5270">
            <v>102620</v>
          </cell>
          <cell r="B5270" t="str">
            <v>CAIXA D´ÁGUA EM POLIÉSTER REFORÇADO COM FIBRA DE VIDRO, 15000 LITROS - FORNECIMENTO E INSTALAÇÃO. AF_06/2021</v>
          </cell>
          <cell r="C5270" t="str">
            <v>UN</v>
          </cell>
          <cell r="D5270">
            <v>8470.6</v>
          </cell>
        </row>
        <row r="5271">
          <cell r="A5271">
            <v>102621</v>
          </cell>
          <cell r="B5271" t="str">
            <v>CAIXA D´ÁGUA EM POLIÉSTER REFORÇADO COM FIBRA DE VIDRO, 20000 LITROS - FORNECIMENTO E INSTALAÇÃO. AF_06/2021</v>
          </cell>
          <cell r="C5271" t="str">
            <v>UN</v>
          </cell>
          <cell r="D5271">
            <v>13019.77</v>
          </cell>
        </row>
        <row r="5272">
          <cell r="A5272">
            <v>102622</v>
          </cell>
          <cell r="B5272" t="str">
            <v>CAIXA D´ÁGUA EM POLIETILENO, 500 LITROS (INCLUSOS TUBOS, CONEXÕES E TORNEIRA DE BÓIA) - FORNECIMENTO E INSTALAÇÃO. AF_06/2021</v>
          </cell>
          <cell r="C5272" t="str">
            <v>UN</v>
          </cell>
          <cell r="D5272">
            <v>649.91</v>
          </cell>
        </row>
        <row r="5273">
          <cell r="A5273">
            <v>102623</v>
          </cell>
          <cell r="B5273" t="str">
            <v>CAIXA D´ÁGUA EM POLIETILENO, 1000 LITROS (INCLUSOS TUBOS, CONEXÕES E TORNEIRA DE BÓIA) - FORNECIMENTO E INSTALAÇÃO. AF_06/2021</v>
          </cell>
          <cell r="C5273" t="str">
            <v>UN</v>
          </cell>
          <cell r="D5273">
            <v>901.22</v>
          </cell>
        </row>
        <row r="5274">
          <cell r="A5274">
            <v>89482</v>
          </cell>
          <cell r="B5274" t="str">
            <v>CAIXA SIFONADA, PVC, DN 100 X 100 X 50 MM, FORNECIDA E INSTALADA EM RAMAIS DE ENCAMINHAMENTO DE ÁGUA PLUVIAL. AF_06/2022</v>
          </cell>
          <cell r="C5274" t="str">
            <v>UN</v>
          </cell>
          <cell r="D5274">
            <v>41.08</v>
          </cell>
        </row>
        <row r="5275">
          <cell r="A5275">
            <v>89491</v>
          </cell>
          <cell r="B5275" t="str">
            <v>CAIXA SIFONADA, PVC, DN 150 X 185 X 75 MM, FORNECIDA E INSTALADA EM RAMAIS DE ENCAMINHAMENTO DE ÁGUA PLUVIAL. AF_06/2022</v>
          </cell>
          <cell r="C5275" t="str">
            <v>UN</v>
          </cell>
          <cell r="D5275">
            <v>104.48</v>
          </cell>
        </row>
        <row r="5276">
          <cell r="A5276">
            <v>89495</v>
          </cell>
          <cell r="B5276" t="str">
            <v>RALO SIFONADO, PVC, DN 100 X 40 MM, JUNTA SOLDÁVEL, FORNECIDO E INSTALADO EM RAMAIS DE ENCAMINHAMENTO DE ÁGUA PLUVIAL. AF_06/2022</v>
          </cell>
          <cell r="C5276" t="str">
            <v>UN</v>
          </cell>
          <cell r="D5276">
            <v>18.940000000000001</v>
          </cell>
        </row>
        <row r="5277">
          <cell r="A5277">
            <v>89707</v>
          </cell>
          <cell r="B5277" t="str">
            <v>CAIXA SIFONADA, PVC, DN 100 X 100 X 50 MM, JUNTA ELÁSTICA, FORNECIDA E INSTALADA EM RAMAL DE DESCARGA OU EM RAMAL DE ESGOTO SANITÁRIO. AF_08/2022</v>
          </cell>
          <cell r="C5277" t="str">
            <v>UN</v>
          </cell>
          <cell r="D5277">
            <v>50.06</v>
          </cell>
        </row>
        <row r="5278">
          <cell r="A5278">
            <v>89708</v>
          </cell>
          <cell r="B5278" t="str">
            <v>CAIXA SIFONADA, PVC, DN 150 X 185 X 75 MM, JUNTA ELÁSTICA, FORNECIDA E INSTALADA EM RAMAL DE DESCARGA OU EM RAMAL DE ESGOTO SANITÁRIO. AF_08/2022</v>
          </cell>
          <cell r="C5278" t="str">
            <v>UN</v>
          </cell>
          <cell r="D5278">
            <v>107.63</v>
          </cell>
        </row>
        <row r="5279">
          <cell r="A5279">
            <v>89709</v>
          </cell>
          <cell r="B5279" t="str">
            <v>RALO SIFONADO, PVC, DN 100 X 40 MM, JUNTA SOLDÁVEL, FORNECIDO E INSTALADO EM RAMAL DE DESCARGA OU EM RAMAL DE ESGOTO SANITÁRIO. AF_08/2022</v>
          </cell>
          <cell r="C5279" t="str">
            <v>UN</v>
          </cell>
          <cell r="D5279">
            <v>21.63</v>
          </cell>
        </row>
        <row r="5280">
          <cell r="A5280">
            <v>89710</v>
          </cell>
          <cell r="B5280" t="str">
            <v>RALO SECO, PVC, DN 100 X 40 MM, JUNTA SOLDÁVEL, FORNECIDO E INSTALADO EM RAMAL DE DESCARGA OU EM RAMAL DE ESGOTO SANITÁRIO. AF_08/2022</v>
          </cell>
          <cell r="C5280" t="str">
            <v>UN</v>
          </cell>
          <cell r="D5280">
            <v>18.95</v>
          </cell>
        </row>
        <row r="5281">
          <cell r="A5281">
            <v>104326</v>
          </cell>
          <cell r="B5281" t="str">
            <v>RALO SECO CÔNICO, PVC, DN 100 X 40 MM, JUNTA SOLDÁVEL, FORNECIDO E INSTALADO EM RAMAL DE DESCARGA OU EM RAMAL DE ESGOTO SANITÁRIO. AF_08/2022</v>
          </cell>
          <cell r="C5281" t="str">
            <v>UN</v>
          </cell>
          <cell r="D5281">
            <v>20.61</v>
          </cell>
        </row>
        <row r="5282">
          <cell r="A5282">
            <v>104327</v>
          </cell>
          <cell r="B5282" t="str">
            <v>RALO SIFONADO REDONDO, PVC, DN 100 X 40 MM, JUNTA SOLDÁVEL, FORNECIDO E INSTALADO EM RAMAL DE DESCARGA OU EM RAMAL DE ESGOTO SANITÁRIO. AF_08/2022</v>
          </cell>
          <cell r="C5282" t="str">
            <v>UN</v>
          </cell>
          <cell r="D5282">
            <v>19.63</v>
          </cell>
        </row>
        <row r="5283">
          <cell r="A5283">
            <v>104328</v>
          </cell>
          <cell r="B5283" t="str">
            <v>CAIXA SIFONADA, COM GRELHA QUADRADA, PVC, DN 150 X 150 X 50 MM, JUNTA SOLDÁVEL, FORNECIDA E INSTALADA EM RAMAL DE DESCARGA OU EM RAMAL DE ESGOTO SANITÁRIO. AF_08/2022</v>
          </cell>
          <cell r="C5283" t="str">
            <v>UN</v>
          </cell>
          <cell r="D5283">
            <v>72.92</v>
          </cell>
        </row>
        <row r="5284">
          <cell r="A5284">
            <v>104329</v>
          </cell>
          <cell r="B5284" t="str">
            <v>CAIXA SIFONADA, COM GRELHA REDONDA, PVC, DN 150 X 150 X 50 MM, JUNTA SOLDÁVEL, FORNECIDA E INSTALADA EM RAMAL DE DESCARGA OU EM RAMAL DE ESGOTO SANITÁRIO. AF_08/2022</v>
          </cell>
          <cell r="C5284" t="str">
            <v>UN</v>
          </cell>
          <cell r="D5284">
            <v>82.48</v>
          </cell>
        </row>
        <row r="5285">
          <cell r="A5285">
            <v>86872</v>
          </cell>
          <cell r="B5285" t="str">
            <v>TANQUE DE LOUÇA BRANCA COM COLUNA, 30L OU EQUIVALENTE - FORNECIMENTO E INSTALAÇÃO. AF_01/2020</v>
          </cell>
          <cell r="C5285" t="str">
            <v>UN</v>
          </cell>
          <cell r="D5285">
            <v>816.42</v>
          </cell>
        </row>
        <row r="5286">
          <cell r="A5286">
            <v>86874</v>
          </cell>
          <cell r="B5286" t="str">
            <v>TANQUE DE LOUÇA BRANCA SUSPENSO, 18L OU EQUIVALENTE - FORNECIMENTO E INSTALAÇÃO. AF_01/2020</v>
          </cell>
          <cell r="C5286" t="str">
            <v>UN</v>
          </cell>
          <cell r="D5286">
            <v>574.48</v>
          </cell>
        </row>
        <row r="5287">
          <cell r="A5287">
            <v>86875</v>
          </cell>
          <cell r="B5287" t="str">
            <v>TANQUE DE MÁRMORE SINTÉTICO COM COLUNA, 22L OU EQUIVALENTE   FORNECIMENTO E INSTALAÇÃO. AF_01/2020</v>
          </cell>
          <cell r="C5287" t="str">
            <v>UN</v>
          </cell>
          <cell r="D5287">
            <v>446.11</v>
          </cell>
        </row>
        <row r="5288">
          <cell r="A5288">
            <v>86876</v>
          </cell>
          <cell r="B5288" t="str">
            <v>TANQUE DE MÁRMORE SINTÉTICO SUSPENSO, 22L OU EQUIVALENTE - FORNECIMENTO E INSTALAÇÃO. AF_01/2020</v>
          </cell>
          <cell r="C5288" t="str">
            <v>UN</v>
          </cell>
          <cell r="D5288">
            <v>259.12</v>
          </cell>
        </row>
        <row r="5289">
          <cell r="A5289">
            <v>86877</v>
          </cell>
          <cell r="B5289" t="str">
            <v>VÁLVULA EM METAL CROMADO 1.1/2" X 1.1/2" PARA TANQUE OU LAVATÓRIO, COM OU SEM LADRÃO - FORNECIMENTO E INSTALAÇÃO. AF_01/2020</v>
          </cell>
          <cell r="C5289" t="str">
            <v>UN</v>
          </cell>
          <cell r="D5289">
            <v>59.71</v>
          </cell>
        </row>
        <row r="5290">
          <cell r="A5290">
            <v>86878</v>
          </cell>
          <cell r="B5290" t="str">
            <v>VÁLVULA EM METAL CROMADO TIPO AMERICANA 3.1/2" X 1.1/2" PARA PIA - FORNECIMENTO E INSTALAÇÃO. AF_01/2020</v>
          </cell>
          <cell r="C5290" t="str">
            <v>UN</v>
          </cell>
          <cell r="D5290">
            <v>64.3</v>
          </cell>
        </row>
        <row r="5291">
          <cell r="A5291">
            <v>86879</v>
          </cell>
          <cell r="B5291" t="str">
            <v>VÁLVULA EM PLÁSTICO 1" PARA PIA, TANQUE OU LAVATÓRIO, COM OU SEM LADRÃO - FORNECIMENTO E INSTALAÇÃO. AF_01/2020</v>
          </cell>
          <cell r="C5291" t="str">
            <v>UN</v>
          </cell>
          <cell r="D5291">
            <v>9.1999999999999993</v>
          </cell>
        </row>
        <row r="5292">
          <cell r="A5292">
            <v>86880</v>
          </cell>
          <cell r="B5292" t="str">
            <v>VÁLVULA EM PLÁSTICO CROMADO TIPO AMERICANA 3.1/2" X 1.1/2" SEM ADAPTADOR PARA PIA - FORNECIMENTO E INSTALAÇÃO. AF_01/2020</v>
          </cell>
          <cell r="C5292" t="str">
            <v>UN</v>
          </cell>
          <cell r="D5292">
            <v>24.53</v>
          </cell>
        </row>
        <row r="5293">
          <cell r="A5293">
            <v>86881</v>
          </cell>
          <cell r="B5293" t="str">
            <v>SIFÃO DO TIPO GARRAFA EM METAL CROMADO 1 X 1.1/2" - FORNECIMENTO E INSTALAÇÃO. AF_01/2020</v>
          </cell>
          <cell r="C5293" t="str">
            <v>UN</v>
          </cell>
          <cell r="D5293">
            <v>179.91</v>
          </cell>
        </row>
        <row r="5294">
          <cell r="A5294">
            <v>86882</v>
          </cell>
          <cell r="B5294" t="str">
            <v>SIFÃO DO TIPO GARRAFA/COPO EM PVC 1.1/4  X 1.1/2" - FORNECIMENTO E INSTALAÇÃO. AF_01/2020</v>
          </cell>
          <cell r="C5294" t="str">
            <v>UN</v>
          </cell>
          <cell r="D5294">
            <v>20.86</v>
          </cell>
        </row>
        <row r="5295">
          <cell r="A5295">
            <v>86883</v>
          </cell>
          <cell r="B5295" t="str">
            <v>SIFÃO DO TIPO FLEXÍVEL EM PVC 1  X 1.1/2  - FORNECIMENTO E INSTALAÇÃO. AF_01/2020</v>
          </cell>
          <cell r="C5295" t="str">
            <v>UN</v>
          </cell>
          <cell r="D5295">
            <v>11.37</v>
          </cell>
        </row>
        <row r="5296">
          <cell r="A5296">
            <v>86884</v>
          </cell>
          <cell r="B5296" t="str">
            <v>ENGATE FLEXÍVEL EM PLÁSTICO BRANCO, 1/2" X 30CM - FORNECIMENTO E INSTALAÇÃO. AF_01/2020</v>
          </cell>
          <cell r="C5296" t="str">
            <v>UN</v>
          </cell>
          <cell r="D5296">
            <v>10.26</v>
          </cell>
        </row>
        <row r="5297">
          <cell r="A5297">
            <v>86885</v>
          </cell>
          <cell r="B5297" t="str">
            <v>ENGATE FLEXÍVEL EM PLÁSTICO BRANCO, 1/2" X 40CM - FORNECIMENTO E INSTALAÇÃO. AF_01/2020</v>
          </cell>
          <cell r="C5297" t="str">
            <v>UN</v>
          </cell>
          <cell r="D5297">
            <v>11.59</v>
          </cell>
        </row>
        <row r="5298">
          <cell r="A5298">
            <v>86886</v>
          </cell>
          <cell r="B5298" t="str">
            <v>ENGATE FLEXÍVEL EM INOX, 1/2  X 30CM - FORNECIMENTO E INSTALAÇÃO. AF_01/2020</v>
          </cell>
          <cell r="C5298" t="str">
            <v>UN</v>
          </cell>
          <cell r="D5298">
            <v>44.31</v>
          </cell>
        </row>
        <row r="5299">
          <cell r="A5299">
            <v>86887</v>
          </cell>
          <cell r="B5299" t="str">
            <v>ENGATE FLEXÍVEL EM INOX, 1/2  X 40CM - FORNECIMENTO E INSTALAÇÃO. AF_01/2020</v>
          </cell>
          <cell r="C5299" t="str">
            <v>UN</v>
          </cell>
          <cell r="D5299">
            <v>48.01</v>
          </cell>
        </row>
        <row r="5300">
          <cell r="A5300">
            <v>86888</v>
          </cell>
          <cell r="B5300" t="str">
            <v>VASO SANITÁRIO SIFONADO COM CAIXA ACOPLADA LOUÇA BRANCA - FORNECIMENTO E INSTALAÇÃO. AF_01/2020</v>
          </cell>
          <cell r="C5300" t="str">
            <v>UN</v>
          </cell>
          <cell r="D5300">
            <v>556.88</v>
          </cell>
        </row>
        <row r="5301">
          <cell r="A5301">
            <v>86889</v>
          </cell>
          <cell r="B5301" t="str">
            <v>BANCADA DE GRANITO CINZA POLIDO, DE 1,50 X 0,60 M, PARA PIA DE COZINHA - FORNECIMENTO E INSTALAÇÃO. AF_01/2020</v>
          </cell>
          <cell r="C5301" t="str">
            <v>UN</v>
          </cell>
          <cell r="D5301">
            <v>491.84</v>
          </cell>
        </row>
        <row r="5302">
          <cell r="A5302">
            <v>86893</v>
          </cell>
          <cell r="B5302" t="str">
            <v>BANCADA DE MÁRMORE BRANCO POLIDO, DE 1,50 X 0,60 M, PARA PIA DE COZINHA - FORNECIMENTO E INSTALAÇÃO. AF_01/2020</v>
          </cell>
          <cell r="C5302" t="str">
            <v>UN</v>
          </cell>
          <cell r="D5302">
            <v>361.24</v>
          </cell>
        </row>
        <row r="5303">
          <cell r="A5303">
            <v>86894</v>
          </cell>
          <cell r="B5303" t="str">
            <v>BANCADA DE MÁRMORE SINTÉTICO, DE 120 X 60CM, COM CUBA INTEGRADA - FORNECIMENTO E INSTALAÇÃO. AF_01/2020</v>
          </cell>
          <cell r="C5303" t="str">
            <v>UN</v>
          </cell>
          <cell r="D5303">
            <v>250.06</v>
          </cell>
        </row>
        <row r="5304">
          <cell r="A5304">
            <v>86895</v>
          </cell>
          <cell r="B5304" t="str">
            <v>BANCADA DE GRANITO CINZA POLIDO, DE 0,50 X 0,60 M, PARA LAVATÓRIO - FORNECIMENTO E INSTALAÇÃO. AF_01/2020</v>
          </cell>
          <cell r="C5304" t="str">
            <v>UN</v>
          </cell>
          <cell r="D5304">
            <v>265.47000000000003</v>
          </cell>
        </row>
        <row r="5305">
          <cell r="A5305">
            <v>86899</v>
          </cell>
          <cell r="B5305" t="str">
            <v>BANCADA DE MÁRMORE BRANCO POLIDO, DE 0,50 X 0,60 M, PARA LAVATÓRIO - FORNECIMENTO E INSTALAÇÃO. AF_01/2020</v>
          </cell>
          <cell r="C5305" t="str">
            <v>UN</v>
          </cell>
          <cell r="D5305">
            <v>216.47</v>
          </cell>
        </row>
        <row r="5306">
          <cell r="A5306">
            <v>86900</v>
          </cell>
          <cell r="B5306" t="str">
            <v>CUBA DE EMBUTIR RETANGULAR DE AÇO INOXIDÁVEL, 46 X 30 X 12 CM - FORNECIMENTO E INSTALAÇÃO. AF_01/2020</v>
          </cell>
          <cell r="C5306" t="str">
            <v>UN</v>
          </cell>
          <cell r="D5306">
            <v>246.19</v>
          </cell>
        </row>
        <row r="5307">
          <cell r="A5307">
            <v>86901</v>
          </cell>
          <cell r="B5307" t="str">
            <v>CUBA DE EMBUTIR OVAL EM LOUÇA BRANCA, 35 X 50CM OU EQUIVALENTE - FORNECIMENTO E INSTALAÇÃO. AF_01/2020</v>
          </cell>
          <cell r="C5307" t="str">
            <v>UN</v>
          </cell>
          <cell r="D5307">
            <v>167.1</v>
          </cell>
        </row>
        <row r="5308">
          <cell r="A5308">
            <v>86902</v>
          </cell>
          <cell r="B5308" t="str">
            <v>LAVATÓRIO LOUÇA BRANCA COM COLUNA, *44 X 35,5* CM, PADRÃO POPULAR - FORNECIMENTO E INSTALAÇÃO. AF_01/2020</v>
          </cell>
          <cell r="C5308" t="str">
            <v>UN</v>
          </cell>
          <cell r="D5308">
            <v>343.72</v>
          </cell>
        </row>
        <row r="5309">
          <cell r="A5309">
            <v>86903</v>
          </cell>
          <cell r="B5309" t="str">
            <v>LAVATÓRIO LOUÇA BRANCA COM COLUNA, 45 X 55CM OU EQUIVALENTE, PADRÃO MÉDIO - FORNECIMENTO E INSTALAÇÃO. AF_01/2020</v>
          </cell>
          <cell r="C5309" t="str">
            <v>UN</v>
          </cell>
          <cell r="D5309">
            <v>388.12</v>
          </cell>
        </row>
        <row r="5310">
          <cell r="A5310">
            <v>86904</v>
          </cell>
          <cell r="B5310" t="str">
            <v>LAVATÓRIO LOUÇA BRANCA SUSPENSO, 29,5 X 39CM OU EQUIVALENTE, PADRÃO POPULAR - FORNECIMENTO E INSTALAÇÃO. AF_01/2020</v>
          </cell>
          <cell r="C5310" t="str">
            <v>UN</v>
          </cell>
          <cell r="D5310">
            <v>164.22</v>
          </cell>
        </row>
        <row r="5311">
          <cell r="A5311">
            <v>86905</v>
          </cell>
          <cell r="B5311" t="str">
            <v>APARELHO MISTURADOR DE MESA PARA LAVATÓRIO, PADRÃO MÉDIO - FORNECIMENTO E INSTALAÇÃO. AF_01/2020</v>
          </cell>
          <cell r="C5311" t="str">
            <v>UN</v>
          </cell>
          <cell r="D5311">
            <v>320.70999999999998</v>
          </cell>
        </row>
        <row r="5312">
          <cell r="A5312">
            <v>86906</v>
          </cell>
          <cell r="B5312" t="str">
            <v>TORNEIRA CROMADA DE MESA, 1/2" OU 3/4", PARA LAVATÓRIO, PADRÃO POPULAR - FORNECIMENTO E INSTALAÇÃO. AF_01/2020</v>
          </cell>
          <cell r="C5312" t="str">
            <v>UN</v>
          </cell>
          <cell r="D5312">
            <v>59.43</v>
          </cell>
        </row>
        <row r="5313">
          <cell r="A5313">
            <v>86908</v>
          </cell>
          <cell r="B5313" t="str">
            <v>APARELHO MISTURADOR DE MESA PARA PIA DE COZINHA, PADRÃO MÉDIO - FORNECIMENTO E INSTALAÇÃO. AF_01/2020</v>
          </cell>
          <cell r="C5313" t="str">
            <v>UN</v>
          </cell>
          <cell r="D5313">
            <v>381.41</v>
          </cell>
        </row>
        <row r="5314">
          <cell r="A5314">
            <v>86909</v>
          </cell>
          <cell r="B5314" t="str">
            <v>TORNEIRA CROMADA TUBO MÓVEL, DE MESA, 1/2" OU 3/4", PARA PIA DE COZINHA, PADRÃO ALTO - FORNECIMENTO E INSTALAÇÃO. AF_01/2020</v>
          </cell>
          <cell r="C5314" t="str">
            <v>UN</v>
          </cell>
          <cell r="D5314">
            <v>103.19</v>
          </cell>
        </row>
        <row r="5315">
          <cell r="A5315">
            <v>86910</v>
          </cell>
          <cell r="B5315" t="str">
            <v>TORNEIRA CROMADA TUBO MÓVEL, DE PAREDE, 1/2" OU 3/4", PARA PIA DE COZINHA, PADRÃO MÉDIO - FORNECIMENTO E INSTALAÇÃO. AF_01/2020</v>
          </cell>
          <cell r="C5315" t="str">
            <v>UN</v>
          </cell>
          <cell r="D5315">
            <v>101.19</v>
          </cell>
        </row>
        <row r="5316">
          <cell r="A5316">
            <v>86911</v>
          </cell>
          <cell r="B5316" t="str">
            <v>TORNEIRA CROMADA LONGA, DE PAREDE, 1/2" OU 3/4", PARA PIA DE COZINHA, PADRÃO POPULAR - FORNECIMENTO E INSTALAÇÃO. AF_01/2020</v>
          </cell>
          <cell r="C5316" t="str">
            <v>UN</v>
          </cell>
          <cell r="D5316">
            <v>69.569999999999993</v>
          </cell>
        </row>
        <row r="5317">
          <cell r="A5317">
            <v>86913</v>
          </cell>
          <cell r="B5317" t="str">
            <v>TORNEIRA CROMADA 1/2" OU 3/4" PARA TANQUE, PADRÃO POPULAR - FORNECIMENTO E INSTALAÇÃO. AF_01/2020</v>
          </cell>
          <cell r="C5317" t="str">
            <v>UN</v>
          </cell>
          <cell r="D5317">
            <v>44.23</v>
          </cell>
        </row>
        <row r="5318">
          <cell r="A5318">
            <v>86914</v>
          </cell>
          <cell r="B5318" t="str">
            <v>TORNEIRA CROMADA 1/2" OU 3/4" PARA TANQUE, PADRÃO MÉDIO - FORNECIMENTO E INSTALAÇÃO. AF_01/2020</v>
          </cell>
          <cell r="C5318" t="str">
            <v>UN</v>
          </cell>
          <cell r="D5318">
            <v>78.290000000000006</v>
          </cell>
        </row>
        <row r="5319">
          <cell r="A5319">
            <v>86915</v>
          </cell>
          <cell r="B5319" t="str">
            <v>TORNEIRA CROMADA DE MESA, 1/2" OU 3/4", PARA LAVATÓRIO, PADRÃO MÉDIO - FORNECIMENTO E INSTALAÇÃO. AF_01/2020</v>
          </cell>
          <cell r="C5319" t="str">
            <v>UN</v>
          </cell>
          <cell r="D5319">
            <v>113.03</v>
          </cell>
        </row>
        <row r="5320">
          <cell r="A5320">
            <v>86916</v>
          </cell>
          <cell r="B5320" t="str">
            <v>TORNEIRA PLÁSTICA 3/4" PARA TANQUE - FORNECIMENTO E INSTALAÇÃO. AF_01/2020</v>
          </cell>
          <cell r="C5320" t="str">
            <v>UN</v>
          </cell>
          <cell r="D5320">
            <v>21.32</v>
          </cell>
        </row>
        <row r="5321">
          <cell r="A5321">
            <v>86919</v>
          </cell>
          <cell r="B5321" t="str">
            <v>TANQUE DE LOUÇA BRANCA COM COLUNA, 30L OU EQUIVALENTE, INCLUSO SIFÃO FLEXÍVEL EM PVC, VÁLVULA METÁLICA E TORNEIRA DE METAL CROMADO PADRÃO MÉDIO - FORNECIMENTO E INSTALAÇÃO. AF_01/2020</v>
          </cell>
          <cell r="C5321" t="str">
            <v>UN</v>
          </cell>
          <cell r="D5321">
            <v>965.79</v>
          </cell>
        </row>
        <row r="5322">
          <cell r="A5322">
            <v>86920</v>
          </cell>
          <cell r="B5322" t="str">
            <v>TANQUE DE LOUÇA BRANCA COM COLUNA, 30L OU EQUIVALENTE, INCLUSO SIFÃO FLEXÍVEL EM PVC, VÁLVULA PLÁSTICA E TORNEIRA DE METAL CROMADO PADRÃO POPULAR - FORNECIMENTO E INSTALAÇÃO. AF_01/2020</v>
          </cell>
          <cell r="C5322" t="str">
            <v>UN</v>
          </cell>
          <cell r="D5322">
            <v>881.22</v>
          </cell>
        </row>
        <row r="5323">
          <cell r="A5323">
            <v>86921</v>
          </cell>
          <cell r="B5323" t="str">
            <v>TANQUE DE LOUÇA BRANCA COM COLUNA, 30L OU EQUIVALENTE, INCLUSO SIFÃO FLEXÍVEL EM PVC, VÁLVULA PLÁSTICA E TORNEIRA DE PLÁSTICO - FORNECIMENTO E INSTALAÇÃO. AF_01/2020</v>
          </cell>
          <cell r="C5323" t="str">
            <v>UN</v>
          </cell>
          <cell r="D5323">
            <v>858.31</v>
          </cell>
        </row>
        <row r="5324">
          <cell r="A5324">
            <v>86922</v>
          </cell>
          <cell r="B5324" t="str">
            <v>TANQUE DE LOUÇA BRANCA SUSPENSO, 18L OU EQUIVALENTE, INCLUSO SIFÃO TIPO GARRAFA EM METAL CROMADO, VÁLVULA METÁLICA E TORNEIRA DE METAL CROMADO PADRÃO MÉDIO - FORNECIMENTO E INSTALAÇÃO. AF_01/2020</v>
          </cell>
          <cell r="C5324" t="str">
            <v>UN</v>
          </cell>
          <cell r="D5324">
            <v>892.39</v>
          </cell>
        </row>
        <row r="5325">
          <cell r="A5325">
            <v>86923</v>
          </cell>
          <cell r="B5325" t="str">
            <v>TANQUE DE LOUÇA BRANCA SUSPENSO, 18L OU EQUIVALENTE, INCLUSO SIFÃO TIPO GARRAFA EM PVC, VÁLVULA PLÁSTICA E TORNEIRA DE METAL CROMADO PADRÃO POPULAR - FORNECIMENTO E INSTALAÇÃO. AF_01/2020</v>
          </cell>
          <cell r="C5325" t="str">
            <v>UN</v>
          </cell>
          <cell r="D5325">
            <v>648.77</v>
          </cell>
        </row>
        <row r="5326">
          <cell r="A5326">
            <v>86924</v>
          </cell>
          <cell r="B5326" t="str">
            <v>TANQUE DE LOUÇA BRANCA SUSPENSO, 18L OU EQUIVALENTE, INCLUSO SIFÃO TIPO GARRAFA EM PVC, VÁLVULA PLÁSTICA E TORNEIRA DE PLÁSTICO - FORNECIMENTO E INSTALAÇÃO. AF_01/2020</v>
          </cell>
          <cell r="C5326" t="str">
            <v>UN</v>
          </cell>
          <cell r="D5326">
            <v>625.86</v>
          </cell>
        </row>
        <row r="5327">
          <cell r="A5327">
            <v>86925</v>
          </cell>
          <cell r="B5327" t="str">
            <v>TANQUE DE MÁRMORE SINTÉTICO COM COLUNA, 22L OU EQUIVALENTE, INCLUSO SIFÃO FLEXÍVEL EM PVC, VÁLVULA PLÁSTICA E TORNEIRA DE METAL CROMADO PADRÃO POPULAR - FORNECIMENTO E INSTALAÇÃO. AF_01/2020</v>
          </cell>
          <cell r="C5327" t="str">
            <v>UN</v>
          </cell>
          <cell r="D5327">
            <v>510.91</v>
          </cell>
        </row>
        <row r="5328">
          <cell r="A5328">
            <v>86926</v>
          </cell>
          <cell r="B5328" t="str">
            <v>TANQUE DE MÁRMORE SINTÉTICO COM COLUNA, 22L OU EQUIVALENTE, INCLUSO SIFÃO FLEXÍVEL EM PVC, VÁLVULA PLÁSTICA E TORNEIRA DE PLÁSTICO - FORNECIMENTO E INSTALAÇÃO. AF_01/2020</v>
          </cell>
          <cell r="C5328" t="str">
            <v>UN</v>
          </cell>
          <cell r="D5328">
            <v>488</v>
          </cell>
        </row>
        <row r="5329">
          <cell r="A5329">
            <v>86927</v>
          </cell>
          <cell r="B5329" t="str">
            <v>TANQUE DE MÁRMORE SINTÉTICO SUSPENSO, 22L OU EQUIVALENTE, INCLUSO SIFÃO TIPO GARRAFA EM PVC, VÁLVULA PLÁSTICA E TORNEIRA DE METAL CROMADO PADRÃO POPULAR - FORNEC. E INSTALAÇÃO. AF_01/2020</v>
          </cell>
          <cell r="C5329" t="str">
            <v>UN</v>
          </cell>
          <cell r="D5329">
            <v>333.41</v>
          </cell>
        </row>
        <row r="5330">
          <cell r="A5330">
            <v>86928</v>
          </cell>
          <cell r="B5330" t="str">
            <v>TANQUE DE MÁRMORE SINTÉTICO SUSPENSO, 22L OU EQUIVALENTE, INCLUSO SIFÃO TIPO GARRAFA EM PVC, VÁLVULA PLÁSTICA E TORNEIRA DE PLÁSTICO - FORNECIMENTO E INSTALAÇÃO. AF_01/2020</v>
          </cell>
          <cell r="C5330" t="str">
            <v>UN</v>
          </cell>
          <cell r="D5330">
            <v>310.5</v>
          </cell>
        </row>
        <row r="5331">
          <cell r="A5331">
            <v>86929</v>
          </cell>
          <cell r="B5331" t="str">
            <v>TANQUE DE MÁRMORE SINTÉTICO SUSPENSO, 22L OU EQUIVALENTE, INCLUSO SIFÃO FLEXÍVEL EM PVC, VÁLVULA PLÁSTICA E TORNEIRA DE METAL CROMADO PADRÃO POPULAR - FORNECIMENTO E INSTALAÇÃO. AF_01/2020</v>
          </cell>
          <cell r="C5331" t="str">
            <v>UN</v>
          </cell>
          <cell r="D5331">
            <v>323.92</v>
          </cell>
        </row>
        <row r="5332">
          <cell r="A5332">
            <v>86930</v>
          </cell>
          <cell r="B5332" t="str">
            <v>TANQUE DE MÁRMORE SINTÉTICO SUSPENSO, 22L OU EQUIVALENTE, INCLUSO SIFÃO FLEXÍVEL EM PVC, VÁLVULA PLÁSTICA E TORNEIRA DE PLÁSTICO - FORNECIMENTO E INSTALAÇÃO. AF_01/2020</v>
          </cell>
          <cell r="C5332" t="str">
            <v>UN</v>
          </cell>
          <cell r="D5332">
            <v>301.01</v>
          </cell>
        </row>
        <row r="5333">
          <cell r="A5333">
            <v>86931</v>
          </cell>
          <cell r="B5333" t="str">
            <v>VASO SANITÁRIO SIFONADO COM CAIXA ACOPLADA LOUÇA BRANCA, INCLUSO ENGATE FLEXÍVEL EM PLÁSTICO BRANCO, 1/2  X 40CM - FORNECIMENTO E INSTALAÇÃO. AF_01/2020</v>
          </cell>
          <cell r="C5333" t="str">
            <v>UN</v>
          </cell>
          <cell r="D5333">
            <v>568.47</v>
          </cell>
        </row>
        <row r="5334">
          <cell r="A5334">
            <v>86932</v>
          </cell>
          <cell r="B5334" t="str">
            <v>VASO SANITÁRIO SIFONADO COM CAIXA ACOPLADA LOUÇA BRANCA - PADRÃO MÉDIO, INCLUSO ENGATE FLEXÍVEL EM METAL CROMADO, 1/2  X 40CM - FORNECIMENTO E INSTALAÇÃO. AF_01/2020</v>
          </cell>
          <cell r="C5334" t="str">
            <v>UN</v>
          </cell>
          <cell r="D5334">
            <v>604.89</v>
          </cell>
        </row>
        <row r="5335">
          <cell r="A5335">
            <v>86933</v>
          </cell>
          <cell r="B5335" t="str">
            <v>BANCADA DE MÁRMORE SINTÉTICO 120 X 60CM, COM CUBA INTEGRADA, INCLUSO SIFÃO TIPO GARRAFA EM PVC, VÁLVULA EM PLÁSTICO CROMADO TIPO AMERICANA E TORNEIRA CROMADA LONGA, DE PAREDE, PADRÃO POPULAR - FORNECIMENTO E INSTALAÇÃO. AF_01/2020</v>
          </cell>
          <cell r="C5335" t="str">
            <v>UN</v>
          </cell>
          <cell r="D5335">
            <v>365.02</v>
          </cell>
        </row>
        <row r="5336">
          <cell r="A5336">
            <v>86934</v>
          </cell>
          <cell r="B5336" t="str">
            <v>BANCADA DE MÁRMORE SINTÉTICO 120 X 60CM, COM CUBA INTEGRADA, INCLUSO SIFÃO TIPO FLEXÍVEL EM PVC, VÁLVULA EM PLÁSTICO CROMADO TIPO AMERICANA E TORNEIRA CROMADA LONGA, DE PAREDE, PADRÃO POPULAR - FORNECIMENTO E INSTALAÇÃO. AF_01/2020</v>
          </cell>
          <cell r="C5336" t="str">
            <v>UN</v>
          </cell>
          <cell r="D5336">
            <v>355.53</v>
          </cell>
        </row>
        <row r="5337">
          <cell r="A5337">
            <v>86935</v>
          </cell>
          <cell r="B5337" t="str">
            <v>CUBA DE EMBUTIR DE AÇO INOXIDÁVEL MÉDIA, INCLUSO VÁLVULA TIPO AMERICANA EM METAL CROMADO E SIFÃO FLEXÍVEL EM PVC - FORNECIMENTO E INSTALAÇÃO. AF_01/2020</v>
          </cell>
          <cell r="C5337" t="str">
            <v>UN</v>
          </cell>
          <cell r="D5337">
            <v>321.86</v>
          </cell>
        </row>
        <row r="5338">
          <cell r="A5338">
            <v>86936</v>
          </cell>
          <cell r="B5338" t="str">
            <v>CUBA DE EMBUTIR DE AÇO INOXIDÁVEL MÉDIA, INCLUSO VÁLVULA TIPO AMERICANA E SIFÃO TIPO GARRAFA EM METAL CROMADO - FORNECIMENTO E INSTALAÇÃO. AF_01/2020</v>
          </cell>
          <cell r="C5338" t="str">
            <v>UN</v>
          </cell>
          <cell r="D5338">
            <v>490.4</v>
          </cell>
        </row>
        <row r="5339">
          <cell r="A5339">
            <v>86937</v>
          </cell>
          <cell r="B5339" t="str">
            <v>CUBA DE EMBUTIR OVAL EM LOUÇA BRANCA, 35 X 50CM OU EQUIVALENTE, INCLUSO VÁLVULA EM METAL CROMADO E SIFÃO FLEXÍVEL EM PVC - FORNECIMENTO E INSTALAÇÃO. AF_01/2020</v>
          </cell>
          <cell r="C5339" t="str">
            <v>UN</v>
          </cell>
          <cell r="D5339">
            <v>238.18</v>
          </cell>
        </row>
        <row r="5340">
          <cell r="A5340">
            <v>86938</v>
          </cell>
          <cell r="B5340" t="str">
            <v>CUBA DE EMBUTIR OVAL EM LOUÇA BRANCA, 35 X 50CM OU EQUIVALENTE, INCLUSO VÁLVULA E SIFÃO TIPO GARRAFA EM METAL CROMADO - FORNECIMENTO E INSTALAÇÃO. AF_01/2020</v>
          </cell>
          <cell r="C5340" t="str">
            <v>UN</v>
          </cell>
          <cell r="D5340">
            <v>406.72</v>
          </cell>
        </row>
        <row r="5341">
          <cell r="A5341">
            <v>86939</v>
          </cell>
          <cell r="B5341" t="str">
            <v>LAVATÓRIO LOUÇA BRANCA COM COLUNA, *44 X 35,5* CM, PADRÃO POPULAR, INCLUSO SIFÃO FLEXÍVEL EM PVC, VÁLVULA E ENGATE FLEXÍVEL 30CM EM PLÁSTICO E COM TORNEIRA CROMADA PADRÃO POPULAR - FORNECIMENTO E INSTALAÇÃO. AF_01/2020</v>
          </cell>
          <cell r="C5341" t="str">
            <v>UN</v>
          </cell>
          <cell r="D5341">
            <v>433.98</v>
          </cell>
        </row>
        <row r="5342">
          <cell r="A5342">
            <v>86940</v>
          </cell>
          <cell r="B5342" t="str">
            <v>LAVATÓRIO LOUÇA BRANCA COM COLUNA, 45 X 55CM OU EQUIVALENTE, PADRÃO MÉDIO, INCLUSO SIFÃO TIPO GARRAFA, VÁLVULA E ENGATE FLEXÍVEL DE 40CM EM METAL CROMADO, COM APARELHO MISTURADOR PADRÃO MÉDIO - FORNECIMENTO E INSTALAÇÃO. AF_01/2020</v>
          </cell>
          <cell r="C5342" t="str">
            <v>UN</v>
          </cell>
          <cell r="D5342">
            <v>1044.47</v>
          </cell>
        </row>
        <row r="5343">
          <cell r="A5343">
            <v>86941</v>
          </cell>
          <cell r="B5343" t="str">
            <v>LAVATÓRIO LOUÇA BRANCA COM COLUNA, 45 X 55CM OU EQUIVALENTE, PADRÃO MÉDIO, INCLUSO SIFÃO TIPO GARRAFA, VÁLVULA E ENGATE FLEXÍVEL DE 40CM EM METAL CROMADO, COM TORNEIRA CROMADA DE MESA, PADRÃO MÉDIO - FORNECIMENTO E INSTALAÇÃO. AF_01/2020</v>
          </cell>
          <cell r="C5343" t="str">
            <v>UN</v>
          </cell>
          <cell r="D5343">
            <v>788.78</v>
          </cell>
        </row>
        <row r="5344">
          <cell r="A5344">
            <v>86942</v>
          </cell>
          <cell r="B5344" t="str">
            <v>LAVATÓRIO LOUÇA BRANCA SUSPENSO, 29,5 X 39CM OU EQUIVALENTE, PADRÃO POPULAR, INCLUSO SIFÃO TIPO GARRAFA EM PVC, VÁLVULA E ENGATE FLEXÍVEL 30CM EM PLÁSTICO E TORNEIRA CROMADA DE MESA, PADRÃO POPULAR - FORNECIMENTO E INSTALAÇÃO. AF_01/2020</v>
          </cell>
          <cell r="C5344" t="str">
            <v>UN</v>
          </cell>
          <cell r="D5344">
            <v>263.97000000000003</v>
          </cell>
        </row>
        <row r="5345">
          <cell r="A5345">
            <v>86943</v>
          </cell>
          <cell r="B5345" t="str">
            <v>LAVATÓRIO LOUÇA BRANCA SUSPENSO, 29,5 X 39CM OU EQUIVALENTE, PADRÃO POPULAR, INCLUSO SIFÃO FLEXÍVEL EM PVC, VÁLVULA E ENGATE FLEXÍVEL 30CM EM PLÁSTICO E TORNEIRA CROMADA DE MESA, PADRÃO POPULAR - FORNECIMENTO E INSTALAÇÃO. AF_01/2020</v>
          </cell>
          <cell r="C5345" t="str">
            <v>UN</v>
          </cell>
          <cell r="D5345">
            <v>254.48</v>
          </cell>
        </row>
        <row r="5346">
          <cell r="A5346">
            <v>86947</v>
          </cell>
          <cell r="B5346" t="str">
            <v>BANCADA MÁRMORE BRANCO, 50 X 60 CM, INCLUSO CUBA DE EMBUTIR OVAL EM LOUÇA BRANCA 35 X 50 CM, VÁLVULA, SIFÃO TIPO GARRAFA E ENGATE FLEXÍVEL 40 CM EM METAL CROMADO E APARELHO MISTURADOR DE MESA, PADRÃO MÉDIO - FORNEC. E INSTALAÇÃO. AF_01/2020</v>
          </cell>
          <cell r="C5346" t="str">
            <v>UN</v>
          </cell>
          <cell r="D5346">
            <v>1039.92</v>
          </cell>
        </row>
        <row r="5347">
          <cell r="A5347">
            <v>93396</v>
          </cell>
          <cell r="B5347" t="str">
            <v>BANCADA GRANITO CINZA,  50 X 60 CM, INCL. CUBA DE EMBUTIR OVAL LOUÇA BRANCA 35 X 50 CM, VÁLVULA METAL CROMADO, SIFÃO FLEXÍVEL PVC, ENGATE 30 CM FLEXÍVEL PLÁSTICO E TORNEIRA CROMADA DE MESA, PADRÃO POPULAR - FORNEC. E INSTALAÇÃO. AF_01/2020</v>
          </cell>
          <cell r="C5347" t="str">
            <v>UN</v>
          </cell>
          <cell r="D5347">
            <v>573.34</v>
          </cell>
        </row>
        <row r="5348">
          <cell r="A5348">
            <v>93441</v>
          </cell>
          <cell r="B5348" t="str">
            <v>BANCADA GRANITO CINZA  150 X 60 CM, COM CUBA DE EMBUTIR DE AÇO, VÁLVULA AMERICANA EM METAL, SIFÃO FLEXÍVEL EM PVC, ENGATE FLEXÍVEL 30 CM, TORNEIRA CROMADA LONGA, DE PAREDE, 1/2" OU 3/4", P/ COZINHA, PADRÃO POPULAR - FORNEC. E INSTALAÇÃO. AF_01/2020</v>
          </cell>
          <cell r="C5348" t="str">
            <v>UN</v>
          </cell>
          <cell r="D5348">
            <v>893.53</v>
          </cell>
        </row>
        <row r="5349">
          <cell r="A5349">
            <v>93442</v>
          </cell>
          <cell r="B5349" t="str">
            <v>BANCADA MÁRMORE BRANCO 150 X 60 CM, COM CUBA DE EMBUTIR DE AÇO, VÁLVULA AMERICANA E SIFÃO TIPO GARRAFA EM METAL , ENGATE FLEXÍVEL 30 CM, TORNEIRA CROMADA, DE MESA, 1/2" OU 3/4", PARA PIA COZINHA, PADRÃO ALTO - FORNEC. E INSTALAÇÃO. AF_01/2020</v>
          </cell>
          <cell r="C5349" t="str">
            <v>UN</v>
          </cell>
          <cell r="D5349">
            <v>965.09</v>
          </cell>
        </row>
        <row r="5350">
          <cell r="A5350">
            <v>95469</v>
          </cell>
          <cell r="B5350" t="str">
            <v>VASO SANITARIO SIFONADO CONVENCIONAL COM  LOUÇA BRANCA - FORNECIMENTO E INSTALAÇÃO. AF_01/2020</v>
          </cell>
          <cell r="C5350" t="str">
            <v>UN</v>
          </cell>
          <cell r="D5350">
            <v>334.51</v>
          </cell>
        </row>
        <row r="5351">
          <cell r="A5351">
            <v>95470</v>
          </cell>
          <cell r="B5351" t="str">
            <v>VASO SANITARIO SIFONADO CONVENCIONAL COM LOUÇA BRANCA, INCLUSO CONJUNTO DE LIGAÇÃO PARA BACIA SANITÁRIA AJUSTÁVEL - FORNECIMENTO E INSTALAÇÃO. AF_01/2020</v>
          </cell>
          <cell r="C5351" t="str">
            <v>UN</v>
          </cell>
          <cell r="D5351">
            <v>343.63</v>
          </cell>
        </row>
        <row r="5352">
          <cell r="A5352">
            <v>95471</v>
          </cell>
          <cell r="B5352" t="str">
            <v>VASO SANITARIO SIFONADO CONVENCIONAL PARA PCD SEM FURO FRONTAL COM  LOUÇA BRANCA SEM ASSENTO -  FORNECIMENTO E INSTALAÇÃO. AF_01/2020</v>
          </cell>
          <cell r="C5352" t="str">
            <v>UN</v>
          </cell>
          <cell r="D5352">
            <v>882.22</v>
          </cell>
        </row>
        <row r="5353">
          <cell r="A5353">
            <v>95472</v>
          </cell>
          <cell r="B5353" t="str">
            <v>VASO SANITARIO SIFONADO CONVENCIONAL PARA PCD SEM FURO FRONTAL COM LOUÇA BRANCA SEM ASSENTO, INCLUSO CONJUNTO DE LIGAÇÃO PARA BACIA SANITÁRIA AJUSTÁVEL - FORNECIMENTO E INSTALAÇÃO. AF_01/2020</v>
          </cell>
          <cell r="C5353" t="str">
            <v>UN</v>
          </cell>
          <cell r="D5353">
            <v>891.34</v>
          </cell>
        </row>
        <row r="5354">
          <cell r="A5354">
            <v>95542</v>
          </cell>
          <cell r="B5354" t="str">
            <v>PORTA TOALHA ROSTO EM METAL CROMADO, TIPO ARGOLA, INCLUSO FIXAÇÃO. AF_01/2020</v>
          </cell>
          <cell r="C5354" t="str">
            <v>UN</v>
          </cell>
          <cell r="D5354">
            <v>38.840000000000003</v>
          </cell>
        </row>
        <row r="5355">
          <cell r="A5355">
            <v>95543</v>
          </cell>
          <cell r="B5355" t="str">
            <v>PORTA TOALHA BANHO EM METAL CROMADO, TIPO BARRA, INCLUSO FIXAÇÃO. AF_01/2020</v>
          </cell>
          <cell r="C5355" t="str">
            <v>UN</v>
          </cell>
          <cell r="D5355">
            <v>65.150000000000006</v>
          </cell>
        </row>
        <row r="5356">
          <cell r="A5356">
            <v>95544</v>
          </cell>
          <cell r="B5356" t="str">
            <v>PAPELEIRA DE PAREDE EM METAL CROMADO SEM TAMPA, INCLUSO FIXAÇÃO. AF_01/2020</v>
          </cell>
          <cell r="C5356" t="str">
            <v>UN</v>
          </cell>
          <cell r="D5356">
            <v>47.58</v>
          </cell>
        </row>
        <row r="5357">
          <cell r="A5357">
            <v>95545</v>
          </cell>
          <cell r="B5357" t="str">
            <v>SABONETEIRA DE PAREDE EM METAL CROMADO, INCLUSO FIXAÇÃO. AF_01/2020</v>
          </cell>
          <cell r="C5357" t="str">
            <v>UN</v>
          </cell>
          <cell r="D5357">
            <v>46.65</v>
          </cell>
        </row>
        <row r="5358">
          <cell r="A5358">
            <v>95546</v>
          </cell>
          <cell r="B5358" t="str">
            <v>KIT DE ACESSORIOS PARA BANHEIRO EM METAL CROMADO, 5 PECAS, INCLUSO FIXAÇÃO. AF_01/2020</v>
          </cell>
          <cell r="C5358" t="str">
            <v>UN</v>
          </cell>
          <cell r="D5358">
            <v>158.49</v>
          </cell>
        </row>
        <row r="5359">
          <cell r="A5359">
            <v>95547</v>
          </cell>
          <cell r="B5359" t="str">
            <v>SABONETEIRA PLASTICA TIPO DISPENSER PARA SABONETE LIQUIDO COM RESERVATORIO 800 A 1500 ML, INCLUSO FIXAÇÃO. AF_01/2020</v>
          </cell>
          <cell r="C5359" t="str">
            <v>UN</v>
          </cell>
          <cell r="D5359">
            <v>78.36</v>
          </cell>
        </row>
        <row r="5360">
          <cell r="A5360">
            <v>100848</v>
          </cell>
          <cell r="B5360" t="str">
            <v>VASO SANITÁRIO INFANTIL LOUÇA BRANCA - FORNECIMENTO E INSTALACAO. AF_01/2020</v>
          </cell>
          <cell r="C5360" t="str">
            <v>UN</v>
          </cell>
          <cell r="D5360">
            <v>632.37</v>
          </cell>
        </row>
        <row r="5361">
          <cell r="A5361">
            <v>100849</v>
          </cell>
          <cell r="B5361" t="str">
            <v>ASSENTO SANITÁRIO CONVENCIONAL - FORNECIMENTO E INSTALACAO. AF_01/2020</v>
          </cell>
          <cell r="C5361" t="str">
            <v>UN</v>
          </cell>
          <cell r="D5361">
            <v>44.03</v>
          </cell>
        </row>
        <row r="5362">
          <cell r="A5362">
            <v>100851</v>
          </cell>
          <cell r="B5362" t="str">
            <v>ASSENTO SANITÁRIO INFANTIL - FORNECIMENTO E INSTALACAO. AF_01/2020</v>
          </cell>
          <cell r="C5362" t="str">
            <v>UN</v>
          </cell>
          <cell r="D5362">
            <v>87.92</v>
          </cell>
        </row>
        <row r="5363">
          <cell r="A5363">
            <v>100852</v>
          </cell>
          <cell r="B5363" t="str">
            <v>CUBA DE EMBUTIR RETANGULAR DE AÇO INOXIDÁVEL, 56 X 33 X 12 CM - FORNECIMENTO E INSTALAÇÃO. AF_01/2020</v>
          </cell>
          <cell r="C5363" t="str">
            <v>UN</v>
          </cell>
          <cell r="D5363">
            <v>269.8</v>
          </cell>
        </row>
        <row r="5364">
          <cell r="A5364">
            <v>100853</v>
          </cell>
          <cell r="B5364" t="str">
            <v>TORNEIRA CROMADA DE MESA PARA LAVATORIO, TIPO MONOCOMANDO. AF_01/2020</v>
          </cell>
          <cell r="C5364" t="str">
            <v>UN</v>
          </cell>
          <cell r="D5364">
            <v>273.11</v>
          </cell>
        </row>
        <row r="5365">
          <cell r="A5365">
            <v>100854</v>
          </cell>
          <cell r="B5365" t="str">
            <v>TORNEIRA CROMADA DE MESA PARA LAVATÓRIO COM SENSOR DE PRESENCA. AF_01/2020</v>
          </cell>
          <cell r="C5365" t="str">
            <v>UN</v>
          </cell>
          <cell r="D5365">
            <v>1409.12</v>
          </cell>
        </row>
        <row r="5366">
          <cell r="A5366">
            <v>100856</v>
          </cell>
          <cell r="B5366" t="str">
            <v>MANOPLA E CANOPLA CROMADA - FORNECIMENTO E INSTALAÇÃO. AF_01/2020</v>
          </cell>
          <cell r="C5366" t="str">
            <v>UN</v>
          </cell>
          <cell r="D5366">
            <v>30.5</v>
          </cell>
        </row>
        <row r="5367">
          <cell r="A5367">
            <v>100857</v>
          </cell>
          <cell r="B5367" t="str">
            <v>ACABAMENTO MONOCOMANDO PARA CHUVEIRO - FORNECIMENTO E INSTALAÇÃO. AF_01/2020</v>
          </cell>
          <cell r="C5367" t="str">
            <v>UN</v>
          </cell>
          <cell r="D5367">
            <v>414.19</v>
          </cell>
        </row>
        <row r="5368">
          <cell r="A5368">
            <v>100858</v>
          </cell>
          <cell r="B5368" t="str">
            <v>MICTÓRIO SIFONADO LOUÇA BRANCA - PADRÃO MÉDIO - FORNECIMENTO E INSTALAÇÃO. AF_01/2020</v>
          </cell>
          <cell r="C5368" t="str">
            <v>UN</v>
          </cell>
          <cell r="D5368">
            <v>765.1</v>
          </cell>
        </row>
        <row r="5369">
          <cell r="A5369">
            <v>100859</v>
          </cell>
          <cell r="B5369" t="str">
            <v>MICTÓRIO SIFONADO LOUÇA BRANCA PARA ENTRADA DE ÁGUA EMBUTIDA - PADRÃO ALTO - FORNECIMENTO E INSTALAÇÃO. AF_01/2020</v>
          </cell>
          <cell r="C5369" t="str">
            <v>UN</v>
          </cell>
          <cell r="D5369">
            <v>1168.31</v>
          </cell>
        </row>
        <row r="5370">
          <cell r="A5370">
            <v>100860</v>
          </cell>
          <cell r="B5370" t="str">
            <v>CHUVEIRO ELÉTRICO COMUM CORPO PLÁSTICO, TIPO DUCHA - FORNECIMENTO E INSTALAÇÃO. AF_01/2020</v>
          </cell>
          <cell r="C5370" t="str">
            <v>UN</v>
          </cell>
          <cell r="D5370">
            <v>97.45</v>
          </cell>
        </row>
        <row r="5371">
          <cell r="A5371">
            <v>100861</v>
          </cell>
          <cell r="B5371" t="str">
            <v>SUPORTE MÃO FRANCESA EM AÇO, ABAS IGUAIS 30 CM, CAPACIDADE MINIMA 60 KG, BRANCO - FORNECIMENTO E INSTALAÇÃO. AF_01/2020</v>
          </cell>
          <cell r="C5371" t="str">
            <v>UN</v>
          </cell>
          <cell r="D5371">
            <v>34.51</v>
          </cell>
        </row>
        <row r="5372">
          <cell r="A5372">
            <v>100862</v>
          </cell>
          <cell r="B5372" t="str">
            <v>SUPORTE MÃO FRANCESA EM ACO, ABAS IGUAIS 40 CM, CAPACIDADE MINIMA 70 KG, BRANCO - FORNECIMENTO E INSTALAÇÃO. AF_01/2020</v>
          </cell>
          <cell r="C5372" t="str">
            <v>UN</v>
          </cell>
          <cell r="D5372">
            <v>37.92</v>
          </cell>
        </row>
        <row r="5373">
          <cell r="A5373">
            <v>100863</v>
          </cell>
          <cell r="B5373" t="str">
            <v>BARRA DE APOIO EM "L", EM ACO INOX POLIDO 70 X 70 CM, FIXADA NA PAREDE - FORNECIMENTO E INSTALACAO. AF_01/2020</v>
          </cell>
          <cell r="C5373" t="str">
            <v>UN</v>
          </cell>
          <cell r="D5373">
            <v>632.37</v>
          </cell>
        </row>
        <row r="5374">
          <cell r="A5374">
            <v>100864</v>
          </cell>
          <cell r="B5374" t="str">
            <v>BARRA DE APOIO EM "L", EM ACO INOX POLIDO 80 X 80 CM, FIXADA NA PAREDE - FORNECIMENTO E INSTALACAO. AF_01/2020</v>
          </cell>
          <cell r="C5374" t="str">
            <v>UN</v>
          </cell>
          <cell r="D5374">
            <v>694.68</v>
          </cell>
        </row>
        <row r="5375">
          <cell r="A5375">
            <v>100865</v>
          </cell>
          <cell r="B5375" t="str">
            <v>BARRA DE APOIO LATERAL ARTICULADA, COM TRAVA, EM ACO INOX POLIDO, FIXADA NA PAREDE - FORNECIMENTO E INSTALAÇÃO. AF_01/2020</v>
          </cell>
          <cell r="C5375" t="str">
            <v>UN</v>
          </cell>
          <cell r="D5375">
            <v>617.48</v>
          </cell>
        </row>
        <row r="5376">
          <cell r="A5376">
            <v>100866</v>
          </cell>
          <cell r="B5376" t="str">
            <v>BARRA DE APOIO RETA, EM ACO INOX POLIDO, COMPRIMENTO 60CM, FIXADA NA PAREDE - FORNECIMENTO E INSTALAÇÃO. AF_01/2020</v>
          </cell>
          <cell r="C5376" t="str">
            <v>UN</v>
          </cell>
          <cell r="D5376">
            <v>326.02999999999997</v>
          </cell>
        </row>
        <row r="5377">
          <cell r="A5377">
            <v>100867</v>
          </cell>
          <cell r="B5377" t="str">
            <v>BARRA DE APOIO RETA, EM ACO INOX POLIDO, COMPRIMENTO 70 CM,  FIXADA NA PAREDE - FORNECIMENTO E INSTALAÇÃO. AF_01/2020</v>
          </cell>
          <cell r="C5377" t="str">
            <v>UN</v>
          </cell>
          <cell r="D5377">
            <v>346.58</v>
          </cell>
        </row>
        <row r="5378">
          <cell r="A5378">
            <v>100868</v>
          </cell>
          <cell r="B5378" t="str">
            <v>BARRA DE APOIO RETA, EM ACO INOX POLIDO, COMPRIMENTO 80 CM,  FIXADA NA PAREDE - FORNECIMENTO E INSTALAÇÃO. AF_01/2020</v>
          </cell>
          <cell r="C5378" t="str">
            <v>UN</v>
          </cell>
          <cell r="D5378">
            <v>360.25</v>
          </cell>
        </row>
        <row r="5379">
          <cell r="A5379">
            <v>100869</v>
          </cell>
          <cell r="B5379" t="str">
            <v>BARRA DE APOIO RETA, EM ACO INOX POLIDO, COMPRIMENTO 90 CM,  FIXADA NA PAREDE - FORNECIMENTO E INSTALAÇÃO. AF_01/2020</v>
          </cell>
          <cell r="C5379" t="str">
            <v>UN</v>
          </cell>
          <cell r="D5379">
            <v>370.74</v>
          </cell>
        </row>
        <row r="5380">
          <cell r="A5380">
            <v>100870</v>
          </cell>
          <cell r="B5380" t="str">
            <v>BARRA DE APOIO RETA, EM ALUMINIO, COMPRIMENTO 60 CM,  FIXADA NA PAREDE - FORNECIMENTO E INSTALAÇÃO. AF_01/2020</v>
          </cell>
          <cell r="C5380" t="str">
            <v>UN</v>
          </cell>
          <cell r="D5380">
            <v>247.41</v>
          </cell>
        </row>
        <row r="5381">
          <cell r="A5381">
            <v>100871</v>
          </cell>
          <cell r="B5381" t="str">
            <v>BARRA DE APOIO RETA, EM ALUMINIO, COMPRIMENTO 70 CM,  FIXADA NA PAREDE - FORNECIMENTO E INSTALAÇÃO. AF_01/2020</v>
          </cell>
          <cell r="C5381" t="str">
            <v>UN</v>
          </cell>
          <cell r="D5381">
            <v>263.12</v>
          </cell>
        </row>
        <row r="5382">
          <cell r="A5382">
            <v>100872</v>
          </cell>
          <cell r="B5382" t="str">
            <v>BARRA DE APOIO RETA, EM ALUMINIO, COMPRIMENTO 80 CM,  FIXADA NA PAREDE - FORNECIMENTO E INSTALAÇÃO. AF_01/2020</v>
          </cell>
          <cell r="C5382" t="str">
            <v>UN</v>
          </cell>
          <cell r="D5382">
            <v>273.16000000000003</v>
          </cell>
        </row>
        <row r="5383">
          <cell r="A5383">
            <v>100873</v>
          </cell>
          <cell r="B5383" t="str">
            <v>BARRA DE APOIO RETA, EM ALUMINIO, COMPRIMENTO 90 CM,  FIXADA NA PAREDE - FORNECIMENTO E INSTALAÇÃO. AF_01/2020</v>
          </cell>
          <cell r="C5383" t="str">
            <v>UN</v>
          </cell>
          <cell r="D5383">
            <v>279.42</v>
          </cell>
        </row>
        <row r="5384">
          <cell r="A5384">
            <v>100874</v>
          </cell>
          <cell r="B5384" t="str">
            <v>PUXADOR PARA PCD, FIXADO NA PORTA - FORNECIMENTO E INSTALAÇÃO. AF_01/2020</v>
          </cell>
          <cell r="C5384" t="str">
            <v>UN</v>
          </cell>
          <cell r="D5384">
            <v>326.02999999999997</v>
          </cell>
        </row>
        <row r="5385">
          <cell r="A5385">
            <v>100875</v>
          </cell>
          <cell r="B5385" t="str">
            <v>BANCO ARTICULADO, EM ACO INOX, PARA PCD, FIXADO NA PAREDE - FORNECIMENTO E INSTALAÇÃO. AF_01/2020</v>
          </cell>
          <cell r="C5385" t="str">
            <v>UN</v>
          </cell>
          <cell r="D5385">
            <v>1139.71</v>
          </cell>
        </row>
        <row r="5386">
          <cell r="A5386">
            <v>100878</v>
          </cell>
          <cell r="B5386" t="str">
            <v>VASO SANITÁRIO SIFONADO COM CAIXA ACOPLADA, LOUÇA BRANCA - PADRÃO ALTO - FORNECIMENTO E INSTALAÇÃO. AF_01/2020</v>
          </cell>
          <cell r="C5386" t="str">
            <v>UN</v>
          </cell>
          <cell r="D5386">
            <v>750.64</v>
          </cell>
        </row>
        <row r="5387">
          <cell r="A5387">
            <v>98052</v>
          </cell>
          <cell r="B5387" t="str">
            <v>TANQUE SÉPTICO CIRCULAR, EM CONCRETO PRÉ-MOLDADO, DIÂMETRO INTERNO = 1,10 M, ALTURA INTERNA = 2,50 M, VOLUME ÚTIL: 2138,2 L (PARA 5 CONTRIBUINTES). AF_12/2020_PA</v>
          </cell>
          <cell r="C5387" t="str">
            <v>UN</v>
          </cell>
          <cell r="D5387">
            <v>2075.67</v>
          </cell>
        </row>
        <row r="5388">
          <cell r="A5388">
            <v>98053</v>
          </cell>
          <cell r="B5388" t="str">
            <v>TANQUE SÉPTICO CIRCULAR, EM CONCRETO PRÉ-MOLDADO, DIÂMETRO INTERNO = 1,40 M, ALTURA INTERNA = 2,50 M, VOLUME ÚTIL: 3463,6 L (PARA 13 CONTRIBUINTES). AF_12/2020_PA</v>
          </cell>
          <cell r="C5388" t="str">
            <v>UN</v>
          </cell>
          <cell r="D5388">
            <v>2857.78</v>
          </cell>
        </row>
        <row r="5389">
          <cell r="A5389">
            <v>98054</v>
          </cell>
          <cell r="B5389" t="str">
            <v>TANQUE SÉPTICO CIRCULAR, EM CONCRETO PRÉ-MOLDADO, DIÂMETRO INTERNO = 1,88 M, ALTURA INTERNA = 2,50 M, VOLUME ÚTIL: 6245,8 L (PARA 32 CONTRIBUINTES). AF_12/2020_PA</v>
          </cell>
          <cell r="C5389" t="str">
            <v>UN</v>
          </cell>
          <cell r="D5389">
            <v>4645.59</v>
          </cell>
        </row>
        <row r="5390">
          <cell r="A5390">
            <v>98055</v>
          </cell>
          <cell r="B5390" t="str">
            <v>TANQUE SÉPTICO CIRCULAR, EM CONCRETO PRÉ-MOLDADO, DIÂMETRO INTERNO = 2,38 M, ALTURA INTERNA = 2,50 M, VOLUME ÚTIL: 10009,8 L (PARA 69 CONTRIBUINTES). AF_12/2020_PA</v>
          </cell>
          <cell r="C5390" t="str">
            <v>UN</v>
          </cell>
          <cell r="D5390">
            <v>6319.41</v>
          </cell>
        </row>
        <row r="5391">
          <cell r="A5391">
            <v>98056</v>
          </cell>
          <cell r="B5391" t="str">
            <v>TANQUE SÉPTICO CIRCULAR, EM CONCRETO PRÉ-MOLDADO, DIÂMETRO INTERNO = 2,38 M, ALTURA INTERNA = 3,0 M, VOLUME ÚTIL: 12234,2 L (PARA 86 CONTRIBUINTES). AF_12/2020_PA</v>
          </cell>
          <cell r="C5391" t="str">
            <v>UN</v>
          </cell>
          <cell r="D5391">
            <v>7377.69</v>
          </cell>
        </row>
        <row r="5392">
          <cell r="A5392">
            <v>98057</v>
          </cell>
          <cell r="B5392" t="str">
            <v>TANQUE SÉPTICO CIRCULAR, EM CONCRETO PRÉ-MOLDADO, DIÂMETRO INTERNO = 2,88 M, ALTURA INTERNA = 2,50 M, VOLUME ÚTIL: 14657,4 L (PARA 105 CONTRIBUINTES). AF_12/2020_PA</v>
          </cell>
          <cell r="C5392" t="str">
            <v>UN</v>
          </cell>
          <cell r="D5392">
            <v>8786.0300000000007</v>
          </cell>
        </row>
        <row r="5393">
          <cell r="A5393">
            <v>98058</v>
          </cell>
          <cell r="B5393" t="str">
            <v>FILTRO ANAERÓBIO CIRCULAR, EM CONCRETO PRÉ-MOLDADO, DIÂMETRO INTERNO = 1,10 M, ALTURA INTERNA = 1,50 M, VOLUME ÚTIL: 1140,4 L (PARA 5 CONTRIBUINTES). AF_12/2020_PA</v>
          </cell>
          <cell r="C5393" t="str">
            <v>UN</v>
          </cell>
          <cell r="D5393">
            <v>1812.38</v>
          </cell>
        </row>
        <row r="5394">
          <cell r="A5394">
            <v>98059</v>
          </cell>
          <cell r="B5394" t="str">
            <v>FILTRO ANAERÓBIO CIRCULAR, EM CONCRETO PRÉ-MOLDADO, DIÂMETRO INTERNO = 1,88 M, ALTURA INTERNA = 1,50 M, VOLUME ÚTIL: 3331,1 L (PARA 19 CONTRIBUINTES). AF_12/2020_PA</v>
          </cell>
          <cell r="C5394" t="str">
            <v>UN</v>
          </cell>
          <cell r="D5394">
            <v>3931.17</v>
          </cell>
        </row>
        <row r="5395">
          <cell r="A5395">
            <v>98060</v>
          </cell>
          <cell r="B5395" t="str">
            <v>FILTRO ANAERÓBIO CIRCULAR, EM CONCRETO PRÉ-MOLDADO, DIÂMETRO INTERNO = 2,38 M, ALTURA INTERNA = 1,50 M, VOLUME ÚTIL: 5338,6 L (PARA 34 CONTRIBUINTES). AF_12/2020_PA</v>
          </cell>
          <cell r="C5395" t="str">
            <v>UN</v>
          </cell>
          <cell r="D5395">
            <v>5513.31</v>
          </cell>
        </row>
        <row r="5396">
          <cell r="A5396">
            <v>98061</v>
          </cell>
          <cell r="B5396" t="str">
            <v>FILTRO ANAERÓBIO CIRCULAR, EM CONCRETO PRÉ-MOLDADO, DIÂMETRO INTERNO = 2,88 M, ALTURA INTERNA = 1,50 M, VOLUME ÚTIL: 7817,3 L (PARA 75 CONTRIBUINTES). AF_12/2020_PA</v>
          </cell>
          <cell r="C5396" t="str">
            <v>UN</v>
          </cell>
          <cell r="D5396">
            <v>7704.07</v>
          </cell>
        </row>
        <row r="5397">
          <cell r="A5397">
            <v>98062</v>
          </cell>
          <cell r="B5397" t="str">
            <v>SUMIDOURO CIRCULAR, EM CONCRETO PRÉ-MOLDADO, DIÂMETRO INTERNO = 1,88 M, ALTURA INTERNA = 2,00 M, ÁREA DE INFILTRAÇÃO: 13,1 M² (PARA 5 CONTRIBUINTES). AF_12/2020_PA</v>
          </cell>
          <cell r="C5397" t="str">
            <v>UN</v>
          </cell>
          <cell r="D5397">
            <v>3087.04</v>
          </cell>
        </row>
        <row r="5398">
          <cell r="A5398">
            <v>98063</v>
          </cell>
          <cell r="B5398" t="str">
            <v>SUMIDOURO CIRCULAR, EM CONCRETO PRÉ-MOLDADO, DIÂMETRO INTERNO = 2,38 M, ALTURA INTERNA = 2,50 M, ÁREA DE INFILTRAÇÃO: 21,3 M² (PARA 8 CONTRIBUINTES). AF_12/2020_PA</v>
          </cell>
          <cell r="C5398" t="str">
            <v>UN</v>
          </cell>
          <cell r="D5398">
            <v>4717.7</v>
          </cell>
        </row>
        <row r="5399">
          <cell r="A5399">
            <v>98064</v>
          </cell>
          <cell r="B5399" t="str">
            <v>SUMIDOURO CIRCULAR, EM CONCRETO PRÉ-MOLDADO, DIÂMETRO INTERNO = 2,38 M, ALTURA INTERNA = 3,0 M, ÁREA DE INFILTRAÇÃO: 25 M² (PARA 10 CONTRIBUINTES). AF_12/2020_PA</v>
          </cell>
          <cell r="C5399" t="str">
            <v>UN</v>
          </cell>
          <cell r="D5399">
            <v>5456.75</v>
          </cell>
        </row>
        <row r="5400">
          <cell r="A5400">
            <v>98065</v>
          </cell>
          <cell r="B5400" t="str">
            <v>SUMIDOURO CIRCULAR, EM CONCRETO PRÉ-MOLDADO, DIÂMETRO INTERNO = 2,88 M, ALTURA INTERNA = 3,0 M, ÁREA DE INFILTRAÇÃO: 31,4 M² (PARA 12 CONTRIBUINTES). AF_12/2020_PA</v>
          </cell>
          <cell r="C5400" t="str">
            <v>UN</v>
          </cell>
          <cell r="D5400">
            <v>7584.35</v>
          </cell>
        </row>
        <row r="5401">
          <cell r="A5401">
            <v>98066</v>
          </cell>
          <cell r="B5401" t="str">
            <v>TANQUE SÉPTICO RETANGULAR, EM ALVENARIA COM TIJOLOS CERÂMICOS MACIÇOS, DIMENSÕES INTERNAS: 1,0 X 2,0 X H=1,4 M, VOLUME ÚTIL: 2000 L (PARA 5 CONTRIBUINTES). AF_12/2020</v>
          </cell>
          <cell r="C5401" t="str">
            <v>UN</v>
          </cell>
          <cell r="D5401">
            <v>4237.05</v>
          </cell>
        </row>
        <row r="5402">
          <cell r="A5402">
            <v>98067</v>
          </cell>
          <cell r="B5402" t="str">
            <v>TANQUE SÉPTICO RETANGULAR, EM ALVENARIA COM TIJOLOS CERÂMICOS MACIÇOS, DIMENSÕES INTERNAS: 1,2 X 2,4 X H=1,6 M, VOLUME ÚTIL: 3456 L (PARA 13 CONTRIBUINTES). AF_12/2020</v>
          </cell>
          <cell r="C5402" t="str">
            <v>UN</v>
          </cell>
          <cell r="D5402">
            <v>5634.99</v>
          </cell>
        </row>
        <row r="5403">
          <cell r="A5403">
            <v>98068</v>
          </cell>
          <cell r="B5403" t="str">
            <v>TANQUE SÉPTICO RETANGULAR, EM ALVENARIA COM TIJOLOS CERÂMICOS MACIÇOS, DIMENSÕES INTERNAS: 1,4 X 3,2 X H=1,8 M, VOLUME ÚTIL: 6272 L (PARA 32 CONTRIBUINTES). AF_12/2020</v>
          </cell>
          <cell r="C5403" t="str">
            <v>UN</v>
          </cell>
          <cell r="D5403">
            <v>7956.51</v>
          </cell>
        </row>
        <row r="5404">
          <cell r="A5404">
            <v>98069</v>
          </cell>
          <cell r="B5404" t="str">
            <v>TANQUE SÉPTICO RETANGULAR, EM ALVENARIA COM TIJOLOS CERÂMICOS MACIÇOS, DIMENSÕES INTERNAS: 1,6 X 4,4 X H=1,8 M, VOLUME ÚTIL: 9856 L (PARA 68 CONTRIBUINTES). AF_12/2020</v>
          </cell>
          <cell r="C5404" t="str">
            <v>UN</v>
          </cell>
          <cell r="D5404">
            <v>10762.57</v>
          </cell>
        </row>
        <row r="5405">
          <cell r="A5405">
            <v>98070</v>
          </cell>
          <cell r="B5405" t="str">
            <v>TANQUE SÉPTICO RETANGULAR, EM ALVENARIA COM TIJOLOS CERÂMICOS MACIÇOS, DIMENSÕES INTERNAS: 1,6 X 4,8 X H=2,0 M, VOLUME ÚTIL: 12288 L (PARA 86 CONTRIBUINTES). AF_12/2020</v>
          </cell>
          <cell r="C5405" t="str">
            <v>UN</v>
          </cell>
          <cell r="D5405">
            <v>12239.06</v>
          </cell>
        </row>
        <row r="5406">
          <cell r="A5406">
            <v>98071</v>
          </cell>
          <cell r="B5406" t="str">
            <v>TANQUE SÉPTICO RETANGULAR, EM ALVENARIA COM TIJOLOS CERÂMICOS MACIÇOS, DIMENSÕES INTERNAS: 1,6 X 4,6 X H=2,4 M, VOLUME ÚTIL: 14720 L (PARA 105 CONTRIBUINTES). AF_12/2020</v>
          </cell>
          <cell r="C5406" t="str">
            <v>UN</v>
          </cell>
          <cell r="D5406">
            <v>13226.38</v>
          </cell>
        </row>
        <row r="5407">
          <cell r="A5407">
            <v>98072</v>
          </cell>
          <cell r="B5407" t="str">
            <v>FILTRO ANAERÓBIO RETANGULAR, EM ALVENARIA COM TIJOLOS CERÂMICOS MACIÇOS, DIMENSÕES INTERNAS: 0,8 X 1,2 X H=1,67 M, VOLUME ÚTIL: 1152 L (PARA 5 CONTRIBUINTES). AF_12/2020</v>
          </cell>
          <cell r="C5407" t="str">
            <v>UN</v>
          </cell>
          <cell r="D5407">
            <v>3621.65</v>
          </cell>
        </row>
        <row r="5408">
          <cell r="A5408">
            <v>98073</v>
          </cell>
          <cell r="B5408" t="str">
            <v>FILTRO ANAERÓBIO RETANGULAR, EM ALVENARIA COM TIJOLOS CERÂMICOS MACIÇOS, DIMENSÕES INTERNAS: 1,2 X 1,8 X H=1,67 M, VOLUME ÚTIL: 2592 L (PARA 13 CONTRIBUINTES). AF_12/2020</v>
          </cell>
          <cell r="C5408" t="str">
            <v>UN</v>
          </cell>
          <cell r="D5408">
            <v>5765.89</v>
          </cell>
        </row>
        <row r="5409">
          <cell r="A5409">
            <v>98074</v>
          </cell>
          <cell r="B5409" t="str">
            <v>FILTRO ANAERÓBIO RETANGULAR, EM ALVENARIA COM TIJOLOS CERÂMICOS MACIÇOS, DIMENSÕES INTERNAS: 1,4 X 3,0 X H=1,67 M, VOLUME ÚTIL: 5040 L (PARA 32 CONTRIBUINTES). AF_12/2020</v>
          </cell>
          <cell r="C5409" t="str">
            <v>UN</v>
          </cell>
          <cell r="D5409">
            <v>9094.27</v>
          </cell>
        </row>
        <row r="5410">
          <cell r="A5410">
            <v>98075</v>
          </cell>
          <cell r="B5410" t="str">
            <v>FILTRO ANAERÓBIO RETANGULAR, EM ALVENARIA COM TIJOLOS CERÂMICOS MACIÇOS, DIMENSÕES INTERNAS: 1,4 X 4,2 X H=1,67 M, VOLUME ÚTIL: 7056 L (PARA 67 CONTRIBUINTES). AF_12/2020</v>
          </cell>
          <cell r="C5410" t="str">
            <v>UN</v>
          </cell>
          <cell r="D5410">
            <v>11899.24</v>
          </cell>
        </row>
        <row r="5411">
          <cell r="A5411">
            <v>98076</v>
          </cell>
          <cell r="B5411" t="str">
            <v>FILTRO ANAERÓBIO RETANGULAR, EM ALVENARIA COM TIJOLOS CERÂMICOS MACIÇOS, DIMENSÕES INTERNAS: 1,6 X 4,6 X H=1,67 M, VOLUME ÚTIL: 8832 L (PARA 84 CONTRIBUINTES). AF_12/2020</v>
          </cell>
          <cell r="C5411" t="str">
            <v>UN</v>
          </cell>
          <cell r="D5411">
            <v>13802.29</v>
          </cell>
        </row>
        <row r="5412">
          <cell r="A5412">
            <v>98077</v>
          </cell>
          <cell r="B5412" t="str">
            <v>FILTRO ANAERÓBIO RETANGULAR, EM ALVENARIA COM TIJOLOS CERÂMICOS MACIÇOS, DIMENSÕES INTERNAS: 1,6 X 5,6 X H=1,67 M, VOLUME ÚTIL: 10752 L (PARA 103 CONTRIBUINTES). AF_12/2020</v>
          </cell>
          <cell r="C5412" t="str">
            <v>UN</v>
          </cell>
          <cell r="D5412">
            <v>16301.09</v>
          </cell>
        </row>
        <row r="5413">
          <cell r="A5413">
            <v>98078</v>
          </cell>
          <cell r="B5413" t="str">
            <v>SUMIDOURO RETANGULAR, EM ALVENARIA COM TIJOLOS CERÂMICOS MACIÇOS, DIMENSÕES INTERNAS: 0,8 X 1,4 X H=3,0 M, ÁREA DE INFILTRAÇÃO: 13,2 M² (PARA 5 CONTRIBUINTES). AF_12/2020</v>
          </cell>
          <cell r="C5413" t="str">
            <v>UN</v>
          </cell>
          <cell r="D5413">
            <v>3654.08</v>
          </cell>
        </row>
        <row r="5414">
          <cell r="A5414">
            <v>98079</v>
          </cell>
          <cell r="B5414" t="str">
            <v>SUMIDOURO RETANGULAR, EM ALVENARIA COM TIJOLOS CERÂMICOS MACIÇOS, DIMENSÕES INTERNAS: 1,0 X 3,0 X H=3,0 M, ÁREA DE INFILTRAÇÃO: 25 M² (PARA 10 CONTRIBUINTES). AF_12/2020</v>
          </cell>
          <cell r="C5414" t="str">
            <v>UN</v>
          </cell>
          <cell r="D5414">
            <v>6457.67</v>
          </cell>
        </row>
        <row r="5415">
          <cell r="A5415">
            <v>98080</v>
          </cell>
          <cell r="B5415" t="str">
            <v>SUMIDOURO RETANGULAR, EM ALVENARIA COM TIJOLOS CERÂMICOS MACIÇOS, DIMENSÕES INTERNAS: 1,6 X 3,4 X H=3,0 M, ÁREA DE INFILTRAÇÃO: 32,9 M² (PARA 13 CONTRIBUINTES). AF_12/2020</v>
          </cell>
          <cell r="C5415" t="str">
            <v>UN</v>
          </cell>
          <cell r="D5415">
            <v>8395.73</v>
          </cell>
        </row>
        <row r="5416">
          <cell r="A5416">
            <v>98081</v>
          </cell>
          <cell r="B5416" t="str">
            <v>SUMIDOURO RETANGULAR, EM ALVENARIA COM TIJOLOS CERÂMICOS MACIÇOS, DIMENSÕES INTERNAS: 1,6 X 5,8 X H=3,0 M, ÁREA DE INFILTRAÇÃO: 50 M² (PARA 20 CONTRIBUINTES). AF_12/2020</v>
          </cell>
          <cell r="C5416" t="str">
            <v>UN</v>
          </cell>
          <cell r="D5416">
            <v>12509.13</v>
          </cell>
        </row>
        <row r="5417">
          <cell r="A5417">
            <v>98082</v>
          </cell>
          <cell r="B5417" t="str">
            <v>TANQUE SÉPTICO RETANGULAR, EM ALVENARIA COM BLOCOS DE CONCRETO, DIMENSÕES INTERNAS: 1,0 X 2,0 X H=1,4 M, VOLUME ÚTIL: 2000 L (PARA 5 CONTRIBUINTES). AF_12/2020</v>
          </cell>
          <cell r="C5417" t="str">
            <v>UN</v>
          </cell>
          <cell r="D5417">
            <v>3681.6</v>
          </cell>
        </row>
        <row r="5418">
          <cell r="A5418">
            <v>98083</v>
          </cell>
          <cell r="B5418" t="str">
            <v>TANQUE SÉPTICO RETANGULAR, EM ALVENARIA COM BLOCOS DE CONCRETO, DIMENSÕES INTERNAS: 1,2 X 2,4 X H=1,6 M, VOLUME ÚTIL: 3456 L (PARA 13 CONTRIBUINTES). AF_12/2020</v>
          </cell>
          <cell r="C5418" t="str">
            <v>UN</v>
          </cell>
          <cell r="D5418">
            <v>4850.9399999999996</v>
          </cell>
        </row>
        <row r="5419">
          <cell r="A5419">
            <v>98084</v>
          </cell>
          <cell r="B5419" t="str">
            <v>TANQUE SÉPTICO RETANGULAR, EM ALVENARIA COM BLOCOS DE CONCRETO, DIMENSÕES INTERNAS: 1,4 X 3,2 X H=1,8 M, VOLUME ÚTIL: 6272 L (PARA 32 CONTRIBUINTES). AF_12/2020</v>
          </cell>
          <cell r="C5419" t="str">
            <v>UN</v>
          </cell>
          <cell r="D5419">
            <v>6797.93</v>
          </cell>
        </row>
        <row r="5420">
          <cell r="A5420">
            <v>98085</v>
          </cell>
          <cell r="B5420" t="str">
            <v>TANQUE SÉPTICO RETANGULAR, EM ALVENARIA COM BLOCOS DE CONCRETO, DIMENSÕES INTERNAS: 1,6 X 4,4 X H=1,8 M, VOLUME ÚTIL: 9856 L (PARA 68 CONTRIBUINTES). AF_12/2020</v>
          </cell>
          <cell r="C5420" t="str">
            <v>UN</v>
          </cell>
          <cell r="D5420">
            <v>9225.7900000000009</v>
          </cell>
        </row>
        <row r="5421">
          <cell r="A5421">
            <v>98086</v>
          </cell>
          <cell r="B5421" t="str">
            <v>TANQUE SÉPTICO RETANGULAR, EM ALVENARIA COM BLOCOS DE CONCRETO, DIMENSÕES INTERNAS: 1,6 X 4,8 X H=2,0 M, VOLUME ÚTIL: 12288 L (PARA 86 CONTRIBUINTES). AF_12/2020</v>
          </cell>
          <cell r="C5421" t="str">
            <v>UN</v>
          </cell>
          <cell r="D5421">
            <v>10402.19</v>
          </cell>
        </row>
        <row r="5422">
          <cell r="A5422">
            <v>98087</v>
          </cell>
          <cell r="B5422" t="str">
            <v>TANQUE SÉPTICO RETANGULAR, EM ALVENARIA COM BLOCOS DE CONCRETO, DIMENSÕES INTERNAS: 1,6 X 4,6 X H=2,4 M, VOLUME ÚTIL: 14720 L (PARA 105 CONTRIBUINTES). AF_12/2020</v>
          </cell>
          <cell r="C5422" t="str">
            <v>UN</v>
          </cell>
          <cell r="D5422">
            <v>11078.27</v>
          </cell>
        </row>
        <row r="5423">
          <cell r="A5423">
            <v>98088</v>
          </cell>
          <cell r="B5423" t="str">
            <v>FILTRO ANAERÓBIO RETANGULAR, EM ALVENARIA COM BLOCOS DE CONCRETO, DIMENSÕES INTERNAS: 0,8 X 1,2 X H=1,67 M, VOLUME ÚTIL: 1152 L (PARA 5 CONTRIBUINTES). AF_12/2020</v>
          </cell>
          <cell r="C5423" t="str">
            <v>UN</v>
          </cell>
          <cell r="D5423">
            <v>3208.07</v>
          </cell>
        </row>
        <row r="5424">
          <cell r="A5424">
            <v>98089</v>
          </cell>
          <cell r="B5424" t="str">
            <v>FILTRO ANAERÓBIO RETANGULAR, EM ALVENARIA COM BLOCOS DE CONCRETO, DIMENSÕES INTERNAS: 1,2 X 1,8 X H=1,67 M, VOLUME ÚTIL: 2592 L (PARA 13 CONTRIBUINTES). AF_12/2020</v>
          </cell>
          <cell r="C5424" t="str">
            <v>UN</v>
          </cell>
          <cell r="D5424">
            <v>5105.6000000000004</v>
          </cell>
        </row>
        <row r="5425">
          <cell r="A5425">
            <v>98090</v>
          </cell>
          <cell r="B5425" t="str">
            <v>FILTRO ANAERÓBIO RETANGULAR, EM ALVENARIA COM BLOCOS DE CONCRETO, DIMENSÕES INTERNAS: 1,4 X 3,0 X H=1,67 M, VOLUME ÚTIL: 5040 L (PARA 32 CONTRIBUINTES). AF_12/2020</v>
          </cell>
          <cell r="C5425" t="str">
            <v>UN</v>
          </cell>
          <cell r="D5425">
            <v>8071.24</v>
          </cell>
        </row>
        <row r="5426">
          <cell r="A5426">
            <v>98091</v>
          </cell>
          <cell r="B5426" t="str">
            <v>FILTRO ANAERÓBIO RETANGULAR, EM ALVENARIA COM BLOCOS DE CONCRETO, DIMENSÕES INTERNAS: 1,4 X 4,2 X H=1,67 M, VOLUME ÚTIL: 7056 L (PARA 67 CONTRIBUINTES). AF_12/2020</v>
          </cell>
          <cell r="C5426" t="str">
            <v>UN</v>
          </cell>
          <cell r="D5426">
            <v>10571.22</v>
          </cell>
        </row>
        <row r="5427">
          <cell r="A5427">
            <v>98092</v>
          </cell>
          <cell r="B5427" t="str">
            <v>FILTRO ANAERÓBIO RETANGULAR, EM ALVENARIA COM BLOCOS DE CONCRETO, DIMENSÕES INTERNAS: 1,6 X 4,6 X H=1,67 M, VOLUME ÚTIL: 8832 L (PARA 84 CONTRIBUINTES). AF_12/2020</v>
          </cell>
          <cell r="C5427" t="str">
            <v>UN</v>
          </cell>
          <cell r="D5427">
            <v>12308.21</v>
          </cell>
        </row>
        <row r="5428">
          <cell r="A5428">
            <v>98093</v>
          </cell>
          <cell r="B5428" t="str">
            <v>FILTRO ANAERÓBIO RETANGULAR, EM ALVENARIA COM BLOCOS DE CONCRETO, DIMENSÕES INTERNAS: 1,6 X 5,6 X H=1,67 M, VOLUME ÚTIL: 10752 L (PARA 103 CONTRIBUINTES). AF_12/2020</v>
          </cell>
          <cell r="C5428" t="str">
            <v>UN</v>
          </cell>
          <cell r="D5428">
            <v>14548.28</v>
          </cell>
        </row>
        <row r="5429">
          <cell r="A5429">
            <v>98094</v>
          </cell>
          <cell r="B5429" t="str">
            <v>SUMIDOURO RETANGULAR, EM ALVENARIA COM BLOCOS DE CONCRETO, DIMENSÕES INTERNAS: 0,8 X 1,4 X H=3,0 M, ÁREA DE INFILTRAÇÃO: 13,2 M² (PARA 5 CONTRIBUINTES). AF_12/2020</v>
          </cell>
          <cell r="C5429" t="str">
            <v>UN</v>
          </cell>
          <cell r="D5429">
            <v>2656.22</v>
          </cell>
        </row>
        <row r="5430">
          <cell r="A5430">
            <v>98099</v>
          </cell>
          <cell r="B5430" t="str">
            <v>SUMIDOURO RETANGULAR, EM ALVENARIA COM BLOCOS DE CONCRETO, DIMENSÕES INTERNAS: 1,0 X 3,0 X H=3,0 M, ÁREA DE INFILTRAÇÃO: 25 M² (PARA 10 CONTRIBUINTES). AF_12/2020</v>
          </cell>
          <cell r="C5430" t="str">
            <v>UN</v>
          </cell>
          <cell r="D5430">
            <v>4548.2</v>
          </cell>
        </row>
        <row r="5431">
          <cell r="A5431">
            <v>98100</v>
          </cell>
          <cell r="B5431" t="str">
            <v>SUMIDOURO RETANGULAR, EM ALVENARIA COM BLOCOS DE CONCRETO, DIMENSÕES INTERNAS: 1,6 X 3,4 X H=3,0 M, ÁREA DE INFILTRAÇÃO: 32,9 M² (PARA 13 CONTRIBUINTES). . AF_12/2020</v>
          </cell>
          <cell r="C5431" t="str">
            <v>UN</v>
          </cell>
          <cell r="D5431">
            <v>5979.72</v>
          </cell>
        </row>
        <row r="5432">
          <cell r="A5432">
            <v>98101</v>
          </cell>
          <cell r="B5432" t="str">
            <v>SUMIDOURO RETANGULAR, EM ALVENARIA COM BLOCOS DE CONCRETO, DIMENSÕES INTERNAS: 1,6 X 5,8 X H=3,0 M, ÁREA DE INFILTRAÇÃO: 50 M² (PARA 20 CONTRIBUINTES). . AF_12/2020</v>
          </cell>
          <cell r="C5432" t="str">
            <v>UN</v>
          </cell>
          <cell r="D5432">
            <v>8853.68</v>
          </cell>
        </row>
        <row r="5433">
          <cell r="A5433">
            <v>98109</v>
          </cell>
          <cell r="B5433" t="str">
            <v>CAIXA DE GORDURA ESPECIAL (CAPACIDADE: 312 L - PARA ATÉ 146 PESSOAS SERVIDAS NO PICO), RETANGULAR, EM ALVENARIA COM BLOCOS DE CONCRETO, DIMENSÕES INTERNAS = 0,4X1,2 M, ALTURA INTERNA = 1 M. AF_12/2020</v>
          </cell>
          <cell r="C5433" t="str">
            <v>UN</v>
          </cell>
          <cell r="D5433">
            <v>780.72</v>
          </cell>
        </row>
        <row r="5434">
          <cell r="A5434">
            <v>98110</v>
          </cell>
          <cell r="B5434" t="str">
            <v>CAIXA DE GORDURA PEQUENA (CAPACIDADE: 19 L), CIRCULAR, EM PVC, DIÂMETRO INTERNO= 0,3 M. AF_12/2020</v>
          </cell>
          <cell r="C5434" t="str">
            <v>UN</v>
          </cell>
          <cell r="D5434">
            <v>408.91</v>
          </cell>
        </row>
        <row r="5435">
          <cell r="A5435">
            <v>98111</v>
          </cell>
          <cell r="B5435" t="str">
            <v>CAIXA DE INSPEÇÃO PARA ATERRAMENTO, CIRCULAR, EM POLIETILENO, DIÂMETRO INTERNO = 0,3 M. AF_12/2020</v>
          </cell>
          <cell r="C5435" t="str">
            <v>UN</v>
          </cell>
          <cell r="D5435">
            <v>54.61</v>
          </cell>
        </row>
        <row r="5436">
          <cell r="A5436">
            <v>98112</v>
          </cell>
          <cell r="B5436" t="str">
            <v>TIL (TUBO DE INSPEÇÃO E LIMPEZA) CONDOMINIAL PARA ESGOTO, EM PVC, DN 100 X 100 MM. AF_12/2020</v>
          </cell>
          <cell r="C5436" t="str">
            <v>UN</v>
          </cell>
          <cell r="D5436">
            <v>115.03</v>
          </cell>
        </row>
        <row r="5437">
          <cell r="A5437">
            <v>98114</v>
          </cell>
          <cell r="B5437" t="str">
            <v>TAMPA CIRCULAR PARA ESGOTO E DRENAGEM, EM FERRO FUNDIDO, DIÂMETRO INTERNO = 0,6 M. AF_12/2020</v>
          </cell>
          <cell r="C5437" t="str">
            <v>UN</v>
          </cell>
          <cell r="D5437">
            <v>471.63</v>
          </cell>
        </row>
        <row r="5438">
          <cell r="A5438">
            <v>98115</v>
          </cell>
          <cell r="B5438" t="str">
            <v>TAMPA CIRCULAR PARA ESGOTO E DRENAGEM, EM CONCRETO PRÉ-MOLDADO, DIÂMETRO INTERNO = 0,60 M E ALTURA = 0,10 M. AF_12/2020</v>
          </cell>
          <cell r="C5438" t="str">
            <v>UN</v>
          </cell>
          <cell r="D5438">
            <v>99.52</v>
          </cell>
        </row>
        <row r="5439">
          <cell r="A5439">
            <v>89349</v>
          </cell>
          <cell r="B5439" t="str">
            <v>REGISTRO DE PRESSÃO BRUTO, LATÃO, ROSCÁVEL, 1/2" - FORNECIMENTO E INSTALAÇÃO. AF_08/2021</v>
          </cell>
          <cell r="C5439" t="str">
            <v>UN</v>
          </cell>
          <cell r="D5439">
            <v>31.11</v>
          </cell>
        </row>
        <row r="5440">
          <cell r="A5440">
            <v>89351</v>
          </cell>
          <cell r="B5440" t="str">
            <v>REGISTRO DE PRESSÃO BRUTO, LATÃO,  ROSCÁVEL, 3/4'' - FORNECIMENTO E INSTALAÇÃO. AF_08/2021</v>
          </cell>
          <cell r="C5440" t="str">
            <v>UN</v>
          </cell>
          <cell r="D5440">
            <v>38.36</v>
          </cell>
        </row>
        <row r="5441">
          <cell r="A5441">
            <v>89352</v>
          </cell>
          <cell r="B5441" t="str">
            <v>REGISTRO DE GAVETA BRUTO, LATÃO, ROSCÁVEL, 1/2" - FORNECIMENTO E INSTALAÇÃO. AF_08/2021</v>
          </cell>
          <cell r="C5441" t="str">
            <v>UN</v>
          </cell>
          <cell r="D5441">
            <v>42.38</v>
          </cell>
        </row>
        <row r="5442">
          <cell r="A5442">
            <v>89353</v>
          </cell>
          <cell r="B5442" t="str">
            <v>REGISTRO DE GAVETA BRUTO, LATÃO, ROSCÁVEL, 3/4" - FORNECIMENTO E INSTALAÇÃO. AF_08/2021</v>
          </cell>
          <cell r="C5442" t="str">
            <v>UN</v>
          </cell>
          <cell r="D5442">
            <v>46.44</v>
          </cell>
        </row>
        <row r="5443">
          <cell r="A5443">
            <v>89354</v>
          </cell>
          <cell r="B5443" t="str">
            <v>MISTURADOR MONOCOMANDO PARA CHUVEIRO, BASE BRUTA E ACABAMENTO CROMADO - FORNECIMENTO E INSTALAÇÃO. AF_08/2021</v>
          </cell>
          <cell r="C5443" t="str">
            <v>UN</v>
          </cell>
          <cell r="D5443">
            <v>433.66</v>
          </cell>
        </row>
        <row r="5444">
          <cell r="A5444">
            <v>89984</v>
          </cell>
          <cell r="B5444" t="str">
            <v>REGISTRO DE PRESSÃO BRUTO, LATÃO, ROSCÁVEL, 1/2", COM ACABAMENTO E CANOPLA CROMADOS - FORNECIMENTO E INSTALAÇÃO. AF_08/2021</v>
          </cell>
          <cell r="C5444" t="str">
            <v>UN</v>
          </cell>
          <cell r="D5444">
            <v>100.02</v>
          </cell>
        </row>
        <row r="5445">
          <cell r="A5445">
            <v>89985</v>
          </cell>
          <cell r="B5445" t="str">
            <v>REGISTRO DE PRESSÃO BRUTO, LATÃO, ROSCÁVEL, 3/4", COM ACABAMENTO E CANOPLA CROMADOS - FORNECIMENTO E INSTALAÇÃO. AF_08/2021</v>
          </cell>
          <cell r="C5445" t="str">
            <v>UN</v>
          </cell>
          <cell r="D5445">
            <v>105.02</v>
          </cell>
        </row>
        <row r="5446">
          <cell r="A5446">
            <v>89986</v>
          </cell>
          <cell r="B5446" t="str">
            <v>REGISTRO DE GAVETA BRUTO, LATÃO, ROSCÁVEL, 1/2", COM ACABAMENTO E CANOPLA CROMADOS - FORNECIMENTO E INSTALAÇÃO. AF_08/2021</v>
          </cell>
          <cell r="C5446" t="str">
            <v>UN</v>
          </cell>
          <cell r="D5446">
            <v>97.43</v>
          </cell>
        </row>
        <row r="5447">
          <cell r="A5447">
            <v>89987</v>
          </cell>
          <cell r="B5447" t="str">
            <v>REGISTRO DE GAVETA BRUTO, LATÃO, ROSCÁVEL, 3/4", COM ACABAMENTO E CANOPLA CROMADOS - FORNECIMENTO E INSTALAÇÃO. AF_08/2021</v>
          </cell>
          <cell r="C5447" t="str">
            <v>UN</v>
          </cell>
          <cell r="D5447">
            <v>110.68</v>
          </cell>
        </row>
        <row r="5448">
          <cell r="A5448">
            <v>90371</v>
          </cell>
          <cell r="B5448" t="str">
            <v>REGISTRO DE ESFERA, PVC, ROSCÁVEL, COM VOLANTE, 3/4" - FORNECIMENTO E INSTALAÇÃO. AF_08/2021</v>
          </cell>
          <cell r="C5448" t="str">
            <v>UN</v>
          </cell>
          <cell r="D5448">
            <v>38.67</v>
          </cell>
        </row>
        <row r="5449">
          <cell r="A5449">
            <v>94489</v>
          </cell>
          <cell r="B5449" t="str">
            <v>REGISTRO DE ESFERA, PVC, SOLDÁVEL, COM VOLANTE, DN  25 MM - FORNECIMENTO E INSTALAÇÃO. AF_08/2021</v>
          </cell>
          <cell r="C5449" t="str">
            <v>UN</v>
          </cell>
          <cell r="D5449">
            <v>39.07</v>
          </cell>
        </row>
        <row r="5450">
          <cell r="A5450">
            <v>94490</v>
          </cell>
          <cell r="B5450" t="str">
            <v>REGISTRO DE ESFERA, PVC, SOLDÁVEL, COM VOLANTE, DN  32 MM - FORNECIMENTO E INSTALAÇÃO. AF_08/2021</v>
          </cell>
          <cell r="C5450" t="str">
            <v>UN</v>
          </cell>
          <cell r="D5450">
            <v>58.76</v>
          </cell>
        </row>
        <row r="5451">
          <cell r="A5451">
            <v>94491</v>
          </cell>
          <cell r="B5451" t="str">
            <v>REGISTRO DE ESFERA, PVC, SOLDÁVEL, COM VOLANTE, DN  40 MM - FORNECIMENTO E INSTALAÇÃO. AF_08/2021</v>
          </cell>
          <cell r="C5451" t="str">
            <v>UN</v>
          </cell>
          <cell r="D5451">
            <v>79.760000000000005</v>
          </cell>
        </row>
        <row r="5452">
          <cell r="A5452">
            <v>94492</v>
          </cell>
          <cell r="B5452" t="str">
            <v>REGISTRO DE ESFERA, PVC, SOLDÁVEL, COM VOLANTE, DN  50 MM - FORNECIMENTO E INSTALAÇÃO. AF_08/2021</v>
          </cell>
          <cell r="C5452" t="str">
            <v>UN</v>
          </cell>
          <cell r="D5452">
            <v>82.09</v>
          </cell>
        </row>
        <row r="5453">
          <cell r="A5453">
            <v>94493</v>
          </cell>
          <cell r="B5453" t="str">
            <v>REGISTRO DE ESFERA, PVC, SOLDÁVEL, COM VOLANTE, DN  60 MM - FORNECIMENTO E INSTALAÇÃO. AF_08/2021</v>
          </cell>
          <cell r="C5453" t="str">
            <v>UN</v>
          </cell>
          <cell r="D5453">
            <v>150.34</v>
          </cell>
        </row>
        <row r="5454">
          <cell r="A5454">
            <v>94495</v>
          </cell>
          <cell r="B5454" t="str">
            <v>REGISTRO DE GAVETA BRUTO, LATÃO, ROSCÁVEL, 1" - FORNECIMENTO E INSTALAÇÃO. AF_08/2021</v>
          </cell>
          <cell r="C5454" t="str">
            <v>UN</v>
          </cell>
          <cell r="D5454">
            <v>71.989999999999995</v>
          </cell>
        </row>
        <row r="5455">
          <cell r="A5455">
            <v>94496</v>
          </cell>
          <cell r="B5455" t="str">
            <v>REGISTRO DE GAVETA BRUTO, LATÃO, ROSCÁVEL, 1 1/4" - FORNECIMENTO E INSTALAÇÃO. AF_08/2021</v>
          </cell>
          <cell r="C5455" t="str">
            <v>UN</v>
          </cell>
          <cell r="D5455">
            <v>98.07</v>
          </cell>
        </row>
        <row r="5456">
          <cell r="A5456">
            <v>94497</v>
          </cell>
          <cell r="B5456" t="str">
            <v>REGISTRO DE GAVETA BRUTO, LATÃO, ROSCÁVEL, 1 1/2" - FORNECIMENTO E INSTALAÇÃO. AF_08/2021</v>
          </cell>
          <cell r="C5456" t="str">
            <v>UN</v>
          </cell>
          <cell r="D5456">
            <v>124.18</v>
          </cell>
        </row>
        <row r="5457">
          <cell r="A5457">
            <v>94498</v>
          </cell>
          <cell r="B5457" t="str">
            <v>REGISTRO DE GAVETA BRUTO, LATÃO, ROSCÁVEL, 2" - FORNECIMENTO E INSTALAÇÃO. AF_08/2021</v>
          </cell>
          <cell r="C5457" t="str">
            <v>UN</v>
          </cell>
          <cell r="D5457">
            <v>171.6</v>
          </cell>
        </row>
        <row r="5458">
          <cell r="A5458">
            <v>94499</v>
          </cell>
          <cell r="B5458" t="str">
            <v>REGISTRO DE GAVETA BRUTO, LATÃO, ROSCÁVEL, 2 1/2" - FORNECIMENTO E INSTALAÇÃO. AF_08/2021</v>
          </cell>
          <cell r="C5458" t="str">
            <v>UN</v>
          </cell>
          <cell r="D5458">
            <v>343.18</v>
          </cell>
        </row>
        <row r="5459">
          <cell r="A5459">
            <v>94500</v>
          </cell>
          <cell r="B5459" t="str">
            <v>REGISTRO DE GAVETA BRUTO, LATÃO, ROSCÁVEL, 3" - FORNECIMENTO E INSTALAÇÃO. AF_08/2021</v>
          </cell>
          <cell r="C5459" t="str">
            <v>UN</v>
          </cell>
          <cell r="D5459">
            <v>416.4</v>
          </cell>
        </row>
        <row r="5460">
          <cell r="A5460">
            <v>94501</v>
          </cell>
          <cell r="B5460" t="str">
            <v>REGISTRO DE GAVETA BRUTO, LATÃO, ROSCÁVEL, 4" - FORNECIMENTO E INSTALAÇÃO. AF_08/2021</v>
          </cell>
          <cell r="C5460" t="str">
            <v>UN</v>
          </cell>
          <cell r="D5460">
            <v>844.19</v>
          </cell>
        </row>
        <row r="5461">
          <cell r="A5461">
            <v>94792</v>
          </cell>
          <cell r="B5461" t="str">
            <v>REGISTRO DE GAVETA BRUTO, LATÃO, ROSCÁVEL, 1", COM ACABAMENTO E CANOPLA CROMADOS - FORNECIMENTO E INSTALAÇÃO. AF_08/2021</v>
          </cell>
          <cell r="C5461" t="str">
            <v>UN</v>
          </cell>
          <cell r="D5461">
            <v>134.91999999999999</v>
          </cell>
        </row>
        <row r="5462">
          <cell r="A5462">
            <v>94793</v>
          </cell>
          <cell r="B5462" t="str">
            <v>REGISTRO DE GAVETA BRUTO, LATÃO, ROSCÁVEL, 1 1/4", COM ACABAMENTO E CANOPLA CROMADOS - FORNECIMENTO E INSTALAÇÃO. AF_08/2021</v>
          </cell>
          <cell r="C5462" t="str">
            <v>UN</v>
          </cell>
          <cell r="D5462">
            <v>185.21</v>
          </cell>
        </row>
        <row r="5463">
          <cell r="A5463">
            <v>94794</v>
          </cell>
          <cell r="B5463" t="str">
            <v>REGISTRO DE GAVETA BRUTO, LATÃO, ROSCÁVEL, 1 1/2", COM ACABAMENTO E CANOPLA CROMADOS - FORNECIMENTO E INSTALAÇÃO. AF_08/2021</v>
          </cell>
          <cell r="C5463" t="str">
            <v>UN</v>
          </cell>
          <cell r="D5463">
            <v>196.07</v>
          </cell>
        </row>
        <row r="5464">
          <cell r="A5464">
            <v>94795</v>
          </cell>
          <cell r="B5464" t="str">
            <v>TORNEIRA DE BOIA PARA CAIXA D'ÁGUA, ROSCÁVEL, 1/2" - FORNECIMENTO E INSTALAÇÃO. AF_08/2021</v>
          </cell>
          <cell r="C5464" t="str">
            <v>UN</v>
          </cell>
          <cell r="D5464">
            <v>36.49</v>
          </cell>
        </row>
        <row r="5465">
          <cell r="A5465">
            <v>94796</v>
          </cell>
          <cell r="B5465" t="str">
            <v>TORNEIRA DE BOIA PARA CAIXA D'ÁGUA, ROSCÁVEL, 3/4" - FORNECIMENTO E INSTALAÇÃO. AF_08/2021</v>
          </cell>
          <cell r="C5465" t="str">
            <v>UN</v>
          </cell>
          <cell r="D5465">
            <v>42.2</v>
          </cell>
        </row>
        <row r="5466">
          <cell r="A5466">
            <v>94797</v>
          </cell>
          <cell r="B5466" t="str">
            <v>TORNEIRA DE BOIA PARA CAIXA D'ÁGUA, ROSCÁVEL, 1" - FORNECIMENTO E INSTALAÇÃO. AF_08/2021</v>
          </cell>
          <cell r="C5466" t="str">
            <v>UN</v>
          </cell>
          <cell r="D5466">
            <v>86.36</v>
          </cell>
        </row>
        <row r="5467">
          <cell r="A5467">
            <v>94798</v>
          </cell>
          <cell r="B5467" t="str">
            <v>TORNEIRA DE BOIA PARA CAIXA D'ÁGUA, ROSCÁVEL, 1 1/4" - FORNECIMENTO E INSTALAÇÃO. AF_08/2021</v>
          </cell>
          <cell r="C5467" t="str">
            <v>UN</v>
          </cell>
          <cell r="D5467">
            <v>142.72</v>
          </cell>
        </row>
        <row r="5468">
          <cell r="A5468">
            <v>94799</v>
          </cell>
          <cell r="B5468" t="str">
            <v>TORNEIRA DE BOIA PARA CAIXA D'ÁGUA, ROSCÁVEL, 1 1/2" - FORNECIMENTO E INSTALAÇÃO. AF_08/2021</v>
          </cell>
          <cell r="C5468" t="str">
            <v>UN</v>
          </cell>
          <cell r="D5468">
            <v>175.39</v>
          </cell>
        </row>
        <row r="5469">
          <cell r="A5469">
            <v>94800</v>
          </cell>
          <cell r="B5469" t="str">
            <v>TORNEIRA DE BOIA PARA CAIXA D'ÁGUA, ROSCÁVEL, 2" - FORNECIMENTO E INSTALAÇÃO. AF_08/2021</v>
          </cell>
          <cell r="C5469" t="str">
            <v>UN</v>
          </cell>
          <cell r="D5469">
            <v>225.2</v>
          </cell>
        </row>
        <row r="5470">
          <cell r="A5470">
            <v>95248</v>
          </cell>
          <cell r="B5470" t="str">
            <v>VÁLVULA DE ESFERA BRUTA, BRONZE, ROSCÁVEL, 1/2" - FORNECIMENTO E INSTALAÇÃO. AF_08/2021</v>
          </cell>
          <cell r="C5470" t="str">
            <v>UN</v>
          </cell>
          <cell r="D5470">
            <v>61.69</v>
          </cell>
        </row>
        <row r="5471">
          <cell r="A5471">
            <v>95249</v>
          </cell>
          <cell r="B5471" t="str">
            <v>VÁLVULA DE ESFERA BRUTA, BRONZE, ROSCÁVEL, 3/4'' - FORNECIMENTO E INSTALAÇÃO. AF_08/2021</v>
          </cell>
          <cell r="C5471" t="str">
            <v>UN</v>
          </cell>
          <cell r="D5471">
            <v>72.569999999999993</v>
          </cell>
        </row>
        <row r="5472">
          <cell r="A5472">
            <v>95250</v>
          </cell>
          <cell r="B5472" t="str">
            <v>VÁLVULA DE ESFERA BRUTA, BRONZE, ROSCÁVEL, 1'' - FORNECIMENTO E INSTALAÇÃO. AF_08/2021</v>
          </cell>
          <cell r="C5472" t="str">
            <v>UN</v>
          </cell>
          <cell r="D5472">
            <v>97.95</v>
          </cell>
        </row>
        <row r="5473">
          <cell r="A5473">
            <v>95251</v>
          </cell>
          <cell r="B5473" t="str">
            <v>VÁLVULA DE ESFERA BRUTA, BRONZE, ROSCÁVEL, 1 1/4'' - FORNECIMENTO E INSTALAÇÃO. AF_08/2021</v>
          </cell>
          <cell r="C5473" t="str">
            <v>UN</v>
          </cell>
          <cell r="D5473">
            <v>144.97999999999999</v>
          </cell>
        </row>
        <row r="5474">
          <cell r="A5474">
            <v>95252</v>
          </cell>
          <cell r="B5474" t="str">
            <v>VÁLVULA DE ESFERA BRUTA, BRONZE, ROSCÁVEL, 1 1/2'' - FORNECIMENTO E INSTALAÇÃO. AF_08/2021</v>
          </cell>
          <cell r="C5474" t="str">
            <v>UN</v>
          </cell>
          <cell r="D5474">
            <v>175.66</v>
          </cell>
        </row>
        <row r="5475">
          <cell r="A5475">
            <v>95253</v>
          </cell>
          <cell r="B5475" t="str">
            <v>VÁLVULA DE ESFERA BRUTA, BRONZE, ROSCÁVEL, 2'' - FORNECIMENTO E INSTALAÇÃO. AF_08/2021</v>
          </cell>
          <cell r="C5475" t="str">
            <v>UN</v>
          </cell>
          <cell r="D5475">
            <v>267.52</v>
          </cell>
        </row>
        <row r="5476">
          <cell r="A5476">
            <v>99619</v>
          </cell>
          <cell r="B5476" t="str">
            <v>VÁLVULA DE RETENÇÃO HORIZONTAL, DE BRONZE, ROSCÁVEL, 3/4" - FORNECIMENTO E INSTALAÇÃO. AF_08/2021</v>
          </cell>
          <cell r="C5476" t="str">
            <v>UN</v>
          </cell>
          <cell r="D5476">
            <v>97.45</v>
          </cell>
        </row>
        <row r="5477">
          <cell r="A5477">
            <v>99620</v>
          </cell>
          <cell r="B5477" t="str">
            <v>VÁLVULA DE RETENÇÃO HORIZONTAL, DE BRONZE, ROSCÁVEL, 1" - FORNECIMENTO E INSTALAÇÃO. AF_08/2021</v>
          </cell>
          <cell r="C5477" t="str">
            <v>UN</v>
          </cell>
          <cell r="D5477">
            <v>132.37</v>
          </cell>
        </row>
        <row r="5478">
          <cell r="A5478">
            <v>99621</v>
          </cell>
          <cell r="B5478" t="str">
            <v>VÁLVULA DE RETENÇÃO HORIZONTAL, DE BRONZE, ROSCÁVEL, 1 1/4" - FORNECIMENTO E INSTALAÇÃO. AF_08/2021</v>
          </cell>
          <cell r="C5478" t="str">
            <v>UN</v>
          </cell>
          <cell r="D5478">
            <v>197.11</v>
          </cell>
        </row>
        <row r="5479">
          <cell r="A5479">
            <v>99622</v>
          </cell>
          <cell r="B5479" t="str">
            <v>VÁLVULA DE RETENÇÃO HORIZONTAL, DE BRONZE, ROSCÁVEL, 1 1/2"  - FORNECIMENTO E INSTALAÇÃO. AF_08/2021</v>
          </cell>
          <cell r="C5479" t="str">
            <v>UN</v>
          </cell>
          <cell r="D5479">
            <v>222.14</v>
          </cell>
        </row>
        <row r="5480">
          <cell r="A5480">
            <v>99623</v>
          </cell>
          <cell r="B5480" t="str">
            <v>VÁLVULA DE RETENÇÃO HORIZONTAL, DE BRONZE, ROSCÁVEL, 2"  - FORNECIMENTO E INSTALAÇÃO. AF_08/2021</v>
          </cell>
          <cell r="C5480" t="str">
            <v>UN</v>
          </cell>
          <cell r="D5480">
            <v>309.75</v>
          </cell>
        </row>
        <row r="5481">
          <cell r="A5481">
            <v>99624</v>
          </cell>
          <cell r="B5481" t="str">
            <v>VÁLVULA DE RETENÇÃO HORIZONTAL, DE BRONZE, ROSCÁVEL, 2 1/2" - FORNECIMENTO E INSTALAÇÃO. AF_08/2021</v>
          </cell>
          <cell r="C5481" t="str">
            <v>UN</v>
          </cell>
          <cell r="D5481">
            <v>441.33</v>
          </cell>
        </row>
        <row r="5482">
          <cell r="A5482">
            <v>99625</v>
          </cell>
          <cell r="B5482" t="str">
            <v>VÁLVULA DE RETENÇÃO HORIZONTAL, DE BRONZE, ROSCÁVEL, 3" - FORNECIMENTO E INSTALAÇÃO. AF_08/2021</v>
          </cell>
          <cell r="C5482" t="str">
            <v>UN</v>
          </cell>
          <cell r="D5482">
            <v>606.57000000000005</v>
          </cell>
        </row>
        <row r="5483">
          <cell r="A5483">
            <v>99626</v>
          </cell>
          <cell r="B5483" t="str">
            <v>VÁLVULA DE RETENÇÃO HORIZONTAL, DE BRONZE, ROSCÁVEL, 4" - FORNECIMENTO E INSTALAÇÃO. AF_08/2021</v>
          </cell>
          <cell r="C5483" t="str">
            <v>UN</v>
          </cell>
          <cell r="D5483">
            <v>932.68</v>
          </cell>
        </row>
        <row r="5484">
          <cell r="A5484">
            <v>99627</v>
          </cell>
          <cell r="B5484" t="str">
            <v>VÁLVULA DE RETENÇÃO VERTICAL, DE BRONZE, ROSCÁVEL, 1/2" - FORNECIMENTO E INSTALAÇÃO. AF_08/2021</v>
          </cell>
          <cell r="C5484" t="str">
            <v>UN</v>
          </cell>
          <cell r="D5484">
            <v>58.85</v>
          </cell>
        </row>
        <row r="5485">
          <cell r="A5485">
            <v>99628</v>
          </cell>
          <cell r="B5485" t="str">
            <v>VÁLVULA DE RETENÇÃO VERTICAL, DE BRONZE, ROSCÁVEL, 3/4" - FORNECIMENTO E INSTALAÇÃO. AF_08/2021</v>
          </cell>
          <cell r="C5485" t="str">
            <v>UN</v>
          </cell>
          <cell r="D5485">
            <v>64.489999999999995</v>
          </cell>
        </row>
        <row r="5486">
          <cell r="A5486">
            <v>99629</v>
          </cell>
          <cell r="B5486" t="str">
            <v>VÁLVULA DE RETENÇÃO VERTICAL, DE BRONZE, ROSCÁVEL, 1" - FORNECIMENTO E INSTALAÇÃO. AF_08/2021</v>
          </cell>
          <cell r="C5486" t="str">
            <v>UN</v>
          </cell>
          <cell r="D5486">
            <v>71.88</v>
          </cell>
        </row>
        <row r="5487">
          <cell r="A5487">
            <v>99630</v>
          </cell>
          <cell r="B5487" t="str">
            <v>VÁLVULA DE RETENÇÃO VERTICAL, DE BRONZE, ROSCÁVEL, 1 1/4" - FORNECIMENTO E INSTALAÇÃO. AF_08/2021</v>
          </cell>
          <cell r="C5487" t="str">
            <v>UN</v>
          </cell>
          <cell r="D5487">
            <v>106.76</v>
          </cell>
        </row>
        <row r="5488">
          <cell r="A5488">
            <v>99631</v>
          </cell>
          <cell r="B5488" t="str">
            <v>VÁLVULA DE RETENÇÃO VERTICAL, DE BRONZE, ROSCÁVEL, 1 1/2" - FORNECIMENTO E INSTALAÇÃO. AF_08/2021</v>
          </cell>
          <cell r="C5488" t="str">
            <v>UN</v>
          </cell>
          <cell r="D5488">
            <v>124.5</v>
          </cell>
        </row>
        <row r="5489">
          <cell r="A5489">
            <v>99632</v>
          </cell>
          <cell r="B5489" t="str">
            <v>VÁLVULA DE RETENÇÃO VERTICAL, DE BRONZE, ROSCÁVEL, 2" - FORNECIMENTO E INSTALAÇÃO. AF_08/2021</v>
          </cell>
          <cell r="C5489" t="str">
            <v>UN</v>
          </cell>
          <cell r="D5489">
            <v>179.18</v>
          </cell>
        </row>
        <row r="5490">
          <cell r="A5490">
            <v>99633</v>
          </cell>
          <cell r="B5490" t="str">
            <v>VÁLVULA DE RETENÇÃO VERTICAL, DE BRONZE, ROSCÁVEL, 3" - FORNECIMENTO E INSTALAÇÃO. AF_08/2021</v>
          </cell>
          <cell r="C5490" t="str">
            <v>UN</v>
          </cell>
          <cell r="D5490">
            <v>383.19</v>
          </cell>
        </row>
        <row r="5491">
          <cell r="A5491">
            <v>99634</v>
          </cell>
          <cell r="B5491" t="str">
            <v>VÁLVULA DE RETENÇÃO VERTICAL, DE BRONZE, ROSCÁVEL, 4" - FORNECIMENTO E INSTALAÇÃO. AF_08/2021</v>
          </cell>
          <cell r="C5491" t="str">
            <v>UN</v>
          </cell>
          <cell r="D5491">
            <v>651.61</v>
          </cell>
        </row>
        <row r="5492">
          <cell r="A5492">
            <v>99635</v>
          </cell>
          <cell r="B5492" t="str">
            <v>VÁLVULA DE DESCARGA METÁLICA, BASE 1 1/2", ACABAMENTO METALICO CROMADO - FORNECIMENTO E INSTALAÇÃO. AF_08/2021</v>
          </cell>
          <cell r="C5492" t="str">
            <v>UN</v>
          </cell>
          <cell r="D5492">
            <v>347.38</v>
          </cell>
        </row>
        <row r="5493">
          <cell r="A5493">
            <v>103008</v>
          </cell>
          <cell r="B5493" t="str">
            <v>VÁLVULA DE RETENÇÃO HORIZONTAL, DE BRONZE, ROSCÁVEL, 1/2" - FORNECIMENTO E INSTALAÇÃO. AF_08/2021</v>
          </cell>
          <cell r="C5493" t="str">
            <v>UN</v>
          </cell>
          <cell r="D5493">
            <v>79.459999999999994</v>
          </cell>
        </row>
        <row r="5494">
          <cell r="A5494">
            <v>103009</v>
          </cell>
          <cell r="B5494" t="str">
            <v>VÁLVULA DE RETENÇÃO VERTICAL, DE BRONZE, ROSCÁVEL, 2 1/2" - FORNECIMENTO E INSTALAÇÃO. AF_08/2021</v>
          </cell>
          <cell r="C5494" t="str">
            <v>UN</v>
          </cell>
          <cell r="D5494">
            <v>282.54000000000002</v>
          </cell>
        </row>
        <row r="5495">
          <cell r="A5495">
            <v>103010</v>
          </cell>
          <cell r="B5495" t="str">
            <v>VÁLVULA DE RETENÇÃO, DE BRONZE, PÉ COM CRIVOS, ROSCÁVEL, 3/4" - FORNECIMENTO E INSTALAÇÃO. AF_08/2021</v>
          </cell>
          <cell r="C5495" t="str">
            <v>UN</v>
          </cell>
          <cell r="D5495">
            <v>60.26</v>
          </cell>
        </row>
        <row r="5496">
          <cell r="A5496">
            <v>103011</v>
          </cell>
          <cell r="B5496" t="str">
            <v>VÁLVULA DE RETENÇÃO, DE BRONZE, PÉ COM CRIVOS, ROSCÁVEL, 1" - FORNECIMENTO E INSTALAÇÃO. AF_08/2021</v>
          </cell>
          <cell r="C5496" t="str">
            <v>UN</v>
          </cell>
          <cell r="D5496">
            <v>67.28</v>
          </cell>
        </row>
        <row r="5497">
          <cell r="A5497">
            <v>103012</v>
          </cell>
          <cell r="B5497" t="str">
            <v>VÁLVULA DE RETENÇÃO, DE BRONZE, PÉ COM CRIVOS, ROSCÁVEL, 1 1/4" - FORNECIMENTO E INSTALAÇÃO. AF_08/2021</v>
          </cell>
          <cell r="C5497" t="str">
            <v>UN</v>
          </cell>
          <cell r="D5497">
            <v>105.98</v>
          </cell>
        </row>
        <row r="5498">
          <cell r="A5498">
            <v>103013</v>
          </cell>
          <cell r="B5498" t="str">
            <v>VÁLVULA DE RETENÇÃO, DE BRONZE, PÉ COM CRIVOS, ROSCÁVEL, 1 1/2" - FORNECIMENTO E INSTALAÇÃO. AF_08/2021</v>
          </cell>
          <cell r="C5498" t="str">
            <v>UN</v>
          </cell>
          <cell r="D5498">
            <v>114.28</v>
          </cell>
        </row>
        <row r="5499">
          <cell r="A5499">
            <v>103014</v>
          </cell>
          <cell r="B5499" t="str">
            <v>VÁLVULA DE RETENÇÃO, DE BRONZE, PÉ COM CRIVOS, ROSCÁVEL, 2" - FORNECIMENTO E INSTALAÇÃO. AF_08/2021</v>
          </cell>
          <cell r="C5499" t="str">
            <v>UN</v>
          </cell>
          <cell r="D5499">
            <v>171.61</v>
          </cell>
        </row>
        <row r="5500">
          <cell r="A5500">
            <v>103015</v>
          </cell>
          <cell r="B5500" t="str">
            <v>VÁLVULA DE RETENÇÃO, DE BRONZE, PÉ COM CRIVOS, ROSCÁVEL, 2 1/2" - FORNECIMENTO E INSTALAÇÃO. AF_08/2021</v>
          </cell>
          <cell r="C5500" t="str">
            <v>UN</v>
          </cell>
          <cell r="D5500">
            <v>302.8</v>
          </cell>
        </row>
        <row r="5501">
          <cell r="A5501">
            <v>103016</v>
          </cell>
          <cell r="B5501" t="str">
            <v>VÁLVULA DE RETENÇÃO, DE BRONZE, PÉ COM CRIVOS, ROSCÁVEL, 3" - FORNECIMENTO E INSTALAÇÃO. AF_08/2021</v>
          </cell>
          <cell r="C5501" t="str">
            <v>UN</v>
          </cell>
          <cell r="D5501">
            <v>413.72</v>
          </cell>
        </row>
        <row r="5502">
          <cell r="A5502">
            <v>103017</v>
          </cell>
          <cell r="B5502" t="str">
            <v>VÁLVULA DE RETENÇÃO, DE BRONZE, PÉ COM CRIVOS, ROSCÁVEL, 4" - FORNECIMENTO E INSTALAÇÃO. AF_08/2021</v>
          </cell>
          <cell r="C5502" t="str">
            <v>UN</v>
          </cell>
          <cell r="D5502">
            <v>721.06</v>
          </cell>
        </row>
        <row r="5503">
          <cell r="A5503">
            <v>103018</v>
          </cell>
          <cell r="B5503" t="str">
            <v>VÁLVULA DE DESCARGA METÁLICA, BASE 1 1/4", ACABAMENTO METALICO CROMADO - FORNECIMENTO E INSTALAÇÃO. AF_08/2021</v>
          </cell>
          <cell r="C5503" t="str">
            <v>UN</v>
          </cell>
          <cell r="D5503">
            <v>284.06</v>
          </cell>
        </row>
        <row r="5504">
          <cell r="A5504">
            <v>103019</v>
          </cell>
          <cell r="B5504" t="str">
            <v>REGISTRO OU VÁLVULA GLOBO ANGULAR EM LATÃO, PARA HIDRANTES EM INSTALAÇÃO PREDIAL DE INCÊNDIO, 45 GRAUS, 2 1/2" - FORNECIMENTO E INSTALAÇÃO. AF_08/2021</v>
          </cell>
          <cell r="C5504" t="str">
            <v>UN</v>
          </cell>
          <cell r="D5504">
            <v>213.01</v>
          </cell>
        </row>
        <row r="5505">
          <cell r="A5505">
            <v>103029</v>
          </cell>
          <cell r="B5505" t="str">
            <v>REGISTRO OU REGULADOR DE GÁS DE COZINHA - FORNECIMENTO E INSTALAÇÃO. AF_08/2021</v>
          </cell>
          <cell r="C5505" t="str">
            <v>UN</v>
          </cell>
          <cell r="D5505">
            <v>53.18</v>
          </cell>
        </row>
        <row r="5506">
          <cell r="A5506">
            <v>103036</v>
          </cell>
          <cell r="B5506" t="str">
            <v>REGISTRO DE ESFERA, PVC, ROSCÁVEL, COM VOLANTE, 1/2" - FORNECIMENTO E INSTALAÇÃO. AF_08/2021</v>
          </cell>
          <cell r="C5506" t="str">
            <v>UN</v>
          </cell>
          <cell r="D5506">
            <v>31.27</v>
          </cell>
        </row>
        <row r="5507">
          <cell r="A5507">
            <v>103037</v>
          </cell>
          <cell r="B5507" t="str">
            <v>REGISTRO DE ESFERA, PVC, ROSCÁVEL, COM VOLANTE, 1" - FORNECIMENTO E INSTALAÇÃO. AF_08/2021</v>
          </cell>
          <cell r="C5507" t="str">
            <v>UN</v>
          </cell>
          <cell r="D5507">
            <v>61.48</v>
          </cell>
        </row>
        <row r="5508">
          <cell r="A5508">
            <v>103038</v>
          </cell>
          <cell r="B5508" t="str">
            <v>REGISTRO DE ESFERA, PVC, ROSCÁVEL, COM VOLANTE, 1 1/4" - FORNECIMENTO E INSTALAÇÃO. AF_08/2021</v>
          </cell>
          <cell r="C5508" t="str">
            <v>UN</v>
          </cell>
          <cell r="D5508">
            <v>82.27</v>
          </cell>
        </row>
        <row r="5509">
          <cell r="A5509">
            <v>103039</v>
          </cell>
          <cell r="B5509" t="str">
            <v>REGISTRO DE ESFERA, PVC, ROSCÁVEL, COM VOLANTE, 1 1/2" - FORNECIMENTO E INSTALAÇÃO. AF_08/2021</v>
          </cell>
          <cell r="C5509" t="str">
            <v>UN</v>
          </cell>
          <cell r="D5509">
            <v>88.93</v>
          </cell>
        </row>
        <row r="5510">
          <cell r="A5510">
            <v>103040</v>
          </cell>
          <cell r="B5510" t="str">
            <v>REGISTRO DE ESFERA, PVC, ROSCÁVEL, COM VOLANTE, 2" - FORNECIMENTO E INSTALAÇÃO. AF_08/2021</v>
          </cell>
          <cell r="C5510" t="str">
            <v>UN</v>
          </cell>
          <cell r="D5510">
            <v>132.91</v>
          </cell>
        </row>
        <row r="5511">
          <cell r="A5511">
            <v>103041</v>
          </cell>
          <cell r="B5511" t="str">
            <v>REGISTRO DE ESFERA, PVC, ROSCÁVEL, COM BORBOLETA, 1/2" - FORNECIMENTO E INSTALAÇÃO. AF_08/2021</v>
          </cell>
          <cell r="C5511" t="str">
            <v>UN</v>
          </cell>
          <cell r="D5511">
            <v>25.89</v>
          </cell>
        </row>
        <row r="5512">
          <cell r="A5512">
            <v>103042</v>
          </cell>
          <cell r="B5512" t="str">
            <v>REGISTRO DE ESFERA, PVC, ROSCÁVEL, COM BORBOLETA, 3/4" - FORNECIMENTO E INSTALAÇÃO. AF_08/2021</v>
          </cell>
          <cell r="C5512" t="str">
            <v>UN</v>
          </cell>
          <cell r="D5512">
            <v>31.72</v>
          </cell>
        </row>
        <row r="5513">
          <cell r="A5513">
            <v>103043</v>
          </cell>
          <cell r="B5513" t="str">
            <v>REGISTRO DE ESFERA, PVC, ROSCÁVEL, COM CABEÇA QUADRADA, 1/2" - FORNECIMENTO E INSTALAÇÃO. AF_08/2021</v>
          </cell>
          <cell r="C5513" t="str">
            <v>UN</v>
          </cell>
          <cell r="D5513">
            <v>30.05</v>
          </cell>
        </row>
        <row r="5514">
          <cell r="A5514">
            <v>103044</v>
          </cell>
          <cell r="B5514" t="str">
            <v>REGISTRO DE ESFERA, PVC, ROSCÁVEL, COM CABEÇA QUADRADA, 3/4" - FORNECIMENTO E INSTALAÇÃO. AF_08/2021</v>
          </cell>
          <cell r="C5514" t="str">
            <v>UN</v>
          </cell>
          <cell r="D5514">
            <v>40.380000000000003</v>
          </cell>
        </row>
        <row r="5515">
          <cell r="A5515">
            <v>103045</v>
          </cell>
          <cell r="B5515" t="str">
            <v>REGISTRO DE PRESSÃO, PVC, ROSCÁVEL, VOLANTE SIMPLES, 1/2" - FORNECIMENTO E INSTALAÇÃO. AF_08/2021</v>
          </cell>
          <cell r="C5515" t="str">
            <v>UN</v>
          </cell>
          <cell r="D5515">
            <v>12.23</v>
          </cell>
        </row>
        <row r="5516">
          <cell r="A5516">
            <v>103046</v>
          </cell>
          <cell r="B5516" t="str">
            <v>REGISTRO DE PRESSÃO, PVC, ROSCÁVEL, VOLANTE SIMPLES, 3/4" - FORNECIMENTO E INSTALAÇÃO. AF_08/2021</v>
          </cell>
          <cell r="C5516" t="str">
            <v>UN</v>
          </cell>
          <cell r="D5516">
            <v>29.98</v>
          </cell>
        </row>
        <row r="5517">
          <cell r="A5517">
            <v>103047</v>
          </cell>
          <cell r="B5517" t="str">
            <v>REGISTRO DE ESFERA, PVC, SOLDÁVEL, COM VOLANTE, DN  20 MM - FORNECIMENTO E INSTALAÇÃO. AF_08/2021</v>
          </cell>
          <cell r="C5517" t="str">
            <v>UN</v>
          </cell>
          <cell r="D5517">
            <v>31.46</v>
          </cell>
        </row>
        <row r="5518">
          <cell r="A5518">
            <v>103048</v>
          </cell>
          <cell r="B5518" t="str">
            <v>REGISTRO DE PRESSÃO, PVC, SOLDÁVEL, VOLANTE SIMPLES, DN  20 MM - FORNECIMENTO E INSTALAÇÃO. AF_08/2021</v>
          </cell>
          <cell r="C5518" t="str">
            <v>UN</v>
          </cell>
          <cell r="D5518">
            <v>23.2</v>
          </cell>
        </row>
        <row r="5519">
          <cell r="A5519">
            <v>103049</v>
          </cell>
          <cell r="B5519" t="str">
            <v>REGISTRO DE PRESSÃO, PVC, SOLDÁVEL, VOLANTE SIMPLES, DN  25 MM - FORNECIMENTO E INSTALAÇÃO. AF_08/2021</v>
          </cell>
          <cell r="C5519" t="str">
            <v>UN</v>
          </cell>
          <cell r="D5519">
            <v>25.31</v>
          </cell>
        </row>
        <row r="5520">
          <cell r="A5520">
            <v>103050</v>
          </cell>
          <cell r="B5520" t="str">
            <v>SUBSTITUIÇÃO DE REGISTRO OU VÁLVULA, ROSCÁVEL, DN  20 MM. AF_08/2021</v>
          </cell>
          <cell r="C5520" t="str">
            <v>UN</v>
          </cell>
          <cell r="D5520">
            <v>25.41</v>
          </cell>
        </row>
        <row r="5521">
          <cell r="A5521">
            <v>103051</v>
          </cell>
          <cell r="B5521" t="str">
            <v>SUBSTITUIÇÃO DE REGISTRO OU VÁLVULA, ROSCÁVEL, DN  25 MM. AF_08/2021</v>
          </cell>
          <cell r="C5521" t="str">
            <v>UN</v>
          </cell>
          <cell r="D5521">
            <v>30.62</v>
          </cell>
        </row>
        <row r="5522">
          <cell r="A5522">
            <v>103052</v>
          </cell>
          <cell r="B5522" t="str">
            <v>SUBSTITUIÇÃO DE REGISTRO OU VÁLVULA, ROSCÁVEL, DN  32 MM. AF_08/2021</v>
          </cell>
          <cell r="C5522" t="str">
            <v>UN</v>
          </cell>
          <cell r="D5522">
            <v>41.65</v>
          </cell>
        </row>
        <row r="5523">
          <cell r="A5523">
            <v>95634</v>
          </cell>
          <cell r="B5523" t="str">
            <v>KIT CAVALETE PARA MEDIÇÃO DE ÁGUA - ENTRADA PRINCIPAL, EM PVC 20 MM (1/2") - FORNECIMENTO E INSTALAÇÃO (EXCLUSIVE HIDRÔMETRO). AF_03/2024</v>
          </cell>
          <cell r="C5523" t="str">
            <v>UN</v>
          </cell>
          <cell r="D5523">
            <v>231.91</v>
          </cell>
        </row>
        <row r="5524">
          <cell r="A5524">
            <v>95635</v>
          </cell>
          <cell r="B5524" t="str">
            <v>KIT CAVALETE PARA MEDIÇÃO DE ÁGUA - ENTRADA PRINCIPAL, EM PVC 25 MM (3/4") - FORNECIMENTO E INSTALAÇÃO (EXCLUSIVE HIDRÔMETRO). AF_03/2024</v>
          </cell>
          <cell r="C5524" t="str">
            <v>UN</v>
          </cell>
          <cell r="D5524">
            <v>242.43</v>
          </cell>
        </row>
        <row r="5525">
          <cell r="A5525">
            <v>95636</v>
          </cell>
          <cell r="B5525" t="str">
            <v>KIT CAVALETE PARA MEDIÇÃO DE ÁGUA - ENTRADA PRINCIPAL, EM AÇO GALVANIZADO DN 25 MM (1") - FORNECIMENTO E INSTALAÇÃO (EXCLUSIVE HIDRÔMETRO). AF_03/2024</v>
          </cell>
          <cell r="C5525" t="str">
            <v>UN</v>
          </cell>
          <cell r="D5525">
            <v>434.36</v>
          </cell>
        </row>
        <row r="5526">
          <cell r="A5526">
            <v>95637</v>
          </cell>
          <cell r="B5526" t="str">
            <v>KIT CAVALETE PARA MEDIÇÃO DE ÁGUA - ENTRADA PRINCIPAL, EM AÇO GALVANIZADO DN 32 MM (1 1/4") - FORNECIMENTO E INSTALAÇÃO (EXCLUSIVE HIDRÔMETRO). AF_03/2024</v>
          </cell>
          <cell r="C5526" t="str">
            <v>UN</v>
          </cell>
          <cell r="D5526">
            <v>578.03</v>
          </cell>
        </row>
        <row r="5527">
          <cell r="A5527">
            <v>95638</v>
          </cell>
          <cell r="B5527" t="str">
            <v>KIT CAVALETE PARA MEDIÇÃO DE ÁGUA - ENTRADA PRINCIPAL, EM AÇO GALVANIZADO DN 40 MM (1 1/2") - FORNECIMENTO E INSTALAÇÃO (EXCLUSIVE HIDRÔMETRO). AF_03/2024</v>
          </cell>
          <cell r="C5527" t="str">
            <v>UN</v>
          </cell>
          <cell r="D5527">
            <v>713.89</v>
          </cell>
        </row>
        <row r="5528">
          <cell r="A5528">
            <v>95639</v>
          </cell>
          <cell r="B5528" t="str">
            <v>KIT CAVALETE PARA MEDIÇÃO DE ÁGUA - ENTRADA PRINCIPAL, EM AÇO GALVANIZADO DN 50 MM (2") - FORNECIMENTO E INSTALAÇÃO (EXCLUSIVE HIDRÔMETRO). AF_03/2024</v>
          </cell>
          <cell r="C5528" t="str">
            <v>UN</v>
          </cell>
          <cell r="D5528">
            <v>987.96</v>
          </cell>
        </row>
        <row r="5529">
          <cell r="A5529">
            <v>95641</v>
          </cell>
          <cell r="B5529" t="str">
            <v>KIT CAVALETE PARA MEDIÇÃO DE ÁGUA - ENTRADA INDIVIDUALIZADA, EM PVC 25 MM (3/4"), PARA 2 MEDIDORES - FORNECIMENTO E INSTALAÇÃO (EXCLUSIVE HIDRÔMETRO). AF_03/2024</v>
          </cell>
          <cell r="C5529" t="str">
            <v>UN</v>
          </cell>
          <cell r="D5529">
            <v>325.70999999999998</v>
          </cell>
        </row>
        <row r="5530">
          <cell r="A5530">
            <v>95642</v>
          </cell>
          <cell r="B5530" t="str">
            <v>KIT CAVALETE PARA MEDIÇÃO DE ÁGUA - ENTRADA INDIVIDUALIZADA, EM PVC 25 MM (3/4"), PARA 3 MEDIDORES - FORNECIMENTO E INSTALAÇÃO (EXCLUSIVE HIDRÔMETRO). AF_03/2024</v>
          </cell>
          <cell r="C5530" t="str">
            <v>UN</v>
          </cell>
          <cell r="D5530">
            <v>481.96</v>
          </cell>
        </row>
        <row r="5531">
          <cell r="A5531">
            <v>95643</v>
          </cell>
          <cell r="B5531" t="str">
            <v>KIT CAVALETE PARA MEDIÇÃO DE ÁGUA - ENTRADA INDIVIDUALIZADA, EM PVC 25 MM (3/4"), PARA 4 MEDIDORES - FORNECIMENTO E INSTALAÇÃO (EXCLUSIVE HIDRÔMETRO). AF_03/2024</v>
          </cell>
          <cell r="C5531" t="str">
            <v>UN</v>
          </cell>
          <cell r="D5531">
            <v>630.61</v>
          </cell>
        </row>
        <row r="5532">
          <cell r="A5532">
            <v>95644</v>
          </cell>
          <cell r="B5532" t="str">
            <v>KIT CAVALETE PARA MEDIÇÃO DE ÁGUA - ENTRADA INDIVIDUALIZADA, EM PVC 32 MM (1"), PARA 1 MEDIDOR - FORNECIMENTO E INSTALAÇÃO (EXCLUSIVE HIDRÔMETRO). AF_03/2024</v>
          </cell>
          <cell r="C5532" t="str">
            <v>UN</v>
          </cell>
          <cell r="D5532">
            <v>241.98</v>
          </cell>
        </row>
        <row r="5533">
          <cell r="A5533">
            <v>95645</v>
          </cell>
          <cell r="B5533" t="str">
            <v>KIT CAVALETE PARA MEDIÇÃO DE ÁGUA - ENTRADA INDIVIDUALIZADA, EM PVC 32 MM (1"), PARA 2 MEDIDORES - FORNECIMENTO E INSTALAÇÃO (EXCLUSIVE HIDRÔMETRO). AF_03/2024</v>
          </cell>
          <cell r="C5533" t="str">
            <v>UN</v>
          </cell>
          <cell r="D5533">
            <v>443.69</v>
          </cell>
        </row>
        <row r="5534">
          <cell r="A5534">
            <v>95646</v>
          </cell>
          <cell r="B5534" t="str">
            <v>KIT CAVALETE PARA MEDIÇÃO DE ÁGUA - ENTRADA INDIVIDUALIZADA, EM PVC 32 MM (1"), PARA 3 MEDIDORES - FORNECIMENTO E INSTALAÇÃO (EXCLUSIVE HIDRÔMETRO). AF_03/2024</v>
          </cell>
          <cell r="C5534" t="str">
            <v>UN</v>
          </cell>
          <cell r="D5534">
            <v>661.78</v>
          </cell>
        </row>
        <row r="5535">
          <cell r="A5535">
            <v>95647</v>
          </cell>
          <cell r="B5535" t="str">
            <v>KIT CAVALETE PARA MEDIÇÃO DE ÁGUA - ENTRADA INDIVIDUALIZADA, EM PVC 32 MM (1"), PARA 4 MEDIDORES - FORNECIMENTO E INSTALAÇÃO (EXCLUSIVE HIDRÔMETRO). AF_03/2024</v>
          </cell>
          <cell r="C5535" t="str">
            <v>UN</v>
          </cell>
          <cell r="D5535">
            <v>868.08</v>
          </cell>
        </row>
        <row r="5536">
          <cell r="A5536">
            <v>95648</v>
          </cell>
          <cell r="B5536" t="str">
            <v>KIT CAVALETE PARA MEDIÇÃO DE ÁGUA - ENTRADA INDIVIDUALIZADA, EM CPVC DN 28 MM (1"), PARA 1 MEDIDOR - FORNECIMENTO E INSTALAÇÃO (EXCLUSIVE HIDRÔMETRO). AF_03/2024</v>
          </cell>
          <cell r="C5536" t="str">
            <v>UN</v>
          </cell>
          <cell r="D5536">
            <v>646.71</v>
          </cell>
        </row>
        <row r="5537">
          <cell r="A5537">
            <v>95649</v>
          </cell>
          <cell r="B5537" t="str">
            <v>KIT CAVALETE PARA MEDIÇÃO DE ÁGUA - ENTRADA INDIVIDUALIZADA, EM CPVC DN 28 MM (1"), PARA 2 MEDIDORES - FORNECIMENTO E INSTALAÇÃO (EXCLUSIVE HIDRÔMETRO). AF_03/2024</v>
          </cell>
          <cell r="C5537" t="str">
            <v>UN</v>
          </cell>
          <cell r="D5537">
            <v>1117.9100000000001</v>
          </cell>
        </row>
        <row r="5538">
          <cell r="A5538">
            <v>95650</v>
          </cell>
          <cell r="B5538" t="str">
            <v>KIT CAVALETE PARA MEDIÇÃO DE ÁGUA - ENTRADA INDIVIDUALIZADA, EM CPVC DN 28 MM (1"), PARA 3 MEDIDORES - FORNECIMENTO E INSTALAÇÃO (EXCLUSIVE HIDRÔMETRO). AF_03/2024</v>
          </cell>
          <cell r="C5538" t="str">
            <v>UN</v>
          </cell>
          <cell r="D5538">
            <v>1633.26</v>
          </cell>
        </row>
        <row r="5539">
          <cell r="A5539">
            <v>95651</v>
          </cell>
          <cell r="B5539" t="str">
            <v>KIT CAVALETE PARA MEDIÇÃO DE ÁGUA - ENTRADA INDIVIDUALIZADA, EM CPVC DN 28 MM (1"), PARA 4 MEDIDORES - FORNECIMENTO E INSTALAÇÃO (EXCLUSIVE HIDRÔMETRO). AF_03/2024</v>
          </cell>
          <cell r="C5539" t="str">
            <v>UN</v>
          </cell>
          <cell r="D5539">
            <v>2122.46</v>
          </cell>
        </row>
        <row r="5540">
          <cell r="A5540">
            <v>95652</v>
          </cell>
          <cell r="B5540" t="str">
            <v>KIT CAVALETE PARA MEDIÇÃO DE ÁGUA - ENTRADA INDIVIDUALIZADA, EM CPVC DN 35 MM (1 1/4"), PARA 1 MEDIDOR - FORNECIMENTO E INSTALAÇÃO (EXCLUSIVE HIDRÔMETRO). AF_03/2024</v>
          </cell>
          <cell r="C5540" t="str">
            <v>UN</v>
          </cell>
          <cell r="D5540">
            <v>801.92</v>
          </cell>
        </row>
        <row r="5541">
          <cell r="A5541">
            <v>95653</v>
          </cell>
          <cell r="B5541" t="str">
            <v>KIT CAVALETE PARA MEDIÇÃO DE ÁGUA - ENTRADA INDIVIDUALIZADA, EM CPVC DN 35 MM (1 1/4"), PARA 2 MEDIDORES - FORNECIMENTO E INSTALAÇÃO (EXCLUSIVE HIDRÔMETRO). AF_03/2024</v>
          </cell>
          <cell r="C5541" t="str">
            <v>UN</v>
          </cell>
          <cell r="D5541">
            <v>1426.31</v>
          </cell>
        </row>
        <row r="5542">
          <cell r="A5542">
            <v>95654</v>
          </cell>
          <cell r="B5542" t="str">
            <v>KIT CAVALETE PARA MEDIÇÃO DE ÁGUA - ENTRADA INDIVIDUALIZADA, EM CPVC DN 35 MM (1 1/4"), PARA 3 MEDIDORES - FORNECIMENTO E INSTALAÇÃO (EXCLUSIVE HIDRÔMETRO). AF_03/2024</v>
          </cell>
          <cell r="C5542" t="str">
            <v>UN</v>
          </cell>
          <cell r="D5542">
            <v>2100.9299999999998</v>
          </cell>
        </row>
        <row r="5543">
          <cell r="A5543">
            <v>95655</v>
          </cell>
          <cell r="B5543" t="str">
            <v>KIT CAVALETE PARA MEDIÇÃO DE ÁGUA - ENTRADA INDIVIDUALIZADA, EM CPVC DN 35 MM (1 1/4"), PARA 4 MEDIDORES - FORNECIMENTO E INSTALAÇÃO (EXCLUSIVE HIDRÔMETRO). AF_03/2024</v>
          </cell>
          <cell r="C5543" t="str">
            <v>UN</v>
          </cell>
          <cell r="D5543">
            <v>2741.97</v>
          </cell>
        </row>
        <row r="5544">
          <cell r="A5544">
            <v>95657</v>
          </cell>
          <cell r="B5544" t="str">
            <v>KIT CAVALETE PARA MEDIÇÃO DE ÁGUA - ENTRADA INDIVIDUALIZADA, EM PPR PN20 DN 25 MM (3/4") PARA 1 MEDIDOR - FORNECIMENTO E INSTALAÇÃO (EXCLUSIVE HIDRÔMETRO). AF_03/2024</v>
          </cell>
          <cell r="C5544" t="str">
            <v>UN</v>
          </cell>
          <cell r="D5544">
            <v>295.60000000000002</v>
          </cell>
        </row>
        <row r="5545">
          <cell r="A5545">
            <v>95658</v>
          </cell>
          <cell r="B5545" t="str">
            <v>KIT CAVALETE PARA MEDIÇÃO DE ÁGUA - ENTRADA INDIVIDUALIZADA, EM PPR PN20 DN 25 MM (3/4") PARA 2 MEDIDORES - FORNECIMENTO E INSTALAÇÃO (EXCLUSIVE HIDRÔMETRO). AF_03/2024</v>
          </cell>
          <cell r="C5545" t="str">
            <v>UN</v>
          </cell>
          <cell r="D5545">
            <v>539.41</v>
          </cell>
        </row>
        <row r="5546">
          <cell r="A5546">
            <v>95659</v>
          </cell>
          <cell r="B5546" t="str">
            <v>KIT CAVALETE PARA MEDIÇÃO DE ÁGUA - ENTRADA INDIVIDUALIZADA, EM PPR PN20 DN 25 MM (3/4") PARA 3 MEDIDORES - FORNECIMENTO E INSTALAÇÃO (EXCLUSIVE HIDRÔMETRO). AF_03/2024</v>
          </cell>
          <cell r="C5546" t="str">
            <v>UN</v>
          </cell>
          <cell r="D5546">
            <v>802.81</v>
          </cell>
        </row>
        <row r="5547">
          <cell r="A5547">
            <v>95660</v>
          </cell>
          <cell r="B5547" t="str">
            <v>KIT CAVALETE PARA MEDIÇÃO DE ÁGUA - ENTRADA INDIVIDUALIZADA, EM PPR PN20 DN 25 MM (3/4") PARA 4 MEDIDORES - FORNECIMENTO E INSTALAÇÃO (EXCLUSIVE HIDRÔMETRO). AF_03/2024</v>
          </cell>
          <cell r="C5547" t="str">
            <v>UN</v>
          </cell>
          <cell r="D5547">
            <v>1052.77</v>
          </cell>
        </row>
        <row r="5548">
          <cell r="A5548">
            <v>95661</v>
          </cell>
          <cell r="B5548" t="str">
            <v>KIT CAVALETE PARA MEDIÇÃO DE ÁGUA - ENTRADA INDIVIDUALIZADA, EM PPR PN20 DN 32 MM (1") PARA 1 MEDIDOR - FORNECIMENTO E INSTALAÇÃO (EXCLUSIVE HIDRÔMETRO). AF_03/2024</v>
          </cell>
          <cell r="C5548" t="str">
            <v>UN</v>
          </cell>
          <cell r="D5548">
            <v>368.89</v>
          </cell>
        </row>
        <row r="5549">
          <cell r="A5549">
            <v>95662</v>
          </cell>
          <cell r="B5549" t="str">
            <v>KIT CAVALETE PARA MEDIÇÃO DE ÁGUA - ENTRADA INDIVIDUALIZADA, EM PPR PN20 DN 32 MM (1") PARA 2 MEDIDORES - FORNECIMENTO E INSTALAÇÃO (EXCLUSIVE HIDRÔMETRO). AF_03/2024</v>
          </cell>
          <cell r="C5549" t="str">
            <v>UN</v>
          </cell>
          <cell r="D5549">
            <v>684.7</v>
          </cell>
        </row>
        <row r="5550">
          <cell r="A5550">
            <v>95663</v>
          </cell>
          <cell r="B5550" t="str">
            <v>KIT CAVALETE PARA MEDIÇÃO DE ÁGUA - ENTRADA INDIVIDUALIZADA, EM PPR PN20 DN 32 MM (1") PARA 3 MEDIDORES - FORNECIMENTO E INSTALAÇÃO (EXCLUSIVE HIDRÔMETRO). AF_03/2024</v>
          </cell>
          <cell r="C5550" t="str">
            <v>UN</v>
          </cell>
          <cell r="D5550">
            <v>1023.94</v>
          </cell>
        </row>
        <row r="5551">
          <cell r="A5551">
            <v>95664</v>
          </cell>
          <cell r="B5551" t="str">
            <v>KIT CAVALETE PARA MEDIÇÃO DE ÁGUA - ENTRADA INDIVIDUALIZADA, EM PPR PN20 DN 32 MM (1") PARA 4 MEDIDORES - FORNECIMENTO E INSTALAÇÃO (EXCLUSIVE HIDRÔMETRO). AF_03/2024</v>
          </cell>
          <cell r="C5551" t="str">
            <v>UN</v>
          </cell>
          <cell r="D5551">
            <v>1345.04</v>
          </cell>
        </row>
        <row r="5552">
          <cell r="A5552">
            <v>95665</v>
          </cell>
          <cell r="B5552" t="str">
            <v>KIT CAVALETE PARA MEDIÇÃO DE ÁGUA - ENTRADA INDIVIDUALIZADA, EM PPR PN25 DN 25 MM (3/4") PARA 1 MEDIDOR - FORNECIMENTO E INSTALAÇÃO (EXCLUSIVE HIDRÔMETRO). AF_03/2024</v>
          </cell>
          <cell r="C5552" t="str">
            <v>UN</v>
          </cell>
          <cell r="D5552">
            <v>325.83</v>
          </cell>
        </row>
        <row r="5553">
          <cell r="A5553">
            <v>95666</v>
          </cell>
          <cell r="B5553" t="str">
            <v>KIT CAVALETE PARA MEDIÇÃO DE ÁGUA - ENTRADA INDIVIDUALIZADA, EM PPR PN25 DN 25 MM (3/4") PARA 2 MEDIDORES - FORNECIMENTO E INSTALAÇÃO (EXCLUSIVE HIDRÔMETRO). AF_03/2024</v>
          </cell>
          <cell r="C5553" t="str">
            <v>UN</v>
          </cell>
          <cell r="D5553">
            <v>578.82000000000005</v>
          </cell>
        </row>
        <row r="5554">
          <cell r="A5554">
            <v>95667</v>
          </cell>
          <cell r="B5554" t="str">
            <v>KIT CAVALETE PARA MEDIÇÃO DE ÁGUA - ENTRADA INDIVIDUALIZADA, EM PPR PN25 DN 25 MM (3/4") PARA 3 MEDIDORES - FORNECIMENTO E INSTALAÇÃO (EXCLUSIVE HIDRÔMETRO). AF_03/2024</v>
          </cell>
          <cell r="C5554" t="str">
            <v>UN</v>
          </cell>
          <cell r="D5554">
            <v>857.49</v>
          </cell>
        </row>
        <row r="5555">
          <cell r="A5555">
            <v>95668</v>
          </cell>
          <cell r="B5555" t="str">
            <v>KIT CAVALETE PARA MEDIÇÃO DE ÁGUA - ENTRADA INDIVIDUALIZADA, EM PPR PN25 DN 25 MM (3/4") PARA 4 MEDIDORES - FORNECIMENTO E INSTALAÇÃO (EXCLUSIVE HIDRÔMETRO). AF_03/2024</v>
          </cell>
          <cell r="C5555" t="str">
            <v>UN</v>
          </cell>
          <cell r="D5555">
            <v>1120.8499999999999</v>
          </cell>
        </row>
        <row r="5556">
          <cell r="A5556">
            <v>95669</v>
          </cell>
          <cell r="B5556" t="str">
            <v>KIT CAVALETE PARA MEDIÇÃO DE ÁGUA - ENTRADA INDIVIDUALIZADA, EM PPR PN25 DN 32 MM (1") PARA 1 MEDIDOR - FORNECIMENTO E INSTALAÇÃO (EXCLUSIVE HIDRÔMETRO). AF_03/2024</v>
          </cell>
          <cell r="C5556" t="str">
            <v>UN</v>
          </cell>
          <cell r="D5556">
            <v>395.73</v>
          </cell>
        </row>
        <row r="5557">
          <cell r="A5557">
            <v>95670</v>
          </cell>
          <cell r="B5557" t="str">
            <v>KIT CAVALETE PARA MEDIÇÃO DE ÁGUA - ENTRADA INDIVIDUALIZADA, EM PPR PN25 DN 32 MM (1") PARA 2 MEDIDORES - FORNECIMENTO E INSTALAÇÃO (EXCLUSIVE HIDRÔMETRO). AF_03/2024</v>
          </cell>
          <cell r="C5557" t="str">
            <v>UN</v>
          </cell>
          <cell r="D5557">
            <v>717.49</v>
          </cell>
        </row>
        <row r="5558">
          <cell r="A5558">
            <v>95671</v>
          </cell>
          <cell r="B5558" t="str">
            <v>KIT CAVALETE PARA MEDIÇÃO DE ÁGUA - ENTRADA INDIVIDUALIZADA, EM PPR PN25 DN 32 MM (1") PARA 3 MEDIDORES - FORNECIMENTO E INSTALAÇÃO (EXCLUSIVE HIDRÔMETRO). AF_03/2024</v>
          </cell>
          <cell r="C5558" t="str">
            <v>UN</v>
          </cell>
          <cell r="D5558">
            <v>1068.26</v>
          </cell>
        </row>
        <row r="5559">
          <cell r="A5559">
            <v>95672</v>
          </cell>
          <cell r="B5559" t="str">
            <v>KIT CAVALETE PARA MEDIÇÃO DE ÁGUA - ENTRADA INDIVIDUALIZADA, EM PPR PN25 DN 32 MM (1") PARA 4 MEDIDORES - FORNECIMENTO E INSTALAÇÃO (EXCLUSIVE HIDRÔMETRO). AF_03/2024</v>
          </cell>
          <cell r="C5559" t="str">
            <v>UN</v>
          </cell>
          <cell r="D5559">
            <v>1399.67</v>
          </cell>
        </row>
        <row r="5560">
          <cell r="A5560">
            <v>95673</v>
          </cell>
          <cell r="B5560" t="str">
            <v>HIDRÔMETRO DN 1/2", 1,5 M3/H - FORNECIMENTO E INSTALAÇÃO. AF_03/2024</v>
          </cell>
          <cell r="C5560" t="str">
            <v>UN</v>
          </cell>
          <cell r="D5560">
            <v>113.68</v>
          </cell>
        </row>
        <row r="5561">
          <cell r="A5561">
            <v>95674</v>
          </cell>
          <cell r="B5561" t="str">
            <v>HIDRÔMETRO DN 1/2", 3,0 M3/H - FORNECIMENTO E INSTALAÇÃO. AF_03/2024</v>
          </cell>
          <cell r="C5561" t="str">
            <v>UN</v>
          </cell>
          <cell r="D5561">
            <v>120.45</v>
          </cell>
        </row>
        <row r="5562">
          <cell r="A5562">
            <v>95675</v>
          </cell>
          <cell r="B5562" t="str">
            <v>HIDRÔMETRO DN 3/4", 5,0 M3/H - FORNECIMENTO E INSTALAÇÃO. AF_03/2024</v>
          </cell>
          <cell r="C5562" t="str">
            <v>UN</v>
          </cell>
          <cell r="D5562">
            <v>148.61000000000001</v>
          </cell>
        </row>
        <row r="5563">
          <cell r="A5563">
            <v>95676</v>
          </cell>
          <cell r="B5563" t="str">
            <v>CAIXA EM CONCRETO PRÉ-MOLDADO PARA ABRIGO DE HIDRÔMETRO COM DN 20 MM - FORNECIMENTO E INSTALAÇÃO. AF_03/2024</v>
          </cell>
          <cell r="C5563" t="str">
            <v>UN</v>
          </cell>
          <cell r="D5563">
            <v>133.41</v>
          </cell>
        </row>
        <row r="5564">
          <cell r="A5564">
            <v>97741</v>
          </cell>
          <cell r="B5564" t="str">
            <v>KIT CAVALETE PARA MEDIÇÃO DE ÁGUA - ENTRADA INDIVIDUALIZADA, EM PVC 25 MM (3/4"), PARA 1 MEDIDOR - FORNECIMENTO E INSTALAÇÃO (EXCLUSIVE HIDRÔMETRO). AF_03/2024</v>
          </cell>
          <cell r="C5564" t="str">
            <v>UN</v>
          </cell>
          <cell r="D5564">
            <v>182.42</v>
          </cell>
        </row>
        <row r="5565">
          <cell r="A5565">
            <v>104992</v>
          </cell>
          <cell r="B5565" t="str">
            <v>HIDRÔMETRO DN 2" , 30 M³/H - FORNECIMENTO E INSTALAÇÃO. AF_03/2024</v>
          </cell>
          <cell r="C5565" t="str">
            <v>UN</v>
          </cell>
          <cell r="D5565">
            <v>1167.51</v>
          </cell>
        </row>
        <row r="5566">
          <cell r="A5566">
            <v>104997</v>
          </cell>
          <cell r="B5566" t="str">
            <v>HIDRÔMETRO DN 1", 7 M³/H - FORNECIMENTO E INSTALAÇÃO. AF_03/2024</v>
          </cell>
          <cell r="C5566" t="str">
            <v>UN</v>
          </cell>
          <cell r="D5566">
            <v>384.69</v>
          </cell>
        </row>
        <row r="5567">
          <cell r="A5567">
            <v>104998</v>
          </cell>
          <cell r="B5567" t="str">
            <v>HIDRÔMETRO DN 1", 10 M³/H - FORNECIMENTO E INSTALAÇÃO. AF_03/2024</v>
          </cell>
          <cell r="C5567" t="str">
            <v>UN</v>
          </cell>
          <cell r="D5567">
            <v>513.44000000000005</v>
          </cell>
        </row>
        <row r="5568">
          <cell r="A5568">
            <v>105135</v>
          </cell>
          <cell r="B5568" t="str">
            <v>HIDRÔMETRO DN 1 1/2", 20 M³/H - FORNECIMENTO E INSTALAÇÃO. AF_03/2024</v>
          </cell>
          <cell r="C5568" t="str">
            <v>UN</v>
          </cell>
          <cell r="D5568">
            <v>837.07</v>
          </cell>
        </row>
        <row r="5569">
          <cell r="A5569">
            <v>90436</v>
          </cell>
          <cell r="B5569" t="str">
            <v>FURO MANUAL EM ALVENARIA, PARA INSTALAÇÕES HIDRÁULICAS, DIÂMETROS MENORES OU IGUAIS A 40 MM. AF_09/2023</v>
          </cell>
          <cell r="C5569" t="str">
            <v>UN</v>
          </cell>
          <cell r="D5569">
            <v>14.4</v>
          </cell>
        </row>
        <row r="5570">
          <cell r="A5570">
            <v>90437</v>
          </cell>
          <cell r="B5570" t="str">
            <v>FURO MANUAL EM ALVENARIA, PARA INSTALAÇÕES HIDRÁULICAS, DIÂMETROS MAIORES QUE 40 MM E MENORES OU IGUAIS A 75 MM. AF_09/2023</v>
          </cell>
          <cell r="C5570" t="str">
            <v>UN</v>
          </cell>
          <cell r="D5570">
            <v>38.39</v>
          </cell>
        </row>
        <row r="5571">
          <cell r="A5571">
            <v>90438</v>
          </cell>
          <cell r="B5571" t="str">
            <v>FURO MANUAL EM ALVENARIA, PARA INSTALAÇÕES HIDRÁULICAS, DIÂMETROS MAIORES QUE 75 MM E MENORES OU IGUAIS A 100 MM. AF_09/2023</v>
          </cell>
          <cell r="C5571" t="str">
            <v>UN</v>
          </cell>
          <cell r="D5571">
            <v>56.08</v>
          </cell>
        </row>
        <row r="5572">
          <cell r="A5572">
            <v>90439</v>
          </cell>
          <cell r="B5572" t="str">
            <v>FURO MECANIZADO EM CONCRETO, COM MARTELO DEMOLIDOR, PARA INSTALAÇÕES HIDRÁULICAS, DIÂMETROS MENORES OU IGUAIS A 40 MM. AF_09/2023</v>
          </cell>
          <cell r="C5572" t="str">
            <v>UN</v>
          </cell>
          <cell r="D5572">
            <v>9.7200000000000006</v>
          </cell>
        </row>
        <row r="5573">
          <cell r="A5573">
            <v>90440</v>
          </cell>
          <cell r="B5573" t="str">
            <v>FURO MECANIZADO EM CONCRETO, COM MARTELO DEMOLIDOR, PARA INSTALAÇÕES HIDRÁULICAS, DIÂMETROS MAIORES QUE 40 MM E MENORES OU IGUAIS A 75 MM. AF_09/2023</v>
          </cell>
          <cell r="C5573" t="str">
            <v>UN</v>
          </cell>
          <cell r="D5573">
            <v>25.92</v>
          </cell>
        </row>
        <row r="5574">
          <cell r="A5574">
            <v>90441</v>
          </cell>
          <cell r="B5574" t="str">
            <v>FURO MECANIZADO EM CONCRETO, COM MARTELO DEMOLIDOR, PARA INSTALAÇÕES HIDRÁULICAS, DIÂMETROS MAIORES QUE 75 MM E MENORES OU IGUAIS A 150 MM. AF_09/2023</v>
          </cell>
          <cell r="C5574" t="str">
            <v>UN</v>
          </cell>
          <cell r="D5574">
            <v>37.869999999999997</v>
          </cell>
        </row>
        <row r="5575">
          <cell r="A5575">
            <v>90443</v>
          </cell>
          <cell r="B5575" t="str">
            <v>RASGO LINEAR MANUAL EM ALVENARIA, PARA RAMAIS/ DISTRIBUIÇÃO DE INSTALAÇÕES HIDRÁULICAS, DIÂMETROS MENORES OU IGUAIS A 40 MM. AF_09/2023</v>
          </cell>
          <cell r="C5575" t="str">
            <v>M</v>
          </cell>
          <cell r="D5575">
            <v>7.74</v>
          </cell>
        </row>
        <row r="5576">
          <cell r="A5576">
            <v>90444</v>
          </cell>
          <cell r="B5576" t="str">
            <v>RASGO LINEAR MECANIZADO EM CONTRAPISO, PARA RAMAIS/ DISTRIBUIÇÃO DE INSTALAÇÕES HIDRÁULICAS, DIÂMETROS MENORES OU IGUAIS A 40 MM. AF_09/2023_PS</v>
          </cell>
          <cell r="C5576" t="str">
            <v>M</v>
          </cell>
          <cell r="D5576">
            <v>13.35</v>
          </cell>
        </row>
        <row r="5577">
          <cell r="A5577">
            <v>90445</v>
          </cell>
          <cell r="B5577" t="str">
            <v>RASGO LINEAR MECANIZADO EM CONTRAPISO, PARA RAMAIS/ DISTRIBUIÇÃO DE INSTALAÇÕES HIDRÁULICAS, DIÂMETROS MAIORES QUE 40 MM E MENORES OU IGUAIS A 75 MM. AF_09/2023_PS</v>
          </cell>
          <cell r="C5577" t="str">
            <v>M</v>
          </cell>
          <cell r="D5577">
            <v>17.72</v>
          </cell>
        </row>
        <row r="5578">
          <cell r="A5578">
            <v>90446</v>
          </cell>
          <cell r="B5578" t="str">
            <v>RASGO LINEAR MECANIZADO EM CONTRAPISO, PARA RAMAIS/ DISTRIBUIÇÃO DE INSTALAÇÕES HIDRÁULICAS, DIÂMETROS MAIORES QUE 75 MM E MENORES OU IGUAIS A 100 MM. AF_09/2023_PS</v>
          </cell>
          <cell r="C5578" t="str">
            <v>M</v>
          </cell>
          <cell r="D5578">
            <v>23.53</v>
          </cell>
        </row>
        <row r="5579">
          <cell r="A5579">
            <v>90447</v>
          </cell>
          <cell r="B5579" t="str">
            <v>RASGO LINEAR MANUAL EM ALVENARIA, PARA ELETRODUTOS, DIÂMETROS MENORES OU IGUAIS A 40 MM. AF_09/2023</v>
          </cell>
          <cell r="C5579" t="str">
            <v>M</v>
          </cell>
          <cell r="D5579">
            <v>9.49</v>
          </cell>
        </row>
        <row r="5580">
          <cell r="A5580">
            <v>90451</v>
          </cell>
          <cell r="B5580" t="str">
            <v>PASSANTE TIPO PEÇA EM POLIESTIRENO (ISOPOR), FIXADO EM LAJE, PARA ABERTURA PARA PASSAGEM DE 1 TUBO DE ATÉ 50 MM DE DIÂMETRO. AF_09/2023</v>
          </cell>
          <cell r="C5580" t="str">
            <v>UN</v>
          </cell>
          <cell r="D5580">
            <v>6.06</v>
          </cell>
        </row>
        <row r="5581">
          <cell r="A5581">
            <v>90452</v>
          </cell>
          <cell r="B5581" t="str">
            <v>PASSANTE TIPO PEÇA EM POLIESTIRENO (ISOPOR), FIXADO EM LAJE, PARA PASSAGEM DE NO MÁXIMO 5 TUBOS DE 50 MM DE DIÂMETRO. AF_09/2023</v>
          </cell>
          <cell r="C5581" t="str">
            <v>UN</v>
          </cell>
          <cell r="D5581">
            <v>20.45</v>
          </cell>
        </row>
        <row r="5582">
          <cell r="A5582">
            <v>90453</v>
          </cell>
          <cell r="B5582" t="str">
            <v>PASSANTE TIPO TUBO COM DIÂMETRO DE 40 MM, FIXADO EM LAJE, PARA PASSAGEM DE TUBULAÇÕES COM NO MÁXIMO 32 MM DE DIÂMETRO. AF_09/2023</v>
          </cell>
          <cell r="C5582" t="str">
            <v>UN</v>
          </cell>
          <cell r="D5582">
            <v>4.28</v>
          </cell>
        </row>
        <row r="5583">
          <cell r="A5583">
            <v>90454</v>
          </cell>
          <cell r="B5583" t="str">
            <v>PASSANTE TIPO TUBO COM DIÂMETRO DE 75 MM, FIXADO EM LAJE, PARA PASSAGEM DE TUBULAÇÕES COM NO MÁXIMO 50 MM DE DIÂMETRO. AF_09/2023</v>
          </cell>
          <cell r="C5583" t="str">
            <v>UN</v>
          </cell>
          <cell r="D5583">
            <v>6.95</v>
          </cell>
        </row>
        <row r="5584">
          <cell r="A5584">
            <v>90455</v>
          </cell>
          <cell r="B5584" t="str">
            <v>PASSANTE TIPO TUBO COM DIÂMETRO DE 100 MM, FIXADO EM LAJE, PARA PASSAGEM DE TUBULAÇÕES COM NO MÁXIMO 75 MM DE DIÂMETRO. AF_09/2023</v>
          </cell>
          <cell r="C5584" t="str">
            <v>UN</v>
          </cell>
          <cell r="D5584">
            <v>8.69</v>
          </cell>
        </row>
        <row r="5585">
          <cell r="A5585">
            <v>90456</v>
          </cell>
          <cell r="B5585" t="str">
            <v>QUEBRA EM ALVENARIA PARA INSTALAÇÃO DE CAIXA DE TOMADA (4X4 OU 4X2). AF_09/2023</v>
          </cell>
          <cell r="C5585" t="str">
            <v>UN</v>
          </cell>
          <cell r="D5585">
            <v>6.28</v>
          </cell>
        </row>
        <row r="5586">
          <cell r="A5586">
            <v>90457</v>
          </cell>
          <cell r="B5586" t="str">
            <v>QUEBRA EM ALVENARIA PARA INSTALAÇÃO DE QUADRO DISTRIBUIÇÃO PEQUENO (19X25 CM). AF_09/2023</v>
          </cell>
          <cell r="C5586" t="str">
            <v>UN</v>
          </cell>
          <cell r="D5586">
            <v>14.35</v>
          </cell>
        </row>
        <row r="5587">
          <cell r="A5587">
            <v>90458</v>
          </cell>
          <cell r="B5587" t="str">
            <v>QUEBRA EM ALVENARIA PARA INSTALAÇÃO DE QUADRO DISTRIBUIÇÃO GRANDE (76X40 CM). AF_09/2023</v>
          </cell>
          <cell r="C5587" t="str">
            <v>UN</v>
          </cell>
          <cell r="D5587">
            <v>40.94</v>
          </cell>
        </row>
        <row r="5588">
          <cell r="A5588">
            <v>90459</v>
          </cell>
          <cell r="B5588" t="str">
            <v>QUEBRA EM ALVENARIA PARA INSTALAÇÃO DE ABRIGO PARA MANGUEIRAS (90X60 CM). AF_09/2023</v>
          </cell>
          <cell r="C5588" t="str">
            <v>UN</v>
          </cell>
          <cell r="D5588">
            <v>47.23</v>
          </cell>
        </row>
        <row r="5589">
          <cell r="A5589">
            <v>90460</v>
          </cell>
          <cell r="B5589" t="str">
            <v>SUPORTE PARA 2 TUBOS HORIZONTAIS, ESPAÇADO A CADA 56 CM, EM PERFILADO COM COMPRIMENTO DE 25 CM FIXADO EM LAJE, POR METRO DE TUBULAÇÃO FIXADA. AF_09/2023</v>
          </cell>
          <cell r="C5589" t="str">
            <v>M</v>
          </cell>
          <cell r="D5589">
            <v>24.05</v>
          </cell>
        </row>
        <row r="5590">
          <cell r="A5590">
            <v>90461</v>
          </cell>
          <cell r="B5590" t="str">
            <v>SUPORTE PARA 4 TUBOS HORIZONTAIS, ESPAÇADO A CADA 56 CM, EM PERFILADO COM COMPRIMENTO DE 42 CM FIXADO EM LAJE, POR METRO DE TUBULAÇÃO FIXADA. AF_09/2023</v>
          </cell>
          <cell r="C5590" t="str">
            <v>M</v>
          </cell>
          <cell r="D5590">
            <v>17.93</v>
          </cell>
        </row>
        <row r="5591">
          <cell r="A5591">
            <v>90462</v>
          </cell>
          <cell r="B5591" t="str">
            <v>SUPORTE PARA 2 TUBOS VERTICAIS, ESPAÇADO A CADA 150 CM, EM PERFILADO COM COMPRIMENTO DE 25 CM FIXADO EM PAREDE, POR METRO DE TUBULAÇÃO FIXADA. AF_09/2023</v>
          </cell>
          <cell r="C5591" t="str">
            <v>M</v>
          </cell>
          <cell r="D5591">
            <v>4.32</v>
          </cell>
        </row>
        <row r="5592">
          <cell r="A5592">
            <v>90463</v>
          </cell>
          <cell r="B5592" t="str">
            <v>SUPORTE PARA 4 TUBOS VERTICAIS, ESPAÇADO A CADA 150 CM, EM PERFILADO COM COMPRIMENTO DE 42 CM FIXADO EM PAREDE, POR METRO DE TUBULAÇÃO FIXADA. AF_09/2023</v>
          </cell>
          <cell r="C5592" t="str">
            <v>M</v>
          </cell>
          <cell r="D5592">
            <v>3.63</v>
          </cell>
        </row>
        <row r="5593">
          <cell r="A5593">
            <v>90466</v>
          </cell>
          <cell r="B5593" t="str">
            <v>CHUMBAMENTO LINEAR EM ALVENARIA PARA RAMAIS/DISTRIBUIÇÃO DE INSTALAÇÕES HIDRÁULICAS COM DIÂMETROS MENORES OU IGUAIS A 40 MM. AF_09/2023</v>
          </cell>
          <cell r="C5593" t="str">
            <v>M</v>
          </cell>
          <cell r="D5593">
            <v>14.6</v>
          </cell>
        </row>
        <row r="5594">
          <cell r="A5594">
            <v>90467</v>
          </cell>
          <cell r="B5594" t="str">
            <v>CHUMBAMENTO LINEAR EM ALVENARIA PARA RAMAIS/DISTRIBUIÇÃO DE INSTALAÇÕES HIDRÁULICAS COM DIÂMETROS MAIORES QUE 40 MM E MENORES OU IGUAIS A 75 MM. AF_09/2023</v>
          </cell>
          <cell r="C5594" t="str">
            <v>M</v>
          </cell>
          <cell r="D5594">
            <v>21.95</v>
          </cell>
        </row>
        <row r="5595">
          <cell r="A5595">
            <v>90468</v>
          </cell>
          <cell r="B5595" t="str">
            <v>CHUMBAMENTO LINEAR EM CONTRAPISO PARA RAMAIS/DISTRIBUIÇÃO DE INSTALAÇÕES HIDRÁULICAS COM DIÂMETROS MENORES OU IGUAIS A 40 MM. AF_09/2023</v>
          </cell>
          <cell r="C5595" t="str">
            <v>M</v>
          </cell>
          <cell r="D5595">
            <v>7.06</v>
          </cell>
        </row>
        <row r="5596">
          <cell r="A5596">
            <v>90469</v>
          </cell>
          <cell r="B5596" t="str">
            <v>CHUMBAMENTO LINEAR EM CONTRAPISO PARA RAMAIS/DISTRIBUIÇÃO DE INSTALAÇÕES HIDRÁULICAS COM DIÂMETROS MAIORES QUE 40 MM E MENORES OU IGUAIS A 75 MM. AF_09/2023</v>
          </cell>
          <cell r="C5596" t="str">
            <v>M</v>
          </cell>
          <cell r="D5596">
            <v>10.73</v>
          </cell>
        </row>
        <row r="5597">
          <cell r="A5597">
            <v>90470</v>
          </cell>
          <cell r="B5597" t="str">
            <v>CHUMBAMENTO LINEAR EM CONTRAPISO PARA RAMAIS/DISTRIBUIÇÃO DE INSTALAÇÕES HIDRÁULICAS COM DIÂMETROS MAIORES QUE 75 MM E MENORES OU IGUAIS A 100 MM. AF_09/2023</v>
          </cell>
          <cell r="C5597" t="str">
            <v>M</v>
          </cell>
          <cell r="D5597">
            <v>14.21</v>
          </cell>
        </row>
        <row r="5598">
          <cell r="A5598">
            <v>91166</v>
          </cell>
          <cell r="B5598" t="str">
            <v>FIXAÇÃO DE TUBOS HORIZONTAIS DE PEX OU MULTICAMADAS, DIÂMETROS IGUAIS OU INFERIORES A 40 MM, COM ABRAÇADEIRA PLÁSTICA FIXADA EM LAJE. AF_09/2023_PE</v>
          </cell>
          <cell r="C5598" t="str">
            <v>M</v>
          </cell>
          <cell r="D5598">
            <v>4.2699999999999996</v>
          </cell>
        </row>
        <row r="5599">
          <cell r="A5599">
            <v>91167</v>
          </cell>
          <cell r="B5599" t="str">
            <v>FIXAÇÃO DE TUBOS HORIZONTAIS DE PPR DIÂMETROS MENORES OU IGUAIS A 40 MM COM ABRAÇADEIRA METÁLICA RÍGIDA TIPO U PERFIL 1 1/4", FIXADA EM PERFILADO EM LAJE. AF_09/2023_PS</v>
          </cell>
          <cell r="C5599" t="str">
            <v>M</v>
          </cell>
          <cell r="D5599">
            <v>10.16</v>
          </cell>
        </row>
        <row r="5600">
          <cell r="A5600">
            <v>91170</v>
          </cell>
          <cell r="B5600" t="str">
            <v>FIXAÇÃO DE TUBOS HORIZONTAIS DE PVC ÁGUA, PVC ESGOTO, PVC ÁGUA PLUVIAL, CPVC, PPR, COBRE OU AÇO, DIÂMETROS MENORES OU IGUAIS A 40 MM, COM ABRAÇADEIRA METÁLICA RÍGIDA TIPO U PERFIL 1 1/4", FIXADA EM PERFILADO EM LAJE. AF_09/2023_PS</v>
          </cell>
          <cell r="C5600" t="str">
            <v>M</v>
          </cell>
          <cell r="D5600">
            <v>10.16</v>
          </cell>
        </row>
        <row r="5601">
          <cell r="A5601">
            <v>91171</v>
          </cell>
          <cell r="B5601" t="str">
            <v>FIXAÇÃO DE TUBOS HORIZONTAIS DE PVC ÁGUA, PVC ESGOTO, PVC ÁGUA PLUVIAL, CPVC, PPR, COBRE OU AÇO, DIÂMETROS MAIORES QUE 40 MM E MENORES OU IGUAIS A 75 MM, COM ABRAÇADEIRA METÁLICA RÍGIDA TIPO U PERFIL 2 1/2", FIXADA EM PERFILADO EM LAJE. AF_09/2023_PS</v>
          </cell>
          <cell r="C5601" t="str">
            <v>M</v>
          </cell>
          <cell r="D5601">
            <v>16.61</v>
          </cell>
        </row>
        <row r="5602">
          <cell r="A5602">
            <v>91172</v>
          </cell>
          <cell r="B5602" t="str">
            <v>FIXAÇÃO DE TUBOS HORIZONTAIS DE PVC ÁGUA, PVC ESGOTO, PVC ÁGUA PLUVIAL, CPVC, PPR, COBRE OU AÇO, DIÂMETROS MAIORES QUE 75 MM E MENORES OU IGUAIS A 100 MM, COM ABRAÇADEIRA METÁLICA RÍGIDA TIPO U PERFIL 4", FIXADA EM PERFILADO EM LAJE. AF_09/2023_PS</v>
          </cell>
          <cell r="C5602" t="str">
            <v>M</v>
          </cell>
          <cell r="D5602">
            <v>19.149999999999999</v>
          </cell>
        </row>
        <row r="5603">
          <cell r="A5603">
            <v>91173</v>
          </cell>
          <cell r="B5603" t="str">
            <v>FIXAÇÃO DE TUBOS VERTICAIS DE PVC ÁGUA, PVC ESGOTO, PVC ÁGUA PLUVIAL, CPVC, PPR, COBRE OU AÇO, DIÂMETROS MENORES OU IGUAIS A 40 MM, COM ABRAÇADEIRA METÁLICA RÍGIDA TIPO U PERFIL 1 1/4", FIXADA EM PERFILADO EM PAREDE. AF_09/2023_PS</v>
          </cell>
          <cell r="C5603" t="str">
            <v>M</v>
          </cell>
          <cell r="D5603">
            <v>3.78</v>
          </cell>
        </row>
        <row r="5604">
          <cell r="A5604">
            <v>91174</v>
          </cell>
          <cell r="B5604" t="str">
            <v>FIXAÇÃO DE TUBOS VERTICAIS DE PVC ÁGUA, PVC ESGOTO, PVC ÁGUA PLUVIAL, CPVC, PPR, COBRE OU AÇO, DIÂMETROS MAIORES QUE 40 MM E MENORES OU IGUAIS A 75 MM, COM ABRAÇADEIRA METÁLICA RÍGIDA TIPO U PERFIL 2 1/2", FIXADA EM PERFILADO EM PAREDE. AF_09/2023_PS</v>
          </cell>
          <cell r="C5604" t="str">
            <v>M</v>
          </cell>
          <cell r="D5604">
            <v>6.64</v>
          </cell>
        </row>
        <row r="5605">
          <cell r="A5605">
            <v>91175</v>
          </cell>
          <cell r="B5605" t="str">
            <v>FIXAÇÃO DE TUBOS VERTICAIS DE PVC ÁGUA, PVC ESGOTO, PVC ÁGUA PLUVIAL, CPVC, PPR, COBRE OU AÇO, DIÂMETROS MAIORES QUE 75 MM E MENORES OU IGUAIS A 100 MM, COM ABRAÇADEIRA METÁLICA RÍGIDA TIPO U PERFIL 4", FIXADA EM PERFILADO EM PAREDE. AF_09/2023_PS</v>
          </cell>
          <cell r="C5605" t="str">
            <v>M</v>
          </cell>
          <cell r="D5605">
            <v>10.34</v>
          </cell>
        </row>
        <row r="5606">
          <cell r="A5606">
            <v>91176</v>
          </cell>
          <cell r="B5606" t="str">
            <v>FIXAÇÃO DE TUBOS HORIZONTAIS DE PPR DIÂMETROS MENORES OU IGUAIS A 40 MM, COM ABRAÇADEIRA METÁLICA RÍGIDA TIPO  D  COM PARAFUSO DE FIXAÇÃO 1 1/4", FIXADA DIRETAMENTE NA LAJE OU PAREDE. AF_09/2023</v>
          </cell>
          <cell r="C5606" t="str">
            <v>M</v>
          </cell>
          <cell r="D5606">
            <v>16.97</v>
          </cell>
        </row>
        <row r="5607">
          <cell r="A5607">
            <v>91179</v>
          </cell>
          <cell r="B5607" t="str">
            <v>FIXAÇÃO DE TUBOS HORIZONTAIS DE PVC ÁGUA/PVC ESGOTO/PVC PLUVIAL/CPVC/PPR/COBRE OU AÇO, DIÂMETROS MENORES OU IGUAIS A 40 MM, COM ABRAÇADEIRA METÁLICA RÍGIDA TIPO  D  COM PARAFUSO DE FIXAÇÃO 1 1/4", FIXADA DIRETAMENTE NA LAJE OU PAREDE. AF_09/2023</v>
          </cell>
          <cell r="C5607" t="str">
            <v>M</v>
          </cell>
          <cell r="D5607">
            <v>16.97</v>
          </cell>
        </row>
        <row r="5608">
          <cell r="A5608">
            <v>91180</v>
          </cell>
          <cell r="B5608" t="str">
            <v>FIXAÇÃO DE TUBOS HORIZONTAIS DE PVC ÁGUA/PVC ESGOTO/PVC PLUVIAL/CPVC/PPR/COBRE OU AÇO, DIÂMETROS MAIORES QUE 40 MM E MENORES OU IGUAIS A 75 MM, COM ABRAÇADEIRA TIPO  D  COM PARAFUSO DE FIXAÇÃO 2 1/2", FIXADA DIRETAMENTE NA LAJE OU PAREDE. AF_09/2023</v>
          </cell>
          <cell r="C5608" t="str">
            <v>M</v>
          </cell>
          <cell r="D5608">
            <v>22.66</v>
          </cell>
        </row>
        <row r="5609">
          <cell r="A5609">
            <v>91181</v>
          </cell>
          <cell r="B5609" t="str">
            <v>FIXAÇÃO DE TUBOS HORIZONTAIS DE  PVC ÁGUA/PVC ESGOTO/PVC PLUVIAL/CPVC/PPR/COBRE OU AÇO, DIÂMETROS MAIORES QUE 75 MM E MENORES OU IGUAIS A 100 MM, COM ABRAÇADEIRA TIPO  D  COM PARAFUSO DE FIXAÇÃO 4", FIXADA DIRETAMENTE NA LAJE OU PAREDE. AF_09/2023</v>
          </cell>
          <cell r="C5609" t="str">
            <v>M</v>
          </cell>
          <cell r="D5609">
            <v>23.78</v>
          </cell>
        </row>
        <row r="5610">
          <cell r="A5610">
            <v>91182</v>
          </cell>
          <cell r="B5610" t="str">
            <v>FIXAÇÃO DE TUBOS HORIZONTAIS DE PPR, DIÂMETROS MENORES OU IGUAIS A 40 MM, COM ABRAÇADEIRA METÁLICA FLEXÍVEL 18 MM, FIXADA DIRETAMENTE NA LAJE. AF_09/2023</v>
          </cell>
          <cell r="C5610" t="str">
            <v>M</v>
          </cell>
          <cell r="D5610">
            <v>24.22</v>
          </cell>
        </row>
        <row r="5611">
          <cell r="A5611">
            <v>91185</v>
          </cell>
          <cell r="B5611" t="str">
            <v>FIXAÇÃO DE TUBOS HORIZONTAIS DE PVC ÁGUA, PVC ESGOTO, PVC ÁGUA PLUVIAL, CPVC, PPR, COBRE OU AÇO, DIÂMETROS MENORES OU IGUAIS A 40 MM, COM ABRAÇADEIRA METÁLICA FLEXÍVEL 18 MM, FIXADA DIRETAMENTE NA LAJE. AF_09/2023</v>
          </cell>
          <cell r="C5611" t="str">
            <v>M</v>
          </cell>
          <cell r="D5611">
            <v>24.22</v>
          </cell>
        </row>
        <row r="5612">
          <cell r="A5612">
            <v>91186</v>
          </cell>
          <cell r="B5612" t="str">
            <v>FIXAÇÃO DE TUBOS HORIZONTAIS DE PVC ÁGUA, PVC ESGOTO, PVC ÁGUA PLUVIAL, CPVC, PPR, COBRE OU AÇO, DIÂMETROS MAIORES QUE 40 MM E MENORES OU IGUAIS A 75 MM, COM ABRAÇADEIRA METÁLICA FLEXÍVEL 18 MM, FIXADA DIRETAMENTE NA LAJE. AF_09/2023</v>
          </cell>
          <cell r="C5612" t="str">
            <v>M</v>
          </cell>
          <cell r="D5612">
            <v>26.66</v>
          </cell>
        </row>
        <row r="5613">
          <cell r="A5613">
            <v>91187</v>
          </cell>
          <cell r="B5613" t="str">
            <v>FIXAÇÃO DE TUBOS HORIZONTAIS DE PVC ÁGUA, PVC ESGOTO, PVC ÁGUA PLUVIAL, CPVC, PPR, COBRE OU AÇO, DIÂMETROS MAIORES QUE 75 MM E MENORES OU IGUAIS A 100 MM, COM ABRAÇADEIRA METÁLICA FLEXÍVEL 18 MM, FIXADA DIRETAMENTE NA LAJE. AF_09/2023</v>
          </cell>
          <cell r="C5613" t="str">
            <v>M</v>
          </cell>
          <cell r="D5613">
            <v>23.91</v>
          </cell>
        </row>
        <row r="5614">
          <cell r="A5614">
            <v>91188</v>
          </cell>
          <cell r="B5614" t="str">
            <v>CHUMBAMENTO PONTUAL DE ABERTURA EM LAJE COM PASSAGEM DE 1 TUBO COM DIÂMETRO DE  50 MM. AF_09/2023</v>
          </cell>
          <cell r="C5614" t="str">
            <v>UN</v>
          </cell>
          <cell r="D5614">
            <v>12.64</v>
          </cell>
        </row>
        <row r="5615">
          <cell r="A5615">
            <v>91189</v>
          </cell>
          <cell r="B5615" t="str">
            <v>CHUMBAMENTO PONTUAL DE ABERTURA EM LAJE COM PASSAGEM DE 5 TUBOS COM  DIÂMETROS DE  50 MM. AF_09/2023</v>
          </cell>
          <cell r="C5615" t="str">
            <v>UN</v>
          </cell>
          <cell r="D5615">
            <v>68.760000000000005</v>
          </cell>
        </row>
        <row r="5616">
          <cell r="A5616">
            <v>91190</v>
          </cell>
          <cell r="B5616" t="str">
            <v>CHUMBAMENTO PONTUAL EM PASSAGEM DE TUBO COM DIÂMETRO MENOR OU IGUAL A 40 MM. AF_09/2023</v>
          </cell>
          <cell r="C5616" t="str">
            <v>UN</v>
          </cell>
          <cell r="D5616">
            <v>9.91</v>
          </cell>
        </row>
        <row r="5617">
          <cell r="A5617">
            <v>91191</v>
          </cell>
          <cell r="B5617" t="str">
            <v>CHUMBAMENTO PONTUAL EM PASSAGEM DE TUBO COM DIÂMETROS ENTRE 40 MM E 75 MM. AF_09/2023</v>
          </cell>
          <cell r="C5617" t="str">
            <v>UN</v>
          </cell>
          <cell r="D5617">
            <v>13.55</v>
          </cell>
        </row>
        <row r="5618">
          <cell r="A5618">
            <v>91192</v>
          </cell>
          <cell r="B5618" t="str">
            <v>CHUMBAMENTO PONTUAL EM PASSAGEM DE TUBO COM DIÂMETRO MAIOR QUE 75 MM E MENORES OU IGUAIS A 150 MM. AF_09/2023</v>
          </cell>
          <cell r="C5618" t="str">
            <v>UN</v>
          </cell>
          <cell r="D5618">
            <v>20.07</v>
          </cell>
        </row>
        <row r="5619">
          <cell r="A5619">
            <v>91222</v>
          </cell>
          <cell r="B5619" t="str">
            <v>RASGO LINEAR MANUAL EM ALVENARIA, PARA RAMAIS/ DISTRIBUIÇÃO DE INSTALAÇÕES HIDRÁULICAS, DIÂMETROS MAIORES QUE 40 MM E MENORES OU IGUAIS A 75 MM. AF_09/2023</v>
          </cell>
          <cell r="C5619" t="str">
            <v>M</v>
          </cell>
          <cell r="D5619">
            <v>8.6</v>
          </cell>
        </row>
        <row r="5620">
          <cell r="A5620">
            <v>94480</v>
          </cell>
          <cell r="B5620" t="str">
            <v>CONJUNTO HIDRÁULICO EM AÇO ROSCÁVEL PARA INSTALAÇÃO DE BOMBA, DN SUCÇÃO 65 MM (2½") E DN RECALQUE 50 MM (2"), PARA EDIFICAÇÃO COM 18 PAVIMENTOS - FORNECIMENTO E INSTALAÇÃO. AF_04/2024</v>
          </cell>
          <cell r="C5620" t="str">
            <v>UN</v>
          </cell>
          <cell r="D5620">
            <v>2776.67</v>
          </cell>
        </row>
        <row r="5621">
          <cell r="A5621">
            <v>94481</v>
          </cell>
          <cell r="B5621" t="str">
            <v>CONJUNTO HIDRÁULICO EM AÇO ROSCÁVEL PARA INSTALAÇÃO DE BOMBA, DN SUCÇÃO 50 MM (2") E DN RECALQUE 40 MM (1 1/2"), PARA EDIFICAÇÃO COM 12 PAVIMENTOS - FORNECIMENTO E INSTALAÇÃO. AF_04/2024</v>
          </cell>
          <cell r="C5621" t="str">
            <v>UN</v>
          </cell>
          <cell r="D5621">
            <v>1931.53</v>
          </cell>
        </row>
        <row r="5622">
          <cell r="A5622">
            <v>94482</v>
          </cell>
          <cell r="B5622" t="str">
            <v>CONJUNTO HIDRÁULICO EM AÇO ROSCÁVEL PARA INSTALAÇÃO DE BOMBA, DN SUCÇÃO 40 MM (1 1/2") E DN RECALQUE 32 MM (1 1/4"), PARA EDIFICAÇÃO COM 8 PAVIMENTOS - FORNECIMENTO E INSTALAÇÃO. AF_04/2024</v>
          </cell>
          <cell r="C5622" t="str">
            <v>UN</v>
          </cell>
          <cell r="D5622">
            <v>1502.41</v>
          </cell>
        </row>
        <row r="5623">
          <cell r="A5623">
            <v>94483</v>
          </cell>
          <cell r="B5623" t="str">
            <v>CONJUNTO HIDRÁULICO EM AÇO ROSCÁVEL PARA INSTALAÇÃO DE BOMBA, DN SUCÇÃO 32 MM (1 1/4") E DN RECALQUE 25 MM (1"), PARA EDIFICAÇÃO COM 4 PAVIMENTOS - FORNECIMENTO E INSTALAÇÃO. AF_04/2024</v>
          </cell>
          <cell r="C5623" t="str">
            <v>UN</v>
          </cell>
          <cell r="D5623">
            <v>1247.92</v>
          </cell>
        </row>
        <row r="5624">
          <cell r="A5624">
            <v>95541</v>
          </cell>
          <cell r="B5624" t="str">
            <v>FIXAÇÃO DE DUTOS FLEXÍVEIS CIRCULARES,  DIÂMETRO 109 MM OU 4", COM ABRAÇADEIRA METÁLICA FLEXÍVEL FIXADA DIRETAMENTE NA LAJE, SOMENTE MÃO DE OBRA. AF_09/2023</v>
          </cell>
          <cell r="C5624" t="str">
            <v>UN</v>
          </cell>
          <cell r="D5624">
            <v>23.96</v>
          </cell>
        </row>
        <row r="5625">
          <cell r="A5625">
            <v>96559</v>
          </cell>
          <cell r="B5625" t="str">
            <v>SUPORTE PARA DUTO EM CHAPA GALVANIZADA BITOLA 26, EM PERFILADO COM COMPRIMENTO DE 35 CM FIXADO EM LAJE, POR METRO DE DUTO FIXADO. AF_09/2023</v>
          </cell>
          <cell r="C5625" t="str">
            <v>M2</v>
          </cell>
          <cell r="D5625">
            <v>33.36</v>
          </cell>
        </row>
        <row r="5626">
          <cell r="A5626">
            <v>96560</v>
          </cell>
          <cell r="B5626" t="str">
            <v>SUPORTE PARA DUTO EM CHAPA GALVANIZADA BITOLA 24, EM PERFILADO COM COMPRIMENTO DE 55 CM FIXADO EM LAJE, POR METRO DE DUTO FIXADO. AF_09/2023</v>
          </cell>
          <cell r="C5626" t="str">
            <v>M2</v>
          </cell>
          <cell r="D5626">
            <v>31.61</v>
          </cell>
        </row>
        <row r="5627">
          <cell r="A5627">
            <v>96562</v>
          </cell>
          <cell r="B5627" t="str">
            <v>SUPORTE PARA ELETROCALHA LISA OU PERFURADA EM AÇO GALVANIZADO, LARGURA 400 MM, EM PERFILADO COM COMPRIMENTO DE 45 CM FIXADO EM LAJE, POR METRO DE ELETROCALHA FIXADA. AF_09/2023</v>
          </cell>
          <cell r="C5627" t="str">
            <v>M</v>
          </cell>
          <cell r="D5627">
            <v>52.75</v>
          </cell>
        </row>
        <row r="5628">
          <cell r="A5628">
            <v>96563</v>
          </cell>
          <cell r="B5628" t="str">
            <v>SUPORTE PARA ELETROCALHA LISA OU PERFURADA EM AÇO GALVANIZADO, LARGURA 800 MM, EM PERFILADO COM COMPRIMENTO DE 85 CM FIXADO EM LAJE, POR METRO DE ELETROCALHA FIXADA. AF_09/2023</v>
          </cell>
          <cell r="C5628" t="str">
            <v>M</v>
          </cell>
          <cell r="D5628">
            <v>57.54</v>
          </cell>
        </row>
        <row r="5629">
          <cell r="A5629">
            <v>100128</v>
          </cell>
          <cell r="B5629" t="str">
            <v>TIL (TUBO DE INSPEÇÃO E LIMPEZA) RADIAL PARA ESGOTO, EM PVC, DN 300X200 MM. AF_12/2020</v>
          </cell>
          <cell r="C5629" t="str">
            <v>UN</v>
          </cell>
          <cell r="D5629">
            <v>1998.8</v>
          </cell>
        </row>
        <row r="5630">
          <cell r="A5630">
            <v>101802</v>
          </cell>
          <cell r="B5630" t="str">
            <v>CAIXA ENTERRADA RETENTORA DE AREIA RETANGULAR, EM ALVENARIA COM BLOCOS DE CONCRETO, DIMENSÕES INTERNAS: 1,00 X 1,00 X 1,20 M, EXCLUINDO TAMPÃO. AF_12/2020</v>
          </cell>
          <cell r="C5630" t="str">
            <v>UN</v>
          </cell>
          <cell r="D5630">
            <v>1693.61</v>
          </cell>
        </row>
        <row r="5631">
          <cell r="A5631">
            <v>101803</v>
          </cell>
          <cell r="B5631" t="str">
            <v>CAIXA ENTERRADA SEPARADORA DE ÓLEO RETANGULAR, EM ALVENARIA COM BLOCOS DE CONCRETO, DIMENSÕES INTERNAS: 0,6 X 0,6 X 1,00 M, EXCLUINDO TAMPÃO. AF_12/2020</v>
          </cell>
          <cell r="C5631" t="str">
            <v>UN</v>
          </cell>
          <cell r="D5631">
            <v>1077.3800000000001</v>
          </cell>
        </row>
        <row r="5632">
          <cell r="A5632">
            <v>101804</v>
          </cell>
          <cell r="B5632" t="str">
            <v>CAIXA ENTERRADA SEPARADORA DE ÓLEO RETANGULAR, EM ALVENARIA COM BLOCOS DE CONCRETO, DIMENSÕES INTERNAS: 0,8 X 0,8 X 1,00 M, EXCLUINDO TAMPÃO. AF_12/2020</v>
          </cell>
          <cell r="C5632" t="str">
            <v>UN</v>
          </cell>
          <cell r="D5632">
            <v>1351.12</v>
          </cell>
        </row>
        <row r="5633">
          <cell r="A5633">
            <v>101805</v>
          </cell>
          <cell r="B5633" t="str">
            <v>CAIXA ENTERRADA SEPARADORA DE ÓLEO RETANGULAR, EM ALVENARIA COM BLOCOS DE CONCRETO, DIMENSÕES INTERNAS: 1,00 X 1,00 X 1,00 M, EXCLUINDO TAMPÃO. AF_12/2020</v>
          </cell>
          <cell r="C5633" t="str">
            <v>UN</v>
          </cell>
          <cell r="D5633">
            <v>1718.53</v>
          </cell>
        </row>
        <row r="5634">
          <cell r="A5634">
            <v>102111</v>
          </cell>
          <cell r="B5634" t="str">
            <v>BOMBA CENTRÍFUGA, MONOFÁSICA, 0,5 CV OU 0,49 HP, HM 6 A 20 M, Q 1,2 A 8,3 M3/H - FORNECIMENTO E INSTALAÇÃO. AF_12/2020</v>
          </cell>
          <cell r="C5634" t="str">
            <v>UN</v>
          </cell>
          <cell r="D5634">
            <v>999.97</v>
          </cell>
        </row>
        <row r="5635">
          <cell r="A5635">
            <v>102112</v>
          </cell>
          <cell r="B5635" t="str">
            <v>BOMBA CENTRÍFUGA, MONOFÁSICA, 0,5 CV OU 0,49 HP, HM 6 A 20 M, Q 1,2 A 8,3 M3/H (NÃO INCLUI O FORNECIMENTO DA BOMBA). AF_12/2020</v>
          </cell>
          <cell r="C5635" t="str">
            <v>UN</v>
          </cell>
          <cell r="D5635">
            <v>144.97</v>
          </cell>
        </row>
        <row r="5636">
          <cell r="A5636">
            <v>102113</v>
          </cell>
          <cell r="B5636" t="str">
            <v>BOMBA CENTRÍFUGA, TRIFÁSICA, 1 CV OU 0,99 HP, HM 14 A 40 M, Q 0,6 A 8,4 M3/H - FORNECIMENTO E INSTALAÇÃO. AF_12/2020</v>
          </cell>
          <cell r="C5636" t="str">
            <v>UN</v>
          </cell>
          <cell r="D5636">
            <v>1589.78</v>
          </cell>
        </row>
        <row r="5637">
          <cell r="A5637">
            <v>102114</v>
          </cell>
          <cell r="B5637" t="str">
            <v>BOMBA CENTRÍFUGA, TRIFÁSICA, 1 CV OU 0,99 HP, HM 14 A 40 M, Q 0,6 A 8,4 M3/H (NÃO INCLUI O FORNECIMENTO DA BOMBA). AF_12/2020</v>
          </cell>
          <cell r="C5637" t="str">
            <v>UN</v>
          </cell>
          <cell r="D5637">
            <v>148.54</v>
          </cell>
        </row>
        <row r="5638">
          <cell r="A5638">
            <v>102115</v>
          </cell>
          <cell r="B5638" t="str">
            <v>BOMBA CENTRÍFUGA, TRIFÁSICA, 1,5 CV OU 1,48 HP, HM 10 A 70 M, Q 1,8 A 5,3 M3/H - FORNECIMENTO E INSTALAÇÃO. AF_12/2020</v>
          </cell>
          <cell r="C5638" t="str">
            <v>UN</v>
          </cell>
          <cell r="D5638">
            <v>2770.49</v>
          </cell>
        </row>
        <row r="5639">
          <cell r="A5639">
            <v>102116</v>
          </cell>
          <cell r="B5639" t="str">
            <v>BOMBA CENTRÍFUGA, TRIFÁSICA, 1,5 CV OU 1,48 HP, HM 10 A 24 M, Q 6,1 A 21,9 M3/H - FORNECIMENTO E INSTALAÇÃO. AF_12/2020</v>
          </cell>
          <cell r="C5639" t="str">
            <v>UN</v>
          </cell>
          <cell r="D5639">
            <v>1697.87</v>
          </cell>
        </row>
        <row r="5640">
          <cell r="A5640">
            <v>102117</v>
          </cell>
          <cell r="B5640" t="str">
            <v>BOMBA CENTRÍFUGA, TRIFÁSICA, 1,5 CV OU 1,48 HP (NÃO INCLUI O FORNECIMENTO DA BOMBA). AF_12/2020</v>
          </cell>
          <cell r="C5640" t="str">
            <v>UN</v>
          </cell>
          <cell r="D5640">
            <v>152.86000000000001</v>
          </cell>
        </row>
        <row r="5641">
          <cell r="A5641">
            <v>102118</v>
          </cell>
          <cell r="B5641" t="str">
            <v>BOMBA CENTRÍFUGA, TRIFÁSICA, 3 CV OU 2,96 HP, HM 34 A 40 M, Q 8,6 A 14,8 M3/H - FORNECIMENTO E INSTALAÇÃO. AF_12/2020</v>
          </cell>
          <cell r="C5641" t="str">
            <v>UN</v>
          </cell>
          <cell r="D5641">
            <v>2312.36</v>
          </cell>
        </row>
        <row r="5642">
          <cell r="A5642">
            <v>102119</v>
          </cell>
          <cell r="B5642" t="str">
            <v>BOMBA CENTRÍFUGA, TRIFÁSICA, 3 CV OU 2,96 HP, HM 34 A 40 M, Q 8,6 A 14,8 M3/H (NÃO INCLUI O FORNECIMENTO DA BOMBA). AF_12/2020</v>
          </cell>
          <cell r="C5642" t="str">
            <v>UN</v>
          </cell>
          <cell r="D5642">
            <v>156.59</v>
          </cell>
        </row>
        <row r="5643">
          <cell r="A5643">
            <v>102121</v>
          </cell>
          <cell r="B5643" t="str">
            <v>MOTO BOMBA HORIZONTAL ATÉ 10 CV, HM 75 A 80 M, Q 25,4 A 48 (NÃO INCLUI O FORNECIMENTO DA BOMBA). AF_12/2020</v>
          </cell>
          <cell r="C5643" t="str">
            <v>UN</v>
          </cell>
          <cell r="D5643">
            <v>195.51</v>
          </cell>
        </row>
        <row r="5644">
          <cell r="A5644">
            <v>102122</v>
          </cell>
          <cell r="B5644" t="str">
            <v>BOMBA CENTRÍFUGA, TRIFÁSICA, 10 CV OU 9,86 HP, HM 85 A 140 M, Q 4,2 A 14,9 M3/H - FORNECIMENTO E INSTALAÇÃO. AF_12/2020</v>
          </cell>
          <cell r="C5644" t="str">
            <v>UN</v>
          </cell>
          <cell r="D5644">
            <v>7809.69</v>
          </cell>
        </row>
        <row r="5645">
          <cell r="A5645">
            <v>102123</v>
          </cell>
          <cell r="B5645" t="str">
            <v>BOMBA CENTRÍFUGA, TRIFÁSICA, 10 CV OU 9,86 HP, HM 85 A 140 M, Q 4,2 A 14,9 M3/H (NÃO INCLUI O FORNECIMENTO DA BOMBA). AF_12/2020</v>
          </cell>
          <cell r="C5645" t="str">
            <v>UN</v>
          </cell>
          <cell r="D5645">
            <v>206.6</v>
          </cell>
        </row>
        <row r="5646">
          <cell r="A5646">
            <v>102136</v>
          </cell>
          <cell r="B5646" t="str">
            <v>INSTALAÇÃO DE QUADRO ELÉTRICO PARA BOMBAS TRIFÁSICAS ATÉ 25 CV (NÃO INCLUI O FORNECIMENTO DO QUADRO). AF_12/2020</v>
          </cell>
          <cell r="C5646" t="str">
            <v>UN</v>
          </cell>
          <cell r="D5646">
            <v>81.72</v>
          </cell>
        </row>
        <row r="5647">
          <cell r="A5647">
            <v>102137</v>
          </cell>
          <cell r="B5647" t="str">
            <v>CHAVE DE BOIA AUTOMÁTICA SUPERIOR/INFERIOR 15A/250V - FORNECIMENTO E INSTALAÇÃO. AF_12/2020</v>
          </cell>
          <cell r="C5647" t="str">
            <v>UN</v>
          </cell>
          <cell r="D5647">
            <v>86.38</v>
          </cell>
        </row>
        <row r="5648">
          <cell r="A5648">
            <v>102138</v>
          </cell>
          <cell r="B5648" t="str">
            <v>MOTO BOMBA HORIZONTAL DE 12,5 A 25 CV, HM 140 M (NÃO INCLUI O FORNECIMENTO DA BOMBA). AF_12/2020</v>
          </cell>
          <cell r="C5648" t="str">
            <v>UN</v>
          </cell>
          <cell r="D5648">
            <v>224.64</v>
          </cell>
        </row>
        <row r="5649">
          <cell r="A5649">
            <v>103517</v>
          </cell>
          <cell r="B5649" t="str">
            <v>AQUECEDOR SOLAR COMPACTO, KIT PARA 1 COLETOR SOLAR EM VIDRO TEMPERADO E SERPENTINA EM TUBO DE COBRE COM SUPORTE, RESERVATÓRIO, FIXAÇÕES E TUBOS - FORNECIMENTO E INSTALAÇÃO. AF_12/2021</v>
          </cell>
          <cell r="C5649" t="str">
            <v>UN</v>
          </cell>
          <cell r="D5649">
            <v>3591.61</v>
          </cell>
        </row>
        <row r="5650">
          <cell r="A5650">
            <v>103519</v>
          </cell>
          <cell r="B5650" t="str">
            <v>BLOCO CONCRETADO NO LOCAL, 20X20X15CM, PARA BASE DE FIXAÇÃO DA ESTRUTURA SOLAR PARA LAJE DE CONCRETO - FORNECIMENTO E INSTALAÇÃO. AF_12/2021</v>
          </cell>
          <cell r="C5650" t="str">
            <v>UN</v>
          </cell>
          <cell r="D5650">
            <v>11.19</v>
          </cell>
        </row>
        <row r="5651">
          <cell r="A5651">
            <v>103520</v>
          </cell>
          <cell r="B5651" t="str">
            <v>RESERVATÓRIO TÉRMICO/BOILER SOLAR EM AÇO INOX 400 L COM 2 PLACAS COLETORAS EM VIDRO TEMPERADO COM SERPENTINA EM TUBO DE COBRE 2 X 1 M - FORNECIMENTO E INSTALAÇÃO. AF_12/2021</v>
          </cell>
          <cell r="C5651" t="str">
            <v>UN</v>
          </cell>
          <cell r="D5651">
            <v>5929.75</v>
          </cell>
        </row>
        <row r="5652">
          <cell r="A5652">
            <v>103521</v>
          </cell>
          <cell r="B5652" t="str">
            <v>RESERVATÓRIO TÉRMICO/BOILER SOLAR EM AÇO INOX 600 L COM 3 PLACAS COLETORAS EM VIDRO TEMPERADO COM SERPENTINA EM TUBO DE COBRE 2 X 1 M - FORNECIMENTO E INSTALAÇÃO. AF_12/2021</v>
          </cell>
          <cell r="C5652" t="str">
            <v>UN</v>
          </cell>
          <cell r="D5652">
            <v>7873.33</v>
          </cell>
        </row>
        <row r="5653">
          <cell r="A5653">
            <v>103522</v>
          </cell>
          <cell r="B5653" t="str">
            <v>RESERVATÓRIO TÉRMICO/BOILER SOLAR EM AÇO INOX 800 L COM 4 PLACAS COLETORAS EM VIDRO TEMPERADO COM SERPENTINA EM TUBO DE COBRE 2 X 1 M - FORNECIMENTO E INSTALAÇÃO. AF_12/2021</v>
          </cell>
          <cell r="C5653" t="str">
            <v>UN</v>
          </cell>
          <cell r="D5653">
            <v>7984.43</v>
          </cell>
        </row>
        <row r="5654">
          <cell r="A5654">
            <v>103523</v>
          </cell>
          <cell r="B5654" t="str">
            <v>RESERVATÓRIO TÉRMICO/BOILER SOLAR EM AÇO INOX 1000 L COM 5 PLACAS COLETORAS EM VIDRO TEMPERADO COM SERPENTINA EM TUBO DE COBRE 2 X 1 M - FORNECIMENTO E INSTALAÇÃO. AF_12/2021</v>
          </cell>
          <cell r="C5654" t="str">
            <v>UN</v>
          </cell>
          <cell r="D5654">
            <v>11991.73</v>
          </cell>
        </row>
        <row r="5655">
          <cell r="A5655">
            <v>104767</v>
          </cell>
          <cell r="B5655" t="str">
            <v>FURO MECANIZADO EM ALVENARIA, PARA INSTALAÇÕES HIDRÁULICAS, DIÂMETROS MENORES OU IGUAIS A 40 MM. AF_09/2023</v>
          </cell>
          <cell r="C5655" t="str">
            <v>UN</v>
          </cell>
          <cell r="D5655">
            <v>0.6</v>
          </cell>
        </row>
        <row r="5656">
          <cell r="A5656">
            <v>104769</v>
          </cell>
          <cell r="B5656" t="str">
            <v>FURO MECANIZADO EM ALVENARIA, PARA INSTALAÇÕES HIDRÁULICAS, DIÂMETROS MAIORES QUE 40 MM E MENORES OU IGUAIS A 75 MM. AF_09/2023</v>
          </cell>
          <cell r="C5656" t="str">
            <v>UN</v>
          </cell>
          <cell r="D5656">
            <v>1.62</v>
          </cell>
        </row>
        <row r="5657">
          <cell r="A5657">
            <v>104771</v>
          </cell>
          <cell r="B5657" t="str">
            <v>FURO MECANIZADO EM ALVENARIA, PARA INSTALAÇÕES HIDRÁULICAS, DIÂMETROS MAIORES QUE 75 MM E MENORES OU IGUAIS A 100 MM. AF_09/2023</v>
          </cell>
          <cell r="C5657" t="str">
            <v>UN</v>
          </cell>
          <cell r="D5657">
            <v>2.37</v>
          </cell>
        </row>
        <row r="5658">
          <cell r="A5658">
            <v>104773</v>
          </cell>
          <cell r="B5658" t="str">
            <v>FURO MECANIZADO EM CONCRETO, COM PERFURATRIZ, PARA INSTALAÇÕES HIDRÁULICAS, DIÂMETROS MENORES OU IGUAIS A 40 MM. AF_09/2023</v>
          </cell>
          <cell r="C5658" t="str">
            <v>UN</v>
          </cell>
          <cell r="D5658">
            <v>2.14</v>
          </cell>
        </row>
        <row r="5659">
          <cell r="A5659">
            <v>104775</v>
          </cell>
          <cell r="B5659" t="str">
            <v>FURO MECANIZADO EM CONCRETO, COM PERFURATRIZ, PARA INSTALAÇÕES HIDRÁULICAS, DIÂMETROS MAIORES QUE 40 MM E MENORES OU IGUAIS A 75 MM. AF_09/2023</v>
          </cell>
          <cell r="C5659" t="str">
            <v>UN</v>
          </cell>
          <cell r="D5659">
            <v>5.72</v>
          </cell>
        </row>
        <row r="5660">
          <cell r="A5660">
            <v>104777</v>
          </cell>
          <cell r="B5660" t="str">
            <v>FURO MECANIZADO EM CONCRETO, COM PERFURATRIZ, PARA INSTALAÇÕES HIDRÁULICAS, DIÂMETROS MAIORES QUE 75 MM E MENORES OU IGUAIS A 150 MM. AF_09/2023</v>
          </cell>
          <cell r="C5660" t="str">
            <v>UN</v>
          </cell>
          <cell r="D5660">
            <v>8.3699999999999992</v>
          </cell>
        </row>
        <row r="5661">
          <cell r="A5661">
            <v>104779</v>
          </cell>
          <cell r="B5661" t="str">
            <v>RASGO LINEAR MECANIZADO EM ALVENARIA, PARA RAMAIS/ DISTRIBUIÇÃO DE INSTALAÇÕES HIDRÁULICAS, DIÂMETROS MENORES OU IGUAIS A 40 MM. AF_09/2023</v>
          </cell>
          <cell r="C5661" t="str">
            <v>M</v>
          </cell>
          <cell r="D5661">
            <v>6.99</v>
          </cell>
        </row>
        <row r="5662">
          <cell r="A5662">
            <v>104781</v>
          </cell>
          <cell r="B5662" t="str">
            <v>RASGO LINEAR MECANIZADO EM ALVENARIA, PARA RAMAIS/ DISTRIBUIÇÃO DE INSTALAÇÕES HIDRÁULICAS, DIÂMETROS MAIORES QUE 40 MM E MENORES OU IGUAIS A 75 MM. AF_09/2023</v>
          </cell>
          <cell r="C5662" t="str">
            <v>M</v>
          </cell>
          <cell r="D5662">
            <v>8.07</v>
          </cell>
        </row>
        <row r="5663">
          <cell r="A5663">
            <v>104782</v>
          </cell>
          <cell r="B5663" t="str">
            <v>PASSANTE TIPO PEÇA EM FÔRMA DE MADEIRA, FIXADO EM LAJE, PARA PASSAGEM DE NO MÁXIMO 5 TUBOS DE 50 MM DE DIÂMETRO. AF_09/2023</v>
          </cell>
          <cell r="C5663" t="str">
            <v>UN</v>
          </cell>
          <cell r="D5663">
            <v>74.209999999999994</v>
          </cell>
        </row>
        <row r="5664">
          <cell r="A5664">
            <v>104783</v>
          </cell>
          <cell r="B5664" t="str">
            <v>PASSANTE TIPO TUBO COM DIÂMETRO DE 50 MM, FIXADO EM LAJE, PARA PASSAGEM DE TUBULAÇÕES COM NO MÁXIMO 40 MM DE DIÂMETRO. AF_09/2023</v>
          </cell>
          <cell r="C5664" t="str">
            <v>UN</v>
          </cell>
          <cell r="D5664">
            <v>5.5</v>
          </cell>
        </row>
        <row r="5665">
          <cell r="A5665">
            <v>104784</v>
          </cell>
          <cell r="B5665" t="str">
            <v>PASSANTE TIPO TUBO COM DIÂMETRO DE 150 MM, FIXADO EM LAJE, PARA PASSAGEM DE TUBULAÇÕES COM NO MÁXIMO 100 MM DE DIÂMETRO. AF_09/2023</v>
          </cell>
          <cell r="C5665" t="str">
            <v>UN</v>
          </cell>
          <cell r="D5665">
            <v>15.33</v>
          </cell>
        </row>
        <row r="5666">
          <cell r="A5666">
            <v>104786</v>
          </cell>
          <cell r="B5666" t="str">
            <v>RASGO LINEAR MECANIZADO EM CONCRETO, PARA RAMAIS/ DISTRIBUIÇÃO DE INSTALAÇÕES HIDRÁULICAS, DIÂMETROS MENORES OU IGUAIS A 40 MM. AF_09/2023</v>
          </cell>
          <cell r="C5666" t="str">
            <v>M</v>
          </cell>
          <cell r="D5666">
            <v>6.46</v>
          </cell>
        </row>
        <row r="5667">
          <cell r="A5667">
            <v>104787</v>
          </cell>
          <cell r="B5667" t="str">
            <v>RASGO LINEAR MECANIZADO EM CONCRETO, PARA RAMAIS/ DISTRIBUIÇÃO DE INSTALAÇÕES HIDRÁULICAS, DIÂMETROS MAIORES QUE 40 MM E MENORES OU IGUAIS A 75 MM. AF_09/2023</v>
          </cell>
          <cell r="C5667" t="str">
            <v>M</v>
          </cell>
          <cell r="D5667">
            <v>8.58</v>
          </cell>
        </row>
        <row r="5668">
          <cell r="A5668">
            <v>104788</v>
          </cell>
          <cell r="B5668" t="str">
            <v>RASGO LINEAR MECANIZADO EM CONCRETO, PARA RAMAIS/ DISTRIBUIÇÃO DE INSTALAÇÕES HIDRÁULICAS, DIÂMETROS MAIORES QUE 75 MM E MENORES OU IGUAIS A 100 MM. AF_09/2023</v>
          </cell>
          <cell r="C5668" t="str">
            <v>M</v>
          </cell>
          <cell r="D5668">
            <v>11.39</v>
          </cell>
        </row>
        <row r="5669">
          <cell r="A5669">
            <v>104031</v>
          </cell>
          <cell r="B5669" t="str">
            <v>COLAR DE TOMADA, PVC, COM TRAVAS, DE 60 MM X 1/2" OU 60 MM X 3/4", PARA LIGAÇÃO PREDIAL DE ÁGUA. AF_06/2022</v>
          </cell>
          <cell r="C5669" t="str">
            <v>UN</v>
          </cell>
          <cell r="D5669">
            <v>19.78</v>
          </cell>
        </row>
        <row r="5670">
          <cell r="A5670">
            <v>104032</v>
          </cell>
          <cell r="B5670" t="str">
            <v>COLAR DE TOMADA, PVC, COM TRAVAS, DE 75 MM X 1/2" OU 75 MM X 3/4", PARA LIGAÇÃO PREDIAL DE ÁGUA. AF_06/2022</v>
          </cell>
          <cell r="C5670" t="str">
            <v>UN</v>
          </cell>
          <cell r="D5670">
            <v>24.84</v>
          </cell>
        </row>
        <row r="5671">
          <cell r="A5671">
            <v>104033</v>
          </cell>
          <cell r="B5671" t="str">
            <v>COLAR DE TOMADA, PVC, COM TRAVAS, DE 85 MM X 1/2" OU 85 MM X 3/4", PARA LIGAÇÃO PREDIAL DE ÁGUA. AF_06/2022</v>
          </cell>
          <cell r="C5671" t="str">
            <v>UN</v>
          </cell>
          <cell r="D5671">
            <v>22.67</v>
          </cell>
        </row>
        <row r="5672">
          <cell r="A5672">
            <v>104034</v>
          </cell>
          <cell r="B5672" t="str">
            <v>COLAR DE TOMADA, PVC, COM TRAVAS, DE 110 MM X 1/2" OU 110 MM X 3/4", PARA LIGAÇÃO PREDIAL DE ÁGUA. AF_06/2022</v>
          </cell>
          <cell r="C5672" t="str">
            <v>UN</v>
          </cell>
          <cell r="D5672">
            <v>29.51</v>
          </cell>
        </row>
        <row r="5673">
          <cell r="A5673">
            <v>104035</v>
          </cell>
          <cell r="B5673" t="str">
            <v>COLAR DE TOMADA, POLIPROPILENO, COM PARAFUSOS, 63 MM X 1/2", PARA LIGAÇÃO PREDIAL DE ÁGUA. AF_06/2022</v>
          </cell>
          <cell r="C5673" t="str">
            <v>UN</v>
          </cell>
          <cell r="D5673">
            <v>37.94</v>
          </cell>
        </row>
        <row r="5674">
          <cell r="A5674">
            <v>104036</v>
          </cell>
          <cell r="B5674" t="str">
            <v>COLAR DE TOMADA, POLIPROPILENO, COM PARAFUSOS, 63 MM X 3/4", PARA LIGAÇÃO PREDIAL DE ÁGUA. AF_06/2022</v>
          </cell>
          <cell r="C5674" t="str">
            <v>UN</v>
          </cell>
          <cell r="D5674">
            <v>39.15</v>
          </cell>
        </row>
        <row r="5675">
          <cell r="A5675">
            <v>104039</v>
          </cell>
          <cell r="B5675" t="str">
            <v>TÊ DE SERVIÇO INTEGRADO, POLIPROPILENO, PARA TUBOS EM PEAD, 63 MM X 20 MM, PARA LIGAÇÃO PREDIAL DE ÁGUA. AF_06/2022</v>
          </cell>
          <cell r="C5675" t="str">
            <v>UN</v>
          </cell>
          <cell r="D5675">
            <v>72.349999999999994</v>
          </cell>
        </row>
        <row r="5676">
          <cell r="A5676">
            <v>104043</v>
          </cell>
          <cell r="B5676" t="str">
            <v>ADAPTADOR, POLIPROPILENO, PARA TUBOS EM PEAD, 20 MM X 1/2", PARA LIGAÇÃO PREDIAL DE ÁGUA. AF_06/2022</v>
          </cell>
          <cell r="C5676" t="str">
            <v>UN</v>
          </cell>
          <cell r="D5676">
            <v>8.41</v>
          </cell>
        </row>
        <row r="5677">
          <cell r="A5677">
            <v>104044</v>
          </cell>
          <cell r="B5677" t="str">
            <v>ADAPTADOR, POLIPROPILENO, PARA TUBOS EM PEAD, 20 MM X 3/4", PARA LIGAÇÃO PREDIAL DE ÁGUA. AF_06/2022</v>
          </cell>
          <cell r="C5677" t="str">
            <v>UN</v>
          </cell>
          <cell r="D5677">
            <v>8.9700000000000006</v>
          </cell>
        </row>
        <row r="5678">
          <cell r="A5678">
            <v>104045</v>
          </cell>
          <cell r="B5678" t="str">
            <v>ADAPTADOR, POLIPROPILENO, PARA TUBOS EM PEAD, 32 MM X 1", PARA LIGAÇÃO PREDIAL DE ÁGUA. AF_06/2022</v>
          </cell>
          <cell r="C5678" t="str">
            <v>UN</v>
          </cell>
          <cell r="D5678">
            <v>13.98</v>
          </cell>
        </row>
        <row r="5679">
          <cell r="A5679">
            <v>104046</v>
          </cell>
          <cell r="B5679" t="str">
            <v>COTOVELO/JOELHO COM ADAPTADOR, POLIPROPILENO, PARA TUBOS EM PEAD, 20 MM X 1/2", PARA LIGAÇÃO PREDIAL DE ÁGUA. AF_06/2022</v>
          </cell>
          <cell r="C5679" t="str">
            <v>UN</v>
          </cell>
          <cell r="D5679">
            <v>8.0399999999999991</v>
          </cell>
        </row>
        <row r="5680">
          <cell r="A5680">
            <v>104047</v>
          </cell>
          <cell r="B5680" t="str">
            <v>COTOVELO/JOELHO COM ADAPTADOR, POLIPROPILENO, PARA TUBOS EM PEAD, 20 MM X 3/4", PARA LIGAÇÃO PREDIAL DE ÁGUA. AF_06/2022</v>
          </cell>
          <cell r="C5680" t="str">
            <v>UN</v>
          </cell>
          <cell r="D5680">
            <v>9.34</v>
          </cell>
        </row>
        <row r="5681">
          <cell r="A5681">
            <v>104048</v>
          </cell>
          <cell r="B5681" t="str">
            <v>COTOVELO/JOELHO COM ADAPTADOR, POLIPROPILENO, PARA TUBOS EM PEAD, 32 MM X 1", PARA LIGAÇÃO PREDIAL DE ÁGUA. AF_06/2022</v>
          </cell>
          <cell r="C5681" t="str">
            <v>UN</v>
          </cell>
          <cell r="D5681">
            <v>13.65</v>
          </cell>
        </row>
        <row r="5682">
          <cell r="A5682">
            <v>104049</v>
          </cell>
          <cell r="B5682" t="str">
            <v>ADAPTADOR, PVC, CURTO COM BOLSA E ROSCA, 20 MM X 1/2", PARA LIGAÇÃO PREDIAL DE ÁGUA. AF_06/2022</v>
          </cell>
          <cell r="C5682" t="str">
            <v>UN</v>
          </cell>
          <cell r="D5682">
            <v>6.04</v>
          </cell>
        </row>
        <row r="5683">
          <cell r="A5683">
            <v>104050</v>
          </cell>
          <cell r="B5683" t="str">
            <v>ADAPTADOR, PVC, CURTO COM BOLSA E ROSCA, 32 MM X 1", PARA LIGAÇÃO PREDIAL DE ÁGUA. AF_06/2022</v>
          </cell>
          <cell r="C5683" t="str">
            <v>UN</v>
          </cell>
          <cell r="D5683">
            <v>9.16</v>
          </cell>
        </row>
        <row r="5684">
          <cell r="A5684">
            <v>104051</v>
          </cell>
          <cell r="B5684" t="str">
            <v>COTOVELO/JOELHO 90°, POLIPROPILENO, PARA TUBOS EM PEAD, 20 X 20 MM, PARA LIGAÇÃO PREDIAL DE ÁGUA. AF_06/2022</v>
          </cell>
          <cell r="C5684" t="str">
            <v>UN</v>
          </cell>
          <cell r="D5684">
            <v>7.5</v>
          </cell>
        </row>
        <row r="5685">
          <cell r="A5685">
            <v>104052</v>
          </cell>
          <cell r="B5685" t="str">
            <v>COTOVELO/JOELHO 90°, POLIPROPILENO, PARA TUBOS EM PEAD, 32 X 32 MM, PARA LIGAÇÃO PREDIAL DE ÁGUA. AF_06/2022</v>
          </cell>
          <cell r="C5685" t="str">
            <v>UN</v>
          </cell>
          <cell r="D5685">
            <v>10.51</v>
          </cell>
        </row>
        <row r="5686">
          <cell r="A5686">
            <v>104053</v>
          </cell>
          <cell r="B5686" t="str">
            <v>UNIÃO, POLIPROPILENO, PARA TUBOS EM PEAD, 20 MM, PARA LIGAÇÃO PREDIAL DE ÁGUA. AF_06/2022</v>
          </cell>
          <cell r="C5686" t="str">
            <v>UN</v>
          </cell>
          <cell r="D5686">
            <v>8.7100000000000009</v>
          </cell>
        </row>
        <row r="5687">
          <cell r="A5687">
            <v>104054</v>
          </cell>
          <cell r="B5687" t="str">
            <v>UNIÃO, POLIPROPILENO, PARA TUBOS EM PEAD, 32 MM, PARA LIGAÇÃO PREDIAL DE ÁGUA. AF_06/2022</v>
          </cell>
          <cell r="C5687" t="str">
            <v>UN</v>
          </cell>
          <cell r="D5687">
            <v>17.16</v>
          </cell>
        </row>
        <row r="5688">
          <cell r="A5688">
            <v>104055</v>
          </cell>
          <cell r="B5688" t="str">
            <v>REGISTRO ESFERA, PVC, DE PASSEIO, PARA POLIETILENO, 20 MM, PARA LIGAÇÃO PREDIAL DE ÁGUA. AF_06/2022</v>
          </cell>
          <cell r="C5688" t="str">
            <v>UN</v>
          </cell>
          <cell r="D5688">
            <v>20.25</v>
          </cell>
        </row>
        <row r="5689">
          <cell r="A5689">
            <v>104056</v>
          </cell>
          <cell r="B5689" t="str">
            <v>REGISTRO ESFERA, PVC, COM ROSCA, 1/2", PARA LIGAÇÃO PREDIAL DE ÁGUA. AF_06/2022</v>
          </cell>
          <cell r="C5689" t="str">
            <v>UN</v>
          </cell>
          <cell r="D5689">
            <v>30.91</v>
          </cell>
        </row>
        <row r="5690">
          <cell r="A5690">
            <v>104058</v>
          </cell>
          <cell r="B5690" t="str">
            <v>LUVA, PVC, ROSCÁVEL, 1/2", PARA LIGAÇÃO PREDIAL DE ÁGUA. AF_06/2022</v>
          </cell>
          <cell r="C5690" t="str">
            <v>UN</v>
          </cell>
          <cell r="D5690">
            <v>7.5</v>
          </cell>
        </row>
        <row r="5691">
          <cell r="A5691">
            <v>104059</v>
          </cell>
          <cell r="B5691" t="str">
            <v>LUVA, PVC, ROSCÁVEL, 1", PARA LIGAÇÃO PREDIAL DE ÁGUA. AF_06/2022</v>
          </cell>
          <cell r="C5691" t="str">
            <v>UN</v>
          </cell>
          <cell r="D5691">
            <v>11.71</v>
          </cell>
        </row>
        <row r="5692">
          <cell r="A5692">
            <v>104060</v>
          </cell>
          <cell r="B5692" t="str">
            <v>TUBO, PEAD, PE-80, DE = 20 MM X 2,3 MM, PARA LIGAÇÃO PREDIAL DE ÁGUA. AF_06/2022</v>
          </cell>
          <cell r="C5692" t="str">
            <v>M</v>
          </cell>
          <cell r="D5692">
            <v>8.74</v>
          </cell>
        </row>
        <row r="5693">
          <cell r="A5693">
            <v>104061</v>
          </cell>
          <cell r="B5693" t="str">
            <v>TUBO, PEAD, PE-80, DE = 32 MM X 3,0 MM, PARA LIGAÇÃO PREDIAL DE ÁGUA. AF_06/2022</v>
          </cell>
          <cell r="C5693" t="str">
            <v>M</v>
          </cell>
          <cell r="D5693">
            <v>15.62</v>
          </cell>
        </row>
        <row r="5694">
          <cell r="A5694">
            <v>104062</v>
          </cell>
          <cell r="B5694" t="str">
            <v>CURVA LONGA, 90 GRAUS, PVC OCRE, JUNTA ELÁSTICA, DN 100 MM, PARA COLETOR PREDIAL DE ESGOTO. AF_06/2022</v>
          </cell>
          <cell r="C5694" t="str">
            <v>UN</v>
          </cell>
          <cell r="D5694">
            <v>88.62</v>
          </cell>
        </row>
        <row r="5695">
          <cell r="A5695">
            <v>104063</v>
          </cell>
          <cell r="B5695" t="str">
            <v>CURVA LONGA, 45 GRAUS, PVC OCRE, JUNTA ELÁSTICA, DN 100 MM, PARA COLETOR PREDIAL DE ESGOTO. AF_06/2022</v>
          </cell>
          <cell r="C5695" t="str">
            <v>UN</v>
          </cell>
          <cell r="D5695">
            <v>84.08</v>
          </cell>
        </row>
        <row r="5696">
          <cell r="A5696">
            <v>104064</v>
          </cell>
          <cell r="B5696" t="str">
            <v>CURVA LONGA, 90 GRAUS, PVC OCRE, JUNTA ELÁSTICA, DN 150 MM, PARA COLETOR PREDIAL DE ESGOTO. AF_06/2022</v>
          </cell>
          <cell r="C5696" t="str">
            <v>UN</v>
          </cell>
          <cell r="D5696">
            <v>218.27</v>
          </cell>
        </row>
        <row r="5697">
          <cell r="A5697">
            <v>104065</v>
          </cell>
          <cell r="B5697" t="str">
            <v>CURVA LONGA, 45 GRAUS, PVC OCRE, JUNTA ELÁSTICA, DN 150 MM, PARA COLETOR PREDIAL DE ESGOTO. AF_06/2022</v>
          </cell>
          <cell r="C5697" t="str">
            <v>UN</v>
          </cell>
          <cell r="D5697">
            <v>184.17</v>
          </cell>
        </row>
        <row r="5698">
          <cell r="A5698">
            <v>104072</v>
          </cell>
          <cell r="B5698" t="str">
            <v>TÊ, PVC OCRE, JUNTA ELÁSTICA, DN 200 MM, PARA COLETOR PREDIAL DE ESGOTO. AF_06/2022</v>
          </cell>
          <cell r="C5698" t="str">
            <v>UN</v>
          </cell>
          <cell r="D5698">
            <v>334.13</v>
          </cell>
        </row>
        <row r="5699">
          <cell r="A5699">
            <v>104076</v>
          </cell>
          <cell r="B5699" t="str">
            <v>SELIM, PVC OCRE, COM TRAVA, DN 125 X 100 MM OU 150 X 100 MM, PARA COLETOR PREDIAL DE ESGOTO. AF_06/2022</v>
          </cell>
          <cell r="C5699" t="str">
            <v>UN</v>
          </cell>
          <cell r="D5699">
            <v>54.9</v>
          </cell>
        </row>
        <row r="5700">
          <cell r="A5700">
            <v>104082</v>
          </cell>
          <cell r="B5700" t="str">
            <v>PLUG, PVC OCRE, JUNTA ELÁSTICA, DN 100 MM, PARA COLETOR PREDIAL DE ESGOTO. AF_06/2022</v>
          </cell>
          <cell r="C5700" t="str">
            <v>UN</v>
          </cell>
          <cell r="D5700">
            <v>35.92</v>
          </cell>
        </row>
        <row r="5701">
          <cell r="A5701">
            <v>104083</v>
          </cell>
          <cell r="B5701" t="str">
            <v>PLUG, PVC OCRE, JUNTA ELÁSTICA, DN 150 MM, PARA COLETOR PREDIAL DE ESGOTO. AF_06/2022</v>
          </cell>
          <cell r="C5701" t="str">
            <v>UN</v>
          </cell>
          <cell r="D5701">
            <v>87.99</v>
          </cell>
        </row>
        <row r="5702">
          <cell r="A5702">
            <v>104084</v>
          </cell>
          <cell r="B5702" t="str">
            <v>CAP, PVC OCRE, JUNTA ELÁSTICA, DN 150 MM, PARA COLETOR PREDIAL DE ESGOTO. AF_06/2022</v>
          </cell>
          <cell r="C5702" t="str">
            <v>UN</v>
          </cell>
          <cell r="D5702">
            <v>100.85</v>
          </cell>
        </row>
        <row r="5703">
          <cell r="A5703">
            <v>104085</v>
          </cell>
          <cell r="B5703" t="str">
            <v>TUBO, PVC OCRE, JUNTA ELÁSTICA, DN 100 MM, PARA COLETOR PREDIAL DE ESGOTO. AF_06/2022</v>
          </cell>
          <cell r="C5703" t="str">
            <v>M</v>
          </cell>
          <cell r="D5703">
            <v>65.849999999999994</v>
          </cell>
        </row>
        <row r="5704">
          <cell r="A5704">
            <v>104086</v>
          </cell>
          <cell r="B5704" t="str">
            <v>TUBO, PVC OCRE, JUNTA ELÁSTICA, DN 150 MM, PARA COLETOR PREDIAL DE ESGOTO. AF_06/2022</v>
          </cell>
          <cell r="C5704" t="str">
            <v>M</v>
          </cell>
          <cell r="D5704">
            <v>119.56</v>
          </cell>
        </row>
        <row r="5705">
          <cell r="A5705">
            <v>104947</v>
          </cell>
          <cell r="B5705" t="str">
            <v>DRAGAGEM DE MATERIAIS DE 1A CATEGORIA E COMPOSTOS ORGÂNICOS E INORGÂNICOS COM RETROESCAVADEIRA (CAÇAMBA: 0,26 M3/88 HP). AF_03/2024</v>
          </cell>
          <cell r="C5705" t="str">
            <v>M3</v>
          </cell>
          <cell r="D5705">
            <v>12.35</v>
          </cell>
        </row>
        <row r="5706">
          <cell r="A5706">
            <v>104948</v>
          </cell>
          <cell r="B5706" t="str">
            <v>DRAGAGEM DE MATERIAIS DE 1A CATEGORIA E COMPOSTOS ORGÂNICOS E INORGÂNICOS COM ESCAVADEIRA HIDRÁULICA (CAÇAMBA: 0,80 M3/111 HP). AF_03/2024</v>
          </cell>
          <cell r="C5706" t="str">
            <v>M3</v>
          </cell>
          <cell r="D5706">
            <v>5.25</v>
          </cell>
        </row>
        <row r="5707">
          <cell r="A5707">
            <v>104949</v>
          </cell>
          <cell r="B5707" t="str">
            <v>DRAGAGEM DE MATERIAIS DE 1A CATEGORIA E COMPOSTOS ORGÂNICOS E INORGÂNICOS COM ESCAVADEIRA HIDRÁULICA DE LONGO ALCANCE (CAÇAMBA: 0,52 M3/155 HP). AF_03/2024</v>
          </cell>
          <cell r="C5707" t="str">
            <v>M3</v>
          </cell>
          <cell r="D5707">
            <v>9.83</v>
          </cell>
        </row>
        <row r="5708">
          <cell r="A5708">
            <v>96520</v>
          </cell>
          <cell r="B5708" t="str">
            <v>ESCAVAÇÃO MECANIZADA PARA BLOCO DE COROAMENTO OU SAPATA COM RETROESCAVADEIRA (SEM ESCAVAÇÃO PARA COLOCAÇÃO DE FÔRMAS). AF_01/2024</v>
          </cell>
          <cell r="C5708" t="str">
            <v>M3</v>
          </cell>
          <cell r="D5708">
            <v>93.4</v>
          </cell>
        </row>
        <row r="5709">
          <cell r="A5709">
            <v>96521</v>
          </cell>
          <cell r="B5709" t="str">
            <v>ESCAVAÇÃO MECANIZADA PARA BLOCO DE COROAMENTO OU SAPATA COM RETROESCAVADEIRA (INCLUINDO ESCAVAÇÃO PARA COLOCAÇÃO DE FÔRMAS). AF_01/2024</v>
          </cell>
          <cell r="C5709" t="str">
            <v>M3</v>
          </cell>
          <cell r="D5709">
            <v>42.76</v>
          </cell>
        </row>
        <row r="5710">
          <cell r="A5710">
            <v>96522</v>
          </cell>
          <cell r="B5710" t="str">
            <v>ESCAVAÇÃO MANUAL PARA BLOCO DE COROAMENTO OU SAPATA (SEM ESCAVAÇÃO PARA COLOCAÇÃO DE FÔRMAS). AF_01/2024</v>
          </cell>
          <cell r="C5710" t="str">
            <v>M3</v>
          </cell>
          <cell r="D5710">
            <v>143.79</v>
          </cell>
        </row>
        <row r="5711">
          <cell r="A5711">
            <v>96523</v>
          </cell>
          <cell r="B5711" t="str">
            <v>ESCAVAÇÃO MANUAL PARA BLOCO DE COROAMENTO OU SAPATA (INCLUINDO ESCAVAÇÃO PARA COLOCAÇÃO DE FÔRMAS). AF_01/2024</v>
          </cell>
          <cell r="C5711" t="str">
            <v>M3</v>
          </cell>
          <cell r="D5711">
            <v>95.06</v>
          </cell>
        </row>
        <row r="5712">
          <cell r="A5712">
            <v>96524</v>
          </cell>
          <cell r="B5712" t="str">
            <v>ESCAVAÇÃO MECANIZADA PARA VIGA BALDRAME OU SAPATA CORRIDA COM MINI-ESCAVADEIRA (SEM ESCAVAÇÃO PARA COLOCAÇÃO DE FÔRMAS). AF_01/2024</v>
          </cell>
          <cell r="C5712" t="str">
            <v>M3</v>
          </cell>
          <cell r="D5712">
            <v>154.41999999999999</v>
          </cell>
        </row>
        <row r="5713">
          <cell r="A5713">
            <v>96525</v>
          </cell>
          <cell r="B5713" t="str">
            <v>ESCAVAÇÃO MECANIZADA PARA VIGA BALDRAME OU SAPATA CORRIDA COM MINI-ESCAVADEIRA (INCLUINDO ESCAVAÇÃO PARA COLOCAÇÃO DE FÔRMAS). AF_01/2024</v>
          </cell>
          <cell r="C5713" t="str">
            <v>M3</v>
          </cell>
          <cell r="D5713">
            <v>56.43</v>
          </cell>
        </row>
        <row r="5714">
          <cell r="A5714">
            <v>96526</v>
          </cell>
          <cell r="B5714" t="str">
            <v>ESCAVAÇÃO MANUAL PARA VIGA BALDRAME OU SAPATA CORRIDA (SEM ESCAVAÇÃO PARA COLOCAÇÃO DE FÔRMAS). AF_01/2024</v>
          </cell>
          <cell r="C5714" t="str">
            <v>M3</v>
          </cell>
          <cell r="D5714">
            <v>205.79</v>
          </cell>
        </row>
        <row r="5715">
          <cell r="A5715">
            <v>96527</v>
          </cell>
          <cell r="B5715" t="str">
            <v>ESCAVAÇÃO MANUAL PARA VIGA BALDRAME OU SAPATA CORRIDA (INCLUINDO ESCAVAÇÃO PARA COLOCAÇÃO DE FÔRMAS). AF_01/2024</v>
          </cell>
          <cell r="C5715" t="str">
            <v>M3</v>
          </cell>
          <cell r="D5715">
            <v>104.58</v>
          </cell>
        </row>
        <row r="5716">
          <cell r="A5716">
            <v>96528</v>
          </cell>
          <cell r="B5716" t="str">
            <v>FABRICAÇÃO, MONTAGEM E DESMONTAGEM DE FÔRMA PARA BLOCO DE COROAMENTO, EM MADEIRA SERRADA, E=25 MM, 1 UTILIZAÇÃO. AF_01/2024</v>
          </cell>
          <cell r="C5716" t="str">
            <v>M2</v>
          </cell>
          <cell r="D5716">
            <v>157.63</v>
          </cell>
        </row>
        <row r="5717">
          <cell r="A5717">
            <v>101114</v>
          </cell>
          <cell r="B5717" t="str">
            <v>ESCAVAÇÃO HORIZONTAL EM SOLO DE 1A CATEGORIA COM TRATOR DE ESTEIRAS (100HP/LÂMINA: 2,19M3). AF_07/2020</v>
          </cell>
          <cell r="C5717" t="str">
            <v>M3</v>
          </cell>
          <cell r="D5717">
            <v>4.63</v>
          </cell>
        </row>
        <row r="5718">
          <cell r="A5718">
            <v>101115</v>
          </cell>
          <cell r="B5718" t="str">
            <v>ESCAVAÇÃO HORIZONTAL EM SOLO DE 1A CATEGORIA COM TRATOR DE ESTEIRAS (150HP/LÂMINA: 3,18M3). AF_07/2020</v>
          </cell>
          <cell r="C5718" t="str">
            <v>M3</v>
          </cell>
          <cell r="D5718">
            <v>3.88</v>
          </cell>
        </row>
        <row r="5719">
          <cell r="A5719">
            <v>101116</v>
          </cell>
          <cell r="B5719" t="str">
            <v>ESCAVAÇÃO HORIZONTAL EM SOLO DE 1A CATEGORIA COM TRATOR DE ESTEIRAS (170HP/LÂMINA: 5,20M3). AF_07/2020</v>
          </cell>
          <cell r="C5719" t="str">
            <v>M3</v>
          </cell>
          <cell r="D5719">
            <v>2.41</v>
          </cell>
        </row>
        <row r="5720">
          <cell r="A5720">
            <v>101117</v>
          </cell>
          <cell r="B5720" t="str">
            <v>ESCAVAÇÃO HORIZONTAL EM SOLO DE 1A CATEGORIA COM TRATOR DE ESTEIRAS (347HP/LÂMINA: 8,70M3). AF_07/2020</v>
          </cell>
          <cell r="C5720" t="str">
            <v>M3</v>
          </cell>
          <cell r="D5720">
            <v>3.39</v>
          </cell>
        </row>
        <row r="5721">
          <cell r="A5721">
            <v>101118</v>
          </cell>
          <cell r="B5721" t="str">
            <v>ESCAVAÇÃO HORIZONTAL EM SOLO DE 1A CATEGORIA COM TRATOR DE ESTEIRAS (125HP/LÂMINA: 2,70M3). AF_07/2020</v>
          </cell>
          <cell r="C5721" t="str">
            <v>M3</v>
          </cell>
          <cell r="D5721">
            <v>3.98</v>
          </cell>
        </row>
        <row r="5722">
          <cell r="A5722">
            <v>101119</v>
          </cell>
          <cell r="B5722" t="str">
            <v>ESCAVAÇÃO HORIZONTAL, INCLUINDO ESCARIFICAÇÃO EM SOLO DE 2A CATEGORIA COM TRATOR DE ESTEIRAS (100HP/LÂMINA: 2,19M3). AF_07/2020</v>
          </cell>
          <cell r="C5722" t="str">
            <v>M3</v>
          </cell>
          <cell r="D5722">
            <v>8.85</v>
          </cell>
        </row>
        <row r="5723">
          <cell r="A5723">
            <v>101120</v>
          </cell>
          <cell r="B5723" t="str">
            <v>ESCAVAÇÃO HORIZONTAL, INCLUINDO ESCARIFICAÇÃO EM SOLO DE 2A CATEGORIA COM TRATOR DE ESTEIRAS (150HP/LÂMINA: 3,18M3). AF_07/2020</v>
          </cell>
          <cell r="C5723" t="str">
            <v>M3</v>
          </cell>
          <cell r="D5723">
            <v>7.41</v>
          </cell>
        </row>
        <row r="5724">
          <cell r="A5724">
            <v>101121</v>
          </cell>
          <cell r="B5724" t="str">
            <v>ESCAVAÇÃO HORIZONTAL, INCLUINDO ESCARIFICAÇÃO EM SOLO DE 2A CATEGORIA COM TRATOR DE ESTEIRAS (170HP/LÂMINA: 5,20M3). AF_07/2020</v>
          </cell>
          <cell r="C5724" t="str">
            <v>M3</v>
          </cell>
          <cell r="D5724">
            <v>4.63</v>
          </cell>
        </row>
        <row r="5725">
          <cell r="A5725">
            <v>101122</v>
          </cell>
          <cell r="B5725" t="str">
            <v>ESCAVAÇÃO HORIZONTAL, INCLUINDO ESCARIFICAÇÃO EM SOLO DE 2A CATEGORIA COM TRATOR DE ESTEIRAS (347HP/LÂMINA: 8,70M3). AF_07/2020</v>
          </cell>
          <cell r="C5725" t="str">
            <v>M3</v>
          </cell>
          <cell r="D5725">
            <v>6.48</v>
          </cell>
        </row>
        <row r="5726">
          <cell r="A5726">
            <v>101123</v>
          </cell>
          <cell r="B5726" t="str">
            <v>ESCAVAÇÃO HORIZONTAL, INCLUINDO ESCARIFICAÇÃO EM SOLO DE 2A CATEGORIA COM TRATOR DE ESTEIRAS (125HP/LÂMINA: 2,70M3). AF_07/2020</v>
          </cell>
          <cell r="C5726" t="str">
            <v>M3</v>
          </cell>
          <cell r="D5726">
            <v>7.6</v>
          </cell>
        </row>
        <row r="5727">
          <cell r="A5727">
            <v>101124</v>
          </cell>
          <cell r="B5727" t="str">
            <v>ESCAVAÇÃO HORIZONTAL, INCLUINDO CARGA E DESCARGA EM SOLO DE 1A CATEGORIA COM TRATOR DE ESTEIRAS (100HP/LÂMINA: 2,19M3). AF_07/2020</v>
          </cell>
          <cell r="C5727" t="str">
            <v>M3</v>
          </cell>
          <cell r="D5727">
            <v>15.25</v>
          </cell>
        </row>
        <row r="5728">
          <cell r="A5728">
            <v>101125</v>
          </cell>
          <cell r="B5728" t="str">
            <v>ESCAVAÇÃO HORIZONTAL, INCLUINDO CARGA E DESCARGA EM SOLO DE 1A CATEGORIA COM TRATOR DE ESTEIRAS (150HP/LÂMINA: 3,18M3). AF_07/2020</v>
          </cell>
          <cell r="C5728" t="str">
            <v>M3</v>
          </cell>
          <cell r="D5728">
            <v>14.5</v>
          </cell>
        </row>
        <row r="5729">
          <cell r="A5729">
            <v>101126</v>
          </cell>
          <cell r="B5729" t="str">
            <v>ESCAVAÇÃO HORIZONTAL, INCLUINDO CARGA E DESCARGA EM SOLO DE 1A CATEGORIA COM TRATOR DE ESTEIRAS (170HP/LÂMINA: 5,20M3). AF_07/2020</v>
          </cell>
          <cell r="C5729" t="str">
            <v>M3</v>
          </cell>
          <cell r="D5729">
            <v>13.03</v>
          </cell>
        </row>
        <row r="5730">
          <cell r="A5730">
            <v>101127</v>
          </cell>
          <cell r="B5730" t="str">
            <v>ESCAVAÇÃO HORIZONTAL, INCLUINDO CARGA E DESCARGA EM SOLO DE 1A CATEGORIA COM TRATOR DE ESTEIRAS (347HP/LÂMINA: 8,70M3). AF_07/2020</v>
          </cell>
          <cell r="C5730" t="str">
            <v>M3</v>
          </cell>
          <cell r="D5730">
            <v>14.01</v>
          </cell>
        </row>
        <row r="5731">
          <cell r="A5731">
            <v>101128</v>
          </cell>
          <cell r="B5731" t="str">
            <v>ESCAVAÇÃO HORIZONTAL, INCLUINDO CARGA E DESCARGA EM SOLO DE 1A CATEGORIA COM TRATOR DE ESTEIRAS (125HP/LÂMINA: 2,70M3). AF_07/2020</v>
          </cell>
          <cell r="C5731" t="str">
            <v>M3</v>
          </cell>
          <cell r="D5731">
            <v>14.6</v>
          </cell>
        </row>
        <row r="5732">
          <cell r="A5732">
            <v>101129</v>
          </cell>
          <cell r="B5732" t="str">
            <v>ESCAVAÇÃO HORIZONTAL, INCLUINDO ESCARIFICAÇÃO, CARGA E DESCARGA EM SOLO DE 2A CATEGORIA COM TRATOR DE ESTEIRAS (100HP/LÂMINA: 2,19M3). AF_07/2020</v>
          </cell>
          <cell r="C5732" t="str">
            <v>M3</v>
          </cell>
          <cell r="D5732">
            <v>19.899999999999999</v>
          </cell>
        </row>
        <row r="5733">
          <cell r="A5733">
            <v>101130</v>
          </cell>
          <cell r="B5733" t="str">
            <v>ESCAVAÇÃO HORIZONTAL, INCLUINDO ESCARIFICAÇÃO, CARGA E DESCARGA EM SOLO DE 2A CATEGORIA COM TRATOR DE ESTEIRAS (150HP/LÂMINA: 3,18M3). AF_07/2020</v>
          </cell>
          <cell r="C5733" t="str">
            <v>M3</v>
          </cell>
          <cell r="D5733">
            <v>18.46</v>
          </cell>
        </row>
        <row r="5734">
          <cell r="A5734">
            <v>101131</v>
          </cell>
          <cell r="B5734" t="str">
            <v>ESCAVAÇÃO HORIZONTAL, INCLUINDO ESCARIFICAÇÃO, CARGA E DESCARGA EM SOLO DE 2A CATEGORIA COM TRATOR DE ESTEIRAS (170HP/LÂMINA: 5,20M3). AF_07/2020</v>
          </cell>
          <cell r="C5734" t="str">
            <v>M3</v>
          </cell>
          <cell r="D5734">
            <v>15.68</v>
          </cell>
        </row>
        <row r="5735">
          <cell r="A5735">
            <v>101132</v>
          </cell>
          <cell r="B5735" t="str">
            <v>ESCAVAÇÃO HORIZONTAL, INCLUINDO ESCARIFICAÇÃO, CARGA E DESCARGA EM SOLO DE 2A CATEGORIA COM TRATOR DE ESTEIRAS (347HP/LÂMINA: 8,70M3). AF_07/2020</v>
          </cell>
          <cell r="C5735" t="str">
            <v>M3</v>
          </cell>
          <cell r="D5735">
            <v>17.53</v>
          </cell>
        </row>
        <row r="5736">
          <cell r="A5736">
            <v>101133</v>
          </cell>
          <cell r="B5736" t="str">
            <v>ESCAVAÇÃO HORIZONTAL, INCLUINDO ESCARIFICAÇÃO, CARGA E DESCARGA EM SOLO DE 2A CATEGORIA COM TRATOR DE ESTEIRAS (125HP/LÂMINA: 2,70M3). AF_07/2020</v>
          </cell>
          <cell r="C5736" t="str">
            <v>M3</v>
          </cell>
          <cell r="D5736">
            <v>18.649999999999999</v>
          </cell>
        </row>
        <row r="5737">
          <cell r="A5737">
            <v>101134</v>
          </cell>
          <cell r="B5737" t="str">
            <v>ESCAVAÇÃO HORIZONTAL, INCLUINDO CARGA, DESCARGA E TRANSPORTE EM SOLO DE 1A CATEGORIA COM TRATOR DE ESTEIRAS (100HP/LÂMINA: 2,19M3) E CAMINHÃO BASCULANTE DE 10M3, DMT ATÉ 200M. AF_07/2020</v>
          </cell>
          <cell r="C5737" t="str">
            <v>M3</v>
          </cell>
          <cell r="D5737">
            <v>15.91</v>
          </cell>
        </row>
        <row r="5738">
          <cell r="A5738">
            <v>101135</v>
          </cell>
          <cell r="B5738" t="str">
            <v>ESCAVAÇÃO HORIZONTAL, INCLUINDO CARGA, DESCARGA E TRANSPORTE EM SOLO DE 1A CATEGORIA COM TRATOR DE ESTEIRAS (150HP/LÂMINA: 3,18M3) E CAMINHÃO BASCULANTE DE 10M3, DMT ATÉ 200M AF_07/2020</v>
          </cell>
          <cell r="C5738" t="str">
            <v>M3</v>
          </cell>
          <cell r="D5738">
            <v>15.16</v>
          </cell>
        </row>
        <row r="5739">
          <cell r="A5739">
            <v>101136</v>
          </cell>
          <cell r="B5739" t="str">
            <v>ESCAVAÇÃO HORIZONTAL, INCLUINDO CARGA, DESCARGA E TRANSPORTE EM SOLO DE 1A CATEGORIA COM TRATOR DE ESTEIRAS (170HP/LÂMINA: 5,20M3) E CAMINHÃO BASCULANTE DE 10M3, DMT ATÉ 200M. AF_07/2020</v>
          </cell>
          <cell r="C5739" t="str">
            <v>M3</v>
          </cell>
          <cell r="D5739">
            <v>13.69</v>
          </cell>
        </row>
        <row r="5740">
          <cell r="A5740">
            <v>101137</v>
          </cell>
          <cell r="B5740" t="str">
            <v>ESCAVAÇÃO HORIZONTAL, INCLUINDO CARGA, DESCARGA E TRANSPORTE EM SOLO DE 1A CATEGORIA COM TRATOR DE ESTEIRAS (347HP/LÂMINA: 8,70M3) E CAMINHÃO BASCULANTE DE 10M3, DMT ATÉ 200M. AF_07/2020</v>
          </cell>
          <cell r="C5740" t="str">
            <v>M3</v>
          </cell>
          <cell r="D5740">
            <v>14.67</v>
          </cell>
        </row>
        <row r="5741">
          <cell r="A5741">
            <v>101138</v>
          </cell>
          <cell r="B5741" t="str">
            <v>ESCAVAÇÃO HORIZONTAL, INCLUINDO CARGA, DESCARGA E TRANSPORTE EM SOLO DE 1A CATEGORIA COM TRATOR DE ESTEIRAS (125HP/LÂMINA: 2,70M3) E CAMINHÃO BASCULANTE DE 10M3, DMT ATÉ 200M. AF_07/2020</v>
          </cell>
          <cell r="C5741" t="str">
            <v>M3</v>
          </cell>
          <cell r="D5741">
            <v>15.26</v>
          </cell>
        </row>
        <row r="5742">
          <cell r="A5742">
            <v>101139</v>
          </cell>
          <cell r="B5742" t="str">
            <v>ESCAVAÇÃO HORIZONTAL, INCLUINDO  ESCARIFICAÇÃO, CARGA, DESCARGA E TRANSPORTE EM SOLO DE 2A CATEGORIA COM TRATOR DE ESTEIRAS (100HP/LÂMINA: 2,19M3) E CAMINHÃO BASCULANTE DE 10M3, DMT ATÉ 200M. AF_07/2020</v>
          </cell>
          <cell r="C5742" t="str">
            <v>M3</v>
          </cell>
          <cell r="D5742">
            <v>20.59</v>
          </cell>
        </row>
        <row r="5743">
          <cell r="A5743">
            <v>101140</v>
          </cell>
          <cell r="B5743" t="str">
            <v>ESCAVAÇÃO HORIZONTAL, INCLUINDO ESCARIFICAÇÃO, CARGA, DESCARGA E TRANSPORTE EM SOLO DE 2A CATEGORIA COM TRATOR DE ESTEIRAS (150HP/LÂMINA: 3,18M3) E CAMINHÃO BASCULANTE DE 10M3, DMT ATÉ 200M. AF_07/2020</v>
          </cell>
          <cell r="C5743" t="str">
            <v>M3</v>
          </cell>
          <cell r="D5743">
            <v>19.149999999999999</v>
          </cell>
        </row>
        <row r="5744">
          <cell r="A5744">
            <v>101141</v>
          </cell>
          <cell r="B5744" t="str">
            <v>ESCAVAÇÃO HORIZONTAL, INCLUINDO ESCARIFICAÇÃO, CARGA, DESCARGA E TRANSPORTE EM SOLO DE 2A CATEGORIA COM TRATOR DE ESTEIRAS (170HP/LÂMINA: 5,20M3) E CAMINHÃO BASCULANTE DE 10M3, DMT ATÉ 200M. AF_07/2020</v>
          </cell>
          <cell r="C5744" t="str">
            <v>M3</v>
          </cell>
          <cell r="D5744">
            <v>16.37</v>
          </cell>
        </row>
        <row r="5745">
          <cell r="A5745">
            <v>101142</v>
          </cell>
          <cell r="B5745" t="str">
            <v>ESCAVAÇÃO HORIZONTAL, INCLUINDO ESCARIFICAÇÃO, CARGA, DESCARGA E TRANSPORTE EM SOLO DE 2A CATEGORIA COM TRATOR DE ESTEIRAS (347HP/LÂMINA: 8,70M3) E CAMINHÃO BASCULANTE DE 10M3, DMT ATÉ 200M. AF_07/2020</v>
          </cell>
          <cell r="C5745" t="str">
            <v>M3</v>
          </cell>
          <cell r="D5745">
            <v>18.22</v>
          </cell>
        </row>
        <row r="5746">
          <cell r="A5746">
            <v>101143</v>
          </cell>
          <cell r="B5746" t="str">
            <v>ESCAVAÇÃO HORIZONTAL, INCLUINDO ESCARIFICAÇÃO, CARGA, DESCARGA E TRANSPORTE EM SOLO DE 2A CATEGORIA COM TRATOR DE ESTEIRAS (125HP/LÂMINA: 2,70M3) E CAMINHÃO BASCULANTE DE 10M3, DMT ATÉ 200M. AF_07/2020</v>
          </cell>
          <cell r="C5746" t="str">
            <v>M3</v>
          </cell>
          <cell r="D5746">
            <v>19.34</v>
          </cell>
        </row>
        <row r="5747">
          <cell r="A5747">
            <v>101144</v>
          </cell>
          <cell r="B5747" t="str">
            <v>ESCAVAÇÃO HORIZONTAL, INCLUINDO CARGA, DESCARGA E TRANSPORTE EM SOLO DE 1A CATEGORIA COM TRATOR DE ESTEIRAS (100HP/LÂMINA: 2,19M3) E CAMINHÃO BASCULANTE DE 14M3, DMT ATÉ 200M. AF_07/2020</v>
          </cell>
          <cell r="C5747" t="str">
            <v>M3</v>
          </cell>
          <cell r="D5747">
            <v>16.059999999999999</v>
          </cell>
        </row>
        <row r="5748">
          <cell r="A5748">
            <v>101145</v>
          </cell>
          <cell r="B5748" t="str">
            <v>ESCAVAÇÃO HORIZONTAL, INCLUINDO CARGA, DESCARGA E TRANSPORTE EM SOLO DE 1A CATEGORIA COM TRATOR DE ESTEIRAS (150HP/LÂMINA: 3,18M3) E CAMINHÃO BASCULANTE DE 14M3, DMT ATÉ 200M. AF_07/2020</v>
          </cell>
          <cell r="C5748" t="str">
            <v>M3</v>
          </cell>
          <cell r="D5748">
            <v>15.31</v>
          </cell>
        </row>
        <row r="5749">
          <cell r="A5749">
            <v>101146</v>
          </cell>
          <cell r="B5749" t="str">
            <v>ESCAVAÇÃO HORIZONTAL, INCLUINDO CARGA, DESCARGA E TRANSPORTE EM SOLO DE 1A CATEGORIA COM TRATOR DE ESTEIRAS (170HP/LÂMINA: 5,20M3) E CAMINHÃO BASCULANTE DE 14M3, DMT ATÉ 200M. AF_07/2020</v>
          </cell>
          <cell r="C5749" t="str">
            <v>M3</v>
          </cell>
          <cell r="D5749">
            <v>13.84</v>
          </cell>
        </row>
        <row r="5750">
          <cell r="A5750">
            <v>101147</v>
          </cell>
          <cell r="B5750" t="str">
            <v>ESCAVAÇÃO HORIZONTAL, INCLUINDO CARGA, DESCARGA E TRANSPORTE EM SOLO DE 1A CATEGORIA COM TRATOR DE ESTEIRAS (347HP/LÂMINA: 8,70M3) E CAMINHÃO BASCULANTE DE 14M3, DMT ATÉ 200M. AF_07/2020</v>
          </cell>
          <cell r="C5750" t="str">
            <v>M3</v>
          </cell>
          <cell r="D5750">
            <v>14.82</v>
          </cell>
        </row>
        <row r="5751">
          <cell r="A5751">
            <v>101148</v>
          </cell>
          <cell r="B5751" t="str">
            <v>ESCAVAÇÃO HORIZONTAL, INCLUINDO CARGA, DESCARGA E TRANSPORTE EM SOLO DE 1A CATEGORIA COM TRATOR DE ESTEIRAS (125HP/LÂMINA: 2,70M3) E CAMINHÃO BASCULANTE DE 14M3, DMT ATÉ 200M. AF_07/2020</v>
          </cell>
          <cell r="C5751" t="str">
            <v>M3</v>
          </cell>
          <cell r="D5751">
            <v>15.41</v>
          </cell>
        </row>
        <row r="5752">
          <cell r="A5752">
            <v>101149</v>
          </cell>
          <cell r="B5752" t="str">
            <v>ESCAVAÇÃO HORIZONTAL, INCLUINDO ESCARIFICAÇÃO, CARGA, DESCARGA E TRANSPORTE EM SOLO DE 2A CATEGORIA COM TRATOR DE ESTEIRAS (100HP/LÂMINA: 2,19M3) E CAMINHÃO BASCULANTE DE 14M3, DMT ATÉ 200M. AF_07/2020</v>
          </cell>
          <cell r="C5752" t="str">
            <v>M3</v>
          </cell>
          <cell r="D5752">
            <v>20.74</v>
          </cell>
        </row>
        <row r="5753">
          <cell r="A5753">
            <v>101150</v>
          </cell>
          <cell r="B5753" t="str">
            <v>ESCAVAÇÃO HORIZONTAL, INCLUINDO ESCARIFICAÇÃO, CARGA, DESCARGA E TRANSPORTE EM SOLO DE 2A CATEGORIA COM TRATOR DE ESTEIRAS (150HP/LÂMINA: 3,18M3) E CAMINHÃO BASCULANTE DE 14M3, DMT ATÉ 200M. AF_07/2020</v>
          </cell>
          <cell r="C5753" t="str">
            <v>M3</v>
          </cell>
          <cell r="D5753">
            <v>19.3</v>
          </cell>
        </row>
        <row r="5754">
          <cell r="A5754">
            <v>101151</v>
          </cell>
          <cell r="B5754" t="str">
            <v>ESCAVAÇÃO HORIZONTAL, INCLUINDO ESCARIFICAÇÃO, CARGA, DESCARGA E TRANSPORTE EM SOLO DE 2A CATEGORIA COM TRATOR DE ESTEIRAS (170HP/LÂMINA: 5,20M3) E CAMINHÃO BASCULANTE DE 14M3, DMT ATÉ 200M. AF_07/2020</v>
          </cell>
          <cell r="C5754" t="str">
            <v>M3</v>
          </cell>
          <cell r="D5754">
            <v>16.52</v>
          </cell>
        </row>
        <row r="5755">
          <cell r="A5755">
            <v>101152</v>
          </cell>
          <cell r="B5755" t="str">
            <v>ESCAVAÇÃO HORIZONTAL, INCLUINDO ESCARIFICAÇÃO, CARGA, DESCARGA E TRANSPORTE EM SOLO DE 2A CATEGORIA COM TRATOR DE ESTEIRAS (347HP/LÂMINA: 8,70M3) E CAMINHÃO BASCULANTE DE 14M3, DMT ATÉ 200M. AF_07/2020</v>
          </cell>
          <cell r="C5755" t="str">
            <v>M3</v>
          </cell>
          <cell r="D5755">
            <v>18.37</v>
          </cell>
        </row>
        <row r="5756">
          <cell r="A5756">
            <v>101153</v>
          </cell>
          <cell r="B5756" t="str">
            <v>ESCAVAÇÃO HORIZONTAL, INCLUINDO ESCARIFICAÇÃO, CARGA, DESCARGA E TRANSPORTE EM SOLO DE 2A CATEGORIA COM TRATOR DE ESTEIRAS (125HP/LÂMINA: 2,70M3) E CAMINHÃO BASCULANTE DE 14M3, DMT ATÉ 200M. AF_07/2020</v>
          </cell>
          <cell r="C5756" t="str">
            <v>M3</v>
          </cell>
          <cell r="D5756">
            <v>19.489999999999998</v>
          </cell>
        </row>
        <row r="5757">
          <cell r="A5757">
            <v>101206</v>
          </cell>
          <cell r="B5757" t="str">
            <v>ESCAVAÇÃO VERTICAL PARA  EDIFICAÇÃO, COM CARGA, DESCARGA E TRANSPORTE DE SOLO DE 1ª CATEGORIA, COM ESCAVADEIRA HIDRÁULICA (CAÇAMBA: 0,8 M³ / 111 HP), FROTA DE 3 CAMINHÕES BASCULANTES DE 14 M³, DMT ATÉ 1 KM E VELOCIDADE MÉDIA 14 KM/H. AF_05/2020</v>
          </cell>
          <cell r="C5757" t="str">
            <v>M3</v>
          </cell>
          <cell r="D5757">
            <v>12.79</v>
          </cell>
        </row>
        <row r="5758">
          <cell r="A5758">
            <v>101207</v>
          </cell>
          <cell r="B5758" t="str">
            <v>ESCAVAÇÃO VERTICAL PARA EDIFICAÇÃO, COM CARGA, DESCARGA E TRANSPORTE DE SOLO DE 1ª CATEGORIA, COM ESCAVADEIRA HIDRÁULICA (CAÇAMBA: 0,8 M³ / 111 HP), FROTA DE 2 CAMINHÕES BASCULANTES DE 18 M³, DMT ATÉ 1 KM E VELOCIDADE MÉDIA 14 KM/H. AF_05/2020</v>
          </cell>
          <cell r="C5758" t="str">
            <v>M3</v>
          </cell>
          <cell r="D5758">
            <v>11.06</v>
          </cell>
        </row>
        <row r="5759">
          <cell r="A5759">
            <v>101208</v>
          </cell>
          <cell r="B5759" t="str">
            <v>ESCAVAÇÃO VERTICAL PARA  EDIFICAÇÃO, COM CARGA, DESCARGA E TRANSPORTE DE SOLO DE 1ª CATEGORIA, COM ESCAVADEIRA HIDRÁULICA (CAÇAMBA: 1,2 M³ / 155 HP), FROTA DE 3 CAMINHÕES BASCULANTES DE 14 M³, DMT ATÉ 1 KM E VELOCIDADE MÉDIA 14 KM/H. AF_05/2020</v>
          </cell>
          <cell r="C5759" t="str">
            <v>M3</v>
          </cell>
          <cell r="D5759">
            <v>10.82</v>
          </cell>
        </row>
        <row r="5760">
          <cell r="A5760">
            <v>101209</v>
          </cell>
          <cell r="B5760" t="str">
            <v>ESCAVAÇÃO VERTICAL PARA  EDIFICAÇÃO, COM CARGA, DESCARGA E TRANSPORTE DE SOLO DE 1ª CATEGORIA, COM ESCAVADEIRA HIDRÁULICA (CAÇAMBA: 1,2 M³ / 155 HP), FROTA DE 3 CAMINHÕES BASCULANTES DE 18 M³, DMT ATÉ 1 KM E VELOCIDADE MÉDIA 14 KM/H. AF_05/2020</v>
          </cell>
          <cell r="C5760" t="str">
            <v>M3</v>
          </cell>
          <cell r="D5760">
            <v>10.050000000000001</v>
          </cell>
        </row>
        <row r="5761">
          <cell r="A5761">
            <v>101210</v>
          </cell>
          <cell r="B5761" t="str">
            <v>ESCAVAÇÃO VERTICAL PARA  EDIFICAÇÃO, COM CARGA, DESCARGA E TRANSPORTE DE SOLO DE 1ª CATEGORIA, COM ESCAVADEIRA HIDRÁULICA (CAÇAMBA: 0,8 M³ / 111 HP), FROTA DE 4 CAMINHÕES BASCULANTES DE 14 M³, DMT DE 1,5 KM E VELOCIDADE MÉDIA 18 KM/H. AF_05/2020</v>
          </cell>
          <cell r="C5761" t="str">
            <v>M3</v>
          </cell>
          <cell r="D5761">
            <v>17.87</v>
          </cell>
        </row>
        <row r="5762">
          <cell r="A5762">
            <v>101211</v>
          </cell>
          <cell r="B5762" t="str">
            <v>ESCAVAÇÃO VERTICAL PARA  EDIFICAÇÃO, COM CARGA, DESCARGA E TRANSPORTE DE SOLO DE 1ª CATEGORIA, COM ESCAVADEIRA HIDRÁULICA (CAÇAMBA: 0,8 M³ / 111 HP), FROTA DE 4 CAMINHÕES BASCULANTES DE 14 M³, DMT DE 2 KM E VELOCIDADE MÉDIA 19 KM/H. AF_05/2020</v>
          </cell>
          <cell r="C5762" t="str">
            <v>M3</v>
          </cell>
          <cell r="D5762">
            <v>19.170000000000002</v>
          </cell>
        </row>
        <row r="5763">
          <cell r="A5763">
            <v>101212</v>
          </cell>
          <cell r="B5763" t="str">
            <v>ESCAVAÇÃO VERTICAL PARA  EDIFICAÇÃO, COM CARGA, DESCARGA E TRANSPORTE DE SOLO DE 1ª CATEGORIA, COM ESCAVADEIRA HIDRÁULICA (CAÇAMBA: 0,8 M³ / 111 HP), FROTA DE 5 CAMINHÕES BASCULANTES DE 14 M³, DMT DE 3 KM E VELOCIDADE MÉDIA 20 KM/H. AF_05/2020</v>
          </cell>
          <cell r="C5763" t="str">
            <v>M3</v>
          </cell>
          <cell r="D5763">
            <v>22.38</v>
          </cell>
        </row>
        <row r="5764">
          <cell r="A5764">
            <v>101213</v>
          </cell>
          <cell r="B5764" t="str">
            <v>ESCAVAÇÃO VERTICAL PARA  EDIFICAÇÃO, COM CARGA, DESCARGA E TRANSPORTE DE SOLO DE 1ª CATEGORIA, COM ESCAVADEIRA HIDRÁULICA (CAÇAMBA: 0,8 M³ / 111 HP), FROTA DE 6 CAMINHÕES BASCULANTES DE 14 M³, DMT DE 4 KM E VELOCIDADE MÉDIA 22 KM/H. AF_05/2020</v>
          </cell>
          <cell r="C5764" t="str">
            <v>M3</v>
          </cell>
          <cell r="D5764">
            <v>25.04</v>
          </cell>
        </row>
        <row r="5765">
          <cell r="A5765">
            <v>101214</v>
          </cell>
          <cell r="B5765" t="str">
            <v>ESCAVAÇÃO VERTICAL PARA  EDIFICAÇÃO, COM CARGA, DESCARGA E TRANSPORTE DE SOLO DE 1ª CATEGORIA, COM ESCAVADEIRA HIDRÁULICA (CAÇAMBA: 0,8 M³ / 111 HP), FROTA DE 7 CAMINHÕES BASCULANTES DE 14 M³, DMT DE 6 KM E VELOCIDADE MÉDIA 22 KM/H. AF_05/2020</v>
          </cell>
          <cell r="C5765" t="str">
            <v>M3</v>
          </cell>
          <cell r="D5765">
            <v>30.25</v>
          </cell>
        </row>
        <row r="5766">
          <cell r="A5766">
            <v>101215</v>
          </cell>
          <cell r="B5766" t="str">
            <v>ESCAVAÇÃO VERTICAL PARA  EDIFICAÇÃO, COM CARGA, DESCARGA E TRANSPORTE DE SOLO DE 1ª CATEGORIA, COM ESCAVADEIRA HIDRÁULICA (CAÇAMBA: 0,8 M³ / 111 HP), FROTA DE 4 CAMINHÕES BASCULANTES DE 18 M³, DMT DE 1,5 KM E VELOCIDADE MÉDIA 18 KM/H. AF_05/2020</v>
          </cell>
          <cell r="C5766" t="str">
            <v>M3</v>
          </cell>
          <cell r="D5766">
            <v>17.190000000000001</v>
          </cell>
        </row>
        <row r="5767">
          <cell r="A5767">
            <v>101216</v>
          </cell>
          <cell r="B5767" t="str">
            <v>ESCAVAÇÃO VERTICAL PARA  EDIFICAÇÃO, COM CARGA, DESCARGA E TRANSPORTE DE SOLO DE 1ª CATEGORIA, COM ESCAVADEIRA HIDRÁULICA (CAÇAMBA: 0,8 M³ / 111 HP), FROTA DE 4 CAMINHÕES BASCULANTES DE 18 M³, DMT DE 2 KM E VELOCIDADE MÉDIA 19 KM/H. AF_05/2020</v>
          </cell>
          <cell r="C5767" t="str">
            <v>M3</v>
          </cell>
          <cell r="D5767">
            <v>18.010000000000002</v>
          </cell>
        </row>
        <row r="5768">
          <cell r="A5768">
            <v>101217</v>
          </cell>
          <cell r="B5768" t="str">
            <v>ESCAVAÇÃO VERTICAL PARA  EDIFICAÇÃO, COM CARGA, DESCARGA E TRANSPORTE DE SOLO DE 1ª CATEGORIA, COM ESCAVADEIRA HIDRÁULICA (CAÇAMBA: 0,8 M³ / 111 HP), FROTA DE 5 CAMINHÕES BASCULANTES DE 18 M³, DMT DE 3 KM E VELOCIDADE MÉDIA 20 KM/H. AF_05/2020</v>
          </cell>
          <cell r="C5768" t="str">
            <v>M3</v>
          </cell>
          <cell r="D5768">
            <v>20.98</v>
          </cell>
        </row>
        <row r="5769">
          <cell r="A5769">
            <v>101218</v>
          </cell>
          <cell r="B5769" t="str">
            <v>ESCAVAÇÃO VERTICAL PARA  EDIFICAÇÃO, COM CARGA, DESCARGA E TRANSPORTE DE SOLO DE 1ª CATEGORIA, COM ESCAVADEIRA HIDRÁULICA (CAÇAMBA: 0,8 M³ / 111 HP), FROTA DE 5 CAMINHÕES BASCULANTES DE 18 M³, DMT DE 4 KM E VELOCIDADE MÉDIA 22 KM/H. AF_05/2020</v>
          </cell>
          <cell r="C5769" t="str">
            <v>M3</v>
          </cell>
          <cell r="D5769">
            <v>22.2</v>
          </cell>
        </row>
        <row r="5770">
          <cell r="A5770">
            <v>101219</v>
          </cell>
          <cell r="B5770" t="str">
            <v>ESCAVAÇÃO VERTICAL PARA  EDIFICAÇÃO, COM CARGA, DESCARGA E TRANSPORTE DE SOLO DE 1ª CATEGORIA, COM ESCAVADEIRA HIDRÁULICA (CAÇAMBA: 0,8 M³ / 111 HP), FROTA DE 6 CAMINHÕES BASCULANTES DE 18 M³, DMT DE 6 KM E VELOCIDADE MÉDIA 22 KM/H. AF_05/2020</v>
          </cell>
          <cell r="C5770" t="str">
            <v>M3</v>
          </cell>
          <cell r="D5770">
            <v>26.91</v>
          </cell>
        </row>
        <row r="5771">
          <cell r="A5771">
            <v>101220</v>
          </cell>
          <cell r="B5771" t="str">
            <v>ESCAVAÇÃO VERTICAL PARA  EDIFICAÇÃO, COM CARGA, DESCARGA E TRANSPORTE DE SOLO DE 1ª CATEGORIA, COM ESCAVADEIRA HIDRÁULICA (CAÇAMBA: 1,2 M³ / 155 HP), FROTA DE 5 CAMINHÕES BASCULANTES DE 14 M³, DMT DE 1,5 KM E VELOCIDADE MÉDIA 18 KM/H. AF_05/2020</v>
          </cell>
          <cell r="C5771" t="str">
            <v>M3</v>
          </cell>
          <cell r="D5771">
            <v>16.87</v>
          </cell>
        </row>
        <row r="5772">
          <cell r="A5772">
            <v>101221</v>
          </cell>
          <cell r="B5772" t="str">
            <v>ESCAVAÇÃO VERTICAL PARA  EDIFICAÇÃO, COM CARGA, DESCARGA E TRANSPORTE DE SOLO DE 1ª CATEGORIA, COM ESCAVADEIRA HIDRÁULICA (CAÇAMBA: 1,2 M³ / 155 HP), FROTA DE 5 CAMINHÕES BASCULANTES DE 14 M³, DMT DE 2 KM E VELOCIDADE MÉDIA 19 KM/H. AF_05/2020</v>
          </cell>
          <cell r="C5772" t="str">
            <v>M3</v>
          </cell>
          <cell r="D5772">
            <v>17.829999999999998</v>
          </cell>
        </row>
        <row r="5773">
          <cell r="A5773">
            <v>101222</v>
          </cell>
          <cell r="B5773" t="str">
            <v>ESCAVAÇÃO VERTICAL PARA  EDIFICAÇÃO, COM CARGA, DESCARGA E TRANSPORTE DE SOLO DE 1ª CATEGORIA, COM ESCAVADEIRA HIDRÁULICA (CAÇAMBA: 1,2 M³ / 155 HP), FROTA DE 6 CAMINHÕES BASCULANTES DE 14 M³, DMT DE 3 KM E VELOCIDADE MÉDIA 20 KM/H. AF_05/2020</v>
          </cell>
          <cell r="C5773" t="str">
            <v>M3</v>
          </cell>
          <cell r="D5773">
            <v>20.73</v>
          </cell>
        </row>
        <row r="5774">
          <cell r="A5774">
            <v>101223</v>
          </cell>
          <cell r="B5774" t="str">
            <v>ESCAVAÇÃO VERTICAL PARA  EDIFICAÇÃO, COM CARGA, DESCARGA E TRANSPORTE DE SOLO DE 1ª CATEGORIA, COM ESCAVADEIRA HIDRÁULICA (CAÇAMBA: 1,2 M³ / 155 HP), FROTA DE 7 CAMINHÕES BASCULANTES DE 14 M³, DMT DE 4 KM E VELOCIDADE MÉDIA 22 KM/H. AF_05/2020</v>
          </cell>
          <cell r="C5774" t="str">
            <v>M3</v>
          </cell>
          <cell r="D5774">
            <v>23.08</v>
          </cell>
        </row>
        <row r="5775">
          <cell r="A5775">
            <v>101224</v>
          </cell>
          <cell r="B5775" t="str">
            <v>ESCAVAÇÃO VERTICAL PARA  EDIFICAÇÃO, COM CARGA, DESCARGA E TRANSPORTE DE SOLO DE 1ª CATEGORIA, COM ESCAVADEIRA HIDRÁULICA (CAÇAMBA: 1,2 M³ / 155 HP), FROTA DE 9 CAMINHÕES BASCULANTES DE 14 M³, DMT DE 6 KM E VELOCIDADE MÉDIA 22 KM/H. AF_05/2020</v>
          </cell>
          <cell r="C5775" t="str">
            <v>M3</v>
          </cell>
          <cell r="D5775">
            <v>28.93</v>
          </cell>
        </row>
        <row r="5776">
          <cell r="A5776">
            <v>101225</v>
          </cell>
          <cell r="B5776" t="str">
            <v>ESCAVAÇÃO VERTICAL PARA  EDIFICAÇÃO, COM CARGA, DESCARGA E TRANSPORTE DE SOLO DE 1ª CATEGORIA, COM ESCAVADEIRA HIDRÁULICA (CAÇAMBA: 1,2 M³ / 155 HP), FROTA DE 5 CAMINHÕES BASCULANTES DE 18 M³, DMT DE 1,5 KM E VELOCIDADE MÉDIA 18 KM/H. AF_05/2020</v>
          </cell>
          <cell r="C5776" t="str">
            <v>M3</v>
          </cell>
          <cell r="D5776">
            <v>15.5</v>
          </cell>
        </row>
        <row r="5777">
          <cell r="A5777">
            <v>101226</v>
          </cell>
          <cell r="B5777" t="str">
            <v>ESCAVAÇÃO VERTICAL PARA  EDIFICAÇÃO, COM CARGA, DESCARGA E TRANSPORTE DE SOLO DE 1ª CATEGORIA, COM ESCAVADEIRA HIDRÁULICA (CAÇAMBA: 1,2 M³ / 155 HP), FROTA DE 5 CAMINHÕES BASCULANTES DE 18 M³, DMT DE 2 KM E VELOCIDADE MÉDIA 19 KM/H. AF_05/2020</v>
          </cell>
          <cell r="C5777" t="str">
            <v>M3</v>
          </cell>
          <cell r="D5777">
            <v>16.34</v>
          </cell>
        </row>
        <row r="5778">
          <cell r="A5778">
            <v>101227</v>
          </cell>
          <cell r="B5778" t="str">
            <v>ESCAVAÇÃO VERTICAL PARA  EDIFICAÇÃO, COM CARGA, DESCARGA E TRANSPORTE DE SOLO DE 1ª CATEGORIA, COM ESCAVADEIRA HIDRÁULICA (CAÇAMBA: 1,2 M³ / 155 HP), FROTA DE 6 CAMINHÕES BASCULANTES DE 18 M³, DMT DE 3 KM E VELOCIDADE MÉDIA 20 KM/H. AF_05/2020</v>
          </cell>
          <cell r="C5778" t="str">
            <v>M3</v>
          </cell>
          <cell r="D5778">
            <v>18.940000000000001</v>
          </cell>
        </row>
        <row r="5779">
          <cell r="A5779">
            <v>101228</v>
          </cell>
          <cell r="B5779" t="str">
            <v>ESCAVAÇÃO VERTICAL PARA  EDIFICAÇÃO, COM CARGA, DESCARGA E TRANSPORTE DE SOLO DE 1ª CATEGORIA, COM ESCAVADEIRA HIDRÁULICA (CAÇAMBA: 1,2 M³ / 155 HP), FROTA DE 6 CAMINHÕES BASCULANTES DE 18 M³, DMT DE 4 KM E VELOCIDADE MÉDIA 22 KM/H. AF_05/2020</v>
          </cell>
          <cell r="C5779" t="str">
            <v>M3</v>
          </cell>
          <cell r="D5779">
            <v>20.2</v>
          </cell>
        </row>
        <row r="5780">
          <cell r="A5780">
            <v>101229</v>
          </cell>
          <cell r="B5780" t="str">
            <v>ESCAVAÇÃO VERTICAL PARA  EDIFICAÇÃO, COM CARGA, DESCARGA E TRANSPORTE DE SOLO DE 1ª CATEGORIA, COM ESCAVADEIRA HIDRÁULICA (CAÇAMBA: 1,2 M³ / 155 HP), FROTA DE 8 CAMINHÕES BASCULANTES DE 18 M³, DMT DE 6 KM E VELOCIDADE MÉDIA 22 KM/H. AF_05/2020</v>
          </cell>
          <cell r="C5780" t="str">
            <v>M3</v>
          </cell>
          <cell r="D5780">
            <v>25.46</v>
          </cell>
        </row>
        <row r="5781">
          <cell r="A5781">
            <v>101230</v>
          </cell>
          <cell r="B5781" t="str">
            <v>ESCAVAÇÃO VERTICAL PARA INFRAESTRUTURA, COM CARGA, DESCARGA E TRANSPORTE DE SOLO DE 1ª CATEGORIA, COM ESCAVADEIRA HIDRÁULICA (CAÇAMBA: 0,8 M³ / 111 HP), FROTA DE 3 CAMINHÕES BASCULANTES DE 14 M³, DMT ATÉ 1 KM E VELOCIDADE MÉDIA14 KM/H. AF_05/2020</v>
          </cell>
          <cell r="C5781" t="str">
            <v>M3</v>
          </cell>
          <cell r="D5781">
            <v>11.29</v>
          </cell>
        </row>
        <row r="5782">
          <cell r="A5782">
            <v>101231</v>
          </cell>
          <cell r="B5782" t="str">
            <v>ESCAVAÇÃO VERTICAL PARA INFRAESTRUTURA, COM CARGA, DESCARGA E TRANSPORTE DE SOLO DE 1ª CATEGORIA, COM ESCAVADEIRA HIDRÁULICA (CAÇAMBA: 0,8 M³ / 111 HP), FROTA DE 3 CAMINHÕES BASCULANTES DE 18 M³, DMT ATÉ 1 KM E VELOCIDADE MÉDIA14 KM/H. AF_05/2020</v>
          </cell>
          <cell r="C5782" t="str">
            <v>M3</v>
          </cell>
          <cell r="D5782">
            <v>10.73</v>
          </cell>
        </row>
        <row r="5783">
          <cell r="A5783">
            <v>101232</v>
          </cell>
          <cell r="B5783" t="str">
            <v>ESCAVAÇÃO VERTICAL PARA INFRAESTRUTURA, COM CARGA, DESCARGA E TRANSPORTE DE SOLO DE 1ª CATEGORIA, COM ESCAVADEIRA HIDRÁULICA (CAÇAMBA: 1,2 M³ / 155 HP), FROTA DE 3 CAMINHÕES BASCULANTES DE 14 M³, DMT ATÉ 1 KM E VELOCIDADE MÉDIA14 KM/H. AF_05/2020</v>
          </cell>
          <cell r="C5783" t="str">
            <v>M3</v>
          </cell>
          <cell r="D5783">
            <v>9.66</v>
          </cell>
        </row>
        <row r="5784">
          <cell r="A5784">
            <v>101233</v>
          </cell>
          <cell r="B5784" t="str">
            <v>ESCAVAÇÃO VERTICAL PARA INFRAESTRUTURA, COM CARGA, DESCARGA E TRANSPORTE DE SOLO DE 1ª CATEGORIA, COM ESCAVADEIRA HIDRÁULICA (CAÇAMBA: 1,2 M³ / 155 HP), FROTA DE 3 CAMINHÕES BASCULANTES DE 18 M³, DMT ATÉ 1 KM E VELOCIDADE MÉDIA14 KM/H. AF_05/2020</v>
          </cell>
          <cell r="C5784" t="str">
            <v>M3</v>
          </cell>
          <cell r="D5784">
            <v>8.91</v>
          </cell>
        </row>
        <row r="5785">
          <cell r="A5785">
            <v>101234</v>
          </cell>
          <cell r="B5785" t="str">
            <v>ESCAVAÇÃO VERTICAL PARA INFRAESTRUTURA, COM CARGA, DESCARGA E TRANSPORTE DE SOLO DE 1ª CATEGORIA, COM ESCAVADEIRA HIDRÁULICA (CAÇAMBA: 0,8 M³ / 111HP), FROTA DE 5 CAMINHÕES BASCULANTES DE 14 M³, DMT DE 1,5 KM E VELOCIDADE MÉDIA18 KM/H. AF_05/2020</v>
          </cell>
          <cell r="C5785" t="str">
            <v>M3</v>
          </cell>
          <cell r="D5785">
            <v>17.55</v>
          </cell>
        </row>
        <row r="5786">
          <cell r="A5786">
            <v>101235</v>
          </cell>
          <cell r="B5786" t="str">
            <v>ESCAVAÇÃO VERTICAL PARA INFRAESTRUTURA, COM CARGA, DESCARGA E TRANSPORTE DE SOLO DE 1ª CATEGORIA, COM ESCAVADEIRA HIDRÁULICA (CAÇAMBA: 0,8 M³ / 111HP), FROTA DE 5 CAMINHÕES BASCULANTES DE 14 M³, DMT DE 2 KM E VELOCIDADE MÉDIA 19 KM/H. AF_05/2020</v>
          </cell>
          <cell r="C5786" t="str">
            <v>M3</v>
          </cell>
          <cell r="D5786">
            <v>18.47</v>
          </cell>
        </row>
        <row r="5787">
          <cell r="A5787">
            <v>101236</v>
          </cell>
          <cell r="B5787" t="str">
            <v>ESCAVAÇÃO VERTICAL PARA INFRAESTRUTURA, COM CARGA, DESCARGA E TRANSPORTE DE SOLO DE 1ª CATEGORIA, COM ESCAVADEIRA HIDRÁULICA (CAÇAMBA: 0,8 M³ / 111HP), FROTA DE 6 CAMINHÕES BASCULANTES DE 14 M³, DMT DE 3 KM E VELOCIDADE MÉDIA 20 KM/H. AF_05/2020</v>
          </cell>
          <cell r="C5787" t="str">
            <v>M3</v>
          </cell>
          <cell r="D5787">
            <v>21.52</v>
          </cell>
        </row>
        <row r="5788">
          <cell r="A5788">
            <v>101237</v>
          </cell>
          <cell r="B5788" t="str">
            <v>ESCAVAÇÃO VERTICAL PARA INFRAESTRUTURA, COM CARGA, DESCARGA E TRANSPORTE DE SOLO DE 1ª CATEGORIA, COM ESCAVADEIRA HIDRÁULICA (CAÇAMBA: 0,8 M³ / 111HP), FROTA DE 6 CAMINHÕES BASCULANTES DE 14 M³, DMT DE 4 KM E VELOCIDADE MÉDIA 22 KM/H. AF_05/2020</v>
          </cell>
          <cell r="C5788" t="str">
            <v>M3</v>
          </cell>
          <cell r="D5788">
            <v>22.92</v>
          </cell>
        </row>
        <row r="5789">
          <cell r="A5789">
            <v>101238</v>
          </cell>
          <cell r="B5789" t="str">
            <v>ESCAVAÇÃO VERTICAL PARA INFRAESTRUTURA, COM CARGA, DESCARGA E TRANSPORTE DE SOLO DE 1ª CATEGORIA, COM ESCAVADEIRA HIDRÁULICA (CAÇAMBA: 0,8 M³ / 111HP), FROTA DE 8 CAMINHÕES BASCULANTES DE 14 M³, DMT DE 6 KM E VELOCIDADE MÉDIA 22 KM/H. AF_05/2020</v>
          </cell>
          <cell r="C5789" t="str">
            <v>M3</v>
          </cell>
          <cell r="D5789">
            <v>29</v>
          </cell>
        </row>
        <row r="5790">
          <cell r="A5790">
            <v>101239</v>
          </cell>
          <cell r="B5790" t="str">
            <v>ESCAVAÇÃO VERTICAL PARA INFRAESTRUTURA, COM CARGA, DESCARGA E TRANSPORTE DE SOLO DE 1ª CATEGORIA, COM ESCAVADEIRA HIDRÁULICA (CAÇAMBA: 0,8 M³ / 111HP), FROTA DE 4 CAMINHÕES BASCULANTES DE 18 M³, DMT DE 1,5 KM E VELOCIDADE MÉDIA18 KM/H. AF_05/2020</v>
          </cell>
          <cell r="C5790" t="str">
            <v>M3</v>
          </cell>
          <cell r="D5790">
            <v>15.39</v>
          </cell>
        </row>
        <row r="5791">
          <cell r="A5791">
            <v>101240</v>
          </cell>
          <cell r="B5791" t="str">
            <v>ESCAVAÇÃO VERTICAL PARA INFRAESTRUTURA, COM CARGA, DESCARGA E TRANSPORTE DE SOLO DE 1ª CATEGORIA, COM ESCAVADEIRA HIDRÁULICA (CAÇAMBA: 0,8 M³ / 111HP), FROTA DE 4 CAMINHÕES BASCULANTES DE 18 M³, DMT DE 2 KM E VELOCIDADE MÉDIA 19 KM/H. AF_05/2020</v>
          </cell>
          <cell r="C5791" t="str">
            <v>M3</v>
          </cell>
          <cell r="D5791">
            <v>16.239999999999998</v>
          </cell>
        </row>
        <row r="5792">
          <cell r="A5792">
            <v>101241</v>
          </cell>
          <cell r="B5792" t="str">
            <v>ESCAVAÇÃO VERTICAL PARA INFRAESTRUTURA, COM CARGA, DESCARGA E TRANSPORTE DE SOLO DE 1ª CATEGORIA, COM ESCAVADEIRA HIDRÁULICA (CAÇAMBA: 0,8 M³ / 111HP), FROTA DE 5 CAMINHÕES BASCULANTES DE 18 M³, DMT DE 3 KM E VELOCIDADE MÉDIA 20 KM/H. AF_05/2020</v>
          </cell>
          <cell r="C5792" t="str">
            <v>M3</v>
          </cell>
          <cell r="D5792">
            <v>18.989999999999998</v>
          </cell>
        </row>
        <row r="5793">
          <cell r="A5793">
            <v>101242</v>
          </cell>
          <cell r="B5793" t="str">
            <v>ESCAVAÇÃO VERTICAL PARA INFRAESTRUTURA, COM CARGA, DESCARGA E TRANSPORTE DE SOLO DE 1ª CATEGORIA, COM ESCAVADEIRA HIDRÁULICA (CAÇAMBA: 0,8 M³ / 111HP), FROTA DE 6 CAMINHÕES BASCULANTES DE 18 M³, DMT DE 4 KM E VELOCIDADE MÉDIA 22 KM/H. AF_05/2020</v>
          </cell>
          <cell r="C5793" t="str">
            <v>M3</v>
          </cell>
          <cell r="D5793">
            <v>21.23</v>
          </cell>
        </row>
        <row r="5794">
          <cell r="A5794">
            <v>101243</v>
          </cell>
          <cell r="B5794" t="str">
            <v>ESCAVAÇÃO VERTICAL PARA INFRAESTRUTURA, COM CARGA, DESCARGA E TRANSPORTE DE SOLO DE 1ª CATEGORIA, COM ESCAVADEIRA HIDRÁULICA (CAÇAMBA: 0,8 M³ / 111HP), FROTA DE 7 CAMINHÕES BASCULANTES DE 18 M³, DMT DE 6 KM E VELOCIDADE MÉDIA 22 KM/H. AF_05/2020</v>
          </cell>
          <cell r="C5794" t="str">
            <v>M3</v>
          </cell>
          <cell r="D5794">
            <v>25.74</v>
          </cell>
        </row>
        <row r="5795">
          <cell r="A5795">
            <v>101244</v>
          </cell>
          <cell r="B5795" t="str">
            <v>ESCAVAÇÃO VERTICAL PARA INFRAESTRUTURA, COM CARGA, DESCARGA E TRANSPORTE DE SOLO DE 1ª CATEGORIA, COM ESCAVADEIRA HIDRÁULICA (CAÇAMBA: 1,2M³ / 155HP), FROTA DE 6 CAMINHÕES BASCULANTES DE 14 M³, DMT DE 1,5 KM E VELOCIDADE MÉDIA18 KM/H. AF_05/2020</v>
          </cell>
          <cell r="C5795" t="str">
            <v>M3</v>
          </cell>
          <cell r="D5795">
            <v>16.23</v>
          </cell>
        </row>
        <row r="5796">
          <cell r="A5796">
            <v>101245</v>
          </cell>
          <cell r="B5796" t="str">
            <v>ESCAVAÇÃO VERTICAL PARA INFRAESTRUTURA, COM CARGA, DESCARGA E TRANSPORTE DE SOLO DE 1ª CATEGORIA, COM ESCAVADEIRA HIDRÁULICA (CAÇAMBA: 1,2 M³ / 155HP), FROTA DE 6 CAMINHÕES BASCULANTES DE 14 M³, DMT DE 2 KM E VELOCIDADE MÉDIA 19 KM/H. AF_05/2020</v>
          </cell>
          <cell r="C5796" t="str">
            <v>M3</v>
          </cell>
          <cell r="D5796">
            <v>17.170000000000002</v>
          </cell>
        </row>
        <row r="5797">
          <cell r="A5797">
            <v>101246</v>
          </cell>
          <cell r="B5797" t="str">
            <v>ESCAVAÇÃO VERTICAL PARA INFRAESTRUTURA, COM CARGA, DESCARGA E TRANSPORTE DE SOLO DE 1ª CATEGORIA, COM ESCAVADEIRA HIDRÁULICA (CAÇAMBA: 1,2 M³ / 155HP), FROTA DE 7 CAMINHÕES BASCULANTES DE 14 M³, DMT DE 3 KM E VELOCIDADE MÉDIA 20 KM/H. AF_05/2020</v>
          </cell>
          <cell r="C5797" t="str">
            <v>M3</v>
          </cell>
          <cell r="D5797">
            <v>19.940000000000001</v>
          </cell>
        </row>
        <row r="5798">
          <cell r="A5798">
            <v>101247</v>
          </cell>
          <cell r="B5798" t="str">
            <v>ESCAVAÇÃO VERTICAL PARA INFRAESTRUTURA, COM CARGA, DESCARGA E TRANSPORTE DE SOLO DE 1ª CATEGORIA, COM ESCAVADEIRA HIDRÁULICA (CAÇAMBA: 1,2 M³ / 155HP), FROTA DE 8 CAMINHÕES BASCULANTES DE 14 M³, DMT DE 4 KM E VELOCIDADE MÉDIA 22 KM/H. AF_05/2020</v>
          </cell>
          <cell r="C5798" t="str">
            <v>M3</v>
          </cell>
          <cell r="D5798">
            <v>22.14</v>
          </cell>
        </row>
        <row r="5799">
          <cell r="A5799">
            <v>101248</v>
          </cell>
          <cell r="B5799" t="str">
            <v>ESCAVAÇÃO VERTICAL PARA INFRAESTRUTURA, COM CARGA, DESCARGA E TRANSPORTE DE SOLO DE 1ª CATEGORIA, COM ESCAVADEIRA HIDRÁULICA (CAÇAMBA: 1,2 M³ / 155HP), FROTA DE 10 CAMINHÕES BASCULANTES DE 14 M³, DMT DE 6 KM E VELOCIDADE MÉDIA22 KM/H. AF_05/2020</v>
          </cell>
          <cell r="C5799" t="str">
            <v>M3</v>
          </cell>
          <cell r="D5799">
            <v>27.71</v>
          </cell>
        </row>
        <row r="5800">
          <cell r="A5800">
            <v>101249</v>
          </cell>
          <cell r="B5800" t="str">
            <v>ESCAVAÇÃO VERTICAL PARA INFRAESTRUTURA, COM CARGA, DESCARGA E TRANSPORTE DE SOLO DE 1ª CATEGORIA, COM ESCAVADEIRA HIDRÁULICA (CAÇAMBA: 1,2 M³ / 155HP), FROTA DE 5 CAMINHÕES BASCULANTES DE 18 M³, DMT DE 1,5 KM E VELOCIDADE MÉDIA18 KM/H. AF_05/2020</v>
          </cell>
          <cell r="C5800" t="str">
            <v>M3</v>
          </cell>
          <cell r="D5800">
            <v>14.1</v>
          </cell>
        </row>
        <row r="5801">
          <cell r="A5801">
            <v>101250</v>
          </cell>
          <cell r="B5801" t="str">
            <v>ESCAVAÇÃO VERTICAL PARA INFRAESTRUTURA, COM CARGA, DESCARGA E TRANSPORTE DE SOLO DE 1ª CATEGORIA, COM ESCAVADEIRA HIDRÁULICA (CAÇAMBA: 1,2 M³ / 155HP), FROTA DE 6 CAMINHÕES BASCULANTES DE 18 M³, DMT DE 2 KM E VELOCIDADE MÉDIA 19 KM/H. AF_05/2020</v>
          </cell>
          <cell r="C5801" t="str">
            <v>M3</v>
          </cell>
          <cell r="D5801">
            <v>15.66</v>
          </cell>
        </row>
        <row r="5802">
          <cell r="A5802">
            <v>101251</v>
          </cell>
          <cell r="B5802" t="str">
            <v>ESCAVAÇÃO VERTICAL PARA INFRAESTRUTURA, COM CARGA, DESCARGA E TRANSPORTE DE SOLO DE 1ª CATEGORIA, COM ESCAVADEIRA HIDRÁULICA (CAÇAMBA: 1,2 M³ / 155HP), FROTA DE 6 CAMINHÕES BASCULANTES DE 18 M³, DMT DE 3 KM E VELOCIDADE MÉDIA 20 KM/H. AF_05/2020</v>
          </cell>
          <cell r="C5802" t="str">
            <v>M3</v>
          </cell>
          <cell r="D5802">
            <v>17.82</v>
          </cell>
        </row>
        <row r="5803">
          <cell r="A5803">
            <v>101252</v>
          </cell>
          <cell r="B5803" t="str">
            <v>ESCAVAÇÃO VERTICAL PARA INFRAESTRUTURA, COM CARGA, DESCARGA E TRANSPORTE DE SOLO DE 1ª CATEGORIA, COM ESCAVADEIRA HIDRÁULICA (CAÇAMBA: 1,2 M³ / 155HP), FROTA DE 7 CAMINHÕES BASCULANTES DE 18 M³, DMT DE 4 KM E VELOCIDADE MÉDIA 22 KM/H. AF_05/2020</v>
          </cell>
          <cell r="C5803" t="str">
            <v>M3</v>
          </cell>
          <cell r="D5803">
            <v>19.350000000000001</v>
          </cell>
        </row>
        <row r="5804">
          <cell r="A5804">
            <v>101253</v>
          </cell>
          <cell r="B5804" t="str">
            <v>ESCAVAÇÃO VERTICAL PARA INFRAESTRUTURA, COM CARGA, DESCARGA E TRANSPORTE DE SOLO DE 1ª CATEGORIA, COM ESCAVADEIRA HIDRÁULICA (CAÇAMBA: 1,2 M³ / 155HP), FROTA DE 9 CAMINHÕES BASCULANTES DE 18 M³, DMT DE 6 KM E VELOCIDADE MÉDIA 22 KM/H. AF_05/2020</v>
          </cell>
          <cell r="C5804" t="str">
            <v>M3</v>
          </cell>
          <cell r="D5804">
            <v>24.37</v>
          </cell>
        </row>
        <row r="5805">
          <cell r="A5805">
            <v>101254</v>
          </cell>
          <cell r="B5805" t="str">
            <v>ESCAVAÇÃO VERTICAL PARA  EDIFICAÇÃO, COM CARGA, DESCARGA E TRANSPORTE DE SOLO DE 1ª CATEGORIA, COM ESCAVADEIRA HIDRÁULICA (CAÇAMBA: 0,8 M³ / 111HP), FROTA DE 3 CAMINHÕES BASCULANTES DE 10 M³, DMT ATÉ 1 KM E VELOCIDADE MÉDIA 14 KM/H. AF_05/2020</v>
          </cell>
          <cell r="C5805" t="str">
            <v>M3</v>
          </cell>
          <cell r="D5805">
            <v>12.83</v>
          </cell>
        </row>
        <row r="5806">
          <cell r="A5806">
            <v>101255</v>
          </cell>
          <cell r="B5806" t="str">
            <v>ESCAVAÇÃO VERTICAL PARA  EDIFICAÇÃO, COM CARGA, DESCARGA E TRANSPORTE DE SOLO DE 1ª CATEGORIA, COM ESCAVADEIRA HIDRÁULICA (CAÇAMBA: 1,2 M³ / 155HP), FROTA DE 3 CAMINHÕES BASCULANTES DE 10 M³, DMT ATÉ 1 KM E VELOCIDADE MÉDIA 14 KM/H. AF_05/2020</v>
          </cell>
          <cell r="C5806" t="str">
            <v>M3</v>
          </cell>
          <cell r="D5806">
            <v>11.37</v>
          </cell>
        </row>
        <row r="5807">
          <cell r="A5807">
            <v>101256</v>
          </cell>
          <cell r="B5807" t="str">
            <v>ESCAVAÇÃO VERTICAL PARA  EDIFICAÇÃO, COM CARGA, DESCARGA E TRANSPORTE DE SOLO DE 1ª CATEGORIA, COM ESCAVADEIRA HIDRÁULICA (CAÇAMBA: 0,8 M³ / 111HP), FROTA DE 5 CAMINHÕES BASCULANTES DE 10 M³, DMT DE 1,5 KM E VELOCIDADE MÉDIA 18 KM/H. AF_05/2020</v>
          </cell>
          <cell r="C5807" t="str">
            <v>M3</v>
          </cell>
          <cell r="D5807">
            <v>19.760000000000002</v>
          </cell>
        </row>
        <row r="5808">
          <cell r="A5808">
            <v>101257</v>
          </cell>
          <cell r="B5808" t="str">
            <v>ESCAVAÇÃO VERTICAL PARA  EDIFICAÇÃO, COM CARGA, DESCARGA E TRANSPORTE DE SOLO DE 1ª CATEGORIA, COM ESCAVADEIRA HIDRÁULICA (CAÇAMBA: 0,8 M³ / 111HP), FROTA DE 5 CAMINHÕES BASCULANTES DE 10 M³, DMT DE 2 KM E VELOCIDADE MÉDIA 19 KM/H. AF_05/2020</v>
          </cell>
          <cell r="C5808" t="str">
            <v>M3</v>
          </cell>
          <cell r="D5808">
            <v>20.83</v>
          </cell>
        </row>
        <row r="5809">
          <cell r="A5809">
            <v>101258</v>
          </cell>
          <cell r="B5809" t="str">
            <v>ESCAVAÇÃO VERTICAL PARA  EDIFICAÇÃO, COM CARGA, DESCARGA E TRANSPORTE DE SOLO DE 1ª CATEGORIA, COM ESCAVADEIRA HIDRÁULICA (CAÇAMBA: 0,8 M³ / 111HP), FROTA DE 6 CAMINHÕES BASCULANTES DE 10 M³, DMT DE 3 KM E VELOCIDADE MÉDIA 20 KM/H. AF_05/2020</v>
          </cell>
          <cell r="C5809" t="str">
            <v>M3</v>
          </cell>
          <cell r="D5809">
            <v>24.15</v>
          </cell>
        </row>
        <row r="5810">
          <cell r="A5810">
            <v>101259</v>
          </cell>
          <cell r="B5810" t="str">
            <v>ESCAVAÇÃO VERTICAL PARA  EDIFICAÇÃO, COM CARGA, DESCARGA E TRANSPORTE DE SOLO DE 1ª CATEGORIA, COM ESCAVADEIRA HIDRÁULICA (CAÇAMBA: 0,8 M³ / 111HP), FROTA DE 7 CAMINHÕES BASCULANTES DE 10 M³, DMT DE 4 KM E VELOCIDADE MÉDIA 22 KM/H. AF_05/2020</v>
          </cell>
          <cell r="C5810" t="str">
            <v>M3</v>
          </cell>
          <cell r="D5810">
            <v>26.84</v>
          </cell>
        </row>
        <row r="5811">
          <cell r="A5811">
            <v>101260</v>
          </cell>
          <cell r="B5811" t="str">
            <v>ESCAVAÇÃO VERTICAL PARA  EDIFICAÇÃO, COM CARGA, DESCARGA E TRANSPORTE DE SOLO DE 1ª CATEGORIA, COM ESCAVADEIRA HIDRÁULICA (CAÇAMBA: 0,8 M³ / 111HP), FROTA DE 9 CAMINHÕES BASCULANTES DE 10 M³, DMT DE 6 KM E VELOCIDADE MÉDIA 22 KM/H. AF_05/2020</v>
          </cell>
          <cell r="C5811" t="str">
            <v>M3</v>
          </cell>
          <cell r="D5811">
            <v>33.53</v>
          </cell>
        </row>
        <row r="5812">
          <cell r="A5812">
            <v>101261</v>
          </cell>
          <cell r="B5812" t="str">
            <v>ESCAVAÇÃO VERTICAL PARA  EDIFICAÇÃO, COM CARGA, DESCARGA E TRANSPORTE DE SOLO DE 1ª CATEGORIA, COM ESCAVADEIRA HIDRÁULICA (CAÇAMBA: 1,2 M³ / 155HP), FROTA DE 6 CAMINHÕES BASCULANTES DE 10 M³, DMT DE 1,5 KM E VELOCIDADE MÉDIA 18 KM/H. AF_05/2020</v>
          </cell>
          <cell r="C5812" t="str">
            <v>M3</v>
          </cell>
          <cell r="D5812">
            <v>18.739999999999998</v>
          </cell>
        </row>
        <row r="5813">
          <cell r="A5813">
            <v>101262</v>
          </cell>
          <cell r="B5813" t="str">
            <v>ESCAVAÇÃO VERTICAL PARA  EDIFICAÇÃO, COM CARGA, DESCARGA E TRANSPORTE DE SOLO DE 1ª CATEGORIA, COM ESCAVADEIRA HIDRÁULICA (CAÇAMBA: 1,2 M³ / 155HP), FROTA DE 6 CAMINHÕES BASCULANTES DE 10 M³, DMT DE 2 KM E VELOCIDADE MÉDIA 19 KM/H. AF_05/2020</v>
          </cell>
          <cell r="C5813" t="str">
            <v>M3</v>
          </cell>
          <cell r="D5813">
            <v>19.78</v>
          </cell>
        </row>
        <row r="5814">
          <cell r="A5814">
            <v>101263</v>
          </cell>
          <cell r="B5814" t="str">
            <v>ESCAVAÇÃO VERTICAL PARA  EDIFICAÇÃO, COM CARGA, DESCARGA E TRANSPORTE DE SOLO DE 1ª CATEGORIA, COM ESCAVADEIRA HIDRÁULICA (CAÇAMBA: 1,2 M³ / 155HP), FROTA DE 7 CAMINHÕES BASCULANTES DE 10 M³, DMT DE 3 KM E VELOCIDADE MÉDIA 20 KM/H. AF_05/2020</v>
          </cell>
          <cell r="C5814" t="str">
            <v>M3</v>
          </cell>
          <cell r="D5814">
            <v>22.86</v>
          </cell>
        </row>
        <row r="5815">
          <cell r="A5815">
            <v>101264</v>
          </cell>
          <cell r="B5815" t="str">
            <v>ESCAVAÇÃO VERTICAL PARA  EDIFICAÇÃO, COM CARGA, DESCARGA E TRANSPORTE DE SOLO DE 1ª CATEGORIA, COM ESCAVADEIRA HIDRÁULICA (CAÇAMBA: 1,2 M³ / 155HP), FROTA DE 8 CAMINHÕES BASCULANTES DE 10 M³, DMT DE 4 KM E VELOCIDADE MÉDIA 22 KM/H. AF_05/2020</v>
          </cell>
          <cell r="C5815" t="str">
            <v>M3</v>
          </cell>
          <cell r="D5815">
            <v>25.33</v>
          </cell>
        </row>
        <row r="5816">
          <cell r="A5816">
            <v>101265</v>
          </cell>
          <cell r="B5816" t="str">
            <v>ESCAVAÇÃO VERTICAL PARA  EDIFICAÇÃO, COM CARGA, DESCARGA E TRANSPORTE DE SOLO DE 1ª CATEGORIA, COM ESCAVADEIRA HIDRÁULICA (CAÇAMBA: 1,2 M³ / 155HP), FROTA DE 10 CAMINHÕES BASCULANTES DE 10 M³, DMT DE 6 KM E VELOCIDADE MÉDIA 22 KM/H. AF_05/2020</v>
          </cell>
          <cell r="C5816" t="str">
            <v>M3</v>
          </cell>
          <cell r="D5816">
            <v>31.55</v>
          </cell>
        </row>
        <row r="5817">
          <cell r="A5817">
            <v>101266</v>
          </cell>
          <cell r="B5817" t="str">
            <v>ESCAVAÇÃO VERTICAL PARA INFRAESTRUTURA, COM CARGA, DESCARGA E TRANSPORTE DE SOLO DE 1ª CATEGORIA, COM ESCAVADEIRA HIDRÁULICA (CAÇAMBA: 0,8 M³ / 111HP), FROTA DE 3 CAMINHÕES BASCULANTES DE 10 M³, DMT ATÉ 1 KM E VELOCIDADE MÉDIA14 KM/H. AF_05/2020</v>
          </cell>
          <cell r="C5817" t="str">
            <v>M3</v>
          </cell>
          <cell r="D5817">
            <v>11.41</v>
          </cell>
        </row>
        <row r="5818">
          <cell r="A5818">
            <v>101267</v>
          </cell>
          <cell r="B5818" t="str">
            <v>ESCAVAÇÃO VERTICAL PARA INFRAESTRUTURA, COM CARGA, DESCARGA E TRANSPORTE DE SOLO DE 1ª CATEGORIA, COM ESCAVADEIRA HIDRÁULICA (CAÇAMBA: 1,2 M³ / 155HP), FROTA DE 4 CAMINHÕES BASCULANTES DE 10 M³, DMT ATÉ 1 KM E VELOCIDADE MÉDIA14 KM/H. AF_05/2020</v>
          </cell>
          <cell r="C5818" t="str">
            <v>M3</v>
          </cell>
          <cell r="D5818">
            <v>10.99</v>
          </cell>
        </row>
        <row r="5819">
          <cell r="A5819">
            <v>101268</v>
          </cell>
          <cell r="B5819" t="str">
            <v>ESCAVAÇÃO VERTICAL PARA INFRAESTRUTURA, COM CARGA, DESCARGA E TRANSPORTE DE SOLO DE 1ª CATEGORIA, COM ESCAVADEIRA HIDRÁULICA (CAÇAMBA: 0,8 M³ / 111HP), FROTA DE 5 CAMINHÕES BASCULANTES DE 10 M³, DMT DE 1,5 KM E VELOCIDADE MÉDIA18 KM/H. AF_05/2020</v>
          </cell>
          <cell r="C5819" t="str">
            <v>M3</v>
          </cell>
          <cell r="D5819">
            <v>17.97</v>
          </cell>
        </row>
        <row r="5820">
          <cell r="A5820">
            <v>101269</v>
          </cell>
          <cell r="B5820" t="str">
            <v>ESCAVAÇÃO VERTICAL PARA INFRAESTRUTURA, COM CARGA, DESCARGA E TRANSPORTE DE SOLO DE 1ª CATEGORIA, COM ESCAVADEIRA HIDRÁULICA (CAÇAMBA: 0,8 M³ / 111HP), FROTA DE 6 CAMINHÕES BASCULANTES DE 10 M³, DMT DE 2 KM E VELOCIDADE MÉDIA 19 KM/H. AF_05/2020</v>
          </cell>
          <cell r="C5820" t="str">
            <v>M3</v>
          </cell>
          <cell r="D5820">
            <v>20</v>
          </cell>
        </row>
        <row r="5821">
          <cell r="A5821">
            <v>101270</v>
          </cell>
          <cell r="B5821" t="str">
            <v>ESCAVAÇÃO VERTICAL PARA INFRAESTRUTURA, COM CARGA, DESCARGA E TRANSPORTE DE SOLO DE 1ª CATEGORIA, COM ESCAVADEIRA HIDRÁULICA (CAÇAMBA: 0,8 M³ / 111HP), FROTA DE 7 CAMINHÕES BASCULANTES DE 10 M³, DMT DE 3 KM E VELOCIDADE MÉDIA 20 KM/H. AF_05/2020</v>
          </cell>
          <cell r="C5821" t="str">
            <v>M3</v>
          </cell>
          <cell r="D5821">
            <v>23.15</v>
          </cell>
        </row>
        <row r="5822">
          <cell r="A5822">
            <v>101271</v>
          </cell>
          <cell r="B5822" t="str">
            <v>ESCAVAÇÃO VERTICAL PARA INFRAESTRUTURA, COM CARGA, DESCARGA E TRANSPORTE DE SOLO DE 1ª CATEGORIA, COM ESCAVADEIRA HIDRÁULICA (CAÇAMBA: 0,8 M³ / 111HP), FROTA DE 8 CAMINHÕES BASCULANTES DE 10 M³, DMT DE 4 KM E VELOCIDADE MÉDIA 22 KM/H. AF_05/2020</v>
          </cell>
          <cell r="C5822" t="str">
            <v>M3</v>
          </cell>
          <cell r="D5822">
            <v>25.68</v>
          </cell>
        </row>
        <row r="5823">
          <cell r="A5823">
            <v>101272</v>
          </cell>
          <cell r="B5823" t="str">
            <v>ESCAVAÇÃO VERTICAL PARA INFRAESTRUTURA, COM CARGA, DESCARGA E TRANSPORTE DE SOLO DE 1ª CATEGORIA, COM ESCAVADEIRA HIDRÁULICA (CAÇAMBA: 0,8 M³ / 111HP), FROTA DE 10 CAMINHÕES BASCULANTES DE 10 M³, DMT DE 6 KM E VELOCIDADE MÉDIA22 KM/H. AF_05/2020</v>
          </cell>
          <cell r="C5823" t="str">
            <v>M3</v>
          </cell>
          <cell r="D5823">
            <v>32.03</v>
          </cell>
        </row>
        <row r="5824">
          <cell r="A5824">
            <v>101273</v>
          </cell>
          <cell r="B5824" t="str">
            <v>ESCAVAÇÃO VERTICAL PARA INFRAESTRUTURA, COM CARGA, DESCARGA E TRANSPORTE DE SOLO DE 1ª CATEGORIA, COM ESCAVADEIRA HIDRÁULICA (CAÇAMBA: 1,2 M³ / 155HP), FROTA DE 6 CAMINHÕES BASCULANTES DE 10 M³, DMT DE 1,5 KM E VELOCIDADE MÉDIA18 KM/H. AF_05/2020</v>
          </cell>
          <cell r="C5824" t="str">
            <v>M3</v>
          </cell>
          <cell r="D5824">
            <v>17.18</v>
          </cell>
        </row>
        <row r="5825">
          <cell r="A5825">
            <v>101274</v>
          </cell>
          <cell r="B5825" t="str">
            <v>ESCAVAÇÃO VERTICAL PARA INFRAESTRUTURA, COM CARGA, DESCARGA E TRANSPORTE DE SOLO DE 1ª CATEGORIA, COM ESCAVADEIRA HIDRÁULICA (CAÇAMBA: 1,2 M³ / 155HP), FROTA DE 7 CAMINHÕES BASCULANTES DE 10 M³, DMT DE 2 KM E VELOCIDADE MÉDIA 19 KM/H. AF_05/2020</v>
          </cell>
          <cell r="C5825" t="str">
            <v>M3</v>
          </cell>
          <cell r="D5825">
            <v>18.989999999999998</v>
          </cell>
        </row>
        <row r="5826">
          <cell r="A5826">
            <v>101275</v>
          </cell>
          <cell r="B5826" t="str">
            <v>ESCAVAÇÃO VERTICAL PARA INFRAESTRUTURA, COM CARGA, DESCARGA E TRANSPORTE DE SOLO DE 1ª CATEGORIA, COM ESCAVADEIRA HIDRÁULICA (CAÇAMBA: 1,2 M³ / 155HP), FROTA DE 8 CAMINHÕES BASCULANTES DE 10 M³, DMT DE 3 KM E VELOCIDADE MÉDIA 20 KM/H. AF_05/2020</v>
          </cell>
          <cell r="C5826" t="str">
            <v>M3</v>
          </cell>
          <cell r="D5826">
            <v>21.98</v>
          </cell>
        </row>
        <row r="5827">
          <cell r="A5827">
            <v>101276</v>
          </cell>
          <cell r="B5827" t="str">
            <v>ESCAVAÇÃO VERTICAL PARA INFRAESTRUTURA, COM CARGA, DESCARGA E TRANSPORTE DE SOLO DE 1ª CATEGORIA, COM ESCAVADEIRA HIDRÁULICA (CAÇAMBA: 1,2 M³ / 155HP), FROTA DE 9 CAMINHÕES BASCULANTES DE 10 M³, DMT DE 4 KM E VELOCIDADE MÉDIA 22 KM/H. AF_05/2020</v>
          </cell>
          <cell r="C5827" t="str">
            <v>M3</v>
          </cell>
          <cell r="D5827">
            <v>24.29</v>
          </cell>
        </row>
        <row r="5828">
          <cell r="A5828">
            <v>101277</v>
          </cell>
          <cell r="B5828" t="str">
            <v>ESCAVAÇÃO VERTICAL PARA INFRAESTRUTURA, COM CARGA, DESCARGA E TRANSPORTE DE SOLO DE 1ª CATEGORIA, COM ESCAVADEIRA HIDRÁULICA (CAÇAMBA: 1,2 M³ / 155HP), FROTA DE 12 CAMINHÕES BASCULANTES DE 10 M³, DMT DE 6 KM E VELOCIDADE MÉDIA22 KM/H. AF_05/2020</v>
          </cell>
          <cell r="C5828" t="str">
            <v>M3</v>
          </cell>
          <cell r="D5828">
            <v>31.02</v>
          </cell>
        </row>
        <row r="5829">
          <cell r="A5829">
            <v>102354</v>
          </cell>
          <cell r="B5829" t="str">
            <v>DESMONTE DE MATERIAL DE 3ª CATEGORIA (BLOCOS DE ROCHAS OU MATACOS), COM MARTELETE PNEUMÁTICO MANUAL - EXCLUSIVE CARGA E TRANSPORTE. AF_03/2021</v>
          </cell>
          <cell r="C5829" t="str">
            <v>M3</v>
          </cell>
          <cell r="D5829">
            <v>160.16999999999999</v>
          </cell>
        </row>
        <row r="5830">
          <cell r="A5830">
            <v>102355</v>
          </cell>
          <cell r="B5830" t="str">
            <v>DESMONTE DE MATERIAL DE 3ª CATEGORIA (BLOCOS DE ROCHAS OU MATACOS), EM VALA, COM MARTELETE PNEUMÁTICO MANUAL -  EXCLUSIVE RETIRADA, CARGA E TRANSPORTE. AF_03/2021</v>
          </cell>
          <cell r="C5830" t="str">
            <v>M3</v>
          </cell>
          <cell r="D5830">
            <v>188.72</v>
          </cell>
        </row>
        <row r="5831">
          <cell r="A5831">
            <v>102360</v>
          </cell>
          <cell r="B5831" t="str">
            <v>RETIRADA DE MATERIAL DE 3ª CATEGORIA (APÓS ESCAVAÇÃO/DESMONTE) EM VALAS, COM ESCAVADEIRA HIDRÁULICA - EXCLUSIVE CARGA E TRANSPORTE. AF_03/2021</v>
          </cell>
          <cell r="C5831" t="str">
            <v>M3</v>
          </cell>
          <cell r="D5831">
            <v>25.28</v>
          </cell>
        </row>
        <row r="5832">
          <cell r="A5832">
            <v>102361</v>
          </cell>
          <cell r="B5832" t="str">
            <v>RETIRADA DE MATERIAL DE 3ª CATEGORIA (APÓS ESCAVAÇÃO/DESMONTE) EM VALAS, COM RETROESCAVADEIRA - EXCLUSIVE CARGA E TRANSPORTE. AF_03/2021</v>
          </cell>
          <cell r="C5832" t="str">
            <v>M3</v>
          </cell>
          <cell r="D5832">
            <v>39.590000000000003</v>
          </cell>
        </row>
        <row r="5833">
          <cell r="A5833">
            <v>90082</v>
          </cell>
          <cell r="B5833" t="str">
            <v>ESCAVAÇÃO MECANIZADA DE VALA COM PROF. ATÉ 1,5 M (MÉDIA MONTANTE E JUSANTE/UMA COMPOSIÇÃO POR TRECHO), ESCAVADEIRA (0,8 M3), LARG. DE 1,5 M A 2,5 M, EM SOLO DE 1A CATEGORIA, EM LOCAIS COM ALTO NÍVEL DE INTERFERÊNCIA. AF_09/2024</v>
          </cell>
          <cell r="C5833" t="str">
            <v>M3</v>
          </cell>
          <cell r="D5833">
            <v>9.65</v>
          </cell>
        </row>
        <row r="5834">
          <cell r="A5834">
            <v>90084</v>
          </cell>
          <cell r="B5834" t="str">
            <v>ESCAVAÇÃO MECANIZADA DE VALA COM PROF. MAIOR QUE 1,5 M ATÉ 3,0 M (MÉDIA MONTANTE E JUSANTE/UMA COMPOSIÇÃO POR TRECHO), ESCAVADEIRA (0,8 M3), LARGURA ATÉ 1,5 M, EM SOLO DE 1A CATEGORIA, EM LOCAIS COM ALTO NÍVEL DE INTERFERÊNCIA. AF_09/2024</v>
          </cell>
          <cell r="C5834" t="str">
            <v>M3</v>
          </cell>
          <cell r="D5834">
            <v>9.36</v>
          </cell>
        </row>
        <row r="5835">
          <cell r="A5835">
            <v>90086</v>
          </cell>
          <cell r="B5835" t="str">
            <v>ESCAVAÇÃO MECANIZADA DE VALA COM PROF. MAIOR QUE 3,0 M ATÉ 4,5 M(MÉDIA MONTANTE E JUSANTE/UMA COMPOSIÇÃO POR TRECHO), ESCAVADEIRA (0,8 M3), LARG. MENOR QUE 1,5 M, EM SOLO DE 1A CATEGORIA, EM LOCAIS COM ALTO NÍVEL DE INTERFERÊNCIA. AF_09/2024</v>
          </cell>
          <cell r="C5835" t="str">
            <v>M3</v>
          </cell>
          <cell r="D5835">
            <v>8.85</v>
          </cell>
        </row>
        <row r="5836">
          <cell r="A5836">
            <v>90087</v>
          </cell>
          <cell r="B5836" t="str">
            <v>ESCAVAÇÃO MECANIZADA DE VALA COM PROF. DE 3,0 M ATÉ 4,5 M(MÉDIA MONTANTE E JUSANTE/UMA COMPOSIÇÃO POR TRECHO), ESCAVADEIRA (1,2 M3), LARG. DE 1,5 M A 2,5 M, EM SOLO DE 1A CATEGORIA, EM LOCAIS COM ALTO NÍVEL DE INTERFERÊNCIA. AF_09/2024</v>
          </cell>
          <cell r="C5836" t="str">
            <v>M3</v>
          </cell>
          <cell r="D5836">
            <v>8.7100000000000009</v>
          </cell>
        </row>
        <row r="5837">
          <cell r="A5837">
            <v>90090</v>
          </cell>
          <cell r="B5837" t="str">
            <v>ESCAVAÇÃO MECANIZADA DE VALA COM PROF. MAIOR QUE 4,5 M ATÉ 6,0 M(MÉDIA MONTANTE E JUSANTE/UMA COMPOSIÇÃO POR TRECHO), ESCAVADEIRA (1,2 M3), LARG. DE 1,5 M A 2,5 M, EM SOLO DE 1A CATEGORIA, EM LOCAIS COM ALTO NÍVEL DE INTERFERÊNCIA. AF_09/2024</v>
          </cell>
          <cell r="C5837" t="str">
            <v>M3</v>
          </cell>
          <cell r="D5837">
            <v>8.5299999999999994</v>
          </cell>
        </row>
        <row r="5838">
          <cell r="A5838">
            <v>90091</v>
          </cell>
          <cell r="B5838" t="str">
            <v>ESCAVAÇÃO MECANIZADA DE VALA COM PROF. ATÉ 1,5 M (MÉDIA MONTANTE E JUSANTE/UMA COMPOSIÇÃO POR TRECHO), ESCAVADEIRA (0,8 M3), LARG. DE 1,5 M A 2,5 M, EM SOLO DE 1A CATEGORIA, LOCAIS COM BAIXO NÍVEL DE INTERFERÊNCIA. AF_09/2024</v>
          </cell>
          <cell r="C5838" t="str">
            <v>M3</v>
          </cell>
          <cell r="D5838">
            <v>6.09</v>
          </cell>
        </row>
        <row r="5839">
          <cell r="A5839">
            <v>90092</v>
          </cell>
          <cell r="B5839" t="str">
            <v>ESCAVAÇÃO MECANIZADA DE VALA COM PROF. MAIOR QUE 1,5 M E ATÉ 3,0 M(MÉDIA MONTANTE E JUSANTE/UMA COMPOSIÇÃO POR TRECHO), ESCAVADEIRA (0,8 M3), LARG. MENOR QUE 1,5 M, EM SOLO DE 1A CATEGORIA, LOCAIS COM BAIXO NÍVEL DE INTERFERÊNCIA. AF_09/2024</v>
          </cell>
          <cell r="C5839" t="str">
            <v>M3</v>
          </cell>
          <cell r="D5839">
            <v>5.88</v>
          </cell>
        </row>
        <row r="5840">
          <cell r="A5840">
            <v>90094</v>
          </cell>
          <cell r="B5840" t="str">
            <v>ESCAVAÇÃO MECANIZADA DE VALA COM PROF. MAIOR QUE 3,0 M ATÉ 4,5 M (MÉDIA MONTANTE E JUSANTE/UMA COMPOSIÇÃO POR TRECHO), ESCAVADEIRA (0,8 M3), LARG. MENOR QUE 1,5 M, EM SOLO DE 1A CATEGORIA, LOCAIS COM BAIXO NÍVEL DE INTERFERÊNCIA. AF_09/2024</v>
          </cell>
          <cell r="C5840" t="str">
            <v>M3</v>
          </cell>
          <cell r="D5840">
            <v>5.57</v>
          </cell>
        </row>
        <row r="5841">
          <cell r="A5841">
            <v>90095</v>
          </cell>
          <cell r="B5841" t="str">
            <v>ESCAVAÇÃO MECANIZADA DE VALA COM PROF. MAIOR QUE 3,0 M ATÉ 4,5 M (MÉDIA MONTANTE E JUSANTE/UMA COMPOSIÇÃO POR TRECHO), ESCAVADEIRA (1,2 M3), LARG. DE 1,5 M A 2,5 M, EM SOLO DE 1A CATEGORIA, LOCAIS COM BAIXO NÍVEL DE INTERFERÊNCIA. AF_09/2024</v>
          </cell>
          <cell r="C5841" t="str">
            <v>M3</v>
          </cell>
          <cell r="D5841">
            <v>5.48</v>
          </cell>
        </row>
        <row r="5842">
          <cell r="A5842">
            <v>90098</v>
          </cell>
          <cell r="B5842" t="str">
            <v>ESCAVAÇÃO MECANIZADA DE VALA COM PROF. MAIOR QUE 4,5 M ATÉ 6,0 M (MÉDIA MONTANTE E JUSANTE/UMA COMPOSIÇÃO POR TRECHO), ESCAVADEIRA (1,2 M3), LARG. DE 1,5 M A 2,5 M, EM SOLO DE 1A CATEGORIA, LOCAIS COM BAIXO NÍVEL DE INTERFERÊNCIA. AF_09/2024</v>
          </cell>
          <cell r="C5842" t="str">
            <v>M3</v>
          </cell>
          <cell r="D5842">
            <v>5.36</v>
          </cell>
        </row>
        <row r="5843">
          <cell r="A5843">
            <v>90099</v>
          </cell>
          <cell r="B5843" t="str">
            <v>ESCAVAÇÃO MECANIZADA DE VALA COM PROF. ATÉ 1,5 M (MÉDIA MONTANTE E JUSANTE/UMA COMPOSIÇÃO POR TRECHO), RETROESCAV. (0,26 M3), LARG. MENOR QUE 0,8 M, EM SOLO DE 1A CATEGORIA, EM LOCAIS COM ALTO NÍVEL DE INTERFERÊNCIA. AF_09/2024</v>
          </cell>
          <cell r="C5843" t="str">
            <v>M3</v>
          </cell>
          <cell r="D5843">
            <v>15.77</v>
          </cell>
        </row>
        <row r="5844">
          <cell r="A5844">
            <v>90100</v>
          </cell>
          <cell r="B5844" t="str">
            <v>ESCAVAÇÃO MECANIZADA DE VALA COM PROF. ATÉ 1,5 M (MÉDIA MONTANTE E JUSANTE/UMA COMPOSIÇÃO POR TRECHO), RETROESCAV. (0,26 M3), LARG. DE 0,8 M A 1,5 M, EM SOLO DE 1A CATEGORIA, EM LOCAIS COM ALTO NÍVEL DE INTERFERÊNCIA. AF_09/2024</v>
          </cell>
          <cell r="C5844" t="str">
            <v>M3</v>
          </cell>
          <cell r="D5844">
            <v>13.53</v>
          </cell>
        </row>
        <row r="5845">
          <cell r="A5845">
            <v>90101</v>
          </cell>
          <cell r="B5845" t="str">
            <v>ESCAVAÇÃO MECANIZADA DE VALA COM PROF. MAIOR QUE 1,5 M ATÉ 3,0 M (MÉDIA MONTANTE E JUSANTE/UMA COMPOSIÇÃO POR TRECHO), RETROESCAV. (0,26 M3), LARG. MENOR QUE 0,8 M, EM SOLO DE 1A CATEGORIA, EM LOCAIS COM ALTO NÍVEL DE INTERFERÊNCIA. AF_09/2024</v>
          </cell>
          <cell r="C5845" t="str">
            <v>M3</v>
          </cell>
          <cell r="D5845">
            <v>13.36</v>
          </cell>
        </row>
        <row r="5846">
          <cell r="A5846">
            <v>90102</v>
          </cell>
          <cell r="B5846" t="str">
            <v>ESCAVAÇÃO MECANIZADA DE VALA COM PROF. MAIOR QUE 1,5 M ATÉ 3,0 M (MÉDIA MONTANTE E JUSANTE/UMA COMPOSIÇÃO POR TRECHO), RETROESCAV. (0,26 M3), LARGURA DE 0,8 M A 1,5 M, EM SOLO DE 1A CATEGORIA, EM LOCAIS COM ALTO NÍVEL DE INTERFERÊNCIA. AF_09/2024</v>
          </cell>
          <cell r="C5846" t="str">
            <v>M3</v>
          </cell>
          <cell r="D5846">
            <v>12.23</v>
          </cell>
        </row>
        <row r="5847">
          <cell r="A5847">
            <v>90105</v>
          </cell>
          <cell r="B5847" t="str">
            <v>ESCAVAÇÃO MECANIZADA DE VALA COM PROFUNDIDADE ATÉ 1,5 M (MÉDIA MONTANTE E JUSANTE/UMA COMPOSIÇÃO POR TRECHO), RETROESCAV. (0,26 M3), LARGURA MENOR QUE 0,8 M, EM SOLO DE 1A CATEGORIA, LOCAIS COM BAIXO NÍVEL DE INTERFERÊNCIA. AF_09/2024</v>
          </cell>
          <cell r="C5847" t="str">
            <v>M3</v>
          </cell>
          <cell r="D5847">
            <v>9.35</v>
          </cell>
        </row>
        <row r="5848">
          <cell r="A5848">
            <v>90106</v>
          </cell>
          <cell r="B5848" t="str">
            <v>ESCAVAÇÃO MECANIZADA DE VALA COM PROFUNDIDADE ATÉ 1,5 M (MÉDIA MONTANTE E JUSANTE/UMA COMPOSIÇÃO POR TRECHO), RETROESCAV. (0,26 M3), LARGURA DE 0,8 M A 1,5 M, EM SOLO DE 1A CATEGORIA, LOCAIS COM BAIXO NÍVEL DE INTERFERÊNCIA. AF_09/2024</v>
          </cell>
          <cell r="C5848" t="str">
            <v>M3</v>
          </cell>
          <cell r="D5848">
            <v>8.51</v>
          </cell>
        </row>
        <row r="5849">
          <cell r="A5849">
            <v>90107</v>
          </cell>
          <cell r="B5849" t="str">
            <v>ESCAVAÇÃO MECANIZADA DE VALA COM PROFUNDIDADE MAIOR QUE 1,5 M ATÉ 3,0 M (MÉDIA MONTANTE E JUSANTE/UMA COMPOSIÇÃO POR TRECHO), RETROESCAV. (0,26 M3), LARGURA MENOR QUE 0,8 M, EM SOLO DE 1A CATEGORIA, LOCAIS COM BAIXO NÍVEL DE INTERFERÊNCIA. AF_09/2024</v>
          </cell>
          <cell r="C5849" t="str">
            <v>M3</v>
          </cell>
          <cell r="D5849">
            <v>8.41</v>
          </cell>
        </row>
        <row r="5850">
          <cell r="A5850">
            <v>90108</v>
          </cell>
          <cell r="B5850" t="str">
            <v>ESCAVAÇÃO MECANIZADA DE VALA COM PROFUNDIDADE MAIOR QUE 1,5 M ATÉ 3,0 M (MÉDIA MONTANTE E JUSANTE/UMA COMPOSIÇÃO POR TRECHO), RETROESCAV (0,26 M3), LARGURA DE 0,8 M A 1,5 M, EM SOLO DE 1A CATEGORIA, LOCAIS COM BAIXO NÍVEL DE INTERFERÊNCIA. AF_09/2024</v>
          </cell>
          <cell r="C5850" t="str">
            <v>M3</v>
          </cell>
          <cell r="D5850">
            <v>7.71</v>
          </cell>
        </row>
        <row r="5851">
          <cell r="A5851">
            <v>93358</v>
          </cell>
          <cell r="B5851" t="str">
            <v>ESCAVAÇÃO MANUAL DE VALA. AF_09/2024</v>
          </cell>
          <cell r="C5851" t="str">
            <v>M3</v>
          </cell>
          <cell r="D5851">
            <v>85.91</v>
          </cell>
        </row>
        <row r="5852">
          <cell r="A5852">
            <v>102276</v>
          </cell>
          <cell r="B5852" t="str">
            <v>ESCAVAÇÃO MECANIZADA DE VALA COM PROF. ATÉ 1,5 M (MÉDIA MONTANTE E JUSANTE/UMA COMPOSIÇÃO POR TRECHO), ESCAVADEIRA (0,8 M3), LARG. MENOR QUE 1,5 M, EM SOLO DE 1A CATEGORIA, EM LOCAIS COM ALTO NÍVEL DE INTERFERÊNCIA. AF_09/2024</v>
          </cell>
          <cell r="C5852" t="str">
            <v>M3</v>
          </cell>
          <cell r="D5852">
            <v>10.87</v>
          </cell>
        </row>
        <row r="5853">
          <cell r="A5853">
            <v>102277</v>
          </cell>
          <cell r="B5853" t="str">
            <v>ESCAVAÇÃO MECANIZADA DE VALA COM PROF. MAIOR QUE 4,5 M ATÉ 6,0 M (MÉDIA MONTANTE E JUSANTE/UMA COMPOSIÇÃO POR TRECHO), ESCAVADEIRA (0,8 M3), LARG. MENOR QUE 1,5 M, EM SOLO DE 1A CATEGORIA, EM LOCAIS COM ALTO NÍVEL DE INTERFERÊNCIA. AF_09/2024</v>
          </cell>
          <cell r="C5853" t="str">
            <v>M3</v>
          </cell>
          <cell r="D5853">
            <v>8.6</v>
          </cell>
        </row>
        <row r="5854">
          <cell r="A5854">
            <v>102278</v>
          </cell>
          <cell r="B5854" t="str">
            <v>ESCAVAÇÃO MECANIZADA DE VALA COM PROF. MAIOR QUE 1,50 M ATÉ 3,0 M (MÉDIA MONTANTE E JUSANTE/UMA COMPOSIÇÃO POR TRECHO), ESCAVADEIRA (1,2 M3), LARG. DE 1,5 M A 2,5 M, EM SOLO DE 1A CATEGORIA, EM LOCAIS COM ALTO NÍVEL DE INTERFERÊNCIA. AF_09/2024</v>
          </cell>
          <cell r="C5854" t="str">
            <v>M3</v>
          </cell>
          <cell r="D5854">
            <v>9.0399999999999991</v>
          </cell>
        </row>
        <row r="5855">
          <cell r="A5855">
            <v>102279</v>
          </cell>
          <cell r="B5855" t="str">
            <v>ESCAVAÇÃO MECANIZADA DE VALA COM PROF. ATÉ 1,5 M (MÉDIA MONTANTE E JUSANTE/UMA COMPOSIÇÃO POR TRECHO), ESCAVADEIRA (0,8 M3),LARG. MENOR QUE 1,5 M, EM SOLO DE 1A CATEGORIA, LOCAIS COM BAIXO NÍVEL DE INTERFERÊNCIA. AF_09/2024</v>
          </cell>
          <cell r="C5855" t="str">
            <v>M3</v>
          </cell>
          <cell r="D5855">
            <v>6.85</v>
          </cell>
        </row>
        <row r="5856">
          <cell r="A5856">
            <v>102280</v>
          </cell>
          <cell r="B5856" t="str">
            <v>ESCAVAÇÃO MECANIZADA DE VALA COM PROF. MAIOR QUE 4,5 M ATÉ 6,0 M (MÉDIA MONTANTE E JUSANTE/UMA COMPOSIÇÃO POR TRECHO),COM ESCAVADEIRA (0,8 M3), LARG. MENOR QUE 1,5 M, EM SOLO DE 1A CATEGORIA, LOCAIS COM BAIXO NÍVEL DE INTERFERÊNCIA. AF_09/2024</v>
          </cell>
          <cell r="C5856" t="str">
            <v>M3</v>
          </cell>
          <cell r="D5856">
            <v>5.42</v>
          </cell>
        </row>
        <row r="5857">
          <cell r="A5857">
            <v>102281</v>
          </cell>
          <cell r="B5857" t="str">
            <v>ESCAVAÇÃO MECANIZADA DE VALA COM PROF. MAIOR QUE 1,5 M ATÉ 3,0 M (MÉDIA MONTANTE E JUSANTE/UMA COMPOSIÇÃO POR TRECHO),COM ESCAVADEIRA (1,2 M3),LARG. DE 1,5 M A 2,5 M, EM SOLO DE 1A CATEGORIA, LOCAIS COM BAIXO NÍVEL DE INTERFERÊNCIA. AF_09/2024</v>
          </cell>
          <cell r="C5857" t="str">
            <v>M3</v>
          </cell>
          <cell r="D5857">
            <v>5.7</v>
          </cell>
        </row>
        <row r="5858">
          <cell r="A5858">
            <v>102282</v>
          </cell>
          <cell r="B5858" t="str">
            <v>ESCAVAÇÃO MECANIZADA DE VALA COM PROF. ATÉ 1,5 M (MÉDIA MONTANTE E JUSANTE/UMA COMPOSIÇÃO POR TRECHO), ESCAVADEIRA (0,8 M3),LARG. MENOR QUE 1,5 M, EM SOLO DE MOLE, EM LOCAIS COM ALTO NÍVEL DE INTERFERÊNCIA. AF_09/2024</v>
          </cell>
          <cell r="C5858" t="str">
            <v>M3</v>
          </cell>
          <cell r="D5858">
            <v>14.22</v>
          </cell>
        </row>
        <row r="5859">
          <cell r="A5859">
            <v>102283</v>
          </cell>
          <cell r="B5859" t="str">
            <v>ESCAVAÇÃO MECANIZADA DE VALA COM PROF. ATÉ 1,5 M (MÉDIA MONTANTE E JUSANTE/UMA COMPOSIÇÃO POR TRECHO), ESCAVADEIRA (0,8 M3), LARG. DE 1,5 M A 2,5 M, EM SOLO MOLE, EM LOCAIS COM ALTO NÍVEL DE INTERFERÊNCIA. AF_09/2024</v>
          </cell>
          <cell r="C5859" t="str">
            <v>M3</v>
          </cell>
          <cell r="D5859">
            <v>12.63</v>
          </cell>
        </row>
        <row r="5860">
          <cell r="A5860">
            <v>102284</v>
          </cell>
          <cell r="B5860" t="str">
            <v>ESCAVAÇÃO MECANIZADA DE VALA COM PROF. MAIOR QUE 1,5 M ATÉ 3,0 M (MÉDIA MONTANTE E JUSANTE/UMA COMPOSIÇÃO POR TRECHO), ESCAVADEIRA (0,8 M3), LARGURA ATÉ 1,5 M, EM SOLO MOLE, EM LOCAIS COM ALTO NÍVEL DE INTERFERÊNCIA. AF_09/2024</v>
          </cell>
          <cell r="C5860" t="str">
            <v>M3</v>
          </cell>
          <cell r="D5860">
            <v>12.24</v>
          </cell>
        </row>
        <row r="5861">
          <cell r="A5861">
            <v>102285</v>
          </cell>
          <cell r="B5861" t="str">
            <v>ESCAVAÇÃO MECANIZADA DE VALA COM PROF. MAIOR QUE 3,0 M ATÉ 4,5 M (MÉDIA MONTANTE E JUSANTE/UMA COMPOSIÇÃO POR TRECHO), ESCAVADEIRA (0,8 M3), LARG. MENOR QUE 1,5 M, EM SOLO MOLE, EM LOCAIS COM ALTO NÍVEL DE INTERFERÊNCIA. AF_09/2024</v>
          </cell>
          <cell r="C5861" t="str">
            <v>M3</v>
          </cell>
          <cell r="D5861">
            <v>11.58</v>
          </cell>
        </row>
        <row r="5862">
          <cell r="A5862">
            <v>102286</v>
          </cell>
          <cell r="B5862" t="str">
            <v>ESCAVAÇÃO MECANIZADA DE VALA COM PROF. MAIOR QUE 4,5 M ATÉ 6,0 M (MÉDIA MONTANTE E JUSANTE/UMA COMPOSIÇÃO POR TRECHO), ESCAVADEIRA (0,8 M3),LARG. MENOR QUE 1,5 M, EM SOLO DE MOLE, EM LOCAIS COM ALTO NÍVEL DE INTERFERÊNCIA. AF_09/2024</v>
          </cell>
          <cell r="C5862" t="str">
            <v>M3</v>
          </cell>
          <cell r="D5862">
            <v>11.25</v>
          </cell>
        </row>
        <row r="5863">
          <cell r="A5863">
            <v>102287</v>
          </cell>
          <cell r="B5863" t="str">
            <v>ESCAVAÇÃO MECANIZADA DE VALA COM PROF. MAIOR QUE 1,5 M ATÉ 3,0 M (MÉDIA MONTANTE E JUSANTE/UMA COMPOSIÇÃO POR TRECHO),COM ESCAVADEIRA (1,2 M3),LARG. DE 1,5 M A 2,5 M, EM SOLO MOLE, EM LOCAIS COM ALTO NÍVEL DE INTERFERÊNCIA. AF_09/2024</v>
          </cell>
          <cell r="C5863" t="str">
            <v>M3</v>
          </cell>
          <cell r="D5863">
            <v>11.84</v>
          </cell>
        </row>
        <row r="5864">
          <cell r="A5864">
            <v>102288</v>
          </cell>
          <cell r="B5864" t="str">
            <v>ESCAVAÇÃO MECANIZADA DE VALA COM PROF. DE 3,0 M ATÉ 4,5 M (MÉDIA MONTANTE E JUSANTE/UMA COMPOSIÇÃO POR TRECHO), ESCAVADEIRA (1,2 M3), LARG. DE 1,5 M A 2,5 M, EM SOLO MOLE, EM LOCAIS COM ALTO NÍVEL DE INTERFERÊNCIA. AF_09/2024</v>
          </cell>
          <cell r="C5864" t="str">
            <v>M3</v>
          </cell>
          <cell r="D5864">
            <v>11.4</v>
          </cell>
        </row>
        <row r="5865">
          <cell r="A5865">
            <v>102289</v>
          </cell>
          <cell r="B5865" t="str">
            <v>ESCAVAÇÃO MECANIZADA DE VALA COM PROF. MAIOR QUE 4,5 M ATÉ 6,0 M (MÉDIA MONTANTE E JUSANTE/UMA COMPOSIÇÃO POR TRECHO), ESCAVADEIRA (1,2 M3), LARG. DE 1,5 M A 2,5 M, EM SOLO MOLE, EM LOCAIS COM ALTO NÍVEL DE INTERFERÊNCIA. AF_09/2024</v>
          </cell>
          <cell r="C5865" t="str">
            <v>M3</v>
          </cell>
          <cell r="D5865">
            <v>11.16</v>
          </cell>
        </row>
        <row r="5866">
          <cell r="A5866">
            <v>102290</v>
          </cell>
          <cell r="B5866" t="str">
            <v>ESCAVAÇÃO MECANIZADA DE VALA COM PROF. ATÉ 1,5 M (MÉDIA MONTANTE E JUSANTE/UMA COMPOSIÇÃO POR TRECHO), ESCAVADEIRA (0,8 M3),LARG. MENOR QUE 1,5 M, EM SOLO MOLE, LOCAIS COM BAIXO NÍVEL DE INTERFERÊNCIA. AF_09/2024</v>
          </cell>
          <cell r="C5866" t="str">
            <v>M3</v>
          </cell>
          <cell r="D5866">
            <v>8.9700000000000006</v>
          </cell>
        </row>
        <row r="5867">
          <cell r="A5867">
            <v>102291</v>
          </cell>
          <cell r="B5867" t="str">
            <v>ESCAVAÇÃO MECANIZADA DE VALA COM PROF. ATÉ 1,5 M (MÉDIA MONTANTE E JUSANTE/UMA COMPOSIÇÃO POR TRECHO), ESCAVADEIRA (0,8 M3), LARG. DE 1,5 M A 2,5 M, EM SOLO MOLE, LOCAIS COM BAIXO NÍVEL DE INTERFERÊNCIA. AF_09/2024</v>
          </cell>
          <cell r="C5867" t="str">
            <v>M3</v>
          </cell>
          <cell r="D5867">
            <v>7.96</v>
          </cell>
        </row>
        <row r="5868">
          <cell r="A5868">
            <v>102292</v>
          </cell>
          <cell r="B5868" t="str">
            <v>ESCAVAÇÃO MECANIZADA DE VALA COM PROF. MAIOR QUE 1,5 M E ATÉ 3,0 M (MÉDIA MONTANTE E JUSANTE/UMA COMPOSIÇÃO POR TRECHO), ESCAVADEIRA (0,8 M3), LARG. MENOR QUE 1,5 M, EM SOLO MOLE, LOCAIS COM BAIXO NÍVEL DE INTERFERÊNCIA. AF_09/2024</v>
          </cell>
          <cell r="C5868" t="str">
            <v>M3</v>
          </cell>
          <cell r="D5868">
            <v>7.71</v>
          </cell>
        </row>
        <row r="5869">
          <cell r="A5869">
            <v>102293</v>
          </cell>
          <cell r="B5869" t="str">
            <v>ESCAVAÇÃO MECANIZADA DE VALA COM PROF.MAIOR QUE 3,0 M ATÉ 4,5 M (MÉDIA MONTANTE E JUSANTE/UMA COMPOSIÇÃO POR TRECHO), ESCAVADEIRA (0,8 M3), LARG. MENOR QUE 1,5 M, EM SOLO MOLE, LOCAIS COM BAIXO NÍVEL DE INTERFERÊNCIA. AF_09/2024</v>
          </cell>
          <cell r="C5869" t="str">
            <v>M3</v>
          </cell>
          <cell r="D5869">
            <v>7.29</v>
          </cell>
        </row>
        <row r="5870">
          <cell r="A5870">
            <v>102294</v>
          </cell>
          <cell r="B5870" t="str">
            <v>ESCAVAÇÃO MECANIZADA DE VALA COM PROF. MAIOR QUE 4,5 M ATÉ 6,0 M (MÉDIA MONTANTE E JUSANTE/UMA COMPOSIÇÃO POR TRECHO),COM ESCAVADEIRA (0,8 M3), LARG. MENOR QUE 1,5 M, EM SOLO MOLE, LOCAIS COM BAIXO NÍVEL DE INTERFERÊNCIA. AF_09/2024</v>
          </cell>
          <cell r="C5870" t="str">
            <v>M3</v>
          </cell>
          <cell r="D5870">
            <v>7.09</v>
          </cell>
        </row>
        <row r="5871">
          <cell r="A5871">
            <v>102295</v>
          </cell>
          <cell r="B5871" t="str">
            <v>ESCAVAÇÃO MECANIZADA DE VALA COM PROF. MAIOR QUE 1,5 M ATÉ 3,0 M (MÉDIA MONTANTE E JUSANTE/UMA COMPOSIÇÃO POR TRECHO),COM ESCAVADEIRA (1,2 M3), LARG. DE 1,5 M A 2,5 M, EM SOLO MOLE, LOCAIS COM BAIXO NÍVEL DE INTERFERÊNCIA. AF_09/2024</v>
          </cell>
          <cell r="C5871" t="str">
            <v>M3</v>
          </cell>
          <cell r="D5871">
            <v>7.46</v>
          </cell>
        </row>
        <row r="5872">
          <cell r="A5872">
            <v>102296</v>
          </cell>
          <cell r="B5872" t="str">
            <v>ESCAVAÇÃO MECANIZADA DE VALA COM PROF. MAIOR QUE 3,0 M ATÉ 4,5 M (MÉDIA MONTANTE E JUSANTE/UMA COMPOSIÇÃO POR TRECHO), ESCAVADEIRA (1,2 M3), LARG. DE 1,5 M A 2,5 M, EM SOLO MOLE, LOCAIS COM BAIXO NÍVEL DE INTERFERÊNCIA. AF_09/2024</v>
          </cell>
          <cell r="C5872" t="str">
            <v>M3</v>
          </cell>
          <cell r="D5872">
            <v>7.18</v>
          </cell>
        </row>
        <row r="5873">
          <cell r="A5873">
            <v>102297</v>
          </cell>
          <cell r="B5873" t="str">
            <v>ESCAVAÇÃO MECANIZADA DE VALA COM PROF. MAIOR QUE 4,5 M ATÉ 6,0 M (MÉDIA MONTANTE E JUSANTE/UMA COMPOSIÇÃO POR TRECHO), ESCAVADEIRA (1,2 M3), LARG. DE 1,5 M A 2,5 M, EM SOLO MOLE, LOCAIS COM BAIXO NÍVEL DE INTERFERÊNCIA. AF_09/2024</v>
          </cell>
          <cell r="C5873" t="str">
            <v>M3</v>
          </cell>
          <cell r="D5873">
            <v>7.03</v>
          </cell>
        </row>
        <row r="5874">
          <cell r="A5874">
            <v>102298</v>
          </cell>
          <cell r="B5874" t="str">
            <v>ESCAVAÇÃO MECANIZADA DE VALA COM PROF. ATÉ 1,5 M (MÉDIA MONTANTE E JUSANTE/UMA COMPOSIÇÃO POR TRECHO), RETROESCAV. (0,26 M3), LARG. MENOR QUE 0,8 M, EM SOLO MOLE, EM LOCAIS COM ALTO NÍVEL DE INTERFERÊNCIA. AF_09/2024</v>
          </cell>
          <cell r="C5874" t="str">
            <v>M3</v>
          </cell>
          <cell r="D5874">
            <v>20.64</v>
          </cell>
        </row>
        <row r="5875">
          <cell r="A5875">
            <v>102299</v>
          </cell>
          <cell r="B5875" t="str">
            <v>ESCAVAÇÃO MECANIZADA DE VALA COM PROF. ATÉ 1,5 M (MÉDIA MONTANTE E JUSANTE/UMA COMPOSIÇÃO POR TRECHO), RETROESCAV. (0,26 M3), LARG. DE 0,8 M A 1,5 M, EM SOLO MOLE, EM LOCAIS COM ALTO NÍVEL DE INTERFERÊNCIA. AF_09/2024</v>
          </cell>
          <cell r="C5875" t="str">
            <v>M3</v>
          </cell>
          <cell r="D5875">
            <v>17.690000000000001</v>
          </cell>
        </row>
        <row r="5876">
          <cell r="A5876">
            <v>102300</v>
          </cell>
          <cell r="B5876" t="str">
            <v>ESCAVAÇÃO MECANIZADA DE VALA COM PROF. MAIOR QUE 1,5 M ATÉ 3,0 M (MÉDIA MONTANTE E JUSANTE/UMA COMPOSIÇÃO POR TRECHO), RETROESCAV. (0,26 M3), LARG. MENOR QUE 0,8 M, EM SOLO MOLE, EM LOCAIS COM ALTO NÍVEL DE INTERFERÊNCIA. AF_09/2024</v>
          </cell>
          <cell r="C5876" t="str">
            <v>M3</v>
          </cell>
          <cell r="D5876">
            <v>17.48</v>
          </cell>
        </row>
        <row r="5877">
          <cell r="A5877">
            <v>102301</v>
          </cell>
          <cell r="B5877" t="str">
            <v>ESCAVAÇÃO MECANIZADA DE VALA COM PROF. MAIOR QUE 1,5 M ATÉ 3,0 M (MÉDIA MONTANTE E JUSANTE/UMA COMPOSIÇÃO POR TRECHO), RETROESCAV. (0,26 M3), LARG. DE 0,8 M A 1,5 M, EM SOLO MOLE, EM LOCAIS COM ALTO NÍVEL DE INTERFERÊNCIA. AF_09/2024</v>
          </cell>
          <cell r="C5877" t="str">
            <v>M3</v>
          </cell>
          <cell r="D5877">
            <v>16.010000000000002</v>
          </cell>
        </row>
        <row r="5878">
          <cell r="A5878">
            <v>102302</v>
          </cell>
          <cell r="B5878" t="str">
            <v>ESCAVAÇÃO MECANIZADA DE VALA COM PROF. ATÉ 1,5 M (MÉDIA MONTANTE E JUSANTE/UMA COMPOSIÇÃO POR TRECHO), RETROESCAV. (0,26 M3), LARG. MENOR QUE 0,8 M, EM SOLO MOLE, LOCAIS COM BAIXO NÍVEL DE INTERFERÊNCIA. AF_09/2024</v>
          </cell>
          <cell r="C5878" t="str">
            <v>M3</v>
          </cell>
          <cell r="D5878">
            <v>13</v>
          </cell>
        </row>
        <row r="5879">
          <cell r="A5879">
            <v>102303</v>
          </cell>
          <cell r="B5879" t="str">
            <v>ESCAVAÇÃO MECANIZADA DE VALA COM PROF. ATÉ 1,5 M (MÉDIA MONTANTE E JUSANTE/UMA COMPOSIÇÃO POR TRECHO), RETROESCAV. (0,26 M3), LARG. DE 0,8 M A 1,5 M, EM SOLO MOLE, LOCAIS COM BAIXO NÍVEL DE INTERFERÊNCIA. AF_09/2024</v>
          </cell>
          <cell r="C5879" t="str">
            <v>M3</v>
          </cell>
          <cell r="D5879">
            <v>11.14</v>
          </cell>
        </row>
        <row r="5880">
          <cell r="A5880">
            <v>102304</v>
          </cell>
          <cell r="B5880" t="str">
            <v>ESCAVAÇÃO MECANIZADA DE VALA COM PROF. MAIOR QUE 1,5 M ATÉ 3,0 M (MÉDIA MONTANTE E JUSANTE/UMA COMPOSIÇÃO POR TRECHO), RETROESCAV. (0,26 M3),LARG. MENOR QUE 0,8 M, EM SOLO MOLE, LOCAIS COM BAIXO NÍVEL DE INTERFERÊNCIA. AF_09/2024</v>
          </cell>
          <cell r="C5880" t="str">
            <v>M3</v>
          </cell>
          <cell r="D5880">
            <v>11.02</v>
          </cell>
        </row>
        <row r="5881">
          <cell r="A5881">
            <v>102305</v>
          </cell>
          <cell r="B5881" t="str">
            <v>ESCAVAÇÃO MECANIZADA DE VALA COM PROF. MAIOR QUE 1,5 M ATÉ 3,0 M (MÉDIA MONTANTE E JUSANTE/UMA COMPOSIÇÃO POR TRECHO), RETROESCAV. (0,26 M3), LARG. DE 0,8 M A 1,5 M, EM SOLO MOLE, LOCAIS COM BAIXO NÍVEL DE INTERFERÊNCIA. AF_09/2024</v>
          </cell>
          <cell r="C5881" t="str">
            <v>M3</v>
          </cell>
          <cell r="D5881">
            <v>10.08</v>
          </cell>
        </row>
        <row r="5882">
          <cell r="A5882">
            <v>102306</v>
          </cell>
          <cell r="B5882" t="str">
            <v>ESCAVAÇÃO MECANIZADA DE VALA COM PROF. ATÉ 1,5 M (MÉDIA MONTANTE E JUSANTE/UMA COMPOSIÇÃO POR TRECHO), ESCAVADEIRA (0,8 M3),LARG. ATÉ 1,5 M, EM SOLO DE 2A CATEGORIA, EM LOCAIS COM ALTO NÍVEL DE INTERFERÊNCIA. AF_09/2024</v>
          </cell>
          <cell r="C5882" t="str">
            <v>M3</v>
          </cell>
          <cell r="D5882">
            <v>13.6</v>
          </cell>
        </row>
        <row r="5883">
          <cell r="A5883">
            <v>102307</v>
          </cell>
          <cell r="B5883" t="str">
            <v>ESCAVAÇÃO MECANIZADA DE VALA COM PROF. ATÉ 1,5 M (MÉDIA MONTANTE E JUSANTE/UMA COMPOSIÇÃO POR TRECHO), ESCAVADEIRA (0,8 M3), LARG. DE 1,5 M A 2,5 M, EM SOLO DE 2A CATEGORIA, EM LOCAIS COM ALTO NÍVEL DE INTERFERÊNCIA. AF_09/2024</v>
          </cell>
          <cell r="C5883" t="str">
            <v>M3</v>
          </cell>
          <cell r="D5883">
            <v>12.07</v>
          </cell>
        </row>
        <row r="5884">
          <cell r="A5884">
            <v>102308</v>
          </cell>
          <cell r="B5884" t="str">
            <v>ESCAVAÇÃO MECANIZADA DE VALA COM PROF. MAIOR QUE 1,5 M ATÉ 3,0 M (MÉDIA MONTANTE E JUSANTE/UMA COMPOSIÇÃO POR TRECHO), ESCAVADEIRA (0,8 M3), LARG. ATÉ 1,5 M, EM SOLO DE 2A CATEGORIA, EM LOCAIS COM ALTO NÍVEL DE INTERFERÊNCIA. AF_09/2024</v>
          </cell>
          <cell r="C5884" t="str">
            <v>M3</v>
          </cell>
          <cell r="D5884">
            <v>11.69</v>
          </cell>
        </row>
        <row r="5885">
          <cell r="A5885">
            <v>102309</v>
          </cell>
          <cell r="B5885" t="str">
            <v>ESCAVAÇÃO MECANIZADA DE VALA COM PROF. MAIOR QUE 3,0 M ATÉ 4,5 M (MÉDIA MONTANTE E JUSANTE/UMA COMPOSIÇÃO POR TRECHO), ESCAVADEIRA (0,8 M3), LARG. MENOR QUE 1,5 M, EM SOLO DE 2A CATEGORIA, EM LOCAIS COM ALTO NÍVEL DE INTERFERÊNCIA. AF_09/2024</v>
          </cell>
          <cell r="C5885" t="str">
            <v>M3</v>
          </cell>
          <cell r="D5885">
            <v>11.07</v>
          </cell>
        </row>
        <row r="5886">
          <cell r="A5886">
            <v>102310</v>
          </cell>
          <cell r="B5886" t="str">
            <v>ESCAVAÇÃO MECANIZADA DE VALA COM PROF.MAIOR QUE 4,5 M ATÉ 6,0 M (MÉDIA MONTANTE E JUSANTE/UMA COMPOSIÇÃO POR TRECHO),COM ESCAVADEIRA (0,8 M3), LARG. MENOR QUE 1,5 M, EM SOLO DE 2A CATEGORIA, EM LOCAIS COM ALTO NÍVEL DE INTERFERÊNCIA. AF_09/2024</v>
          </cell>
          <cell r="C5886" t="str">
            <v>M3</v>
          </cell>
          <cell r="D5886">
            <v>10.75</v>
          </cell>
        </row>
        <row r="5887">
          <cell r="A5887">
            <v>102311</v>
          </cell>
          <cell r="B5887" t="str">
            <v>ESCAVAÇÃO MECANIZADA DE VALA COM PROF. MAIOR QUE 1,5 M ATÉ 3,0 M (MÉDIA MONTANTE E JUSANTE/UMA COMPOSIÇÃO POR TRECHO),COM ESCAVADEIRA (1,2 M3),LARG. DE 1,5 M A 2,5 M, EM SOLO DE 2A CATEGORIA, EM LOCAIS COM ALTO NÍVEL DE INTERFERÊNCIA. AF_09/2024</v>
          </cell>
          <cell r="C5887" t="str">
            <v>M3</v>
          </cell>
          <cell r="D5887">
            <v>11.32</v>
          </cell>
        </row>
        <row r="5888">
          <cell r="A5888">
            <v>102312</v>
          </cell>
          <cell r="B5888" t="str">
            <v>ESCAVAÇÃO MECANIZADA DE VALA COM PROF. DE 3,0 M ATÉ 4,5 M (MÉDIA MONTANTE E JUSANTE/UMA COMPOSIÇÃO POR TRECHO), ESCAVADEIRA (1,2 M3), LARG. DE 1,5 M A 2,5 M, EM SOLO DE 2A CATEGORIA, EM LOCAIS COM ALTO NÍVEL DE INTERFERÊNCIA. AF_09/2024</v>
          </cell>
          <cell r="C5888" t="str">
            <v>M3</v>
          </cell>
          <cell r="D5888">
            <v>10.88</v>
          </cell>
        </row>
        <row r="5889">
          <cell r="A5889">
            <v>102313</v>
          </cell>
          <cell r="B5889" t="str">
            <v>ESCAVAÇÃO MECANIZADA DE VALA COM PROF. MAIOR QUE 4,5 M ATÉ 6,0 M (MÉDIA MONTANTE E JUSANTE/UMA COMPOSIÇÃO POR TRECHO), ESCAVADEIRA (1,2 M3), LARG. DE 1,5 M A 2,5 M, EM SOLO DE 2A CATEGORIA, EM LOCAIS COM ALTO NÍVEL DE INTERFERÊNCIA. AF_09/2024</v>
          </cell>
          <cell r="C5889" t="str">
            <v>M3</v>
          </cell>
          <cell r="D5889">
            <v>10.66</v>
          </cell>
        </row>
        <row r="5890">
          <cell r="A5890">
            <v>102314</v>
          </cell>
          <cell r="B5890" t="str">
            <v>ESCAVAÇÃO MECANIZADA DE VALA COM PROF. ATÉ 1,5 M (MÉDIA MONTANTE E JUSANTE/UMA COMPOSIÇÃO POR TRECHO),COM ESCAVADEIRA (0,8 M3), LARG. MENOR QUE 1,5 M, EM SOLO DE 2A CATEGORIA, LOCAIS COM BAIXO NÍVEL DE INTERFERÊNCIA. AF_09/2024</v>
          </cell>
          <cell r="C5890" t="str">
            <v>M3</v>
          </cell>
          <cell r="D5890">
            <v>8.56</v>
          </cell>
        </row>
        <row r="5891">
          <cell r="A5891">
            <v>102315</v>
          </cell>
          <cell r="B5891" t="str">
            <v>ESCAVAÇÃO MECANIZADA DE VALA COM PROF. ATÉ 1,5 M (MÉDIA MONTANTE E JUSANTE/UMA COMPOSIÇÃO POR TRECHO), ESCAVADEIRA (0,8 M3), LARG. DE 1,5 M A 2,5 M, EM SOLO DE 2A CATEGORIA, LOCAIS COM BAIXO NÍVEL DE INTERFERÊNCIA. AF_09/2024</v>
          </cell>
          <cell r="C5891" t="str">
            <v>M3</v>
          </cell>
          <cell r="D5891">
            <v>7.61</v>
          </cell>
        </row>
        <row r="5892">
          <cell r="A5892">
            <v>102316</v>
          </cell>
          <cell r="B5892" t="str">
            <v>ESCAVAÇÃO MECANIZADA DE VALA COM PROF. MAIOR QUE 1,5 M E ATÉ 3,0 M (MÉDIA MONTANTE E JUSANTE/UMA COMPOSIÇÃO POR TRECHO), ESCAVADEIRA (0,8 M3), LARG. MENOR QUE 1,5 M, EM SOLO DE 2A CATEGORIA, LOCAIS COM BAIXO NÍVEL DE INTERFERÊNCIA. AF_09/2024</v>
          </cell>
          <cell r="C5892" t="str">
            <v>M3</v>
          </cell>
          <cell r="D5892">
            <v>7.36</v>
          </cell>
        </row>
        <row r="5893">
          <cell r="A5893">
            <v>102317</v>
          </cell>
          <cell r="B5893" t="str">
            <v>ESCAVAÇÃO MECANIZADA DE VALA COM PROF.MAIOR QUE 3,0 M ATÉ 4,5 M (MÉDIA MONTANTE E JUSANTE/UMA COMPOSIÇÃO POR TRECHO), ESCAVADEIRA (0,8 M3), LARG. MENOR QUE 1,5 M, EM SOLO DE 2A CATEGORIA, LOCAIS COM BAIXO NÍVEL DE INTERFERÊNCIA. AF_09/2024</v>
          </cell>
          <cell r="C5893" t="str">
            <v>M3</v>
          </cell>
          <cell r="D5893">
            <v>6.96</v>
          </cell>
        </row>
        <row r="5894">
          <cell r="A5894">
            <v>102318</v>
          </cell>
          <cell r="B5894" t="str">
            <v>ESCAVAÇÃO MECANIZADA DE VALA COM PROF.MAIOR QUE 4,5 M ATÉ 6,0 M (MÉDIA MONTANTE E JUSANTE/UMA COMPOSIÇÃO POR TRECHO),COM ESCAVADEIRA (0,8 M3), LARG. MENOR QUE 1,5 M, EM SOLO DE 2A CATEGORIA, EM LOCAIS COM BAIXO NÍVEL DE INTERFERÊNCIA. AF_09/2024</v>
          </cell>
          <cell r="C5894" t="str">
            <v>M3</v>
          </cell>
          <cell r="D5894">
            <v>6.77</v>
          </cell>
        </row>
        <row r="5895">
          <cell r="A5895">
            <v>102319</v>
          </cell>
          <cell r="B5895" t="str">
            <v>ESCAVAÇÃO MECANIZADA DE VALA COM PROF. MAIOR QUE 1,5 M ATÉ 3,0 M (MÉDIA MONTANTE E JUSANTE/UMA COMPOSIÇÃO POR TRECHO),COM ESCAVADEIRA (1,2 M3),LARG. DE 1,5 M A 2,5 M, EM SOLO DE 2A CATEGORIA, LOCAIS COM BAIXO NÍVEL DE INTERFERÊNCIA. AF_09/2024</v>
          </cell>
          <cell r="C5895" t="str">
            <v>M3</v>
          </cell>
          <cell r="D5895">
            <v>7.14</v>
          </cell>
        </row>
        <row r="5896">
          <cell r="A5896">
            <v>102320</v>
          </cell>
          <cell r="B5896" t="str">
            <v>ESCAVAÇÃO MECANIZADA DE VALA COM PROF. MAIOR QUE 3,0 M ATÉ 4,5 M (MÉDIA MONTANTE E JUSANTE/UMA COMPOSIÇÃO POR TRECHO), ESCAVADEIRA (1,2 M3), LARG. DE 1,5 M A 2,5 M, EM SOLO DE 2A CATEGORIA, LOCAIS COM BAIXO NÍVEL DE INTERFERÊNCIA. AF_09/2024</v>
          </cell>
          <cell r="C5896" t="str">
            <v>M3</v>
          </cell>
          <cell r="D5896">
            <v>6.86</v>
          </cell>
        </row>
        <row r="5897">
          <cell r="A5897">
            <v>102321</v>
          </cell>
          <cell r="B5897" t="str">
            <v>ESCAVAÇÃO MECANIZADA DE VALA COM PROF. MAIOR QUE 4,5 M ATÉ 6,0 M (MÉDIA MONTANTE E JUSANTE/UMA COMPOSIÇÃO POR TRECHO), ESCAVADEIRA (1,2 M3), LARG. DE 1,5 M A 2,5 M, EM SOLO DE 2A CATEGORIA, LOCAIS COM BAIXO NÍVEL DE INTERFERÊNCIA. AF_09/2024</v>
          </cell>
          <cell r="C5897" t="str">
            <v>M3</v>
          </cell>
          <cell r="D5897">
            <v>6.71</v>
          </cell>
        </row>
        <row r="5898">
          <cell r="A5898">
            <v>102322</v>
          </cell>
          <cell r="B5898" t="str">
            <v>ESCAVAÇÃO MECANIZADA DE VALA COM PROF. ATÉ 1,5 M (MÉDIA MONTANTE E JUSANTE/UMA COMPOSIÇÃO POR TRECHO), RETROESCAV. (0,26 M3), LARG. MENOR QUE 0,8 M, EM SOLO DE 2A CATEGORIA, EM LOCAIS COM ALTO NÍVEL DE INTERFERÊNCIA. AF_09/2024</v>
          </cell>
          <cell r="C5898" t="str">
            <v>M3</v>
          </cell>
          <cell r="D5898">
            <v>19.72</v>
          </cell>
        </row>
        <row r="5899">
          <cell r="A5899">
            <v>102323</v>
          </cell>
          <cell r="B5899" t="str">
            <v>ESCAVAÇÃO MECANIZADA DE VALA COM PROF. ATÉ 1,5 M (MÉDIA MONTANTE E JUSANTE/UMA COMPOSIÇÃO POR TRECHO), RETROESCAV. (0,26 M3), LARG. DE 0,8 M A 1,5 M, EM SOLO DE 2A CATEGORIA, EM LOCAIS COM ALTO NÍVEL DE INTERFERÊNCIA. AF_09/2024</v>
          </cell>
          <cell r="C5899" t="str">
            <v>M3</v>
          </cell>
          <cell r="D5899">
            <v>16.91</v>
          </cell>
        </row>
        <row r="5900">
          <cell r="A5900">
            <v>102324</v>
          </cell>
          <cell r="B5900" t="str">
            <v>ESCAVAÇÃO MECANIZADA DE VALA COM PROF. MAIOR QUE 1,5 M ATÉ 3,0 M (MÉDIA MONTANTE E JUSANTE/UMA COMPOSIÇÃO POR TRECHO), RETROESCAV. (0,26 M3), LARG. MENOR QUE 0,8 M, EM SOLO DE 2A CATEGORIA, EM LOCAIS COM ALTO NÍVEL DE INTERFERÊNCIA. AF_09/2024</v>
          </cell>
          <cell r="C5900" t="str">
            <v>M3</v>
          </cell>
          <cell r="D5900">
            <v>16.7</v>
          </cell>
        </row>
        <row r="5901">
          <cell r="A5901">
            <v>102325</v>
          </cell>
          <cell r="B5901" t="str">
            <v>ESCAVAÇÃO MECANIZADA DE VALA COM PROF. MAIOR QUE 1,5 M ATÉ 3,0 M (MÉDIA MONTANTE E JUSANTE/UMA COMPOSIÇÃO POR TRECHO), RETROESCAV. (0,26 M3), LARG. DE 0,8 M A 1,5 M, EM SOLO DE 2A CATEGORIA, EM LOCAIS COM ALTO NÍVEL DE INTERFERÊNCIA. AF_09/2024</v>
          </cell>
          <cell r="C5901" t="str">
            <v>M3</v>
          </cell>
          <cell r="D5901">
            <v>15.29</v>
          </cell>
        </row>
        <row r="5902">
          <cell r="A5902">
            <v>102326</v>
          </cell>
          <cell r="B5902" t="str">
            <v>ESCAVAÇÃO MECANIZADA DE VALA COM PROF. ATÉ 1,5 M (MÉDIA MONTANTE E JUSANTE/UMA COMPOSIÇÃO POR TRECHO), RETROESCAV. (0,26 M3), LARGURA MENOR QUE 0,8 M, EM SOLO DE 2A CATEGORIA, EM LOCAIS COM BAIXO NÍVEL DE INTERFERÊNCIA. AF_09/2024</v>
          </cell>
          <cell r="C5902" t="str">
            <v>M3</v>
          </cell>
          <cell r="D5902">
            <v>12.42</v>
          </cell>
        </row>
        <row r="5903">
          <cell r="A5903">
            <v>102327</v>
          </cell>
          <cell r="B5903" t="str">
            <v>ESCAVAÇÃO MECANIZADA DE VALA COM PROF. ATÉ 1,5 M (MÉDIA MONTANTE E JUSANTE/UMA COMPOSIÇÃO POR TRECHO), RETROESCAV. (0,26 M3), LARG. DE 0,8 M A 1,5 M, EM SOLO DE 2A CATEGORIA, EM LOCAIS COM BAIXO NÍVEL DE INTERFERÊNCIA. AF_09/2024</v>
          </cell>
          <cell r="C5903" t="str">
            <v>M3</v>
          </cell>
          <cell r="D5903">
            <v>10.65</v>
          </cell>
        </row>
        <row r="5904">
          <cell r="A5904">
            <v>102328</v>
          </cell>
          <cell r="B5904" t="str">
            <v>ESCAVAÇÃO MECANIZADA DE VALA COM PROF. MAIOR QUE 1,5 M ATÉ 3,0 M (MÉDIA MONTANTE E JUSANTE/UMA COMPOSIÇÃO POR TRECHO), RETROESCAV. (0,26 M3),LARG. MENOR QUE 0,8 M, EM SOLO DE 2A CATEGORIA, EM LOCAIS COM BAIXO NÍVEL DE INTERFERÊNCIA. AF_09/2024</v>
          </cell>
          <cell r="C5904" t="str">
            <v>M3</v>
          </cell>
          <cell r="D5904">
            <v>10.52</v>
          </cell>
        </row>
        <row r="5905">
          <cell r="A5905">
            <v>102329</v>
          </cell>
          <cell r="B5905" t="str">
            <v>ESCAVAÇÃO MECANIZADA DE VALA COM PROF. MAIOR QUE 1,5 M ATÉ 3,0 M (MÉDIA MONTANTE E JUSANTE/UMA COMPOSIÇÃO POR TRECHO), RETROESCAV. (0,26 M3), LARG. DE 0,8 M A 1,5 M, EM SOLO DE 2A CATEGORIA, EM LOCAIS COM BAIXO NÍVEL DE INTERFERÊNCIA. AF_09/2024</v>
          </cell>
          <cell r="C5905" t="str">
            <v>M3</v>
          </cell>
          <cell r="D5905">
            <v>9.6300000000000008</v>
          </cell>
        </row>
        <row r="5906">
          <cell r="A5906">
            <v>94304</v>
          </cell>
          <cell r="B5906" t="str">
            <v>ATERRO MECANIZADO DE VALA COM ESCAVADEIRA HIDRÁULICA (CAPACIDADE DA CAÇAMBA: 0,8 M³ / POTÊNCIA: 111 HP), LARGURA ATÉ 2,5 M, PROFUNDIDADE ATÉ 1,5 M, COM SOLO ARGILO-ARENOSO. AF_08/2023</v>
          </cell>
          <cell r="C5906" t="str">
            <v>M3</v>
          </cell>
          <cell r="D5906">
            <v>76.19</v>
          </cell>
        </row>
        <row r="5907">
          <cell r="A5907">
            <v>94306</v>
          </cell>
          <cell r="B5907" t="str">
            <v>ATERRO MECANIZADO DE VALA COM ESCAVADEIRA HIDRÁULICA (CAPACIDADE DA CAÇAMBA: 0,8 M³ / POTÊNCIA: 111 HP), LARGURA ATÉ 2,5 M, PROFUNDIDADE DE 1,5 A 3,0 M, COM SOLO ARGILO-ARENOSO. AF_08/2023</v>
          </cell>
          <cell r="C5907" t="str">
            <v>M3</v>
          </cell>
          <cell r="D5907">
            <v>69.52</v>
          </cell>
        </row>
        <row r="5908">
          <cell r="A5908">
            <v>94310</v>
          </cell>
          <cell r="B5908" t="str">
            <v>ATERRO MECANIZADO DE VALA COM ESCAVADEIRA HIDRÁULICA (CAPACIDADE DA CAÇAMBA: 0,8 M³/POTÊNCIA: 111 HP), LARGURA ATÉ 2,5 M, PROFUNDIDADE DE 3,0 A 6,0 M, COM SOLO ARGILO-ARENOSO. AF_08/2023</v>
          </cell>
          <cell r="C5908" t="str">
            <v>M3</v>
          </cell>
          <cell r="D5908">
            <v>66.540000000000006</v>
          </cell>
        </row>
        <row r="5909">
          <cell r="A5909">
            <v>94316</v>
          </cell>
          <cell r="B5909" t="str">
            <v>ATERRO MECANIZADO DE VALA COM RETROESCAVADEIRA (CAPACIDADE DA CAÇAMBA DA RETRO: 0,26 M³ / POTÊNCIA: 88 HP), LARGURA ATÉ 1,5 M, PROFUNDIDADE ATÉ 1,5 M, COM SOLO ARGILO-ARENOSO. AF_08/2023</v>
          </cell>
          <cell r="C5909" t="str">
            <v>M3</v>
          </cell>
          <cell r="D5909">
            <v>71.44</v>
          </cell>
        </row>
        <row r="5910">
          <cell r="A5910">
            <v>94318</v>
          </cell>
          <cell r="B5910" t="str">
            <v>ATERRO MECANIZADO DE VALA COM RETROESCAVADEIRA (CAPACIDADE DA CAÇAMBA DA RETRO: 0,26 M³ / POTÊNCIA: 88 HP), LARGURA ATÉ 1,5 M, PROFUNDIDADE DE 1,5 A 3,0 M, COM SOLO ARGILO-ARENOSO. AF_08/2023</v>
          </cell>
          <cell r="C5910" t="str">
            <v>M3</v>
          </cell>
          <cell r="D5910">
            <v>65.41</v>
          </cell>
        </row>
        <row r="5911">
          <cell r="A5911">
            <v>94319</v>
          </cell>
          <cell r="B5911" t="str">
            <v>ATERRO MANUAL DE VALAS COM SOLO ARGILO-ARENOSO. AF_08/2023</v>
          </cell>
          <cell r="C5911" t="str">
            <v>M3</v>
          </cell>
          <cell r="D5911">
            <v>79.14</v>
          </cell>
        </row>
        <row r="5912">
          <cell r="A5912">
            <v>94327</v>
          </cell>
          <cell r="B5912" t="str">
            <v>ATERRO MECANIZADO DE VALA COM ESCAVADEIRA HIDRÁULICA (CAPACIDADE DA CAÇAMBA: 0,8 M³/POTÊNCIA: 111 HP), LARGURA ATÉ 2,5 M, PROFUNDIDADE ATÉ 1,5 M, COM AREIA PARA ATERRO. AF_08/2023</v>
          </cell>
          <cell r="C5912" t="str">
            <v>M3</v>
          </cell>
          <cell r="D5912">
            <v>82.19</v>
          </cell>
        </row>
        <row r="5913">
          <cell r="A5913">
            <v>94329</v>
          </cell>
          <cell r="B5913" t="str">
            <v>ATERRO MECANIZADO DE VALA COM ESCAVADEIRA HIDRÁULICA (CAPACIDADE DA CAÇAMBA: 0,8 M³/POTÊNCIA: 111 HP), LARGURA ATÉ 2,5 M, PROFUNDIDADE DE 1,5 A 3,0 M, COM AREIA PARA ATERRO. AF_08/2023</v>
          </cell>
          <cell r="C5913" t="str">
            <v>M3</v>
          </cell>
          <cell r="D5913">
            <v>75.52</v>
          </cell>
        </row>
        <row r="5914">
          <cell r="A5914">
            <v>94333</v>
          </cell>
          <cell r="B5914" t="str">
            <v>ATERRO MECANIZADO DE VALA COM ESCAVADEIRA HIDRÁULICA (CAPACIDADE DA CAÇAMBA: 0,8 M³/POTÊNCIA: 111 HP), LARGURA ATÉ 2,5 M, PROFUNDIDADE DE 3,0 A 6,0 M, COM AREIA PARA ATERRO. AF_08/2023</v>
          </cell>
          <cell r="C5914" t="str">
            <v>M3</v>
          </cell>
          <cell r="D5914">
            <v>72.540000000000006</v>
          </cell>
        </row>
        <row r="5915">
          <cell r="A5915">
            <v>94339</v>
          </cell>
          <cell r="B5915" t="str">
            <v>ATERRO MECANIZADO DE VALA COM RETROESCAVADEIRA (CAPACIDADE DA CAÇAMBA DA RETRO: 0,26 M³/POTÊNCIA: 88 HP), LARGURA ATÉ 1,5 M, PROFUNDIDADE ATÉ 1,5 M, COM AREIA PARA ATERRO. AF_08/2023</v>
          </cell>
          <cell r="C5915" t="str">
            <v>M3</v>
          </cell>
          <cell r="D5915">
            <v>77.44</v>
          </cell>
        </row>
        <row r="5916">
          <cell r="A5916">
            <v>94341</v>
          </cell>
          <cell r="B5916" t="str">
            <v>ATERRO MECANIZADO DE VALA COM RETROESCAVADEIRA (CAPACIDADE DA CAÇAMBA DA RETRO: 0,26 M³/POTÊNCIA: 88 HP), LARGURA ATÉ 1,5 M, PROFUNDIDADE DE 1,5 A 3,0 M, COM AREIA PARA ATERRO. AF_08/2023</v>
          </cell>
          <cell r="C5916" t="str">
            <v>M3</v>
          </cell>
          <cell r="D5916">
            <v>71.41</v>
          </cell>
        </row>
        <row r="5917">
          <cell r="A5917">
            <v>94342</v>
          </cell>
          <cell r="B5917" t="str">
            <v>ATERRO MANUAL DE VALAS COM AREIA PARA ATERRO. AF_08/2023</v>
          </cell>
          <cell r="C5917" t="str">
            <v>M3</v>
          </cell>
          <cell r="D5917">
            <v>85.14</v>
          </cell>
        </row>
        <row r="5918">
          <cell r="A5918">
            <v>96385</v>
          </cell>
          <cell r="B5918" t="str">
            <v>EXECUÇÃO E COMPACTAÇÃO DE CORPO DE ATERRO DE ATERRO (95% DE ENERGIA DO PROCTOR NORMAL) COM SOLO PREDOMINANTEMENTE ARGILOSO ESPESSURA 15 CM - EXCLUSIVE MATERIAL, ESCAVAÇÃO, CARGA E TRANSPORTE. AF_09/2024</v>
          </cell>
          <cell r="C5918" t="str">
            <v>M3</v>
          </cell>
          <cell r="D5918">
            <v>12.47</v>
          </cell>
        </row>
        <row r="5919">
          <cell r="A5919">
            <v>96386</v>
          </cell>
          <cell r="B5919" t="str">
            <v>EXECUÇÃO E COMPACTAÇÃO DE CORPO DE ATERRO (95% DE ENERGIA DO PROCTOR NORMAL) COM SOLO PREDOMINANTEMENTE ARENOSO ESPESSURA 15CM - EXCLUSIVE MATERIAL, ESCAVAÇÃO, CARGA E TRANSPORTE. AF_09/2024</v>
          </cell>
          <cell r="C5919" t="str">
            <v>M3</v>
          </cell>
          <cell r="D5919">
            <v>6.74</v>
          </cell>
        </row>
        <row r="5920">
          <cell r="A5920">
            <v>105556</v>
          </cell>
          <cell r="B5920" t="str">
            <v>EXECUÇÃO E COMPACTAÇÃO DE CORPO DE ATERRO DE ATERRO (95% DE ENERGIA DO PROCTOR NORMAL) COM SOLO PREDOMINANTEMENTE ARGILOSO, EM CAMADAS COM ESPESSURA DE 10 CM - EXCLUSIVE ESCAVAÇÃO, CARGA E TRANSPORTE E SOLO. AF_09/2024</v>
          </cell>
          <cell r="C5920" t="str">
            <v>M3</v>
          </cell>
          <cell r="D5920">
            <v>14.03</v>
          </cell>
        </row>
        <row r="5921">
          <cell r="A5921">
            <v>105557</v>
          </cell>
          <cell r="B5921" t="str">
            <v>EXECUÇÃO E COMPACTAÇÃO DE CAMADA FINAL DE ATERRO (100% DE ENERGIA DO PROCTOR NORMAL) COM SOLO PREDOMINANTEMENTE ARGILOSO, EM CAMADAS COM ESPESSURA DE 10 CM - EXCLUSIVE ESCAVAÇÃO, CARGA E TRANSPORTE E SOLO. AF_09/2024</v>
          </cell>
          <cell r="C5921" t="str">
            <v>M3</v>
          </cell>
          <cell r="D5921">
            <v>16.04</v>
          </cell>
        </row>
        <row r="5922">
          <cell r="A5922">
            <v>105558</v>
          </cell>
          <cell r="B5922" t="str">
            <v>EXECUÇÃO E COMPACTAÇÃO DE CAMADA FINAL DE ATERRO (100% DE ENERGIA DO PROCTOR NORMAL) COM SOLO PREDOMINANTEMENTE ARGILOSO, EM CAMADAS COM ESPESSURA DE 15 CM - EXCLUSIVE ESCAVAÇÃO, CARGA E TRANSPORTE E SOLO. AF_09/2024</v>
          </cell>
          <cell r="C5922" t="str">
            <v>M3</v>
          </cell>
          <cell r="D5922">
            <v>13.82</v>
          </cell>
        </row>
        <row r="5923">
          <cell r="A5923">
            <v>105559</v>
          </cell>
          <cell r="B5923" t="str">
            <v>EXECUÇÃO E COMPACTAÇÃO DE CORPO DE ATERRO DE ATERRO (95% DE ENERGIA DO PROCTOR NORMAL) COM SOLO PREDOMINANTEMENTE ARGILOSO, EM CAMADAS COM ESPESSURA DE 20 CM - EXCLUSIVE ESCAVAÇÃO, CARGA E TRANSPORTE E SOLO. AF_09/2024</v>
          </cell>
          <cell r="C5923" t="str">
            <v>M3</v>
          </cell>
          <cell r="D5923">
            <v>10.6</v>
          </cell>
        </row>
        <row r="5924">
          <cell r="A5924">
            <v>105560</v>
          </cell>
          <cell r="B5924" t="str">
            <v>EXECUÇÃO E COMPACTAÇÃO DE CAMADA FINAL DE ATERRO (100% DE ENERGIA DO PROCTOR NORMAL) COM SOLO PREDOMINANTEMENTE ARGILOSO, EM CAMADAS COM ESPESSURA DE 20 CM - EXCLUSIVE ESCAVAÇÃO, CARGA E TRANSPORTE E SOLO. AF_09/2024</v>
          </cell>
          <cell r="C5924" t="str">
            <v>M3</v>
          </cell>
          <cell r="D5924">
            <v>12.6</v>
          </cell>
        </row>
        <row r="5925">
          <cell r="A5925">
            <v>105561</v>
          </cell>
          <cell r="B5925" t="str">
            <v>EXECUÇÃO E COMPACTAÇÃO DE CORPO DE ATERRO DE ATERRO (95% DE ENERGIA DO PROCTOR NORMAL) COM SOLO PREDOMINANTEMENTE ARENOSO, EM CAMADAS COM ESPESSURA DE 10 CM - EXCLUSIVE ESCAVAÇÃO, CARGA E TRANSPORTE E SOLO. AF_09/2024</v>
          </cell>
          <cell r="C5925" t="str">
            <v>M3</v>
          </cell>
          <cell r="D5925">
            <v>8.25</v>
          </cell>
        </row>
        <row r="5926">
          <cell r="A5926">
            <v>105562</v>
          </cell>
          <cell r="B5926" t="str">
            <v>EXECUÇÃO E COMPACTAÇÃO DE CAMADA FINAL DE ATERRO (100% DE ENERGIA DO PROCTOR NORMAL) COM SOLO PREDOMINANTEMENTE ARENOSO, EM CAMADAS COM ESPESSURA DE 10 CM - EXCLUSIVE ESCAVAÇÃO, CARGA E TRANSPORTE E SOLO. AF_09/2024</v>
          </cell>
          <cell r="C5926" t="str">
            <v>M3</v>
          </cell>
          <cell r="D5926">
            <v>8.43</v>
          </cell>
        </row>
        <row r="5927">
          <cell r="A5927">
            <v>105563</v>
          </cell>
          <cell r="B5927" t="str">
            <v>EXECUÇÃO E COMPACTAÇÃO DE CAMADA FINAL DE ATERRO (100% DE ENERGIA DO PROCTOR NORMAL) COM SOLO PREDOMINANTEMENTE ARENOSO, EM CAMADAS COM ESPESSURA DE 15 CM - EXCLUSIVE ESCAVAÇÃO, CARGA E TRANSPORTE E SOLO. AF_09/2024</v>
          </cell>
          <cell r="C5927" t="str">
            <v>M3</v>
          </cell>
          <cell r="D5927">
            <v>6.8</v>
          </cell>
        </row>
        <row r="5928">
          <cell r="A5928">
            <v>105564</v>
          </cell>
          <cell r="B5928" t="str">
            <v>EXECUÇÃO E COMPACTAÇÃO DE CORPO DE ATERRO (95% DE ENERGIA DO PROCTOR NORMAL) COM SOLO PREDOMINANTEMENTE ARENOSO, EM CAMADAS COM ESPESSURA DE 20 CM - EXCLUSIVE ESCAVAÇÃO, CARGA E TRANSPORTE E SOLO. AF_09/2024</v>
          </cell>
          <cell r="C5928" t="str">
            <v>M3</v>
          </cell>
          <cell r="D5928">
            <v>6.27</v>
          </cell>
        </row>
        <row r="5929">
          <cell r="A5929">
            <v>105565</v>
          </cell>
          <cell r="B5929" t="str">
            <v>EXECUÇÃO E COMPACTAÇÃO DE CAMADA FINAL DE ATERRO (100% DE ENERGIA DO PROCTOR NORMAL) COM SOLO PREDOMINANTEMENTE ARENOSO, EM CAMADAS COM ESPESSURA DE 20 CM - EXCLUSIVE ESCAVAÇÃO, CARGA E TRANSPORTE E SOLO. AF_09/2024</v>
          </cell>
          <cell r="C5929" t="str">
            <v>M3</v>
          </cell>
          <cell r="D5929">
            <v>6.31</v>
          </cell>
        </row>
        <row r="5930">
          <cell r="A5930">
            <v>93367</v>
          </cell>
          <cell r="B5930" t="str">
            <v>REATERRO MECANIZADO DE VALA COM ESCAVADEIRA HIDRÁULICA (CAPACIDADE DA CAÇAMBA: 0,8 M³/POTÊNCIA: 111 HP), LARGURA DE 1,5 A 2,5 M, PROFUNDIDADE ATÉ 1,5 M, COM SOLO (SEM SUBSTITUIÇÃO) DE 1ª CATEGORIA, COM COMPACTADOR DE SOLOS DE PERCUSSÃO. AF_08/2023</v>
          </cell>
          <cell r="C5930" t="str">
            <v>M3</v>
          </cell>
          <cell r="D5930">
            <v>24.32</v>
          </cell>
        </row>
        <row r="5931">
          <cell r="A5931">
            <v>93368</v>
          </cell>
          <cell r="B5931" t="str">
            <v>REATERRO MECANIZADO DE VALA COM ESCAVADEIRA HIDRÁULICA (CAPACIDADE DA CAÇAMBA: 0,8 M³/POTÊNCIA: 111 HP), LARGURA ATÉ 1,5 M, PROFUNDIDADE DE 1,5 A 3,0 M, COM SOLO (SEM SUBSTITUIÇÃO) DE 1ª CATEGORIA, COM COMPACTADOR DE SOLOS DE PERCUSSÃO. AF_08/2023</v>
          </cell>
          <cell r="C5931" t="str">
            <v>M3</v>
          </cell>
          <cell r="D5931">
            <v>21.37</v>
          </cell>
        </row>
        <row r="5932">
          <cell r="A5932">
            <v>93369</v>
          </cell>
          <cell r="B5932" t="str">
            <v>REATERRO MECANIZADO DE VALA COM ESCAVADEIRA HIDRÁULICA (CAPACIDADE DA CAÇAMBA: 0,8 M³/POTÊNCIA: 111 HP), LARGURA 1,5 A 2,5 M, PROFUNDIDADE 1,5 A 3,0 M, COM SOLO (SEM SUBSTITUIÇÃO) DE 1ª CATEGORIA, COM COMPACTADOR DE SOLOS DE PERCUSSÃO. AF_08/2023</v>
          </cell>
          <cell r="C5932" t="str">
            <v>M3</v>
          </cell>
          <cell r="D5932">
            <v>17.649999999999999</v>
          </cell>
        </row>
        <row r="5933">
          <cell r="A5933">
            <v>93372</v>
          </cell>
          <cell r="B5933" t="str">
            <v>REATERRO MECANIZADO DE VALA COM ESCAVADEIRA HIDRÁULICA (CAPACIDADE DA CAÇAMBA: 0,8 M³/POTÊNCIA: 111 HP), LARGURA ATÉ 1,5 M, PROFUNDIDADE DE 3,0 A 6,0 M, COM SOLO (SEM SUBSTITUIÇÃO) DE 1ª CATEGORIA, COM COMPACTADOR DE SOLOS DE PERCUSSÃO. AF_08/2023</v>
          </cell>
          <cell r="C5933" t="str">
            <v>M3</v>
          </cell>
          <cell r="D5933">
            <v>16.989999999999998</v>
          </cell>
        </row>
        <row r="5934">
          <cell r="A5934">
            <v>93373</v>
          </cell>
          <cell r="B5934" t="str">
            <v>REATERRO MECANIZADO DE VALA COM ESCAVADEIRA HIDRÁULICA (CAPACIDADE DA CAÇAMBA: 0,8 M³/POTÊNCIA: 111 HP), LARGURA 1,5 A 2,5 M, PROFUNDIDADE 3,0 A 6,0 M, COM SOLO (SEM SUBSTITUIÇÃO) DE 1ª CATEGORIA, COM COMPACTADOR DE SOLOS DE PERCUSSÃO. AF_08/2023</v>
          </cell>
          <cell r="C5934" t="str">
            <v>M3</v>
          </cell>
          <cell r="D5934">
            <v>14.67</v>
          </cell>
        </row>
        <row r="5935">
          <cell r="A5935">
            <v>93378</v>
          </cell>
          <cell r="B5935" t="str">
            <v>REATERRO MECANIZADO DE VALA COM RETROESCAVADEIRA (CAPACIDADE DA CAÇAMBA   DA RETRO: 0,26 M³/POTÊNCIA: 88 HP), LARGURA ATÉ 0,8 M, PROFUNDIDADE ATÉ 1,5 M, COM SOLO (SEM SUBSTITUIÇÃO) DE 1ª CATEGORIA, COM COMPACTADOR DE SOLOS DE PERCUSSÃO. AF_08/2023</v>
          </cell>
          <cell r="C5935" t="str">
            <v>M3</v>
          </cell>
          <cell r="D5935">
            <v>25.41</v>
          </cell>
        </row>
        <row r="5936">
          <cell r="A5936">
            <v>93379</v>
          </cell>
          <cell r="B5936" t="str">
            <v>REATERRO MECANIZADO DE VALA COM RETROESCAVADEIRA (CAPACIDADE DA CAÇAMBA   DA RETRO: 0,26 M³/POTÊNCIA: 88 HP), LARGURA 0,8 A 1,5 M, PROFUNDIDADE ATÉ 1,5 M, COM SOLO (SEM SUBSTITUIÇÃO) DE 1ª CATEGORIA, COM COMPACTADOR DE SOLOS DE PERCUSSÃO AF_08/2023</v>
          </cell>
          <cell r="C5936" t="str">
            <v>M3</v>
          </cell>
          <cell r="D5936">
            <v>19.57</v>
          </cell>
        </row>
        <row r="5937">
          <cell r="A5937">
            <v>93380</v>
          </cell>
          <cell r="B5937" t="str">
            <v>REATERRO MECANIZADO DE VALA COM RETROESCAVADEIRA (CAPACIDADE DA CAÇAMBA   DA RETRO: 0,26 M³/POTÊNCIA: 88 HP), LARGURA ATÉ 0,8 M, PROFUNDIDADE 1,5 A 3,0 M, COM SOLO (SEM SUBSTITUIÇÃO) DE 1ª CATEGORIA, COM COMPACTADOR DE SOLOS DE PERCUSSÃO AF_08/2023</v>
          </cell>
          <cell r="C5937" t="str">
            <v>M3</v>
          </cell>
          <cell r="D5937">
            <v>16.649999999999999</v>
          </cell>
        </row>
        <row r="5938">
          <cell r="A5938">
            <v>93381</v>
          </cell>
          <cell r="B5938" t="str">
            <v>REATERRO MECANIZADO DE VALA COM RETROESCAVADEIRA (CAPACIDADE DA CAÇAMBA   DA RETRO: 0,26 M³/POTÊNCIA: 88 HP), LARGURA 0,8 A 1,5 M, PROFUNDIDADE 1,5 A 3,0 M, COM SOLO (SEM SUBSTITUIÇÃO) DE 1ª CATEGORIA E COMPACTADOR DE SOLOS DE PERCUSSÃO. AF_08/2023</v>
          </cell>
          <cell r="C5938" t="str">
            <v>M3</v>
          </cell>
          <cell r="D5938">
            <v>13.54</v>
          </cell>
        </row>
        <row r="5939">
          <cell r="A5939">
            <v>93382</v>
          </cell>
          <cell r="B5939" t="str">
            <v>REATERRO MANUAL DE VALAS, COM COMPACTADOR DE SOLOS DE PERCUSSÃO. AF_08/2023</v>
          </cell>
          <cell r="C5939" t="str">
            <v>M3</v>
          </cell>
          <cell r="D5939">
            <v>27.27</v>
          </cell>
        </row>
        <row r="5940">
          <cell r="A5940">
            <v>104728</v>
          </cell>
          <cell r="B5940" t="str">
            <v>REATERRO MECANIZADO DE VALA COM ESCAVADEIRA HIDRÁULICA (CAPACIDADE DA CAÇAMBA: 0,8 M³/POTÊNCIA: 111 HP), LARGURA DE 1,5 A 2,5 M, PROFUNDIDADE ATÉ 1,5 M, COM SOLO (SEM SUBSTITUIÇÃO) DE 1ª CATEGORIA, COM PLACA VIBRATÓRIA. AF_08/2023</v>
          </cell>
          <cell r="C5940" t="str">
            <v>M3</v>
          </cell>
          <cell r="D5940">
            <v>19.57</v>
          </cell>
        </row>
        <row r="5941">
          <cell r="A5941">
            <v>104729</v>
          </cell>
          <cell r="B5941" t="str">
            <v>REATERRO MECANIZADO DE VALA COM ESCAVADEIRA HIDRÁULICA (CAPACIDADE DA CAÇAMBA: 0,8 M³/POTÊNCIA: 111 HP), LARGURA ATÉ 1,5 M, PROFUNDIDADE DE 1,5 A 3,0 M, COM SOLO (SEM SUBSTITUIÇÃO) DE 1ª CATEGORIA, COM PLACA VIBRATÓRIA. AF_08/2023</v>
          </cell>
          <cell r="C5941" t="str">
            <v>M3</v>
          </cell>
          <cell r="D5941">
            <v>16.670000000000002</v>
          </cell>
        </row>
        <row r="5942">
          <cell r="A5942">
            <v>104730</v>
          </cell>
          <cell r="B5942" t="str">
            <v>REATERRO MECANIZADO DE VALA COM ESCAVADEIRA HIDRÁULICA (CAPACIDADE DA CAÇAMBA: 0,8 M³/POTÊNCIA: 111 HP), LARGURA DE 1,5 A 2,5 M, PROFUNDIDADE DE 1,5 A 3,0 M, COM SOLO (SEM SUBSTITUIÇÃO) DE 1ª CATEGORIA, COM PLACA VIBRATÓRIA. AF_08/2023</v>
          </cell>
          <cell r="C5942" t="str">
            <v>M3</v>
          </cell>
          <cell r="D5942">
            <v>13</v>
          </cell>
        </row>
        <row r="5943">
          <cell r="A5943">
            <v>104731</v>
          </cell>
          <cell r="B5943" t="str">
            <v>REATERRO MECANIZADO DE VALA COM ESCAVADEIRA HIDRÁULICA (CAPACIDADE DA CAÇAMBA: 0,8 M³/POTÊNCIA: 111 HP), LARGURA ATÉ 1,5 M, PROFUNDIDADE DE 3,0 A 6,0 M, COM SOLO (SEM SUBSTITUIÇÃO) DE 1ª CATEGORIA, COM PLACA VIBRATÓRIA. AF_08/2023</v>
          </cell>
          <cell r="C5943" t="str">
            <v>M3</v>
          </cell>
          <cell r="D5943">
            <v>12.34</v>
          </cell>
        </row>
        <row r="5944">
          <cell r="A5944">
            <v>104732</v>
          </cell>
          <cell r="B5944" t="str">
            <v>REATERRO MECANIZADO DE VALA COM ESCAVADEIRA HIDRÁULICA (CAPACIDADE DA CAÇAMBA: 0,8 M³/POTÊNCIA: 111 HP), LARGURA DE 1,5 A 2,5 M, PROFUNDIDADE DE 3,0 A 6,0 M, COM SOLO (SEM SUBSTITUIÇÃO) DE 1ª CATEGORIA, COM PLACA VIBRATÓRIA. AF_08/2023</v>
          </cell>
          <cell r="C5944" t="str">
            <v>M3</v>
          </cell>
          <cell r="D5944">
            <v>10.02</v>
          </cell>
        </row>
        <row r="5945">
          <cell r="A5945">
            <v>104733</v>
          </cell>
          <cell r="B5945" t="str">
            <v>REATERRO MECANIZADO DE VALA COM RETROESCAVADEIRA (CAPACIDADE   DA   CAÇAMBA   DA RETRO: 0,26 M³/POTÊNCIA: 88 HP), LARGURA ATÉ 0,8 M, PROFUNDIDADE ATÉ 1,5 M, COM SOLO (SEM SUBSTITUIÇÃO) DE 1ª CATEGORIA, COM PLACA VIBRATÓRIA. AF_08/2023</v>
          </cell>
          <cell r="C5945" t="str">
            <v>M3</v>
          </cell>
          <cell r="D5945">
            <v>19.98</v>
          </cell>
        </row>
        <row r="5946">
          <cell r="A5946">
            <v>104734</v>
          </cell>
          <cell r="B5946" t="str">
            <v>REATERRO MECANIZADO DE VALA COM RETROESCAVADEIRA (CAPACIDADE   DA   CAÇAMBA   DA RETRO: 0,26 M³/POTÊNCIA: 88 HP), LARGURA DE 0,8 A 1,5 M, PROFUNDIDADE ATÉ 1,5 M, COM SOLO (SEM SUBSTITUIÇÃO) DE 1ª CATEGORIA, COM PLACA VIBRATÓRIA. AF_08/2023</v>
          </cell>
          <cell r="C5946" t="str">
            <v>M3</v>
          </cell>
          <cell r="D5946">
            <v>14.49</v>
          </cell>
        </row>
        <row r="5947">
          <cell r="A5947">
            <v>104735</v>
          </cell>
          <cell r="B5947" t="str">
            <v>REATERRO MECANIZADO DE VALA COM RETROESCAVADEIRA (CAPACIDADE   DA   CAÇAMBA   DA RETRO: 0,26 M³/POTÊNCIA: 88 HP), LARGURA ATÉ 0,8 M, PROFUNDIDADE DE 1,5 A 3,0 M, COM SOLO (SEM SUBSTITUIÇÃO) DE 1ª CATEGORIA, COM PLACA VIBRATÓRIA. AF_08/2023</v>
          </cell>
          <cell r="C5947" t="str">
            <v>M3</v>
          </cell>
          <cell r="D5947">
            <v>11.82</v>
          </cell>
        </row>
        <row r="5948">
          <cell r="A5948">
            <v>104736</v>
          </cell>
          <cell r="B5948" t="str">
            <v>REATERRO MECANIZADO DE VALA COM RETROESCAVADEIRA (CAPACIDADE   DA   CAÇAMBA   DA RETRO: 0,26 M³/POTÊNCIA: 88 HP), LARGURA DE 0,8 A 1,5 M, PROFUNDIDADE DE 1,5 A 3,0 M, COM SOLO (SEM SUBSTITUIÇÃO) DE 1ª CATEGORIA, COM PLACA VIBRATÓRIA. AF_08/2023</v>
          </cell>
          <cell r="C5948" t="str">
            <v>M3</v>
          </cell>
          <cell r="D5948">
            <v>8.85</v>
          </cell>
        </row>
        <row r="5949">
          <cell r="A5949">
            <v>104737</v>
          </cell>
          <cell r="B5949" t="str">
            <v>REATERRO MANUAL DE VALAS, COM PLACA VIBRATÓRIA. AF_08/2023</v>
          </cell>
          <cell r="C5949" t="str">
            <v>M3</v>
          </cell>
          <cell r="D5949">
            <v>21.84</v>
          </cell>
        </row>
        <row r="5950">
          <cell r="A5950">
            <v>104738</v>
          </cell>
          <cell r="B5950" t="str">
            <v>ATERRO MECANIZADO DE VALA COM MINICARREGADEIRA, COM SOLO ARGILO-ARENOSO. AF_08/2023</v>
          </cell>
          <cell r="C5950" t="str">
            <v>M3</v>
          </cell>
          <cell r="D5950">
            <v>81</v>
          </cell>
        </row>
        <row r="5951">
          <cell r="A5951">
            <v>104739</v>
          </cell>
          <cell r="B5951" t="str">
            <v>ATERRO MECANIZADO DE VALA COM MINICARREGADEIRA, COM AREIA PARA ATERRO. AF_08/2023</v>
          </cell>
          <cell r="C5951" t="str">
            <v>M3</v>
          </cell>
          <cell r="D5951">
            <v>87</v>
          </cell>
        </row>
        <row r="5952">
          <cell r="A5952">
            <v>104740</v>
          </cell>
          <cell r="B5952" t="str">
            <v>REATERRO MECANIZADO DE VALA COM MINICARREGADEIRA, COM COMPACTADOR DE SOLOS DE PERCUSSÃO. AF_08/2023</v>
          </cell>
          <cell r="C5952" t="str">
            <v>M3</v>
          </cell>
          <cell r="D5952">
            <v>29.13</v>
          </cell>
        </row>
        <row r="5953">
          <cell r="A5953">
            <v>104741</v>
          </cell>
          <cell r="B5953" t="str">
            <v>REATERRO MECANIZADO DE VALA COM MINICARREGADEIRA, COM PLACA VIBRATÓRIA. AF_08/2023</v>
          </cell>
          <cell r="C5953" t="str">
            <v>M3</v>
          </cell>
          <cell r="D5953">
            <v>23.7</v>
          </cell>
        </row>
        <row r="5954">
          <cell r="A5954">
            <v>104742</v>
          </cell>
          <cell r="B5954" t="str">
            <v>COMPACTAÇÃO DE VALAS COM ROLO COMPRESSOR. AF_08/2023</v>
          </cell>
          <cell r="C5954" t="str">
            <v>M2</v>
          </cell>
          <cell r="D5954">
            <v>8.39</v>
          </cell>
        </row>
        <row r="5955">
          <cell r="A5955">
            <v>97916</v>
          </cell>
          <cell r="B5955" t="str">
            <v>TRANSPORTE COM CAMINHÃO BASCULANTE DE 6 M³, EM VIA URBANA EM LEITO NATURAL (UNIDADE: TXKM). AF_07/2020</v>
          </cell>
          <cell r="C5955" t="str">
            <v>TXKM</v>
          </cell>
          <cell r="D5955">
            <v>2.4700000000000002</v>
          </cell>
        </row>
        <row r="5956">
          <cell r="A5956">
            <v>97917</v>
          </cell>
          <cell r="B5956" t="str">
            <v>TRANSPORTE COM CAMINHÃO BASCULANTE DE 6 M³, EM VIA URBANA EM REVESTIMENTO PRIMÁRIO (UNIDADE: TXKM). AF_07/2020</v>
          </cell>
          <cell r="C5956" t="str">
            <v>TXKM</v>
          </cell>
          <cell r="D5956">
            <v>2.14</v>
          </cell>
        </row>
        <row r="5957">
          <cell r="A5957">
            <v>97918</v>
          </cell>
          <cell r="B5957" t="str">
            <v>TRANSPORTE COM CAMINHÃO BASCULANTE DE 6 M³, EM VIA URBANA PAVIMENTADA, DMT ATÉ 30 KM (UNIDADE: TXKM). AF_07/2020</v>
          </cell>
          <cell r="C5957" t="str">
            <v>TXKM</v>
          </cell>
          <cell r="D5957">
            <v>1.97</v>
          </cell>
        </row>
        <row r="5958">
          <cell r="A5958">
            <v>97919</v>
          </cell>
          <cell r="B5958" t="str">
            <v>TRANSPORTE COM CAMINHÃO BASCULANTE DE 6 M³, EM VIA URBANA PAVIMENTADA, ADICIONAL PARA DMT EXCEDENTE A 30 KM (UNIDADE: TXKM). AF_07/2020</v>
          </cell>
          <cell r="C5958" t="str">
            <v>TXKM</v>
          </cell>
          <cell r="D5958">
            <v>0.78</v>
          </cell>
        </row>
        <row r="5959">
          <cell r="A5959">
            <v>101616</v>
          </cell>
          <cell r="B5959" t="str">
            <v>PREPARO DE FUNDO DE VALA COM LARGURA MENOR QUE 1,5 M (ACERTO DO SOLO NATURAL). AF_08/2020</v>
          </cell>
          <cell r="C5959" t="str">
            <v>M2</v>
          </cell>
          <cell r="D5959">
            <v>6.45</v>
          </cell>
        </row>
        <row r="5960">
          <cell r="A5960">
            <v>101617</v>
          </cell>
          <cell r="B5960" t="str">
            <v>PREPARO DE FUNDO DE VALA COM LARGURA MAIOR OU IGUAL A 1,5 M E MENOR QUE 2,5 M (ACERTO DO SOLO NATURAL). AF_08/2020</v>
          </cell>
          <cell r="C5960" t="str">
            <v>M2</v>
          </cell>
          <cell r="D5960">
            <v>3.18</v>
          </cell>
        </row>
        <row r="5961">
          <cell r="A5961">
            <v>101618</v>
          </cell>
          <cell r="B5961" t="str">
            <v>PREPARO DE FUNDO DE VALA COM LARGURA MENOR QUE 1,5 M, COM CAMADA DE AREIA, LANÇAMENTO MANUAL. AF_08/2020</v>
          </cell>
          <cell r="C5961" t="str">
            <v>M3</v>
          </cell>
          <cell r="D5961">
            <v>219.87</v>
          </cell>
        </row>
        <row r="5962">
          <cell r="A5962">
            <v>101619</v>
          </cell>
          <cell r="B5962" t="str">
            <v>PREPARO DE FUNDO DE VALA COM LARGURA MENOR QUE 1,5 M, COM CAMADA DE BRITA, LANÇAMENTO MANUAL. AF_08/2020</v>
          </cell>
          <cell r="C5962" t="str">
            <v>M3</v>
          </cell>
          <cell r="D5962">
            <v>333.7</v>
          </cell>
        </row>
        <row r="5963">
          <cell r="A5963">
            <v>101620</v>
          </cell>
          <cell r="B5963" t="str">
            <v>PREPARO DE FUNDO DE VALA COM LARGURA MAIOR OU IGUAL A 1,5 M E MENOR QUE 2,5 M, COM CAMADA DE AREIA, LANÇAMENTO MANUAL. AF_08/2020</v>
          </cell>
          <cell r="C5963" t="str">
            <v>M3</v>
          </cell>
          <cell r="D5963">
            <v>193.53</v>
          </cell>
        </row>
        <row r="5964">
          <cell r="A5964">
            <v>101621</v>
          </cell>
          <cell r="B5964" t="str">
            <v>PREPARO DE FUNDO DE VALA COM LARGURA MAIOR OU IGUAL A 1,5 M E MENOR QUE 2,5 M, COM CAMADA DE BRITA, LANÇAMENTO MANUAL. AF_08/2020</v>
          </cell>
          <cell r="C5964" t="str">
            <v>M3</v>
          </cell>
          <cell r="D5964">
            <v>307.36</v>
          </cell>
        </row>
        <row r="5965">
          <cell r="A5965">
            <v>101622</v>
          </cell>
          <cell r="B5965" t="str">
            <v>PREPARO DE FUNDO DE VALA COM LARGURA MENOR QUE 1,5 M, COM CAMADA DE AREIA, LANÇAMENTO MECANIZADO. AF_08/2020</v>
          </cell>
          <cell r="C5965" t="str">
            <v>M3</v>
          </cell>
          <cell r="D5965">
            <v>194.07</v>
          </cell>
        </row>
        <row r="5966">
          <cell r="A5966">
            <v>101623</v>
          </cell>
          <cell r="B5966" t="str">
            <v>PREPARO DE FUNDO DE VALA COM LARGURA MENOR QUE 1,5 M, COM CAMADA DE BRITA, LANÇAMENTO MECANIZADO. AF_08/2020</v>
          </cell>
          <cell r="C5966" t="str">
            <v>M3</v>
          </cell>
          <cell r="D5966">
            <v>301.89999999999998</v>
          </cell>
        </row>
        <row r="5967">
          <cell r="A5967">
            <v>101624</v>
          </cell>
          <cell r="B5967" t="str">
            <v>PREPARO DE FUNDO DE VALA COM LARGURA MAIOR OU IGUAL A 1,5 M E MENOR QUE 2,5 M, COM CAMADA DE BRITA, LANÇAMENTO MECANIZADO. AF_08/2020</v>
          </cell>
          <cell r="C5967" t="str">
            <v>M3</v>
          </cell>
          <cell r="D5967">
            <v>253.55</v>
          </cell>
        </row>
        <row r="5968">
          <cell r="A5968">
            <v>101625</v>
          </cell>
          <cell r="B5968" t="str">
            <v>PREPARO DE FUNDO DE VALA COM LARGURA MAIOR OU IGUAL A 1,5 M E MENOR QUE 2,5 M, COM CAMADA DE AREIA, LANÇAMENTO MECANIZADO. AF_08/2020</v>
          </cell>
          <cell r="C5968" t="str">
            <v>M3</v>
          </cell>
          <cell r="D5968">
            <v>151.76</v>
          </cell>
        </row>
        <row r="5969">
          <cell r="A5969">
            <v>101159</v>
          </cell>
          <cell r="B5969" t="str">
            <v>ALVENARIA DE VEDAÇÃO DE BLOCOS CERÂMICOS MACIÇOS DE 5X10X20CM (ESPESSURA 10CM) E ARGAMASSA DE ASSENTAMENTO COM PREPARO EM BETONEIRA. AF_05/2020</v>
          </cell>
          <cell r="C5969" t="str">
            <v>M2</v>
          </cell>
          <cell r="D5969">
            <v>120.43</v>
          </cell>
        </row>
        <row r="5970">
          <cell r="A5970">
            <v>103322</v>
          </cell>
          <cell r="B5970" t="str">
            <v>ALVENARIA DE VEDAÇÃO DE BLOCOS CERÂMICOS FURADOS NA VERTICAL DE 9X19X39 CM (ESPESSURA 9 CM) E ARGAMASSA DE ASSENTAMENTO COM PREPARO EM BETONEIRA. AF_12/2021</v>
          </cell>
          <cell r="C5970" t="str">
            <v>M2</v>
          </cell>
          <cell r="D5970">
            <v>49.7</v>
          </cell>
        </row>
        <row r="5971">
          <cell r="A5971">
            <v>103323</v>
          </cell>
          <cell r="B5971" t="str">
            <v>ALVENARIA DE VEDAÇÃO DE BLOCOS CERÂMICOS FURADOS NA VERTICAL DE 9X19X39 CM (ESPESSURA 9 CM) E ARGAMASSA DE ASSENTAMENTO COM PREPARO MANUAL. AF_12/2021</v>
          </cell>
          <cell r="C5971" t="str">
            <v>M2</v>
          </cell>
          <cell r="D5971">
            <v>50.81</v>
          </cell>
        </row>
        <row r="5972">
          <cell r="A5972">
            <v>103324</v>
          </cell>
          <cell r="B5972" t="str">
            <v>ALVENARIA DE VEDAÇÃO DE BLOCOS CERÂMICOS FURADOS NA VERTICAL DE 14X19X39 CM (ESPESSURA 14 CM) E ARGAMASSA DE ASSENTAMENTO COM PREPARO EM BETONEIRA. AF_12/2021</v>
          </cell>
          <cell r="C5972" t="str">
            <v>M2</v>
          </cell>
          <cell r="D5972">
            <v>67.13</v>
          </cell>
        </row>
        <row r="5973">
          <cell r="A5973">
            <v>103325</v>
          </cell>
          <cell r="B5973" t="str">
            <v>ALVENARIA DE VEDAÇÃO DE BLOCOS CERÂMICOS FURADOS NA VERTICAL DE 14X19X39 CM (ESPESSURA 14 CM) E ARGAMASSA DE ASSENTAMENTO COM PREPARO MANUAL. AF_12/2021</v>
          </cell>
          <cell r="C5973" t="str">
            <v>M2</v>
          </cell>
          <cell r="D5973">
            <v>68.39</v>
          </cell>
        </row>
        <row r="5974">
          <cell r="A5974">
            <v>103326</v>
          </cell>
          <cell r="B5974" t="str">
            <v>ALVENARIA DE VEDAÇÃO DE BLOCOS CERÂMICOS FURADOS NA VERTICAL DE 19X19X39 CM (ESPESSURA 19 CM) E ARGAMASSA DE ASSENTAMENTO COM PREPARO EM BETONEIRA. AF_12/2021</v>
          </cell>
          <cell r="C5974" t="str">
            <v>M2</v>
          </cell>
          <cell r="D5974">
            <v>78.98</v>
          </cell>
        </row>
        <row r="5975">
          <cell r="A5975">
            <v>103327</v>
          </cell>
          <cell r="B5975" t="str">
            <v>ALVENARIA DE VEDAÇÃO DE BLOCOS CERÂMICOS FURADOS NA VERTICAL DE 19X19X39 CM (ESPESSURA 19 CM) E ARGAMASSA DE ASSENTAMENTO COM PREPARO MANUAL. AF_12/2021</v>
          </cell>
          <cell r="C5975" t="str">
            <v>M2</v>
          </cell>
          <cell r="D5975">
            <v>80.45</v>
          </cell>
        </row>
        <row r="5976">
          <cell r="A5976">
            <v>103328</v>
          </cell>
          <cell r="B5976" t="str">
            <v>ALVENARIA DE VEDAÇÃO DE BLOCOS CERÂMICOS FURADOS NA HORIZONTAL DE 9X19X19 CM (ESPESSURA 9 CM) E ARGAMASSA DE ASSENTAMENTO COM PREPARO EM BETONEIRA. AF_12/2021</v>
          </cell>
          <cell r="C5976" t="str">
            <v>M2</v>
          </cell>
          <cell r="D5976">
            <v>85.73</v>
          </cell>
        </row>
        <row r="5977">
          <cell r="A5977">
            <v>103329</v>
          </cell>
          <cell r="B5977" t="str">
            <v>ALVENARIA DE VEDAÇÃO DE BLOCOS CERÂMICOS FURADOS NA HORIZONTAL DE 9X19X19 CM (ESPESSURA 9 CM) E ARGAMASSA DE ASSENTAMENTO COM PREPARO MANUAL. AF_12/2021</v>
          </cell>
          <cell r="C5977" t="str">
            <v>M2</v>
          </cell>
          <cell r="D5977">
            <v>86.7</v>
          </cell>
        </row>
        <row r="5978">
          <cell r="A5978">
            <v>103330</v>
          </cell>
          <cell r="B5978" t="str">
            <v>ALVENARIA DE VEDAÇÃO DE BLOCOS CERÂMICOS FURADOS NA HORIZONTAL DE 11,5X19X19 CM (ESPESSURA 11,5 CM) E ARGAMASSA DE ASSENTAMENTO COM PREPARO EM BETONEIRA. AF_12/2021</v>
          </cell>
          <cell r="C5978" t="str">
            <v>M2</v>
          </cell>
          <cell r="D5978">
            <v>72.92</v>
          </cell>
        </row>
        <row r="5979">
          <cell r="A5979">
            <v>103331</v>
          </cell>
          <cell r="B5979" t="str">
            <v>ALVENARIA DE VEDAÇÃO DE BLOCOS CERÂMICOS FURADOS NA HORIZONTAL DE 11,5X19X19 CM (ESPESSURA 11,5 CM) E ARGAMASSA DE ASSENTAMENTO COM PREPARO MANUAL. AF_12/2021</v>
          </cell>
          <cell r="C5979" t="str">
            <v>M2</v>
          </cell>
          <cell r="D5979">
            <v>73.97</v>
          </cell>
        </row>
        <row r="5980">
          <cell r="A5980">
            <v>103332</v>
          </cell>
          <cell r="B5980" t="str">
            <v>ALVENARIA DE VEDAÇÃO DE BLOCOS CERÂMICOS FURADOS NA HORIZONTAL DE 9X14X19 CM (ESPESSURA 9 CM) E ARGAMASSA DE ASSENTAMENTO COM PREPARO EM BETONEIRA. AF_12/2021</v>
          </cell>
          <cell r="C5980" t="str">
            <v>M2</v>
          </cell>
          <cell r="D5980">
            <v>110.66</v>
          </cell>
        </row>
        <row r="5981">
          <cell r="A5981">
            <v>103333</v>
          </cell>
          <cell r="B5981" t="str">
            <v>ALVENARIA DE VEDAÇÃO DE BLOCOS CERÂMICOS FURADOS NA HORIZONTAL DE 9X14X19 CM (ESPESSURA 9 CM) E ARGAMASSA DE ASSENTAMENTO COM PREPARO MANUAL. AF_12/2021</v>
          </cell>
          <cell r="C5981" t="str">
            <v>M2</v>
          </cell>
          <cell r="D5981">
            <v>111.78</v>
          </cell>
        </row>
        <row r="5982">
          <cell r="A5982">
            <v>103334</v>
          </cell>
          <cell r="B5982" t="str">
            <v>ALVENARIA DE VEDAÇÃO DE BLOCOS CERÂMICOS FURADOS NA HORIZONTAL DE 14X9X19 CM (ESPESSURA 14 CM, BLOCO DEITADO) E ARGAMASSA DE ASSENTAMENTO COM PREPARO EM BETONEIRA. AF_12/2021</v>
          </cell>
          <cell r="C5982" t="str">
            <v>M2</v>
          </cell>
          <cell r="D5982">
            <v>130.59</v>
          </cell>
        </row>
        <row r="5983">
          <cell r="A5983">
            <v>103335</v>
          </cell>
          <cell r="B5983" t="str">
            <v>ALVENARIA DE VEDAÇÃO DE BLOCOS CERÂMICOS FURADOS NA HORIZONTAL DE 14X9X19 CM (ESPESSURA 14 CM, BLOCO DEITADO) E ARGAMASSA DE ASSENTAMENTO COM PREPARO MANUAL. AF_12/2021</v>
          </cell>
          <cell r="C5983" t="str">
            <v>M2</v>
          </cell>
          <cell r="D5983">
            <v>132.54</v>
          </cell>
        </row>
        <row r="5984">
          <cell r="A5984">
            <v>103344</v>
          </cell>
          <cell r="B5984" t="str">
            <v>ALVENARIA DE VEDAÇÃO DE BLOCOS CERÂMICOS FURADOS NA VERTICAL DE 11,5X19X29 CM (ESPESSURA 11,5 CM) E ARGAMASSA DE ASSENTAMENTO COM PREPARO EM BETONEIRA. AF_12/2021</v>
          </cell>
          <cell r="C5984" t="str">
            <v>M2</v>
          </cell>
          <cell r="D5984">
            <v>70.77</v>
          </cell>
        </row>
        <row r="5985">
          <cell r="A5985">
            <v>103345</v>
          </cell>
          <cell r="B5985" t="str">
            <v>ALVENARIA DE VEDAÇÃO DE BLOCOS CERÂMICOS FURADOS NA VERTICAL DE 11,5X19X29 CM (ESPESSURA 11,5 CM) E ARGAMASSA DE ASSENTAMENTO COM PREPARO MANUAL. AF_12/2021</v>
          </cell>
          <cell r="C5985" t="str">
            <v>M2</v>
          </cell>
          <cell r="D5985">
            <v>72.08</v>
          </cell>
        </row>
        <row r="5986">
          <cell r="A5986">
            <v>103346</v>
          </cell>
          <cell r="B5986" t="str">
            <v>ALVENARIA DE VEDAÇÃO DE BLOCOS CERÂMICOS FURADOS NA VERTICAL DE 14X19X29 CM (ESPESSURA 14 CM) E ARGAMASSA DE ASSENTAMENTO COM PREPARO EM BETONEIRA. AF_12/2021</v>
          </cell>
          <cell r="C5986" t="str">
            <v>M2</v>
          </cell>
          <cell r="D5986">
            <v>79.25</v>
          </cell>
        </row>
        <row r="5987">
          <cell r="A5987">
            <v>103347</v>
          </cell>
          <cell r="B5987" t="str">
            <v>ALVENARIA DE VEDAÇÃO DE BLOCOS CERÂMICOS FURADOS NA VERTICAL DE 14X19X29 CM (ESPESSURA 14 CM) E ARGAMASSA DE ASSENTAMENTO COM PREPARO MANUAL. AF_12/2021</v>
          </cell>
          <cell r="C5987" t="str">
            <v>M2</v>
          </cell>
          <cell r="D5987">
            <v>80.63</v>
          </cell>
        </row>
        <row r="5988">
          <cell r="A5988">
            <v>103348</v>
          </cell>
          <cell r="B5988" t="str">
            <v>ALVENARIA DE VEDAÇÃO DE BLOCOS CERÂMICOS FURADOS NA VERTICAL DE 11,5X19X39 CM (ESPESSURA 11,5 CM) E ARGAMASSA DE ASSENTAMENTO COM PREPARO EM BETONEIRA. AF_12/2021</v>
          </cell>
          <cell r="C5988" t="str">
            <v>M2</v>
          </cell>
          <cell r="D5988">
            <v>59.04</v>
          </cell>
        </row>
        <row r="5989">
          <cell r="A5989">
            <v>103349</v>
          </cell>
          <cell r="B5989" t="str">
            <v>ALVENARIA DE VEDAÇÃO DE BLOCOS CERÂMICOS FURADOS NA VERTICAL DE 11,5X19X39 CM (ESPESSURA 11,5 CM) E ARGAMASSA DE ASSENTAMENTO COM PREPARO MANUAL. AF_12/2021</v>
          </cell>
          <cell r="C5989" t="str">
            <v>M2</v>
          </cell>
          <cell r="D5989">
            <v>60.22</v>
          </cell>
        </row>
        <row r="5990">
          <cell r="A5990">
            <v>103350</v>
          </cell>
          <cell r="B5990" t="str">
            <v>ALVENARIA DE VEDAÇÃO DE BLOCOS CERÂMICOS FURADOS NA HORIZONTAL DE 9X9X19 CM (ESPESSURA 9 CM) E ARGAMASSA DE ASSENTAMENTO COM PREPARO EM BETONEIRA. AF_12/2021</v>
          </cell>
          <cell r="C5990" t="str">
            <v>M2</v>
          </cell>
          <cell r="D5990">
            <v>159.08000000000001</v>
          </cell>
        </row>
        <row r="5991">
          <cell r="A5991">
            <v>103351</v>
          </cell>
          <cell r="B5991" t="str">
            <v>ALVENARIA DE VEDAÇÃO DE BLOCOS CERÂMICOS FURADOS NA HORIZONTAL DE 9X9X19 CM (ESPESSURA 9 CM) E ARGAMASSA DE ASSENTAMENTO COM PREPARO MANUAL. AF_12/2021</v>
          </cell>
          <cell r="C5991" t="str">
            <v>M2</v>
          </cell>
          <cell r="D5991">
            <v>160.51</v>
          </cell>
        </row>
        <row r="5992">
          <cell r="A5992">
            <v>103352</v>
          </cell>
          <cell r="B5992" t="str">
            <v>ALVENARIA DE VEDAÇÃO DE BLOCOS CERÂMICOS FURADOS NA HORIZONTAL DE 9X14X24 CM (ESPESSURA 9 CM) E ARGAMASSA DE ASSENTAMENTO COM PREPARO EM BETONEIRA. AF_12/2021</v>
          </cell>
          <cell r="C5992" t="str">
            <v>M2</v>
          </cell>
          <cell r="D5992">
            <v>94.16</v>
          </cell>
        </row>
        <row r="5993">
          <cell r="A5993">
            <v>103353</v>
          </cell>
          <cell r="B5993" t="str">
            <v>ALVENARIA DE VEDAÇÃO DE BLOCOS CERÂMICOS FURADOS NA HORIZONTAL DE 9X14X24 CM (ESPESSURA 9 CM) E ARGAMASSA DE ASSENTAMENTO COM PREPARO MANUAL. AF_12/2021</v>
          </cell>
          <cell r="C5993" t="str">
            <v>M2</v>
          </cell>
          <cell r="D5993">
            <v>95.19</v>
          </cell>
        </row>
        <row r="5994">
          <cell r="A5994">
            <v>103354</v>
          </cell>
          <cell r="B5994" t="str">
            <v>ALVENARIA DE VEDAÇÃO DE BLOCOS CERÂMICOS FURADOS NA HORIZONTAL DE 11,5X14X24 CM (ESPESSURA 11,5 CM) E ARGAMASSA DE ASSENTAMENTO COM PREPARO EM BETONEIRA. AF_12/2021</v>
          </cell>
          <cell r="C5994" t="str">
            <v>M2</v>
          </cell>
          <cell r="D5994">
            <v>79.790000000000006</v>
          </cell>
        </row>
        <row r="5995">
          <cell r="A5995">
            <v>103355</v>
          </cell>
          <cell r="B5995" t="str">
            <v>ALVENARIA DE VEDAÇÃO DE BLOCOS CERÂMICOS FURADOS NA HORIZONTAL DE 11,5X14X24 CM (ESPESSURA 11,5 CM) E ARGAMASSA DE ASSENTAMENTO COM PREPARO MANUAL. AF_12/2021</v>
          </cell>
          <cell r="C5995" t="str">
            <v>M2</v>
          </cell>
          <cell r="D5995">
            <v>80.900000000000006</v>
          </cell>
        </row>
        <row r="5996">
          <cell r="A5996">
            <v>103356</v>
          </cell>
          <cell r="B5996" t="str">
            <v>ALVENARIA DE VEDAÇÃO DE BLOCOS CERÂMICOS FURADOS NA HORIZONTAL DE 9X19X29 CM (ESPESSURA 9 CM) E ARGAMASSA DE ASSENTAMENTO COM PREPARO EM BETONEIRA. AF_12/2021</v>
          </cell>
          <cell r="C5996" t="str">
            <v>M2</v>
          </cell>
          <cell r="D5996">
            <v>52.88</v>
          </cell>
        </row>
        <row r="5997">
          <cell r="A5997">
            <v>103357</v>
          </cell>
          <cell r="B5997" t="str">
            <v>ALVENARIA DE VEDAÇÃO DE BLOCOS CERÂMICOS FURADOS NA HORIZONTAL DE 9X19X29 CM (ESPESSURA 9 CM) E ARGAMASSA DE ASSENTAMENTO COM PREPARO MANUAL. AF_12/2021</v>
          </cell>
          <cell r="C5997" t="str">
            <v>M2</v>
          </cell>
          <cell r="D5997">
            <v>53.7</v>
          </cell>
        </row>
        <row r="5998">
          <cell r="A5998">
            <v>103358</v>
          </cell>
          <cell r="B5998" t="str">
            <v>ALVENARIA DE VEDAÇÃO DE BLOCOS CERÂMICOS FURADOS NA HORIZONTAL DE 11,5X19X29 CM (ESPESSURA 11,5 CM) E ARGAMASSA DE ASSENTAMENTO COM PREPARO EM BETONEIRA. AF_12/2021</v>
          </cell>
          <cell r="C5998" t="str">
            <v>M2</v>
          </cell>
          <cell r="D5998">
            <v>61.13</v>
          </cell>
        </row>
        <row r="5999">
          <cell r="A5999">
            <v>103359</v>
          </cell>
          <cell r="B5999" t="str">
            <v>ALVENARIA DE VEDAÇÃO DE BLOCOS CERÂMICOS FURADOS NA HORIZONTAL DE 11,5X19X29 CM (ESPESSURA 11,5 CM) E ARGAMASSA DE ASSENTAMENTO COM PREPARO MANUAL. AF_12/2021</v>
          </cell>
          <cell r="C5999" t="str">
            <v>M2</v>
          </cell>
          <cell r="D5999">
            <v>62.02</v>
          </cell>
        </row>
        <row r="6000">
          <cell r="A6000">
            <v>103360</v>
          </cell>
          <cell r="B6000" t="str">
            <v>ALVENARIA DE VEDAÇÃO DE BLOCOS CERÂMICOS FURADOS NA HORIZONTAL DE 14X19X29 CM (ESPESSURA 14 CM) E ARGAMASSA DE ASSENTAMENTO COM PREPARO EM BETONEIRA. AF_12/2021</v>
          </cell>
          <cell r="C6000" t="str">
            <v>M2</v>
          </cell>
          <cell r="D6000">
            <v>71.739999999999995</v>
          </cell>
        </row>
        <row r="6001">
          <cell r="A6001">
            <v>103361</v>
          </cell>
          <cell r="B6001" t="str">
            <v>ALVENARIA DE VEDAÇÃO DE BLOCOS CERÂMICOS FURADOS NA HORIZONTAL DE 14X19X29 CM (ESPESSURA 14 CM) E ARGAMASSA DE ASSENTAMENTO COM PREPARO MANUAL. AF_12/2021</v>
          </cell>
          <cell r="C6001" t="str">
            <v>M2</v>
          </cell>
          <cell r="D6001">
            <v>72.86</v>
          </cell>
        </row>
        <row r="6002">
          <cell r="A6002">
            <v>103362</v>
          </cell>
          <cell r="B6002" t="str">
            <v>ALVENARIA DE VEDAÇÃO DE BLOCOS CERÂMICOS FURADOS NA HORIZONTAL DE 19X19X29 CM (ESPESSURA 19 CM) E ARGAMASSA DE ASSENTAMENTO COM PREPARO EM BETONEIRA. AF_12/2021</v>
          </cell>
          <cell r="C6002" t="str">
            <v>M2</v>
          </cell>
          <cell r="D6002">
            <v>86.33</v>
          </cell>
        </row>
        <row r="6003">
          <cell r="A6003">
            <v>103363</v>
          </cell>
          <cell r="B6003" t="str">
            <v>ALVENARIA DE VEDAÇÃO DE BLOCOS CERÂMICOS FURADOS NA HORIZONTAL DE 19X19X29 CM (ESPESSURA 19 CM) E ARGAMASSA DE ASSENTAMENTO COM PREPARO MANUAL. AF_12/2021</v>
          </cell>
          <cell r="C6003" t="str">
            <v>M2</v>
          </cell>
          <cell r="D6003">
            <v>87.59</v>
          </cell>
        </row>
        <row r="6004">
          <cell r="A6004">
            <v>103364</v>
          </cell>
          <cell r="B6004" t="str">
            <v>ALVENARIA DE VEDAÇÃO DE BLOCOS CERÂMICOS FURADOS NA HORIZONTAL DE 9X19X39 CM (ESPESSURA 9 CM) E ARGAMASSA DE ASSENTAMENTO COM PREPARO EM BETONEIRA. AF_12/2021</v>
          </cell>
          <cell r="C6004" t="str">
            <v>M2</v>
          </cell>
          <cell r="D6004">
            <v>43.69</v>
          </cell>
        </row>
        <row r="6005">
          <cell r="A6005">
            <v>103365</v>
          </cell>
          <cell r="B6005" t="str">
            <v>ALVENARIA DE VEDAÇÃO DE BLOCOS CERÂMICOS FURADOS NA HORIZONTAL DE 9X19X39 CM (ESPESSURA 9 CM) E ARGAMASSA DE ASSENTAMENTO COM PREPARO MANUAL. AF_12/2021</v>
          </cell>
          <cell r="C6005" t="str">
            <v>M2</v>
          </cell>
          <cell r="D6005">
            <v>44.21</v>
          </cell>
        </row>
        <row r="6006">
          <cell r="A6006">
            <v>103366</v>
          </cell>
          <cell r="B6006" t="str">
            <v>ALVENARIA DE VEDAÇÃO DE BLOCOS CERÂMICOS FURADOS NA HORIZONTAL DE 11,5X19X39 CM (ESPESSURA 11,5 CM) E ARGAMASSA DE ASSENTAMENTO COM PREPARO EM BETONEIRA. AF_12/2021</v>
          </cell>
          <cell r="C6006" t="str">
            <v>M2</v>
          </cell>
          <cell r="D6006">
            <v>52.57</v>
          </cell>
        </row>
        <row r="6007">
          <cell r="A6007">
            <v>103367</v>
          </cell>
          <cell r="B6007" t="str">
            <v>ALVENARIA DE VEDAÇÃO DE BLOCOS CERÂMICOS FURADOS NA HORIZONTAL DE 11,5X19X39 CM (ESPESSURA 11,5 CM) E ARGAMASSA DE ASSENTAMENTO COM PREPARO MANUAL. AF_12/2021</v>
          </cell>
          <cell r="C6007" t="str">
            <v>M2</v>
          </cell>
          <cell r="D6007">
            <v>53.37</v>
          </cell>
        </row>
        <row r="6008">
          <cell r="A6008">
            <v>103368</v>
          </cell>
          <cell r="B6008" t="str">
            <v>ALVENARIA DE VEDAÇÃO DE BLOCOS CERÂMICOS FURADOS NA HORIZONTAL DE 14X19X39 CM (ESPESSURA 14 CM) E ARGAMASSA DE ASSENTAMENTO COM PREPARO EM BETONEIRA. AF_12/2021</v>
          </cell>
          <cell r="C6008" t="str">
            <v>M2</v>
          </cell>
          <cell r="D6008">
            <v>59.95</v>
          </cell>
        </row>
        <row r="6009">
          <cell r="A6009">
            <v>103369</v>
          </cell>
          <cell r="B6009" t="str">
            <v>ALVENARIA DE VEDAÇÃO DE BLOCOS CERÂMICOS FURADOS NA HORIZONTAL DE 14X19X39 CM (ESPESSURA 14 CM) E ARGAMASSA DE ASSENTAMENTO COM PREPARO MANUAL. AF_12/2021</v>
          </cell>
          <cell r="C6009" t="str">
            <v>M2</v>
          </cell>
          <cell r="D6009">
            <v>60.96</v>
          </cell>
        </row>
        <row r="6010">
          <cell r="A6010">
            <v>103370</v>
          </cell>
          <cell r="B6010" t="str">
            <v>ALVENARIA DE VEDAÇÃO DE BLOCOS CERÂMICOS FURADOS NA HORIZONTAL DE 19X19X39 CM (ESPESSURA 19 CM) E ARGAMASSA DE ASSENTAMENTO COM PREPARO EM BETONEIRA. AF_12/2021</v>
          </cell>
          <cell r="C6010" t="str">
            <v>M2</v>
          </cell>
          <cell r="D6010">
            <v>74.790000000000006</v>
          </cell>
        </row>
        <row r="6011">
          <cell r="A6011">
            <v>103371</v>
          </cell>
          <cell r="B6011" t="str">
            <v>ALVENARIA DE VEDAÇÃO DE BLOCOS CERÂMICOS FURADOS NA HORIZONTAL DE 19X19X39 CM (ESPESSURA 19 CM) E ARGAMASSA DE ASSENTAMENTO COM PREPARO MANUAL. AF_12/2021</v>
          </cell>
          <cell r="C6011" t="str">
            <v>M2</v>
          </cell>
          <cell r="D6011">
            <v>75.930000000000007</v>
          </cell>
        </row>
        <row r="6012">
          <cell r="A6012">
            <v>89282</v>
          </cell>
          <cell r="B6012" t="str">
            <v>ALVENARIA ESTRUTURAL DE BLOCOS CERÂMICOS 14X19X39, (ESPESSURA DE 14 CM), UTILIZANDO PALHETA E ARGAMASSA DE ASSENTAMENTO COM PREPARO EM BETONEIRA. AF_03/2023</v>
          </cell>
          <cell r="C6012" t="str">
            <v>M2</v>
          </cell>
          <cell r="D6012">
            <v>59.24</v>
          </cell>
        </row>
        <row r="6013">
          <cell r="A6013">
            <v>89283</v>
          </cell>
          <cell r="B6013" t="str">
            <v>ALVENARIA ESTRUTURAL DE BLOCOS CERÂMICOS 14X19X39, (ESPESSURA DE 14 CM), UTILIZANDO PALHETA E ARGAMASSA DE ASSENTAMENTO COM PREPARO MANUAL. AF_03/2023</v>
          </cell>
          <cell r="C6013" t="str">
            <v>M2</v>
          </cell>
          <cell r="D6013">
            <v>60.47</v>
          </cell>
        </row>
        <row r="6014">
          <cell r="A6014">
            <v>89290</v>
          </cell>
          <cell r="B6014" t="str">
            <v>ALVENARIA ESTRUTURAL DE BLOCOS CERÂMICOS 14X19X29, (ESPESSURA DE 14 CM), UTILIZANDO PALHETA E ARGAMASSA DE ASSENTAMENTO COM PREPARO EM BETONEIRA. AF_03/2023</v>
          </cell>
          <cell r="C6014" t="str">
            <v>M2</v>
          </cell>
          <cell r="D6014">
            <v>67.39</v>
          </cell>
        </row>
        <row r="6015">
          <cell r="A6015">
            <v>89291</v>
          </cell>
          <cell r="B6015" t="str">
            <v>ALVENARIA ESTRUTURAL DE BLOCOS CERÂMICOS 14X19X29, (ESPESSURA DE 14 CM), UTILIZANDO PALHETA E ARGAMASSA DE ASSENTAMENTO COM PREPARO MANUAL. AF_03/2023</v>
          </cell>
          <cell r="C6015" t="str">
            <v>M2</v>
          </cell>
          <cell r="D6015">
            <v>68.739999999999995</v>
          </cell>
        </row>
        <row r="6016">
          <cell r="A6016">
            <v>89298</v>
          </cell>
          <cell r="B6016" t="str">
            <v>ALVENARIA ESTRUTURAL DE BLOCOS CERÂMICOS 14X19X39, (ESPESSURA DE 14 CM), UTILIZANDO COLHER DE PEDREIRO E ARGAMASSA DE ASSENTAMENTO COM PREPARO EM BETONEIRA. AF_03/2023</v>
          </cell>
          <cell r="C6016" t="str">
            <v>M2</v>
          </cell>
          <cell r="D6016">
            <v>70.47</v>
          </cell>
        </row>
        <row r="6017">
          <cell r="A6017">
            <v>89299</v>
          </cell>
          <cell r="B6017" t="str">
            <v>ALVENARIA ESTRUTURAL DE BLOCOS CERÂMICOS 14X19X39, (ESPESSURA DE 14 CM), UTILIZANDO COLHER DE PEDREIRO E ARGAMASSA DE ASSENTAMENTO COM PREPARO MANUAL. AF_03/2023</v>
          </cell>
          <cell r="C6017" t="str">
            <v>M2</v>
          </cell>
          <cell r="D6017">
            <v>72.11</v>
          </cell>
        </row>
        <row r="6018">
          <cell r="A6018">
            <v>89306</v>
          </cell>
          <cell r="B6018" t="str">
            <v>ALVENARIA ESTRUTURAL DE BLOCOS CERÂMICOS 14X19X29, (ESPESSURA DE 14 CM), UTILIZANDO COLHER DE PEDREIRO E ARGAMASSA DE ASSENTAMENTO COM PREPARO EM BETONEIRA. AF_03/2023</v>
          </cell>
          <cell r="C6018" t="str">
            <v>M2</v>
          </cell>
          <cell r="D6018">
            <v>83.35</v>
          </cell>
        </row>
        <row r="6019">
          <cell r="A6019">
            <v>89307</v>
          </cell>
          <cell r="B6019" t="str">
            <v>ALVENARIA ESTRUTURAL DE BLOCOS CERÂMICOS 14X19X29, (ESPESSURA DE 14 CM), UTILIZANDO COLHER DE PEDREIRO E ARGAMASSA DE ASSENTAMENTO COM PREPARO MANUAL. AF_03/2023</v>
          </cell>
          <cell r="C6019" t="str">
            <v>M2</v>
          </cell>
          <cell r="D6019">
            <v>85.17</v>
          </cell>
        </row>
        <row r="6020">
          <cell r="A6020">
            <v>101157</v>
          </cell>
          <cell r="B6020" t="str">
            <v>ALVENARIA DE VEDAÇÃO DE BLOCOS DE GESSO DE 7X50X66CM (ESPESSURA 7CM). AF_05/2020</v>
          </cell>
          <cell r="C6020" t="str">
            <v>M2</v>
          </cell>
          <cell r="D6020">
            <v>60.89</v>
          </cell>
        </row>
        <row r="6021">
          <cell r="A6021">
            <v>101158</v>
          </cell>
          <cell r="B6021" t="str">
            <v>ALVENARIA DE VEDAÇÃO DE BLOCOS DE GESSO DE 10X50X66CM (ESPESSURA 10CM). AF_05/2020</v>
          </cell>
          <cell r="C6021" t="str">
            <v>M2</v>
          </cell>
          <cell r="D6021">
            <v>79.41</v>
          </cell>
        </row>
        <row r="6022">
          <cell r="A6022">
            <v>101162</v>
          </cell>
          <cell r="B6022" t="str">
            <v>ALVENARIA DE VEDAÇÃO COM ELEMENTO VAZADO DE CERÂMICA (COBOGÓ) DE 7X20X20CM E ARGAMASSA DE ASSENTAMENTO COM PREPARO EM BETONEIRA. AF_05/2020</v>
          </cell>
          <cell r="C6022" t="str">
            <v>M2</v>
          </cell>
          <cell r="D6022">
            <v>136.16999999999999</v>
          </cell>
        </row>
        <row r="6023">
          <cell r="A6023">
            <v>103316</v>
          </cell>
          <cell r="B6023" t="str">
            <v>ALVENARIA DE VEDAÇÃO DE BLOCOS VAZADOS DE CONCRETO DE 9X19X39 CM (ESPESSURA 9 CM) E ARGAMASSA DE ASSENTAMENTO COM PREPARO EM BETONEIRA. AF_12/2021</v>
          </cell>
          <cell r="C6023" t="str">
            <v>M2</v>
          </cell>
          <cell r="D6023">
            <v>76.38</v>
          </cell>
        </row>
        <row r="6024">
          <cell r="A6024">
            <v>103317</v>
          </cell>
          <cell r="B6024" t="str">
            <v>ALVENARIA DE VEDAÇÃO DE BLOCOS VAZADOS DE CONCRETO DE 9X19X39 CM (ESPESSURA 9 CM) E ARGAMASSA DE ASSENTAMENTO COM PREPARO MANUAL. AF_12/2021</v>
          </cell>
          <cell r="C6024" t="str">
            <v>M2</v>
          </cell>
          <cell r="D6024">
            <v>77.31</v>
          </cell>
        </row>
        <row r="6025">
          <cell r="A6025">
            <v>103318</v>
          </cell>
          <cell r="B6025" t="str">
            <v>ALVENARIA DE VEDAÇÃO DE BLOCOS VAZADOS DE CONCRETO DE 14X19X39 CM (ESPESSURA 14 CM)  E ARGAMASSA DE ASSENTAMENTO COM PREPARO EM BETONEIRA. AF_12/2021</v>
          </cell>
          <cell r="C6025" t="str">
            <v>M2</v>
          </cell>
          <cell r="D6025">
            <v>99.06</v>
          </cell>
        </row>
        <row r="6026">
          <cell r="A6026">
            <v>103319</v>
          </cell>
          <cell r="B6026" t="str">
            <v>ALVENARIA DE VEDAÇÃO DE BLOCOS VAZADOS DE CONCRETO DE 14X19X39 CM (ESPESSURA 14 CM) E ARGAMASSA DE ASSENTAMENTO COM PREPARO MANUAL. AF_12/2021</v>
          </cell>
          <cell r="C6026" t="str">
            <v>M2</v>
          </cell>
          <cell r="D6026">
            <v>100.15</v>
          </cell>
        </row>
        <row r="6027">
          <cell r="A6027">
            <v>103320</v>
          </cell>
          <cell r="B6027" t="str">
            <v>ALVENARIA DE VEDAÇÃO DE BLOCOS VAZADOS DE CONCRETO DE 19X19X39 CM (ESPESSURA 19 CM) E ARGAMASSA DE ASSENTAMENTO COM PREPARO EM BETONEIRA. AF_12/2021</v>
          </cell>
          <cell r="C6027" t="str">
            <v>M2</v>
          </cell>
          <cell r="D6027">
            <v>119.12</v>
          </cell>
        </row>
        <row r="6028">
          <cell r="A6028">
            <v>103321</v>
          </cell>
          <cell r="B6028" t="str">
            <v>ALVENARIA DE VEDAÇÃO DE BLOCOS VAZADOS DE CONCRETO DE 19X19X39 CM (ESPESSURA 19 CM) E ARGAMASSA DE ASSENTAMENTO COM PREPARO MANUAL. AF_12/2021</v>
          </cell>
          <cell r="C6028" t="str">
            <v>M2</v>
          </cell>
          <cell r="D6028">
            <v>120.48</v>
          </cell>
        </row>
        <row r="6029">
          <cell r="A6029">
            <v>103336</v>
          </cell>
          <cell r="B6029" t="str">
            <v>ALVENARIA DE VEDAÇÃO DE BLOCOS  VAZADOS DE CONCRETO APARENTE DE 9X19X39 CM (ESPESSURA 9 CM) E ARGAMASSA DE ASSENTAMENTO COM PREPARO EM BETONEIRA. AF_12/2021</v>
          </cell>
          <cell r="C6029" t="str">
            <v>M2</v>
          </cell>
          <cell r="D6029">
            <v>85.78</v>
          </cell>
        </row>
        <row r="6030">
          <cell r="A6030">
            <v>103337</v>
          </cell>
          <cell r="B6030" t="str">
            <v>ALVENARIA DE VEDAÇÃO DE BLOCOS  VAZADOS DE CONCRETO APARENTE DE 9X19X39 CM (ESPESSURA 9 CM) E ARGAMASSA DE ASSENTAMENTO COM PREPARO MANUAL. AF_12/2021</v>
          </cell>
          <cell r="C6030" t="str">
            <v>M2</v>
          </cell>
          <cell r="D6030">
            <v>86.71</v>
          </cell>
        </row>
        <row r="6031">
          <cell r="A6031">
            <v>103338</v>
          </cell>
          <cell r="B6031" t="str">
            <v>ALVENARIA DE VEDAÇÃO DE BLOCOS  VAZADOS DE CONCRETO APARENTE DE 14X19X39 CM (ESPESSURA 14 CM) E ARGAMASSA DE ASSENTAMENTO COM PREPARO EM BETONEIRA. AF_12/2021</v>
          </cell>
          <cell r="C6031" t="str">
            <v>M2</v>
          </cell>
          <cell r="D6031">
            <v>112.78</v>
          </cell>
        </row>
        <row r="6032">
          <cell r="A6032">
            <v>103339</v>
          </cell>
          <cell r="B6032" t="str">
            <v>ALVENARIA DE VEDAÇÃO DE BLOCOS  VAZADOS DE CONCRETO APARENTE DE 14X19X39 CM (ESPESSURA 14 CM) E ARGAMASSA DE ASSENTAMENTO COM PREPARO MANUAL. AF_12/2021</v>
          </cell>
          <cell r="C6032" t="str">
            <v>M2</v>
          </cell>
          <cell r="D6032">
            <v>113.87</v>
          </cell>
        </row>
        <row r="6033">
          <cell r="A6033">
            <v>103340</v>
          </cell>
          <cell r="B6033" t="str">
            <v>ALVENARIA DE VEDAÇÃO DE BLOCOS  VAZADOS DE CONCRETO APARENTE DE 19X19X39 CM (ESPESSURA 19 CM) E ARGAMASSA DE ASSENTAMENTO COM PREPARO EM BETONEIRA. AF_12/2021</v>
          </cell>
          <cell r="C6033" t="str">
            <v>M2</v>
          </cell>
          <cell r="D6033">
            <v>136.59</v>
          </cell>
        </row>
        <row r="6034">
          <cell r="A6034">
            <v>103341</v>
          </cell>
          <cell r="B6034" t="str">
            <v>ALVENARIA DE VEDAÇÃO DE BLOCOS  VAZADOS DE CONCRETO APARENTE DE 19X19X39 CM (ESPESSURA 19 CM) E ARGAMASSA DE ASSENTAMENTO COM PREPARO MANUAL. AF_12/2021</v>
          </cell>
          <cell r="C6034" t="str">
            <v>M2</v>
          </cell>
          <cell r="D6034">
            <v>137.94999999999999</v>
          </cell>
        </row>
        <row r="6035">
          <cell r="A6035">
            <v>103342</v>
          </cell>
          <cell r="B6035" t="str">
            <v>ALVENARIA DE VEDAÇÃO DE BLOCOS  VAZADOS DE CONCRETO DE 14X19X29 CM (ESPESSURA 14 CM) E ARGAMASSA DE ASSENTAMENTO COM PREPARO EM BETONEIRA. AF_12/2021</v>
          </cell>
          <cell r="C6035" t="str">
            <v>M2</v>
          </cell>
          <cell r="D6035">
            <v>115.67</v>
          </cell>
        </row>
        <row r="6036">
          <cell r="A6036">
            <v>103343</v>
          </cell>
          <cell r="B6036" t="str">
            <v>ALVENARIA DE VEDAÇÃO DE BLOCOS  VAZADOS DE CONCRETO DE 14X19X29 CM (ESPESSURA 14 CM) E ARGAMASSA DE ASSENTAMENTO COM PREPARO MANUAL. AF_12/2021</v>
          </cell>
          <cell r="C6036" t="str">
            <v>M2</v>
          </cell>
          <cell r="D6036">
            <v>116.87</v>
          </cell>
        </row>
        <row r="6037">
          <cell r="A6037">
            <v>89453</v>
          </cell>
          <cell r="B6037" t="str">
            <v>ALVENARIA DE BLOCOS DE CONCRETO ESTRUTURAL 14X19X39 CM (ESPESSURA 14 CM), FBK = 4,5 MPA, UTILIZANDO PALHETA. AF_10/2022</v>
          </cell>
          <cell r="C6037" t="str">
            <v>M2</v>
          </cell>
          <cell r="D6037">
            <v>87.39</v>
          </cell>
        </row>
        <row r="6038">
          <cell r="A6038">
            <v>89455</v>
          </cell>
          <cell r="B6038" t="str">
            <v>ALVENARIA DE BLOCOS DE CONCRETO ESTRUTURAL 14X19X39 CM (ESPESSURA 14 CM), FBK = 14 MPA, UTILIZANDO PALHETA. AF_10/2022</v>
          </cell>
          <cell r="C6038" t="str">
            <v>M2</v>
          </cell>
          <cell r="D6038">
            <v>106.2</v>
          </cell>
        </row>
        <row r="6039">
          <cell r="A6039">
            <v>89462</v>
          </cell>
          <cell r="B6039" t="str">
            <v>ALVENARIA DE BLOCOS DE CONCRETO ESTRUTURAL 14X19X29 CM (ESPESSURA 14 CM), FBK = 4,5 MPA, UTILIZANDO PALHETA. AF_10/2022</v>
          </cell>
          <cell r="C6039" t="str">
            <v>M2</v>
          </cell>
          <cell r="D6039">
            <v>115.12</v>
          </cell>
        </row>
        <row r="6040">
          <cell r="A6040">
            <v>89464</v>
          </cell>
          <cell r="B6040" t="str">
            <v>ALVENARIA DE BLOCOS DE CONCRETO ESTRUTURAL 14X19X29 CM (ESPESSURA 14 CM), FBK = 14,0 MPA, UTILIZANDO PALHETA. AF_10/2022</v>
          </cell>
          <cell r="C6040" t="str">
            <v>M2</v>
          </cell>
          <cell r="D6040">
            <v>135.65</v>
          </cell>
        </row>
        <row r="6041">
          <cell r="A6041">
            <v>89470</v>
          </cell>
          <cell r="B6041" t="str">
            <v>ALVENARIA DE BLOCOS DE CONCRETO ESTRUTURAL 14X19X39 CM (ESPESSURA 14 CM), FBK = 4,5 MPA, UTILIZANDO COLHER DE PEDREIRO. AF_10/2022</v>
          </cell>
          <cell r="C6041" t="str">
            <v>M2</v>
          </cell>
          <cell r="D6041">
            <v>98.72</v>
          </cell>
        </row>
        <row r="6042">
          <cell r="A6042">
            <v>89472</v>
          </cell>
          <cell r="B6042" t="str">
            <v>ALVENARIA DE BLOCOS DE CONCRETO ESTRUTURAL 14X19X39 CM (ESPESSURA 14 CM), FBK = 14 MPA, UTILIZANDO COLHER DE PEDREIRO. AF_10/2022</v>
          </cell>
          <cell r="C6042" t="str">
            <v>M2</v>
          </cell>
          <cell r="D6042">
            <v>118.5</v>
          </cell>
        </row>
        <row r="6043">
          <cell r="A6043">
            <v>89478</v>
          </cell>
          <cell r="B6043" t="str">
            <v>ALVENARIA DE BLOCOS DE CONCRETO ESTRUTURAL 14X19X29 CM (ESPESSURA 14 CM), FBK = 4,5 MPA, UTILIZANDO COLHER DE PEDREIRO. AF_10/2022</v>
          </cell>
          <cell r="C6043" t="str">
            <v>M2</v>
          </cell>
          <cell r="D6043">
            <v>133.79</v>
          </cell>
        </row>
        <row r="6044">
          <cell r="A6044">
            <v>89480</v>
          </cell>
          <cell r="B6044" t="str">
            <v>ALVENARIA DE BLOCOS DE CONCRETO ESTRUTURAL 14X19X29 CM (ESPESSURA 14 CM), FBK = 14 MPA, UTILIZANDO COLHER DE PEDREIRO. AF_10/2022</v>
          </cell>
          <cell r="C6044" t="str">
            <v>M2</v>
          </cell>
          <cell r="D6044">
            <v>155.29</v>
          </cell>
        </row>
        <row r="6045">
          <cell r="A6045">
            <v>101161</v>
          </cell>
          <cell r="B6045" t="str">
            <v>ALVENARIA DE VEDAÇÃO COM ELEMENTO VAZADO DE CONCRETO (COBOGÓ) DE 7X50X50CM E ARGAMASSA DE ASSENTAMENTO COM PREPARO EM BETONEIRA. AF_05/2020</v>
          </cell>
          <cell r="C6045" t="str">
            <v>M2</v>
          </cell>
          <cell r="D6045">
            <v>227.84</v>
          </cell>
        </row>
        <row r="6046">
          <cell r="A6046">
            <v>101163</v>
          </cell>
          <cell r="B6046" t="str">
            <v>ALVENARIA DE VEDAÇÃO COM BLOCO DE VIDRO VAZADO, TIPO VENEZIANA, DE 6X20X20CM E ARGAMASSA DE ASSENTAMENTO COM PREPARO EM BETONEIRA. AF_05/2020</v>
          </cell>
          <cell r="C6046" t="str">
            <v>M2</v>
          </cell>
          <cell r="D6046">
            <v>750.32</v>
          </cell>
        </row>
        <row r="6047">
          <cell r="A6047">
            <v>101164</v>
          </cell>
          <cell r="B6047" t="str">
            <v>ALVENARIA DE VEDAÇÃO COM BLOCO DE VIDRO, TIPO CANELADO, DE 8X19X19CM E ARGAMASSA DE ASSENTAMENTO COM PREPARO EM BETONEIRA. AF_05/2020</v>
          </cell>
          <cell r="C6047" t="str">
            <v>M2</v>
          </cell>
          <cell r="D6047">
            <v>761.11</v>
          </cell>
        </row>
        <row r="6048">
          <cell r="A6048">
            <v>96358</v>
          </cell>
          <cell r="B6048" t="str">
            <v>PAREDE COM SISTEMA EM CHAPAS DE GESSO PARA DRYWALL, USO INTERNO, COM DUAS FACES SIMPLES E ESTRUTURA METÁLICA COM GUIAS SIMPLES, SEM VÃOS. AF_07/2023_PS</v>
          </cell>
          <cell r="C6048" t="str">
            <v>M2</v>
          </cell>
          <cell r="D6048">
            <v>86.08</v>
          </cell>
        </row>
        <row r="6049">
          <cell r="A6049">
            <v>96359</v>
          </cell>
          <cell r="B6049" t="str">
            <v>PAREDE COM SISTEMA EM CHAPAS DE GESSO PARA DRYWALL, USO INTERNO, COM DUAS FACES SIMPLES E ESTRUTURA METÁLICA COM GUIAS SIMPLES PARA PAREDES COM ÁREA LÍQUIDA MAIOR OU IGUAL A 6 M2, COM VÃOS. AF_07/2023_PS</v>
          </cell>
          <cell r="C6049" t="str">
            <v>M2</v>
          </cell>
          <cell r="D6049">
            <v>95.3</v>
          </cell>
        </row>
        <row r="6050">
          <cell r="A6050">
            <v>96360</v>
          </cell>
          <cell r="B6050" t="str">
            <v>PAREDE COM SISTEMA EM CHAPAS DE GESSO PARA DRYWALL, USO INTERNO, COM DUAS FACES SIMPLES E ESTRUTURA METÁLICA COM GUIAS DUPLAS, SEM VÃOS. AF_07/2023_PS</v>
          </cell>
          <cell r="C6050" t="str">
            <v>M2</v>
          </cell>
          <cell r="D6050">
            <v>108.43</v>
          </cell>
        </row>
        <row r="6051">
          <cell r="A6051">
            <v>96361</v>
          </cell>
          <cell r="B6051" t="str">
            <v>PAREDE COM SISTEMA EM CHAPAS DE GESSO PARA DRYWALL, USO INTERNO, COM DUAS FACES SIMPLES E ESTRUTURA METÁLICA COM GUIAS DUPLAS PARA PAREDES COM ÁREA LÍQUIDA MAIOR OU IGUAL A 6 M2, COM VÃOS. AF_07/2023_PS</v>
          </cell>
          <cell r="C6051" t="str">
            <v>M2</v>
          </cell>
          <cell r="D6051">
            <v>125.55</v>
          </cell>
        </row>
        <row r="6052">
          <cell r="A6052">
            <v>96362</v>
          </cell>
          <cell r="B6052" t="str">
            <v>PAREDE COM SISTEMA EM CHAPAS DE GESSO PARA DRYWALL, USO INTERNO, COM UMA FACE SIMPLES E OUTRA FACE DUPLA E ESTRUTURA METÁLICA COM GUIAS SIMPLES, SEM VÃOS. AF_07/2023_PS</v>
          </cell>
          <cell r="C6052" t="str">
            <v>M2</v>
          </cell>
          <cell r="D6052">
            <v>112.58</v>
          </cell>
        </row>
        <row r="6053">
          <cell r="A6053">
            <v>96363</v>
          </cell>
          <cell r="B6053" t="str">
            <v>PAREDE COM SISTEMA EM CHAPAS DE GESSO PARA DRYWALL, USO INTERNO, COM UMA FACE SIMPLES E OUTRA FACE DUPLA E ESTRUTURA METÁLICA COM GUIAS SIMPLES PARA PAREDES COM ÁREA LÍQUIDA MAIOR OU IGUAL A 6 M2, COM VÃOS. AF_07/2023_PS</v>
          </cell>
          <cell r="C6053" t="str">
            <v>M2</v>
          </cell>
          <cell r="D6053">
            <v>122.47</v>
          </cell>
        </row>
        <row r="6054">
          <cell r="A6054">
            <v>96364</v>
          </cell>
          <cell r="B6054" t="str">
            <v>PAREDE COM SISTEMA EM CHAPAS DE GESSO PARA DRYWALL, USO INTERNO COM UMA FACE SIMPLES E OUTRA FACE DUPLA E ESTRUTURA METÁLICA COM GUIAS DUPLAS, SEM VÃOS. AF_07/2023_PS</v>
          </cell>
          <cell r="C6054" t="str">
            <v>M2</v>
          </cell>
          <cell r="D6054">
            <v>134.93</v>
          </cell>
        </row>
        <row r="6055">
          <cell r="A6055">
            <v>96365</v>
          </cell>
          <cell r="B6055" t="str">
            <v>PAREDE COM SISTEMA EM CHAPAS DE GESSO PARA DRYWALL, USO INTERNO, COM UMA FACE SIMPLES E OUTRA FACE DUPLA E   ESTRUTURA METÁLICA COM GUIAS DUPLAS PARA PAREDES COM ÁREA LÍQUIDA MAIOR OU IGUAL A 6 M2, COM VÃOS. AF_07/2023_PS</v>
          </cell>
          <cell r="C6055" t="str">
            <v>M2</v>
          </cell>
          <cell r="D6055">
            <v>152.74</v>
          </cell>
        </row>
        <row r="6056">
          <cell r="A6056">
            <v>96366</v>
          </cell>
          <cell r="B6056" t="str">
            <v>PAREDE COM SISTEMA EM CHAPAS DE GESSO PARA DRYWALL, USO INTERNO, COM DUAS FACES DUPLAS E ESTRUTURA METÁLICA COM GUIAS SIMPLES, SEM VÃOS. AF_07/2023_PS</v>
          </cell>
          <cell r="C6056" t="str">
            <v>M2</v>
          </cell>
          <cell r="D6056">
            <v>139.09</v>
          </cell>
        </row>
        <row r="6057">
          <cell r="A6057">
            <v>96367</v>
          </cell>
          <cell r="B6057" t="str">
            <v>PAREDE COM SISTEMA EM CHAPAS DE GESSO PARA DRYWALL, USO INTERNO, COM DUAS FACES DUPLAS E ESTRUTURA METÁLICA COM GUIAS SIMPLES PARA PAREDES COM ÁREA LÍQUIDA MAIOR OU IGUAL A 6 M2, COM VÃOS. AF_07/2023_PS</v>
          </cell>
          <cell r="C6057" t="str">
            <v>M2</v>
          </cell>
          <cell r="D6057">
            <v>149.63999999999999</v>
          </cell>
        </row>
        <row r="6058">
          <cell r="A6058">
            <v>96368</v>
          </cell>
          <cell r="B6058" t="str">
            <v>PAREDE COM SISTEMA EM CHAPAS DE GESSO PARA DRYWALL, USO INTERNO COM DUAS FACES DUPLAS E ESTRUTURA METÁLICA COM GUIAS DUPLAS, SEM VÃOS. AF_07/2023_PS</v>
          </cell>
          <cell r="C6058" t="str">
            <v>M2</v>
          </cell>
          <cell r="D6058">
            <v>161.46</v>
          </cell>
        </row>
        <row r="6059">
          <cell r="A6059">
            <v>96369</v>
          </cell>
          <cell r="B6059" t="str">
            <v>PAREDE COM SISTEMA EM CHAPAS DE GESSO PARA DRYWALL, USO INTERNO, COM DUAS FACES DUPLAS E ESTRUTURA METÁLICA COM GUIAS DUPLAS PARA PAREDES COM ÁREA LÍQUIDA MAIOR OU IGUAL A 6 M2, COM VÃOS. AF_07/2023_PS</v>
          </cell>
          <cell r="C6059" t="str">
            <v>M2</v>
          </cell>
          <cell r="D6059">
            <v>179.92</v>
          </cell>
        </row>
        <row r="6060">
          <cell r="A6060">
            <v>96370</v>
          </cell>
          <cell r="B6060" t="str">
            <v>PAREDE COM SISTEMA EM CHAPAS DE GESSO PARA DRYWALL, USO INTERNO, COM UMA FACE SIMPLES E ESTRUTURA METÁLICA COM GUIAS SIMPLES, SEM VÃOS. AF_07/2023_PS</v>
          </cell>
          <cell r="C6060" t="str">
            <v>M2</v>
          </cell>
          <cell r="D6060">
            <v>55.58</v>
          </cell>
        </row>
        <row r="6061">
          <cell r="A6061">
            <v>96371</v>
          </cell>
          <cell r="B6061" t="str">
            <v>PAREDE COM SISTEMA EM CHAPAS DE GESSO PARA DRYWALL, USO INTERNO, COM UMA FACE SIMPLES E ESTRUTURA METÁLICA COM GUIAS SIMPLES PARA PAREDES COM ÁREA LÍQUIDA MAIOR OU IGUAL A 6 M2, COM VÃOS. AF_07/2023_PS</v>
          </cell>
          <cell r="C6061" t="str">
            <v>M2</v>
          </cell>
          <cell r="D6061">
            <v>64.11</v>
          </cell>
        </row>
        <row r="6062">
          <cell r="A6062">
            <v>96373</v>
          </cell>
          <cell r="B6062" t="str">
            <v>INSTALAÇÃO DE REFORÇO METÁLICO EM PAREDE DRYWALL. AF_07/2023</v>
          </cell>
          <cell r="C6062" t="str">
            <v>M</v>
          </cell>
          <cell r="D6062">
            <v>9.7200000000000006</v>
          </cell>
        </row>
        <row r="6063">
          <cell r="A6063">
            <v>96374</v>
          </cell>
          <cell r="B6063" t="str">
            <v>INSTALAÇÃO DE REFORÇO DE MADEIRA EM PAREDE DRYWALL. AF_07/2023</v>
          </cell>
          <cell r="C6063" t="str">
            <v>M</v>
          </cell>
          <cell r="D6063">
            <v>31.27</v>
          </cell>
        </row>
        <row r="6064">
          <cell r="A6064">
            <v>102235</v>
          </cell>
          <cell r="B6064" t="str">
            <v>DIVISÓRIA FIXA EM VIDRO TEMPERADO 10 MM, SEM ABERTURA. AF_01/2021_PS</v>
          </cell>
          <cell r="C6064" t="str">
            <v>M2</v>
          </cell>
          <cell r="D6064">
            <v>599.21</v>
          </cell>
        </row>
        <row r="6065">
          <cell r="A6065">
            <v>102253</v>
          </cell>
          <cell r="B6065" t="str">
            <v>DIVISORIA SANITÁRIA, TIPO CABINE, EM GRANITO CINZA POLIDO, ESP = 3CM, ASSENTADO COM ARGAMASSA COLANTE AC III-E, EXCLUSIVE FERRAGENS. AF_01/2021</v>
          </cell>
          <cell r="C6065" t="str">
            <v>M2</v>
          </cell>
          <cell r="D6065">
            <v>543.42999999999995</v>
          </cell>
        </row>
        <row r="6066">
          <cell r="A6066">
            <v>102254</v>
          </cell>
          <cell r="B6066" t="str">
            <v>DIVISORIA SANITÁRIA, TIPO CABINE, EM MÁRMORE BRANCO POLIDO, ESP = 3CM, ASSENTADO COM ARGAMASSA COLANTE AC III-E, EXCLUSIVE FERRAGENS. AF_01/2021</v>
          </cell>
          <cell r="C6066" t="str">
            <v>M2</v>
          </cell>
          <cell r="D6066">
            <v>430.34</v>
          </cell>
        </row>
        <row r="6067">
          <cell r="A6067">
            <v>102255</v>
          </cell>
          <cell r="B6067" t="str">
            <v>TAPA VISTA DE MICTÓRIO EM GRANITO CINZA POLIDO, ESP = 3CM, ASSENTADO COM ARGAMASSA COLANTE AC III-E . AF_01/2021</v>
          </cell>
          <cell r="C6067" t="str">
            <v>M2</v>
          </cell>
          <cell r="D6067">
            <v>599.77</v>
          </cell>
        </row>
        <row r="6068">
          <cell r="A6068">
            <v>102256</v>
          </cell>
          <cell r="B6068" t="str">
            <v>TAPA VISTA DE MICTÓRIO EM MÁRMORE BRANCO POLIDO, ESP = 3CM, ASSENTADO COM ARGAMASSA COLANTE AC III-E . AF_01/2021</v>
          </cell>
          <cell r="C6068" t="str">
            <v>M2</v>
          </cell>
          <cell r="D6068">
            <v>492.06</v>
          </cell>
        </row>
        <row r="6069">
          <cell r="A6069">
            <v>102257</v>
          </cell>
          <cell r="B6069" t="str">
            <v>DIVISORIA SANITÁRIA, TIPO CABINE, EM PAINEL DE GRANILITE, ESP = 3CM, ASSENTADO COM ARGAMASSA COLANTE AC III-E, EXCLUSIVE FERRAGENS. AF_01/2021</v>
          </cell>
          <cell r="C6069" t="str">
            <v>M2</v>
          </cell>
          <cell r="D6069">
            <v>333.84</v>
          </cell>
        </row>
        <row r="6070">
          <cell r="A6070">
            <v>102258</v>
          </cell>
          <cell r="B6070" t="str">
            <v>TAPA VISTA DE MICTÓRIO EM PAINEL DE GRANILITE, ESP = 3CM, ASSENTADO COM ARGAMASSA COLANTE AC III-E . AF_01/2021</v>
          </cell>
          <cell r="C6070" t="str">
            <v>M2</v>
          </cell>
          <cell r="D6070">
            <v>391.62</v>
          </cell>
        </row>
        <row r="6071">
          <cell r="A6071">
            <v>104718</v>
          </cell>
          <cell r="B6071" t="str">
            <v>PAREDE COM SISTEMA EM CHAPAS DE GESSO PARA DRYWALL, USO INTERNO, COM DUAS FACES SIMPLES E ESTRUTURA METÁLICA COM GUIAS SIMPLES PARA PAREDES COM ÁREA LÍQUIDA MENOR QUE 6 M2, COM VÃOS. AF_07/2023_PS</v>
          </cell>
          <cell r="C6071" t="str">
            <v>M2</v>
          </cell>
          <cell r="D6071">
            <v>112.18</v>
          </cell>
        </row>
        <row r="6072">
          <cell r="A6072">
            <v>104719</v>
          </cell>
          <cell r="B6072" t="str">
            <v>PAREDE COM SISTEMA EM CHAPAS DE GESSO PARA DRYWALL, USO INTERNO, COM DUAS FACES SIMPLES E ESTRUTURA METÁLICA COM GUIAS DUPLAS PARA PAREDES COM ÁREA LÍQUIDA MENOR QUE 6 M2, COM VÃOS. AF_07/2023_PS</v>
          </cell>
          <cell r="C6072" t="str">
            <v>M2</v>
          </cell>
          <cell r="D6072">
            <v>155.97</v>
          </cell>
        </row>
        <row r="6073">
          <cell r="A6073">
            <v>104720</v>
          </cell>
          <cell r="B6073" t="str">
            <v>PAREDE COM SISTEMA EM CHAPAS DE GESSO PARA DRYWALL, USO INTERNO, COM UMA FACE SIMPLES E OUTRA FACE DUPLA E ESTRUTURA METÁLICA COM GUIAS SIMPLES PARA PAREDES COM ÁREA LÍQUIDA MENOR QUE 6 M2, COM VÃOS. AF_07/2023_PS</v>
          </cell>
          <cell r="C6073" t="str">
            <v>M2</v>
          </cell>
          <cell r="D6073">
            <v>140.68</v>
          </cell>
        </row>
        <row r="6074">
          <cell r="A6074">
            <v>104721</v>
          </cell>
          <cell r="B6074" t="str">
            <v>PAREDE COM SISTEMA EM CHAPAS DE GESSO PARA DRYWALL, USO INTERNO, COM UMA FACE SIMPLES E OUTRA FACE DUPLA E ESTRUTURA METÁLICA COM GUIAS DUPLAS PARA PAREDES COM ÁREA LÍQUIDA MENOR QUE 6 M2, COM VÃOS. AF_07/2023_PS</v>
          </cell>
          <cell r="C6074" t="str">
            <v>M2</v>
          </cell>
          <cell r="D6074">
            <v>184.47</v>
          </cell>
        </row>
        <row r="6075">
          <cell r="A6075">
            <v>104722</v>
          </cell>
          <cell r="B6075" t="str">
            <v>PAREDE COM SISTEMA EM CHAPAS DE GESSO PARA DRYWALL, USO INTERNO, COM DUAS FACES DUPLAS E ESTRUTURA METÁLICA COM GUIAS SIMPLES PARA PAREDES COM ÁREA LÍQUIDA MENOR QUE 6 M2, COM VÃOS. AF_07/2023_PS</v>
          </cell>
          <cell r="C6075" t="str">
            <v>M2</v>
          </cell>
          <cell r="D6075">
            <v>169.18</v>
          </cell>
        </row>
        <row r="6076">
          <cell r="A6076">
            <v>104723</v>
          </cell>
          <cell r="B6076" t="str">
            <v>PAREDE COM SISTEMA EM CHAPAS DE GESSO PARA DRYWALL, USO INTERNO, COM DUAS FACES DUPLAS E ESTRUTURA METÁLICA COM GUIAS DUPLAS PARA PAREDES COM ÁREA LÍQUIDA MENOR QUE 6 M2, COM VÃOS. AF_07/2023_PS</v>
          </cell>
          <cell r="C6076" t="str">
            <v>M2</v>
          </cell>
          <cell r="D6076">
            <v>212.97</v>
          </cell>
        </row>
        <row r="6077">
          <cell r="A6077">
            <v>104724</v>
          </cell>
          <cell r="B6077" t="str">
            <v>PAREDE COM SISTEMA EM CHAPAS DE GESSO PARA DRYWALL, USO INTERNO, COM UMA FACE SIMPLES E ESTRUTURA METÁLICA COM GUIAS SIMPLES PARA PAREDES COM ÁREA LÍQUIDA MENOR QUE 6 M2, COM VÃOS. AF_07/2023_PS</v>
          </cell>
          <cell r="C6077" t="str">
            <v>M2</v>
          </cell>
          <cell r="D6077">
            <v>79.66</v>
          </cell>
        </row>
        <row r="6078">
          <cell r="A6078">
            <v>101154</v>
          </cell>
          <cell r="B6078" t="str">
            <v>ALVENARIA DE VEDAÇÃO DE BLOCOS DE CONCRETO CELULAR DE 10X30X60CM (ESPESSURA 10CM) E ARGAMASSA DE ASSENTAMENTO COM PREPARO EM BETONEIRA. AF_05/2020</v>
          </cell>
          <cell r="C6078" t="str">
            <v>M2</v>
          </cell>
          <cell r="D6078">
            <v>125.1</v>
          </cell>
        </row>
        <row r="6079">
          <cell r="A6079">
            <v>101155</v>
          </cell>
          <cell r="B6079" t="str">
            <v>ALVENARIA DE VEDAÇÃO DE BLOCOS DE CONCRETO CELULAR DE 15X30X60CM (ESPESSURA 15CM) E ARGAMASSA DE ASSENTAMENTO COM PREPARO EM BETONEIRA. AF_05/2020</v>
          </cell>
          <cell r="C6079" t="str">
            <v>M2</v>
          </cell>
          <cell r="D6079">
            <v>175.66</v>
          </cell>
        </row>
        <row r="6080">
          <cell r="A6080">
            <v>101156</v>
          </cell>
          <cell r="B6080" t="str">
            <v>ALVENARIA DE VEDAÇÃO DE BLOCOS DE CONCRETO CELULAR DE 20X30X60CM (ESPESSURA 20CM) E ARGAMASSA DE ASSENTAMENTO COM PREPARO EM BETONEIRA. AF_05/2020</v>
          </cell>
          <cell r="C6080" t="str">
            <v>M2</v>
          </cell>
          <cell r="D6080">
            <v>257.83999999999997</v>
          </cell>
        </row>
        <row r="6081">
          <cell r="A6081">
            <v>101814</v>
          </cell>
          <cell r="B6081" t="str">
            <v>RECOMPOSIÇÃO DE PAVIMENTOS EM PEDRA POLIÉDRICA, REJUNTAMENTO COM PÓ DE PEDRA, COM REAPROVEITAMENTO DAS PEDRAS POLIÉDRICAS PARA O FECHAMENTO DE VALAS - INCLUSO RETIRADA E COLOCAÇÃO DO MATERIAL. AF_12/2020</v>
          </cell>
          <cell r="C6081" t="str">
            <v>M2</v>
          </cell>
          <cell r="D6081">
            <v>46.06</v>
          </cell>
        </row>
        <row r="6082">
          <cell r="A6082">
            <v>101816</v>
          </cell>
          <cell r="B6082" t="str">
            <v>RECOMPOSIÇÃO DE PAVIMENTO EM PEDRAS POLIÉDRICAS, REJUNTAMENTO COM ARGAMASSA, COM REAPROVEITAMENTO DAS PEDRAS POLIÉDRICAS, PARA O FECHAMENTO DE VALAS - INCLUSO RETIRADA E COLOCAÇÃO DO MATERIAL. AF_12/2020</v>
          </cell>
          <cell r="C6082" t="str">
            <v>M2</v>
          </cell>
          <cell r="D6082">
            <v>66.959999999999994</v>
          </cell>
        </row>
        <row r="6083">
          <cell r="A6083">
            <v>101817</v>
          </cell>
          <cell r="B6083" t="str">
            <v>RECOMPOSIÇÃO DE PAVIMENTO EM PARALELEPÍPEDOS, REJUNTAMENTO COM PÓ DE PEDRA, COM REAPROVEITAMENTO DOS PARALELEPÍPEDOS, PARA O FECHAMENTO DE VALAS - INCLUSO RETIRADA E COLOCAÇÃO DO MATERIAL. AF_12/2020</v>
          </cell>
          <cell r="C6083" t="str">
            <v>M2</v>
          </cell>
          <cell r="D6083">
            <v>49.59</v>
          </cell>
        </row>
        <row r="6084">
          <cell r="A6084">
            <v>101819</v>
          </cell>
          <cell r="B6084" t="str">
            <v>RECOMPOSIÇÃO DE PAVIMENTO EM PARALELEPÍPEDOS, REJUNTAMENTO COM ARGAMASSA, COM REAPROVEITAMENTO DOS PARALELEPÍPEDOS, PARA O FECHAMENTO DE VALAS - INCLUSO RETIRADA E COLOCAÇÃO DO MATERIAL. AF_12/2020</v>
          </cell>
          <cell r="C6084" t="str">
            <v>M2</v>
          </cell>
          <cell r="D6084">
            <v>61.67</v>
          </cell>
        </row>
        <row r="6085">
          <cell r="A6085">
            <v>101820</v>
          </cell>
          <cell r="B6085" t="str">
            <v>RECOMPOSIÇÃO DE PAVIMENTO EM PISO INTERTRAVADO SEXTAVADO, COM REAPROVEITAMENTO DOS BLOCOS SEXTAVADO, PARA O FECHAMENTO DE VALAS - INCLUSO RETIRADA E COLOCAÇÃO DO MATERIAL. AF_12/2020</v>
          </cell>
          <cell r="C6085" t="str">
            <v>M2</v>
          </cell>
          <cell r="D6085">
            <v>42.07</v>
          </cell>
        </row>
        <row r="6086">
          <cell r="A6086">
            <v>101822</v>
          </cell>
          <cell r="B6086" t="str">
            <v>RECOMPOSIÇÃO DE BASE E OU SUB-BASE PARA REMENDO PROFUNDO DE SOLOS DE COMPORTAMENTO LATERÍTICO (ARENOSO) - INCLUSO RETIRADA E COLOCAÇÃO DO MATERIAL. AF_12/2020</v>
          </cell>
          <cell r="C6086" t="str">
            <v>M3</v>
          </cell>
          <cell r="D6086">
            <v>130.18</v>
          </cell>
        </row>
        <row r="6087">
          <cell r="A6087">
            <v>101823</v>
          </cell>
          <cell r="B6087" t="str">
            <v>RECOMPOSIÇÃO DE BASE E OU SUB-BASE PARA REMENDO PROFUNDO DE SOLO MELHORADO COM CIMENTO (TEOR DE 2%) - INCLUSO RETIRADA E COLOCAÇÃO DO MATERIAL. AF_12/2020</v>
          </cell>
          <cell r="C6087" t="str">
            <v>M3</v>
          </cell>
          <cell r="D6087">
            <v>161.97</v>
          </cell>
        </row>
        <row r="6088">
          <cell r="A6088">
            <v>101824</v>
          </cell>
          <cell r="B6088" t="str">
            <v>RECOMPOSIÇÃO DE BASE E OU SUB-BASE PARA REMENDO PROFUNDO DE SOLO MELHORADO COM CIMENTO (TEOR DE 4%) - INCLUSO RETIRADA E COLOCAÇÃO DO MATERIAL. AF_12/2020</v>
          </cell>
          <cell r="C6088" t="str">
            <v>M3</v>
          </cell>
          <cell r="D6088">
            <v>191.57</v>
          </cell>
        </row>
        <row r="6089">
          <cell r="A6089">
            <v>101825</v>
          </cell>
          <cell r="B6089" t="str">
            <v>RECOMPOSIÇÃO DE BASE E OU SUB-BASE PARA REMENDO PROFUNDO DE SOLO COM CIMENTO (TEOR DE 6%) - INCLUSO RETIRADA E COLOCAÇÃO DO MATERIAL. AF_12/2020</v>
          </cell>
          <cell r="C6089" t="str">
            <v>M3</v>
          </cell>
          <cell r="D6089">
            <v>220.37</v>
          </cell>
        </row>
        <row r="6090">
          <cell r="A6090">
            <v>101826</v>
          </cell>
          <cell r="B6090" t="str">
            <v>RECOMPOSIÇÃO DE BASE E OU SUB-BASE PARA REMENDO PROFUNDO DE SOLO COM CIMENTO (TEOR DE 8%) - INCLUSO RETIRADA E COLOCAÇÃO DO MATERIAL. AF_12/2020</v>
          </cell>
          <cell r="C6090" t="str">
            <v>M3</v>
          </cell>
          <cell r="D6090">
            <v>248.8</v>
          </cell>
        </row>
        <row r="6091">
          <cell r="A6091">
            <v>101827</v>
          </cell>
          <cell r="B6091" t="str">
            <v>RECOMPOSIÇÃO DE BASE E OU SUB-BASE PARA REMENDO PROFUNDO DE SOLO BRITA (40/60) - INCLUSO RETIRADA E COLOCAÇÃO DO MATERIAL. AF_12/2020</v>
          </cell>
          <cell r="C6091" t="str">
            <v>M3</v>
          </cell>
          <cell r="D6091">
            <v>245.09</v>
          </cell>
        </row>
        <row r="6092">
          <cell r="A6092">
            <v>101828</v>
          </cell>
          <cell r="B6092" t="str">
            <v>RECOMPOSIÇÃO DE BASE E OU SUB-BASE PARA REMENDO PROFUNDO DE SOLO BRITA (50/50) - INCLUSO RETIRADA E COLOCAÇÃO DO MATERIAL. AF_12/2020</v>
          </cell>
          <cell r="C6092" t="str">
            <v>M3</v>
          </cell>
          <cell r="D6092">
            <v>225.94</v>
          </cell>
        </row>
        <row r="6093">
          <cell r="A6093">
            <v>101829</v>
          </cell>
          <cell r="B6093" t="str">
            <v>RECOMPOSIÇÃO DE BASE E OU SUB-BASE PARA REMENDO PROFUNDO DE SOLO BRITA (40/60) COM CIMENTO (TEOR DE 4%) - INCLUSO RETIRADA E COLOCAÇÃO DO MATERIAL. AF_12/2020</v>
          </cell>
          <cell r="C6093" t="str">
            <v>M3</v>
          </cell>
          <cell r="D6093">
            <v>301.89</v>
          </cell>
        </row>
        <row r="6094">
          <cell r="A6094">
            <v>101830</v>
          </cell>
          <cell r="B6094" t="str">
            <v>RECOMPOSIÇÃO DE BASE E OU SUB-BASE PARA REMENDO PROFUNDO DE SOLO BRITA (40/60) COM CIMENTO (TEOR DE 6%) - INCLUSO RETIRADA E COLOCAÇÃO DO MATERIAL. AF_12/2020</v>
          </cell>
          <cell r="C6094" t="str">
            <v>M3</v>
          </cell>
          <cell r="D6094">
            <v>328.39</v>
          </cell>
        </row>
        <row r="6095">
          <cell r="A6095">
            <v>101831</v>
          </cell>
          <cell r="B6095" t="str">
            <v>RECOMPOSIÇÃO DE BASE E OU SUB-BASE PARA REMENDO PROFUNDO DE SOLO BRITA (40/60) COM CIMENTO (TEOR DE 8%) - INCLUSO RETIRADA E COLOCAÇÃO DO MATERIAL. AF_12/2020</v>
          </cell>
          <cell r="C6095" t="str">
            <v>M3</v>
          </cell>
          <cell r="D6095">
            <v>354.52</v>
          </cell>
        </row>
        <row r="6096">
          <cell r="A6096">
            <v>101832</v>
          </cell>
          <cell r="B6096" t="str">
            <v>RECOMPOSIÇÃO DE BASE E OU SUB-BASE PARA REMENDO PROFUNDO DE SOLO BRITA (50/50) COM CIMENTO (TEOR DE 4%) - INCLUSO RETIRADA E COLOCAÇÃO DO MATERIAL. AF_12/2020</v>
          </cell>
          <cell r="C6096" t="str">
            <v>M3</v>
          </cell>
          <cell r="D6096">
            <v>283.5</v>
          </cell>
        </row>
        <row r="6097">
          <cell r="A6097">
            <v>101833</v>
          </cell>
          <cell r="B6097" t="str">
            <v>RECOMPOSIÇÃO DE BASE E OU SUB-BASE PARA REMENDO PROFUNDO DE SOLO BRITA (50/50) COM CIMENTO (TEOR DE 6%) - INCLUSO RETIRADA E COLOCAÇÃO DO MATERIAL. AF_12/2020</v>
          </cell>
          <cell r="C6097" t="str">
            <v>M3</v>
          </cell>
          <cell r="D6097">
            <v>310.38</v>
          </cell>
        </row>
        <row r="6098">
          <cell r="A6098">
            <v>101834</v>
          </cell>
          <cell r="B6098" t="str">
            <v>RECOMPOSIÇÃO DE BASE E OU SUB-BASE PARA REMENDO PROFUNDO DE SOLO BRITA (50/50) COM CIMENTO (TEOR DE 8%) - INCLUSO RETIRADA E COLOCAÇÃO DO MATERIAL. AF_12/2020</v>
          </cell>
          <cell r="C6098" t="str">
            <v>M3</v>
          </cell>
          <cell r="D6098">
            <v>336.9</v>
          </cell>
        </row>
        <row r="6099">
          <cell r="A6099">
            <v>101835</v>
          </cell>
          <cell r="B6099" t="str">
            <v>RECOMPOSIÇÃO DE BASE E OU SUB-BASE PARA REMENDO PROFUNDO DE BRITA GRADUADA SIMPLES - INCLUSO RETIRADA E COLOCAÇÃO DO MATERIAL. AF_12/2020</v>
          </cell>
          <cell r="C6099" t="str">
            <v>M3</v>
          </cell>
          <cell r="D6099">
            <v>348.67</v>
          </cell>
        </row>
        <row r="6100">
          <cell r="A6100">
            <v>101836</v>
          </cell>
          <cell r="B6100" t="str">
            <v>RECOMPOSIÇÃO DE BASE E OU SUB-BASE PARA FECHAMENTO DE VALAS DE SOLOS DE COMPORTAMENTO LATERÍTICO (ARENOSO) - INCLUSO RETIRADA E COLOCAÇÃO DO MATERIAL. AF_12/2020</v>
          </cell>
          <cell r="C6100" t="str">
            <v>M3</v>
          </cell>
          <cell r="D6100">
            <v>27.73</v>
          </cell>
        </row>
        <row r="6101">
          <cell r="A6101">
            <v>101837</v>
          </cell>
          <cell r="B6101" t="str">
            <v>RECOMPOSIÇÃO DE BASE E OU SUB-BASE PARA FECHAMENTO DE VALAS DE SOLO MELHORADO COM CIMENTO (TEOR DE 2%) - INCLUSO RETIRADA E COLOCAÇÃO DO MATERIAL. AF_12/2020</v>
          </cell>
          <cell r="C6101" t="str">
            <v>M3</v>
          </cell>
          <cell r="D6101">
            <v>59.52</v>
          </cell>
        </row>
        <row r="6102">
          <cell r="A6102">
            <v>101838</v>
          </cell>
          <cell r="B6102" t="str">
            <v>RECOMPOSIÇÃO DE BASE E OU SUB-BASE PARA FECHAMENTO DE VALAS DE SOLO MELHORADO COM CIMENTO (TEOR DE 4%) - INCLUSO RETIRADA E COLOCAÇÃO DO MATERIAL. AF_12/2020</v>
          </cell>
          <cell r="C6102" t="str">
            <v>M3</v>
          </cell>
          <cell r="D6102">
            <v>89.12</v>
          </cell>
        </row>
        <row r="6103">
          <cell r="A6103">
            <v>101839</v>
          </cell>
          <cell r="B6103" t="str">
            <v>RECOMPOSIÇÃO DE BASE E OU SUB-BASE PARA FECHAMENTO DE VALAS DE SOLO COM CIMENTO (TEOR DE 6%) - INCLUSO RETIRADA E COLOCAÇÃO DO MATERIAL. AF_12/2020</v>
          </cell>
          <cell r="C6103" t="str">
            <v>M3</v>
          </cell>
          <cell r="D6103">
            <v>117.91</v>
          </cell>
        </row>
        <row r="6104">
          <cell r="A6104">
            <v>101840</v>
          </cell>
          <cell r="B6104" t="str">
            <v>RECOMPOSIÇÃO DE BASE E OU SUB-BASE PARA FECHAMENTO DE VALAS DE SOLO COM CIMENTO (TEOR DE 8%) - INCLUSO RETIRADA E COLOCAÇÃO DO MATERIAL. AF_12/2020</v>
          </cell>
          <cell r="C6104" t="str">
            <v>M3</v>
          </cell>
          <cell r="D6104">
            <v>199.05</v>
          </cell>
        </row>
        <row r="6105">
          <cell r="A6105">
            <v>101841</v>
          </cell>
          <cell r="B6105" t="str">
            <v>RECOMPOSIÇÃO DE BASE E OU SUB-BASE PARA FECHAMENTO DE VALAS DE SOLO BRITA (40/60) - INCLUSO RETIRADA E COLOCAÇÃO DO MATERIAL. AF_12/2020</v>
          </cell>
          <cell r="C6105" t="str">
            <v>M3</v>
          </cell>
          <cell r="D6105">
            <v>142.63999999999999</v>
          </cell>
        </row>
        <row r="6106">
          <cell r="A6106">
            <v>101842</v>
          </cell>
          <cell r="B6106" t="str">
            <v>RECOMPOSIÇÃO DE BASE E OU SUB-BASE PARA FECHAMENTO DE VALAS DE SOLO BRITA (50/50) - INCLUSO RETIRADA E COLOCAÇÃO DO MATERIAL. AF_12/2020</v>
          </cell>
          <cell r="C6106" t="str">
            <v>M3</v>
          </cell>
          <cell r="D6106">
            <v>123.49</v>
          </cell>
        </row>
        <row r="6107">
          <cell r="A6107">
            <v>101843</v>
          </cell>
          <cell r="B6107" t="str">
            <v>RECOMPOSIÇÃO DE BASE E OU SUB-BASE PARA FECHAMENTO DE VALAS DE SOLO BRITA (40/60) COM CIMENTO (TEOR DE 4%) - INCLUSO RETIRADA E COLOCAÇÃO DO MATERIAL. AF_12/2020</v>
          </cell>
          <cell r="C6107" t="str">
            <v>M3</v>
          </cell>
          <cell r="D6107">
            <v>199.44</v>
          </cell>
        </row>
        <row r="6108">
          <cell r="A6108">
            <v>101844</v>
          </cell>
          <cell r="B6108" t="str">
            <v>RECOMPOSIÇÃO DE BASE E OU SUB-BASE PARA FECHAMENTO DE VALAS DE SOLO BRITA (40/60) COM CIMENTO (TEOR DE 6%) - INCLUSO RETIRADA E COLOCAÇÃO DO MATERIAL. AF_12/2020</v>
          </cell>
          <cell r="C6108" t="str">
            <v>M3</v>
          </cell>
          <cell r="D6108">
            <v>225.94</v>
          </cell>
        </row>
        <row r="6109">
          <cell r="A6109">
            <v>101845</v>
          </cell>
          <cell r="B6109" t="str">
            <v>RECOMPOSIÇÃO DE BASE E OU SUB-BASE PARA FECHAMENTO DE VALAS DE SOLO BRITA (40/60) COM CIMENTO (TEOR DE 8%) - INCLUSO RETIRADA E COLOCAÇÃO DO MATERIAL. AF_12/2020</v>
          </cell>
          <cell r="C6109" t="str">
            <v>M3</v>
          </cell>
          <cell r="D6109">
            <v>252.07</v>
          </cell>
        </row>
        <row r="6110">
          <cell r="A6110">
            <v>101846</v>
          </cell>
          <cell r="B6110" t="str">
            <v>RECOMPOSIÇÃO DE BASE E OU SUB-BASE PARA FECHAMENTO DE VALAS DE SOLO BRITA (50/50) COM CIMENTO (TEOR DE 4%) - INCLUSO RETIRADA E COLOCAÇÃO DO MATERIAL. AF_12/2020</v>
          </cell>
          <cell r="C6110" t="str">
            <v>M3</v>
          </cell>
          <cell r="D6110">
            <v>181.05</v>
          </cell>
        </row>
        <row r="6111">
          <cell r="A6111">
            <v>101847</v>
          </cell>
          <cell r="B6111" t="str">
            <v>RECOMPOSIÇÃO DE BASE E OU SUB-BASE PARA FECHAMENTO DE VALAS DE SOLO BRITA (50/50) COM CIMENTO (TEOR DE 6%) - INCLUSO RETIRADA E COLOCAÇÃO DO MATERIAL. AF_12/2020</v>
          </cell>
          <cell r="C6111" t="str">
            <v>M3</v>
          </cell>
          <cell r="D6111">
            <v>207.93</v>
          </cell>
        </row>
        <row r="6112">
          <cell r="A6112">
            <v>101848</v>
          </cell>
          <cell r="B6112" t="str">
            <v>RECOMPOSIÇÃO DE BASE E OU SUB-BASE PARA FECHAMENTO DE VALAS DE SOLO BRITA (50/50) COM CIMENTO (TEOR DE 8%) - INCLUSO RETIRADA E COLOCAÇÃO DO MATERIAL. AF_12/2020</v>
          </cell>
          <cell r="C6112" t="str">
            <v>M3</v>
          </cell>
          <cell r="D6112">
            <v>234.45</v>
          </cell>
        </row>
        <row r="6113">
          <cell r="A6113">
            <v>101849</v>
          </cell>
          <cell r="B6113" t="str">
            <v>RECOMPOSIÇÃO DE BASE E OU SUB-BASE PARA FECHAMENTO DE VALAS DE BRITA GRADUADA SIMPLES - INCLUSO RETIRADA E COLOCAÇÃO DO MATERIAL. AF_12/2020</v>
          </cell>
          <cell r="C6113" t="str">
            <v>M3</v>
          </cell>
          <cell r="D6113">
            <v>246.22</v>
          </cell>
        </row>
        <row r="6114">
          <cell r="A6114">
            <v>101850</v>
          </cell>
          <cell r="B6114" t="str">
            <v>REASSENTAMENTO DE PARALELEPÍPEDOS, REJUNTAMENTO COM PÓ DE PEDRA, COM REAPROVEITAMENTO DOS PARALELEPÍPEDOS - INCLUSO RETIRADA E COLOCAÇÃO DO MATERIAL. AF_12/2020</v>
          </cell>
          <cell r="C6114" t="str">
            <v>M2</v>
          </cell>
          <cell r="D6114">
            <v>59.18</v>
          </cell>
        </row>
        <row r="6115">
          <cell r="A6115">
            <v>101852</v>
          </cell>
          <cell r="B6115" t="str">
            <v>REASSENTAMENTO DE PARALELEPÍPEDOS, REJUNTAMENTO COM ARGAMASSA, COM REAPROVEITAMENTO DOS PARALELEPÍPEDOS - INCLUSO RETIRADA E COLOCAÇÃO DO MATERIAL. AF_12/2020</v>
          </cell>
          <cell r="C6115" t="str">
            <v>M2</v>
          </cell>
          <cell r="D6115">
            <v>71.709999999999994</v>
          </cell>
        </row>
        <row r="6116">
          <cell r="A6116">
            <v>101853</v>
          </cell>
          <cell r="B6116" t="str">
            <v>REASSENTAMENTO DE PEDRAS POLIÉDRICAS, REJUNTAMENTO COM PÓ DE PEDRA, COM REAPROVEITAMENTO DAS PEDRAS POLIÉDRICAS - INCLUSO RETIRADA E COLOCAÇÃO DO MATERIAL.  AF_12/2020</v>
          </cell>
          <cell r="C6116" t="str">
            <v>M2</v>
          </cell>
          <cell r="D6116">
            <v>53.68</v>
          </cell>
        </row>
        <row r="6117">
          <cell r="A6117">
            <v>101855</v>
          </cell>
          <cell r="B6117" t="str">
            <v>REASSENTAMENTO DE PEDRAS POLIÉDRICAS, REJUNTAMENTO COM ARGAMASSA, COM REAPROVEITAMENTO DAS PEDRAS POLIÉDRICAS - INCLUSO RETIRADA E COLOCAÇÃO DO MATERIAL. AF_12/2020</v>
          </cell>
          <cell r="C6117" t="str">
            <v>M2</v>
          </cell>
          <cell r="D6117">
            <v>74.95</v>
          </cell>
        </row>
        <row r="6118">
          <cell r="A6118">
            <v>101856</v>
          </cell>
          <cell r="B6118" t="str">
            <v>REASSENTAMENTO DE BLOCOS PISOGRAMA PARA PISO INTERTRAVADO, COM REAPROVEITAMENTO DOS BLOCOS PISOGRAMA - INCLUSO RETIRADA E COLOCAÇÃO DO MATERIAL. AF_12/2020</v>
          </cell>
          <cell r="C6118" t="str">
            <v>M2</v>
          </cell>
          <cell r="D6118">
            <v>26.44</v>
          </cell>
        </row>
        <row r="6119">
          <cell r="A6119">
            <v>101857</v>
          </cell>
          <cell r="B6119" t="str">
            <v>REASSENTAMENTO DE BLOCOS SEXTAVADO PARA PISO INTERTRAVADO, ESPESSURA DE 6 CM, EM CALÇADA, COM REAPROVEITAMENTO DOS BLOCOS SEXTAVADOS - INCLUSO RETIRADA E COLOCAÇÃO DO MATERIAL. AF_12/2020</v>
          </cell>
          <cell r="C6119" t="str">
            <v>M2</v>
          </cell>
          <cell r="D6119">
            <v>32.979999999999997</v>
          </cell>
        </row>
        <row r="6120">
          <cell r="A6120">
            <v>101858</v>
          </cell>
          <cell r="B6120" t="str">
            <v>REASSENTAMENTO DE BLOCOS SEXTAVADO PARA PISO INTERTRAVADO, ESPESSURA DE 6 CM, EM VIA/ESTACIONAMENTO, COM REAPROVEITAMENTO DOS BLOCOS SEXTAVADO - INCLUSO RETIRADA E COLOCAÇÃO DO MATERIAL. AF_12/2020</v>
          </cell>
          <cell r="C6120" t="str">
            <v>M2</v>
          </cell>
          <cell r="D6120">
            <v>26.99</v>
          </cell>
        </row>
        <row r="6121">
          <cell r="A6121">
            <v>101859</v>
          </cell>
          <cell r="B6121" t="str">
            <v>REASSENTAMENTO DE BLOCOS SEXTAVADO PARA PISO INTERTRAVADO, ESPESSURA DE 8 CM, EM VIA/ESTACIONAMENTO, COM REAPROVEITAMENTO DOS BLOCOS SEXTAVADO - INCLUSO RETIRADA E COLOCAÇÃO DO MATERIAL. AF_12/2020</v>
          </cell>
          <cell r="C6121" t="str">
            <v>M2</v>
          </cell>
          <cell r="D6121">
            <v>29.79</v>
          </cell>
        </row>
        <row r="6122">
          <cell r="A6122">
            <v>101860</v>
          </cell>
          <cell r="B6122" t="str">
            <v>REASSENTAMENTO DE BLOCOS SEXTAVADO PARA PISO INTERTRAVADO, ESPESSURA DE 10 CM, EM VIA/ESTACIONAMENTO, COM REAPROVEITAMENTO DOS BLOCOS SEXTAVADO - INCLUSO RETIRADA E COLOCAÇÃO DO MATERIAL. AF_12/2020</v>
          </cell>
          <cell r="C6122" t="str">
            <v>M2</v>
          </cell>
          <cell r="D6122">
            <v>34.22</v>
          </cell>
        </row>
        <row r="6123">
          <cell r="A6123">
            <v>101861</v>
          </cell>
          <cell r="B6123" t="str">
            <v>REASSENTAMENTO DE BLOCOS RETANGULAR PARA PISO INTERTRAVADO, ESPESSURA DE 4  CM, EM CALÇADA, COM REAPROVEITAMENTO DOS BLOCOS RETANGULAR - INCLUSO RETIRADA E COLOCAÇÃO DO MATERIAL. AF_12/2020</v>
          </cell>
          <cell r="C6123" t="str">
            <v>M2</v>
          </cell>
          <cell r="D6123">
            <v>32.01</v>
          </cell>
        </row>
        <row r="6124">
          <cell r="A6124">
            <v>101862</v>
          </cell>
          <cell r="B6124" t="str">
            <v>REASSENTAMENTO DE BLOCOS RETANGULAR PARA PISO INTERTRAVADO, ESPESSURA DE 6 CM, EM CALÇADA, COM REAPROVEITAMENTO DOS BLOCOS RETANGULAR - INCLUSO RETIRADA E COLOCAÇÃO DO MATERIAL. AF_12/2020</v>
          </cell>
          <cell r="C6124" t="str">
            <v>M2</v>
          </cell>
          <cell r="D6124">
            <v>34.880000000000003</v>
          </cell>
        </row>
        <row r="6125">
          <cell r="A6125">
            <v>101863</v>
          </cell>
          <cell r="B6125" t="str">
            <v>REASSENTAMENTO DE BLOCOS RETANGULAR PARA PISO INTERTRAVADO, ESPESSURA DE 6 CM, EM VIA/ESTACIONAMENTO, COM REAPROVEITAMENTO DOS BLOCOS RETANGULAR - INCLUSO RETIRADA E COLOCAÇÃO DO MATERIAL. AF_12/2020</v>
          </cell>
          <cell r="C6125" t="str">
            <v>M2</v>
          </cell>
          <cell r="D6125">
            <v>27.38</v>
          </cell>
        </row>
        <row r="6126">
          <cell r="A6126">
            <v>101864</v>
          </cell>
          <cell r="B6126" t="str">
            <v>REASSENTAMENTO DE BLOCOS RETANGULAR PARA PISO INTERTRAVADO, ESPESSURA DE 8 CM, EM VIA/ESTACIONAMENTO, COM REAPROVEITAMENTO DOS BLOCOS RETANGULAR - INCLUSO RETIRADA E COLOCAÇÃO DO MATERIAL. AF_12/2020</v>
          </cell>
          <cell r="C6126" t="str">
            <v>M2</v>
          </cell>
          <cell r="D6126">
            <v>31.8</v>
          </cell>
        </row>
        <row r="6127">
          <cell r="A6127">
            <v>101865</v>
          </cell>
          <cell r="B6127" t="str">
            <v>REASSENTAMENTO DE BLOCOS RETANGULAR PARA PISO INTERTRAVADO, ESPESSURA DE 10 CM, EM VIA/ESTACIONAMENTO, COM REAPROVEITAMENTO DOS BLOCOS RETANGULAR - INCLUSO RETIRADA E COLOCAÇÃO DO MATERIAL. AF_12/2020</v>
          </cell>
          <cell r="C6127" t="str">
            <v>M2</v>
          </cell>
          <cell r="D6127">
            <v>36.21</v>
          </cell>
        </row>
        <row r="6128">
          <cell r="A6128">
            <v>101866</v>
          </cell>
          <cell r="B6128" t="str">
            <v>REASSENTAMENTO DE BLOCOS 16 FACES PARA PISO INTERTRAVADO, ESPESSURA DE 4  CM, EM CALÇADA, COM REAPROVEITAMENTO DOS BLOCOS 16 FACES - INCLUSO RETIRADA E COLOCAÇÃO DO MATERIAL. AF_12/2020</v>
          </cell>
          <cell r="C6128" t="str">
            <v>M2</v>
          </cell>
          <cell r="D6128">
            <v>32.229999999999997</v>
          </cell>
        </row>
        <row r="6129">
          <cell r="A6129">
            <v>101867</v>
          </cell>
          <cell r="B6129" t="str">
            <v>REASSENTAMENTO DE BLOCOS 16 FACES PARA PISO INTERTRAVADO, ESPESSURA DE 6 CM, EM CALÇADA, COM REAPROVEITAMENTO DOS BLOCOS 16 FACES - INCLUSO RETIRADA E COLOCAÇÃO DO MATERIAL. AF_12/2020</v>
          </cell>
          <cell r="C6129" t="str">
            <v>M2</v>
          </cell>
          <cell r="D6129">
            <v>36.659999999999997</v>
          </cell>
        </row>
        <row r="6130">
          <cell r="A6130">
            <v>101868</v>
          </cell>
          <cell r="B6130" t="str">
            <v>REASSENTAMENTO DE BLOCOS 16 FACES PARA PISO INTERTRAVADO, ESPESSURA DE 6 CM, EM VIA/ESTACIONAMENTO, COM REAPROVEITAMENTO DOS BLOCOS 16 FACES - INCLUSO RETIRADA E COLOCAÇÃO DO MATERIAL. AF_12/2020</v>
          </cell>
          <cell r="C6130" t="str">
            <v>M2</v>
          </cell>
          <cell r="D6130">
            <v>29.15</v>
          </cell>
        </row>
        <row r="6131">
          <cell r="A6131">
            <v>101869</v>
          </cell>
          <cell r="B6131" t="str">
            <v>REASSENTAMENTO DE BLOCOS 16 FACES PARA PISO INTERTRAVADO, ESPESSURA DE 8 CM, EM VIA/ESTACIONAMENTO, COM REAPROVEITAMENTO DOS BLOCOS 16 FACES - INCLUSO RETIRADA E COLOCAÇÃO DO MATERIAL. AF_12/2020</v>
          </cell>
          <cell r="C6131" t="str">
            <v>M2</v>
          </cell>
          <cell r="D6131">
            <v>33.57</v>
          </cell>
        </row>
        <row r="6132">
          <cell r="A6132">
            <v>101870</v>
          </cell>
          <cell r="B6132" t="str">
            <v>REASSENTAMENTO DE BLOCOS 16 FACES PARA PISO INTERTRAVADO, ESPESSURA DE 10 CM, EM VIA/ESTACIONAMENTO, COM REAPROVEITAMENTO DOS BLOCOS 16 FACES - INCLUSO RETIRADA E COLOCAÇÃO DO MATERIAL. AF_12/2020</v>
          </cell>
          <cell r="C6132" t="str">
            <v>M2</v>
          </cell>
          <cell r="D6132">
            <v>37.99</v>
          </cell>
        </row>
        <row r="6133">
          <cell r="A6133">
            <v>102098</v>
          </cell>
          <cell r="B6133" t="str">
            <v>RECOMPOSIÇÃO DE REVESTIMENTO EM CONCRETO ASFÁLTICO (AQUISIÇÃO EM USINA), PARA O FECHAMENTO DE VALAS - INCLUSO DEMOLIÇÃO DO PAVIMENTO. AF_12/2020</v>
          </cell>
          <cell r="C6133" t="str">
            <v>M3</v>
          </cell>
          <cell r="D6133">
            <v>2358.08</v>
          </cell>
        </row>
        <row r="6134">
          <cell r="A6134">
            <v>102988</v>
          </cell>
          <cell r="B6134" t="str">
            <v>RECOMPOSIÇÃO DE PAVIMENTO EM PISO INTERTRAVADO, COM REAPROVEITAMENTO DOS BLOCOS INTERTRAVADOS, PARA FECHAMENTO DE VALAS - INCLUSO RETIRADA E COLOCAÇÃO DO MATERIAL. AF_12/2020</v>
          </cell>
          <cell r="C6134" t="str">
            <v>M2</v>
          </cell>
          <cell r="D6134">
            <v>56.07</v>
          </cell>
        </row>
        <row r="6135">
          <cell r="A6135">
            <v>100576</v>
          </cell>
          <cell r="B6135" t="str">
            <v>REGULARIZAÇÃO E COMPACTAÇÃO DE SUBLEITO DE SOLO PREDOMINANTEMENTE ARGILOSO, PARA OBRAS DE CONSTRUÇÃO DE PAVIMENTOS. AF_09/2024</v>
          </cell>
          <cell r="C6135" t="str">
            <v>M2</v>
          </cell>
          <cell r="D6135">
            <v>2.1</v>
          </cell>
        </row>
        <row r="6136">
          <cell r="A6136">
            <v>100577</v>
          </cell>
          <cell r="B6136" t="str">
            <v>REGULARIZAÇÃO E COMPACTAÇÃO DE SUBLEITO DE SOLO PREDOMINANTEMENTE ARENOSO, PARA OBRAS DE CONSTRUÇÃO DE PAVIMENTOS. AF_09/2024</v>
          </cell>
          <cell r="C6136" t="str">
            <v>M2</v>
          </cell>
          <cell r="D6136">
            <v>0.51</v>
          </cell>
        </row>
        <row r="6137">
          <cell r="A6137">
            <v>105597</v>
          </cell>
          <cell r="B6137" t="str">
            <v>REGULARIZAÇÃO E COMPACTAÇÃO DE SUBLEITO DE SOLO PREDOMINANTEMENTE ARGILOSO, PARA OBRAS DE RECONSTRUÇÃO DE PAVIMENTOS. AF_09/2024</v>
          </cell>
          <cell r="C6137" t="str">
            <v>M2</v>
          </cell>
          <cell r="D6137">
            <v>3.92</v>
          </cell>
        </row>
        <row r="6138">
          <cell r="A6138">
            <v>105598</v>
          </cell>
          <cell r="B6138" t="str">
            <v>REGULARIZAÇÃO E COMPACTAÇÃO DE SUBLEITO DE SOLO PREDOMINANTEMENTE ARENOSO, PARA OBRAS DE RECONSTRUÇÃO DE PAVIMENTOS. AF_09/2024</v>
          </cell>
          <cell r="C6138" t="str">
            <v>M2</v>
          </cell>
          <cell r="D6138">
            <v>1.94</v>
          </cell>
        </row>
        <row r="6139">
          <cell r="A6139">
            <v>96388</v>
          </cell>
          <cell r="B6139" t="str">
            <v>CONSTRUÇÃO DE BASE E SUB-BASE PARA PAVIMENTAÇÃO DE SOLO DE COMPORTAMENTO LATERÍTICO (ARENOSO), COM ESPESSURA DE 15 CM - EXCLUSIVE ESCAVAÇÃO, CARGA E TRANSPORTE E SOLO. AF_09/2024</v>
          </cell>
          <cell r="C6139" t="str">
            <v>M3</v>
          </cell>
          <cell r="D6139">
            <v>9.16</v>
          </cell>
        </row>
        <row r="6140">
          <cell r="A6140">
            <v>96389</v>
          </cell>
          <cell r="B6140" t="str">
            <v>CONSTRUÇÃO DE BASE E SUB-BASE PARA PAVIMENTAÇÃO DE SOLO (PREDOMINANTEMENTE ARENOSO) MELHORADO COM CIMENTO - 2%, MISTURA EM PISTA, COM ESPESSURA DE 15 CM - EXCLUSIVE ESCAVAÇÃO, CARGA E TRANSPORTE E SOLO. AF_09/2024</v>
          </cell>
          <cell r="C6140" t="str">
            <v>M3</v>
          </cell>
          <cell r="D6140">
            <v>45.46</v>
          </cell>
        </row>
        <row r="6141">
          <cell r="A6141">
            <v>96390</v>
          </cell>
          <cell r="B6141" t="str">
            <v>CONSTRUÇÃO DE BASE E SUB-BASE PARA PAVIMENTAÇÃO DE SOLO (PREDOMINANTEMENTE ARENOSO) MELHORADO COM CIMENTO - 4%, MISTURA EM PISTA, COM ESPESSURA DE 15 CM - EXCLUSIVE ESCAVAÇÃO, CARGA E TRANSPORTE E SOLO. AF_09/2024</v>
          </cell>
          <cell r="C6141" t="str">
            <v>M3</v>
          </cell>
          <cell r="D6141">
            <v>75.06</v>
          </cell>
        </row>
        <row r="6142">
          <cell r="A6142">
            <v>96391</v>
          </cell>
          <cell r="B6142" t="str">
            <v>CONSTRUÇÃO DE BASE E SUB-BASE PARA PAVIMENTAÇÃO DE SOLO (PREDOMINANTEMENTE ARENOSO) COM CIMENTO - 6%, MISTURA EM PISTA, COM ESPESSURA DE 15 CM - EXCLUSIVE ESCAVAÇÃO, CARGA E TRANSPORTE E SOLO. AF_09/2024</v>
          </cell>
          <cell r="C6142" t="str">
            <v>M3</v>
          </cell>
          <cell r="D6142">
            <v>103.86</v>
          </cell>
        </row>
        <row r="6143">
          <cell r="A6143">
            <v>96392</v>
          </cell>
          <cell r="B6143" t="str">
            <v>CONSTRUÇÃO DE BASE E SUB-BASE PARA PAVIMENTAÇÃO DE SOLO (PREDOMINANTEMENTE ARENOSO) COM CIMENTO - 8%, MISTURA EM PISTA, COM ESPESSURA DE 15 CM - EXCLUSIVE ESCAVAÇÃO, CARGA E TRANSPORTE E SOLO. AF_09/2024</v>
          </cell>
          <cell r="C6143" t="str">
            <v>M3</v>
          </cell>
          <cell r="D6143">
            <v>132.29</v>
          </cell>
        </row>
        <row r="6144">
          <cell r="A6144">
            <v>96396</v>
          </cell>
          <cell r="B6144" t="str">
            <v>CONSTRUÇÃO DE BASE E SUB-BASE PARA PAVIMENTAÇÃO DE BRITA GRADUADA SIMPLES, COM ESPESSURA DE 15 CM - EXCLUSIVE CARGA E TRANSPORTE. AF_09/2024</v>
          </cell>
          <cell r="C6144" t="str">
            <v>M3</v>
          </cell>
          <cell r="D6144">
            <v>232.69</v>
          </cell>
        </row>
        <row r="6145">
          <cell r="A6145">
            <v>96397</v>
          </cell>
          <cell r="B6145" t="str">
            <v>CONSTRUÇÃO DE BASE E SUB-BASE PARA PAVIMENTAÇÃO DE BRITA GRADUADA SIMPLES TRATADA COM CIMENTO, COM ESPESSURA DE 15 CM - EXCLUSIVE CARGA E TRANSPORTE. AF_09/2024</v>
          </cell>
          <cell r="C6145" t="str">
            <v>M3</v>
          </cell>
          <cell r="D6145">
            <v>288.31</v>
          </cell>
        </row>
        <row r="6146">
          <cell r="A6146">
            <v>96398</v>
          </cell>
          <cell r="B6146" t="str">
            <v>CONSTRUÇÃO DE BASE E SUB-BASE PARA PAVIMENTAÇÃO DE CONCRETO COMPACTADO COM ROLO, COM ESPESSURA DE 15 CM - EXCLUSIVE CARGA E TRANSPORTE. AF_09/2024</v>
          </cell>
          <cell r="C6146" t="str">
            <v>M3</v>
          </cell>
          <cell r="D6146">
            <v>362.88</v>
          </cell>
        </row>
        <row r="6147">
          <cell r="A6147">
            <v>96399</v>
          </cell>
          <cell r="B6147" t="str">
            <v>CONSTRUÇÃO DE BASE E SUB-BASE PARA PAVIMENTAÇÃO DE RACHÃO, COM ESPESSURA DE 40 CM - EXCLUSIVE CARGA E TRANSPORTE. AF_09/2024</v>
          </cell>
          <cell r="C6147" t="str">
            <v>M3</v>
          </cell>
          <cell r="D6147">
            <v>160.97</v>
          </cell>
        </row>
        <row r="6148">
          <cell r="A6148">
            <v>96400</v>
          </cell>
          <cell r="B6148" t="str">
            <v>CONSTRUÇÃO DE BASE E SUB-BASE PARA PAVIMENTAÇÃO DE MACADAME SECO, COM ESPESSURA DE 15 CM - EXCLUSIVE CARGA E TRANSPORTE. AF_09/2024</v>
          </cell>
          <cell r="C6148" t="str">
            <v>M3</v>
          </cell>
          <cell r="D6148">
            <v>210.3</v>
          </cell>
        </row>
        <row r="6149">
          <cell r="A6149">
            <v>100564</v>
          </cell>
          <cell r="B6149" t="str">
            <v>CONSTRUÇÃO DE BASE E SUB-BASE PARA PAVIMENTAÇÃO DE SOLO (PREDOMINANTEMENTE ARENOSO) BRITA - 40%-60%, MISTURA EM PISTA, COM ESPESSURA DE 15 CM - EXCLUSIVE ESCAVAÇÃO, CARGA E TRANSPORTE E SOLO. AF_09/2024</v>
          </cell>
          <cell r="C6149" t="str">
            <v>M3</v>
          </cell>
          <cell r="D6149">
            <v>139.34</v>
          </cell>
        </row>
        <row r="6150">
          <cell r="A6150">
            <v>100565</v>
          </cell>
          <cell r="B6150" t="str">
            <v>CONSTRUÇÃO DE BASE E SUB-BASE PARA PAVIMENTAÇÃO DE SOLO (PREDOMINANTEMENTE ARENOSO) BRITA - 50%-50%, MISTURA EM PISTA, COM ESPESSURA DE 15 CM - EXCLUSIVE ESCAVAÇÃO, CARGA E TRANSPORTE E SOLO. AF_09/2024</v>
          </cell>
          <cell r="C6150" t="str">
            <v>M3</v>
          </cell>
          <cell r="D6150">
            <v>120.19</v>
          </cell>
        </row>
        <row r="6151">
          <cell r="A6151">
            <v>100566</v>
          </cell>
          <cell r="B6151" t="str">
            <v>CONSTRUÇÃO DE BASE E SUB-BASE PARA PAVIMENTAÇÃO DE SOLO (PREDOMINANTEMENTE ARENOSO) BRITA - 40%-60% COM CIMENTO - 4%, MISTURA EM PISTA, COM ESPESSURA DE 15 CM - EXCLUSIVE ESCAVAÇÃO, CARGA E TRANSPORTE E SOLO. AF_09/2024</v>
          </cell>
          <cell r="C6151" t="str">
            <v>M3</v>
          </cell>
          <cell r="D6151">
            <v>196.05</v>
          </cell>
        </row>
        <row r="6152">
          <cell r="A6152">
            <v>100567</v>
          </cell>
          <cell r="B6152" t="str">
            <v>CONSTRUÇÃO DE BASE E SUB-BASE PARA PAVIMENTAÇÃO DE SOLO (PREDOMINANTEMENTE ARENOSO) BRITA - 40%-60% COM CIMENTO - 6%, MISTURA EM PISTA, COM ESPESSURA DE 15 CM - EXCLUSIVE ESCAVAÇÃO, CARGA E TRANSPORTE E SOLO. AF_09/2024</v>
          </cell>
          <cell r="C6152" t="str">
            <v>M3</v>
          </cell>
          <cell r="D6152">
            <v>222.55</v>
          </cell>
        </row>
        <row r="6153">
          <cell r="A6153">
            <v>100568</v>
          </cell>
          <cell r="B6153" t="str">
            <v>CONSTRUÇÃO DE BASE E SUB-BASE PARA PAVIMENTAÇÃO DE SOLO (PREDOMINANTEMENTE ARENOSO) BRITA - 40%-60% COM CIMENTO - 8%, MISTURA EM PISTA, COM ESPESSURA DE 15 CM - EXCLUSIVE ESCAVAÇÃO, CARGA E TRANSPORTE E SOLO. AF_09/2024</v>
          </cell>
          <cell r="C6153" t="str">
            <v>M3</v>
          </cell>
          <cell r="D6153">
            <v>248.68</v>
          </cell>
        </row>
        <row r="6154">
          <cell r="A6154">
            <v>100569</v>
          </cell>
          <cell r="B6154" t="str">
            <v>CONSTRUÇÃO DE BASE E SUB-BASE PARA PAVIMENTAÇÃO DE SOLO (PREDOMINANTEMENTE ARENOSO) BRITA - 50%-50% COM CIMENTO - 4%, MISTURA EM PISTA, COM ESPESSURA DE 15 CM - EXCLUSIVE ESCAVAÇÃO, CARGA E TRANSPORTE E SOLO. AF_09/2024</v>
          </cell>
          <cell r="C6154" t="str">
            <v>M3</v>
          </cell>
          <cell r="D6154">
            <v>177.66</v>
          </cell>
        </row>
        <row r="6155">
          <cell r="A6155">
            <v>100570</v>
          </cell>
          <cell r="B6155" t="str">
            <v>CONSTRUÇÃO DE BASE E SUB-BASE PARA PAVIMENTAÇÃO DE SOLO (PREDOMINANTEMENTE ARENOSO) BRITA - 50%-50% COM CIMENTO - 6%, MISTURA EM PISTA, COM ESPESSURA DE 15 CM - EXCLUSIVE ESCAVAÇÃO, CARGA E TRANSPORTE E SOLO. AF_09/2024</v>
          </cell>
          <cell r="C6155" t="str">
            <v>M3</v>
          </cell>
          <cell r="D6155">
            <v>204.54</v>
          </cell>
        </row>
        <row r="6156">
          <cell r="A6156">
            <v>100571</v>
          </cell>
          <cell r="B6156" t="str">
            <v>CONSTRUÇÃO DE BASE E SUB-BASE PARA PAVIMENTAÇÃO DE SOLO (PREDOMINANTEMENTE ARENOSO) BRITA - 50%-50% COM CIMENTO - 8%, MISTURA EM PISTA, COM ESPESSURA DE 15 CM - EXCLUSIVE ESCAVAÇÃO, CARGA E TRANSPORTE E SOLO. AF_09/2024</v>
          </cell>
          <cell r="C6156" t="str">
            <v>M3</v>
          </cell>
          <cell r="D6156">
            <v>231.06</v>
          </cell>
        </row>
        <row r="6157">
          <cell r="A6157">
            <v>100572</v>
          </cell>
          <cell r="B6157" t="str">
            <v>CONSTRUÇÃO DE BASE E SUB-BASE PARA PAVIMENTAÇÃO DE SOLO (PREDOMINANTEMENTE ARGILOSO) BRITA - 40%-60%, MISTURA EM PISTA, COM ESPESSURA DE 15 CM - EXCLUSIVE ESCAVAÇÃO, CARGA E TRANSPORTE E SOLO. AF_09/2024</v>
          </cell>
          <cell r="C6157" t="str">
            <v>M3</v>
          </cell>
          <cell r="D6157">
            <v>144.69999999999999</v>
          </cell>
        </row>
        <row r="6158">
          <cell r="A6158">
            <v>100573</v>
          </cell>
          <cell r="B6158" t="str">
            <v>CONSTRUÇÃO DE BASE E SUB-BASE PARA PAVIMENTAÇÃO DE SOLO (PREDOMINANTEMENTE ARGILOSO) BRITA - 50%-50%, MISTURA EM PISTA, COM ESPESSURA DE 15 CM - EXCLUSIVE ESCAVAÇÃO, CARGA E TRANSPORTE E SOLO. AF_09/2024</v>
          </cell>
          <cell r="C6158" t="str">
            <v>M3</v>
          </cell>
          <cell r="D6158">
            <v>125.55</v>
          </cell>
        </row>
        <row r="6159">
          <cell r="A6159">
            <v>100574</v>
          </cell>
          <cell r="B6159" t="str">
            <v>ESPALHAMENTO DE MATERIAL COM TRATOR DE ESTEIRAS. AF_09/2024</v>
          </cell>
          <cell r="C6159" t="str">
            <v>M3</v>
          </cell>
          <cell r="D6159">
            <v>1.44</v>
          </cell>
        </row>
        <row r="6160">
          <cell r="A6160">
            <v>100575</v>
          </cell>
          <cell r="B6160" t="str">
            <v>REGULARIZAÇÃO DE SUPERFÍCIES COM MOTONIVELADORA. AF_09/2024</v>
          </cell>
          <cell r="C6160" t="str">
            <v>M2</v>
          </cell>
          <cell r="D6160">
            <v>1.88</v>
          </cell>
        </row>
        <row r="6161">
          <cell r="A6161">
            <v>101767</v>
          </cell>
          <cell r="B6161" t="str">
            <v>CONSTRUÇÃO DE BASE E SUB-BASE PARA PAVIMENTAÇÃO DE SOLO ESTABILIZADO GRANULOMETRICAMENTE COM MISTURA DE SOLOS EM PISTA - EXCLUSIVE SOLO, ESCAVAÇÃO, CARGA E TRANSPORTE. AF_09/2024</v>
          </cell>
          <cell r="C6161" t="str">
            <v>M3</v>
          </cell>
          <cell r="D6161">
            <v>30.1</v>
          </cell>
        </row>
        <row r="6162">
          <cell r="A6162">
            <v>101768</v>
          </cell>
          <cell r="B6162" t="str">
            <v>CONSTRUÇÃO DE BASE E SUB-BASE PARA PAVIMENTAÇÃO DE SOLO ESTABILIZADO GRANULOMETRICAMENTE SEM MISTURA DE SOLOS - EXCLUSIVE SOLO, ESCAVAÇÃO, CARGA E TRANSPORTE. AF_09/2024</v>
          </cell>
          <cell r="C6162" t="str">
            <v>M3</v>
          </cell>
          <cell r="D6162">
            <v>26.23</v>
          </cell>
        </row>
        <row r="6163">
          <cell r="A6163">
            <v>105566</v>
          </cell>
          <cell r="B6163" t="str">
            <v>CONSTRUÇÃO DE BASE E SUB-BASE PARA PAVIMENTAÇÃO DE SOLO DE COMPORTAMENTO LATERÍTICO (ARENOSO), COM ESPESSURA DE 10 CM - EXCLUSIVE ESCAVAÇÃO, CARGA E TRANSPORTE E SOLO. AF_09/2024</v>
          </cell>
          <cell r="C6163" t="str">
            <v>M3</v>
          </cell>
          <cell r="D6163">
            <v>11.42</v>
          </cell>
        </row>
        <row r="6164">
          <cell r="A6164">
            <v>105567</v>
          </cell>
          <cell r="B6164" t="str">
            <v>RECONSTRUÇÃO DE BASE E SUB-BASE PARA PAVIMENTAÇÃO DE SOLO DE COMPORTAMENTO LATERÍTICO (ARENOSO), COM ESPESSURA DE 10 CM - EXCLUSIVE ESCAVAÇÃO, CARGA E TRANSPORTE E SOLO. AF_09/2024</v>
          </cell>
          <cell r="C6164" t="str">
            <v>M3</v>
          </cell>
          <cell r="D6164">
            <v>15.12</v>
          </cell>
        </row>
        <row r="6165">
          <cell r="A6165">
            <v>105568</v>
          </cell>
          <cell r="B6165" t="str">
            <v>RECONSTRUÇÃO DE BASE E SUB-BASE PARA PAVIMENTAÇÃO DE SOLO DE COMPORTAMENTO LATERÍTICO (ARENOSO), COM ESPESSURA DE 15 CM - EXCLUSIVE ESCAVAÇÃO, CARGA E TRANSPORTE E SOLO. AF_09/2024</v>
          </cell>
          <cell r="C6165" t="str">
            <v>M3</v>
          </cell>
          <cell r="D6165">
            <v>12.04</v>
          </cell>
        </row>
        <row r="6166">
          <cell r="A6166">
            <v>105569</v>
          </cell>
          <cell r="B6166" t="str">
            <v>CONSTRUÇÃO DE BASE E SUB-BASE PARA PAVIMENTAÇÃO DE SOLO DE COMPORTAMENTO LATERÍTICO (ARENOSO), COM ESPESSURA DE 20 CM - EXCLUSIVE ESCAVAÇÃO, CARGA E TRANSPORTE E SOLO. AF_09/2024</v>
          </cell>
          <cell r="C6166" t="str">
            <v>M3</v>
          </cell>
          <cell r="D6166">
            <v>7.59</v>
          </cell>
        </row>
        <row r="6167">
          <cell r="A6167">
            <v>105570</v>
          </cell>
          <cell r="B6167" t="str">
            <v>RECONSTRUÇÃO DE BASE E SUB-BASE PARA PAVIMENTAÇÃO DE SOLO DE COMPORTAMENTO LATERÍTICO (ARENOSO), COM ESPESSURA DE 20 CM - EXCLUSIVE ESCAVAÇÃO, CARGA E TRANSPORTE E SOLO. AF_09/2024</v>
          </cell>
          <cell r="C6167" t="str">
            <v>M3</v>
          </cell>
          <cell r="D6167">
            <v>9.93</v>
          </cell>
        </row>
        <row r="6168">
          <cell r="A6168">
            <v>105571</v>
          </cell>
          <cell r="B6168" t="str">
            <v>CONSTRUÇÃO DE BASE E SUB-BASE PARA PAVIMENTAÇÃO DE SOLO (PREDOMINANTEMENTE ARENOSO) MELHORADO COM CIMENTO - 2%, MISTURA EM PISTA, COM ESPESSURA DE 10 CM - EXCLUSIVE ESCAVAÇÃO, CARGA E TRANSPORTE E SOLO. AF_09/2024</v>
          </cell>
          <cell r="C6168" t="str">
            <v>M3</v>
          </cell>
          <cell r="D6168">
            <v>51.24</v>
          </cell>
        </row>
        <row r="6169">
          <cell r="A6169">
            <v>105572</v>
          </cell>
          <cell r="B6169" t="str">
            <v>RECONSTRUÇÃO DE BASE E SUB-BASE PARA PAVIMENTAÇÃO DE SOLO (PREDOMINANTEMENTE ARENOSO) MELHORADO COM CIMENTO - 2%, MISTURA EM PISTA, COM ESPESSURA DE 10 CM - EXCLUSIVE ESCAVAÇÃO, CARGA E TRANSPORTE E SOLO. AF_09/2024</v>
          </cell>
          <cell r="C6169" t="str">
            <v>M3</v>
          </cell>
          <cell r="D6169">
            <v>58.08</v>
          </cell>
        </row>
        <row r="6170">
          <cell r="A6170">
            <v>105573</v>
          </cell>
          <cell r="B6170" t="str">
            <v>RECONSTRUÇÃO DE BASE E SUB-BASE PARA PAVIMENTAÇÃO DE SOLO (PREDOMINANTEMENTE ARENOSO) MELHORADO COM CIMENTO - 4%, MISTURA EM PISTA, COM ESPESSURA DE 10 CM - EXCLUSIVE ESCAVAÇÃO, CARGA E TRANSPORTE E SOLO. AF_09/2024</v>
          </cell>
          <cell r="C6170" t="str">
            <v>M3</v>
          </cell>
          <cell r="D6170">
            <v>87.68</v>
          </cell>
        </row>
        <row r="6171">
          <cell r="A6171">
            <v>105574</v>
          </cell>
          <cell r="B6171" t="str">
            <v>RECONSTRUÇÃO DE BASE E SUB-BASE PARA PAVIMENTAÇÃO DE SOLO (PREDOMINANTEMENTE ARENOSO) MELHORADO COM CIMENTO - 2%, MISTURA EM PISTA, COM ESPESSURA DE 15 CM - EXCLUSIVE ESCAVAÇÃO, CARGA E TRANSPORTE E SOLO. AF_09/2024</v>
          </cell>
          <cell r="C6171" t="str">
            <v>M3</v>
          </cell>
          <cell r="D6171">
            <v>50.02</v>
          </cell>
        </row>
        <row r="6172">
          <cell r="A6172">
            <v>105575</v>
          </cell>
          <cell r="B6172" t="str">
            <v>CONSTRUÇÃO DE BASE E SUB-BASE PARA PAVIMENTAÇÃO DE SOLO (PREDOMINANTEMENTE ARENOSO) MELHORADO COM CIMENTO - 2%, MISTURA EM PISTA, COM ESPESSURA DE 20 CM - EXCLUSIVE ESCAVAÇÃO, CARGA E TRANSPORTE E SOLO. AF_09/2024</v>
          </cell>
          <cell r="C6172" t="str">
            <v>M3</v>
          </cell>
          <cell r="D6172">
            <v>44.53</v>
          </cell>
        </row>
        <row r="6173">
          <cell r="A6173">
            <v>105576</v>
          </cell>
          <cell r="B6173" t="str">
            <v>RECONSTRUÇÃO DE BASE E SUB-BASE PARA PAVIMENTAÇÃO DE SOLO (PREDOMINANTEMENTE ARENOSO) MELHORADO COM CIMENTO - 2%, MISTURA EM PISTA, COM ESPESSURA DE 20 CM - EXCLUSIVE ESCAVAÇÃO, CARGA E TRANSPORTE E SOLO. AF_09/2024</v>
          </cell>
          <cell r="C6173" t="str">
            <v>M3</v>
          </cell>
          <cell r="D6173">
            <v>48.89</v>
          </cell>
        </row>
        <row r="6174">
          <cell r="A6174">
            <v>105577</v>
          </cell>
          <cell r="B6174" t="str">
            <v>RECONSTRUÇÃO DE BASE E SUB-BASE PARA PAVIMENTAÇÃO DE SOLO (PREDOMINANTEMENTE ARENOSO) BRITA - 40%-60%, MISTURA EM PISTA, COM ESPESSURA DE 10 CM - EXCLUSIVE ESCAVAÇÃO, CARGA E TRANSPORTE E SOLO. AF_09/2024</v>
          </cell>
          <cell r="C6174" t="str">
            <v>M3</v>
          </cell>
          <cell r="D6174">
            <v>158.51</v>
          </cell>
        </row>
        <row r="6175">
          <cell r="A6175">
            <v>105578</v>
          </cell>
          <cell r="B6175" t="str">
            <v>RECONSTRUÇÃO DE BASE E SUB-BASE PARA PAVIMENTAÇÃO DE SOLO (PREDOMINANTEMENTE ARENOSO) BRITA - 40%-60%, MISTURA EM PISTA, COM ESPESSURA DE 15 CM - EXCLUSIVE ESCAVAÇÃO, CARGA E TRANSPORTE E SOLO. AF_09/2024</v>
          </cell>
          <cell r="C6175" t="str">
            <v>M3</v>
          </cell>
          <cell r="D6175">
            <v>148.47999999999999</v>
          </cell>
        </row>
        <row r="6176">
          <cell r="A6176">
            <v>105579</v>
          </cell>
          <cell r="B6176" t="str">
            <v>RECONSTRUÇÃO DE BASE E SUB-BASE PARA PAVIMENTAÇÃO DE SOLO (PREDOMINANTEMENTE ARENOSO) BRITA - 50%-50%, MISTURA EM PISTA, COM ESPESSURA DE 10 CM - EXCLUSIVE ESCAVAÇÃO, CARGA E TRANSPORTE E SOLO. AF_09/2024</v>
          </cell>
          <cell r="C6176" t="str">
            <v>M3</v>
          </cell>
          <cell r="D6176">
            <v>139.36000000000001</v>
          </cell>
        </row>
        <row r="6177">
          <cell r="A6177">
            <v>105580</v>
          </cell>
          <cell r="B6177" t="str">
            <v>RECONSTRUÇÃO DE BASE E SUB-BASE PARA PAVIMENTAÇÃO DE SOLO (PREDOMINANTEMENTE ARENOSO) BRITA - 50%-50%, MISTURA EM PISTA, COM ESPESSURA DE 15 CM - EXCLUSIVE ESCAVAÇÃO, CARGA E TRANSPORTE E SOLO. AF_09/2024</v>
          </cell>
          <cell r="C6177" t="str">
            <v>M3</v>
          </cell>
          <cell r="D6177">
            <v>129.33000000000001</v>
          </cell>
        </row>
        <row r="6178">
          <cell r="A6178">
            <v>105581</v>
          </cell>
          <cell r="B6178" t="str">
            <v>CONSTRUÇÃO DE BASE E SUB-BASE PARA PAVIMENTAÇÃO DE SOLO (PREDOMINANTEMENTE ARENOSO) BRITA - 50%-50%, MISTURA EM PISTA, COM ESPESSURA DE 20 CM - EXCLUSIVE ESCAVAÇÃO, CARGA E TRANSPORTE E SOLO. AF_09/2024</v>
          </cell>
          <cell r="C6178" t="str">
            <v>M3</v>
          </cell>
          <cell r="D6178">
            <v>116.58</v>
          </cell>
        </row>
        <row r="6179">
          <cell r="A6179">
            <v>105582</v>
          </cell>
          <cell r="B6179" t="str">
            <v>RECONSTRUÇÃO DE BASE E SUB-BASE PARA PAVIMENTAÇÃO DE SOLO (PREDOMINANTEMENTE ARENOSO) BRITA - 50%-50%, MISTURA EM PISTA, COM ESPESSURA DE 20 CM - EXCLUSIVE ESCAVAÇÃO, CARGA E TRANSPORTE E SOLO. AF_09/2024</v>
          </cell>
          <cell r="C6179" t="str">
            <v>M3</v>
          </cell>
          <cell r="D6179">
            <v>124.3</v>
          </cell>
        </row>
        <row r="6180">
          <cell r="A6180">
            <v>105585</v>
          </cell>
          <cell r="B6180" t="str">
            <v>CONSTRUÇÃO DE BASE E SUB-BASE PARA PAVIMENTAÇÃO DE SOLO (PREDOMINANTEMENTE ARGILOSO) BRITA - 40%-60%, MISTURA EM PISTA, COM ESPESSURA DE 10 CM - EXCLUSIVE ESCAVAÇÃO, CARGA E TRANSPORTE E SOLO. AF_09/2024</v>
          </cell>
          <cell r="C6180" t="str">
            <v>M3</v>
          </cell>
          <cell r="D6180">
            <v>154.52000000000001</v>
          </cell>
        </row>
        <row r="6181">
          <cell r="A6181">
            <v>105586</v>
          </cell>
          <cell r="B6181" t="str">
            <v>RECONSTRUÇÃO DE BASE E SUB-BASE PARA PAVIMENTAÇÃO DE SOLO (PREDOMINANTEMENTE ARGILOSO) BRITA - 40%-60%, MISTURA EM PISTA, COM ESPESSURA DE 10 CM - EXCLUSIVE ESCAVAÇÃO, CARGA E TRANSPORTE E SOLO. AF_09/2024</v>
          </cell>
          <cell r="C6181" t="str">
            <v>M3</v>
          </cell>
          <cell r="D6181">
            <v>169.99</v>
          </cell>
        </row>
        <row r="6182">
          <cell r="A6182">
            <v>105587</v>
          </cell>
          <cell r="B6182" t="str">
            <v>RECONSTRUÇÃO DE BASE E SUB-BASE PARA PAVIMENTAÇÃO DE SOLO (PREDOMINANTEMENTE ARGILOSO) BRITA - 40%-60%, MISTURA EM PISTA, COM ESPESSURA DE 15 CM - EXCLUSIVE ESCAVAÇÃO, CARGA E TRANSPORTE E SOLO. AF_09/2024</v>
          </cell>
          <cell r="C6182" t="str">
            <v>M3</v>
          </cell>
          <cell r="D6182">
            <v>156.15</v>
          </cell>
        </row>
        <row r="6183">
          <cell r="A6183">
            <v>105588</v>
          </cell>
          <cell r="B6183" t="str">
            <v>CONSTRUÇÃO DE BASE E SUB-BASE PARA PAVIMENTAÇÃO DE SOLO (PREDOMINANTEMENTE ARGILOSO) BRITA - 40%-60%, MISTURA EM PISTA, COM ESPESSURA DE 20 CM - EXCLUSIVE ESCAVAÇÃO, CARGA E TRANSPORTE E SOLO. AF_09/2024</v>
          </cell>
          <cell r="C6183" t="str">
            <v>M3</v>
          </cell>
          <cell r="D6183">
            <v>143.69</v>
          </cell>
        </row>
        <row r="6184">
          <cell r="A6184">
            <v>105589</v>
          </cell>
          <cell r="B6184" t="str">
            <v>RECONSTRUÇÃO DE BASE E SUB-BASE PARA PAVIMENTAÇÃO DE SOLO (PREDOMINANTEMENTE ARGILOSO) BRITA - 40%-60%, MISTURA EM PISTA, COM ESPESSURA DE 20 CM - EXCLUSIVE ESCAVAÇÃO, CARGA E TRANSPORTE E SOLO. AF_09/2024</v>
          </cell>
          <cell r="C6184" t="str">
            <v>M3</v>
          </cell>
          <cell r="D6184">
            <v>154.85</v>
          </cell>
        </row>
        <row r="6185">
          <cell r="A6185">
            <v>105592</v>
          </cell>
          <cell r="B6185" t="str">
            <v>CONSTRUÇÃO DE BASE E SUB-BASE PARA PAVIMENTAÇÃO DE SOLO (PREDOMINANTEMENTE ARGILOSO) BRITA - 50%-50%, MISTURA EM PISTA, COM ESPESSURA DE 10 CM - EXCLUSIVE ESCAVAÇÃO, CARGA E TRANSPORTE E SOLO. AF_09/2024</v>
          </cell>
          <cell r="C6185" t="str">
            <v>M3</v>
          </cell>
          <cell r="D6185">
            <v>135.37</v>
          </cell>
        </row>
        <row r="6186">
          <cell r="A6186">
            <v>105593</v>
          </cell>
          <cell r="B6186" t="str">
            <v>RECONSTRUÇÃO DE BASE E SUB-BASE PARA PAVIMENTAÇÃO DE SOLO (PREDOMINANTEMENTE ARGILOSO) BRITA - 50%-50%, MISTURA EM PISTA, COM ESPESSURA DE 10 CM - EXCLUSIVE ESCAVAÇÃO, CARGA E TRANSPORTE E SOLO. AF_09/2024</v>
          </cell>
          <cell r="C6186" t="str">
            <v>M3</v>
          </cell>
          <cell r="D6186">
            <v>150.84</v>
          </cell>
        </row>
        <row r="6187">
          <cell r="A6187">
            <v>105594</v>
          </cell>
          <cell r="B6187" t="str">
            <v>RECONSTRUÇÃO DE BASE E SUB-BASE PARA PAVIMENTAÇÃO DE SOLO (PREDOMINANTEMENTE ARGILOSO) BRITA - 50%-50%, MISTURA EM PISTA, COM ESPESSURA DE 15 CM - EXCLUSIVE ESCAVAÇÃO, CARGA E TRANSPORTE E SOLO. AF_09/2024</v>
          </cell>
          <cell r="C6187" t="str">
            <v>M3</v>
          </cell>
          <cell r="D6187">
            <v>137</v>
          </cell>
        </row>
        <row r="6188">
          <cell r="A6188">
            <v>105595</v>
          </cell>
          <cell r="B6188" t="str">
            <v>CONSTRUÇÃO DE BASE E SUB-BASE PARA PAVIMENTAÇÃO DE SOLO (PREDOMINANTEMENTE ARGILOSO) BRITA - 50%-50%, MISTURA EM PISTA, COM ESPESSURA DE 20 CM - EXCLUSIVE ESCAVAÇÃO, CARGA E TRANSPORTE E SOLO. AF_09/2024</v>
          </cell>
          <cell r="C6188" t="str">
            <v>M3</v>
          </cell>
          <cell r="D6188">
            <v>124.54</v>
          </cell>
        </row>
        <row r="6189">
          <cell r="A6189">
            <v>105596</v>
          </cell>
          <cell r="B6189" t="str">
            <v>RECONSTRUÇÃO DE BASE E SUB-BASE PARA PAVIMENTAÇÃO DE SOLO (PREDOMINANTEMENTE ARGILOSO) BRITA - 50%-50%, MISTURA EM PISTA, COM ESPESSURA DE 20 CM - EXCLUSIVE ESCAVAÇÃO, CARGA E TRANSPORTE E SOLO. AF_09/2024</v>
          </cell>
          <cell r="C6189" t="str">
            <v>M3</v>
          </cell>
          <cell r="D6189">
            <v>135.69999999999999</v>
          </cell>
        </row>
        <row r="6190">
          <cell r="A6190">
            <v>105623</v>
          </cell>
          <cell r="B6190" t="str">
            <v>CONSTRUÇÃO DE BASE E SUB-BASE PARA PAVIMENTAÇÃO DE SOLO (PREDOMINANTEMENTE ARENOSO) MELHORADO COM CIMENTO - 4%, MISTURA EM PISTA, COM ESPESSURA DE 10 CM - EXCLUSIVE ESCAVAÇÃO, CARGA E TRANSPORTE E SOLO. AF_09/2024</v>
          </cell>
          <cell r="C6190" t="str">
            <v>M3</v>
          </cell>
          <cell r="D6190">
            <v>80.84</v>
          </cell>
        </row>
        <row r="6191">
          <cell r="A6191">
            <v>105624</v>
          </cell>
          <cell r="B6191" t="str">
            <v>CONSTRUÇÃO DE BASE E SUB-BASE PARA PAVIMENTAÇÃO DE SOLO (PREDOMINANTEMENTE ARENOSO) COM CIMENTO - 6%, MISTURA EM PISTA, COM ESPESSURA DE 10 CM - EXCLUSIVE ESCAVAÇÃO, CARGA E TRANSPORTE E SOLO. AF_09/2024</v>
          </cell>
          <cell r="C6191" t="str">
            <v>M3</v>
          </cell>
          <cell r="D6191">
            <v>109.64</v>
          </cell>
        </row>
        <row r="6192">
          <cell r="A6192">
            <v>105625</v>
          </cell>
          <cell r="B6192" t="str">
            <v>CONSTRUÇÃO DE BASE E SUB-BASE PARA PAVIMENTAÇÃO DE SOLO (PREDOMINANTEMENTE ARENOSO) COM CIMENTO - 8%, MISTURA EM PISTA, COM ESPESSURA DE 10 CM - EXCLUSIVE ESCAVAÇÃO, CARGA E TRANSPORTE E SOLO. AF_09/2024</v>
          </cell>
          <cell r="C6192" t="str">
            <v>M3</v>
          </cell>
          <cell r="D6192">
            <v>138.07</v>
          </cell>
        </row>
        <row r="6193">
          <cell r="A6193">
            <v>105626</v>
          </cell>
          <cell r="B6193" t="str">
            <v>RECONSTRUÇÃO DE BASE E SUB-BASE PARA PAVIMENTAÇÃO DE SOLO (PREDOMINANTEMENTE ARENOSO) COM CIMENTO - 6%, MISTURA EM PISTA, COM ESPESSURA DE 10 CM - EXCLUSIVE ESCAVAÇÃO, CARGA E TRANSPORTE E SOLO. AF_09/2024</v>
          </cell>
          <cell r="C6193" t="str">
            <v>M3</v>
          </cell>
          <cell r="D6193">
            <v>116.48</v>
          </cell>
        </row>
        <row r="6194">
          <cell r="A6194">
            <v>105627</v>
          </cell>
          <cell r="B6194" t="str">
            <v>RECONSTRUÇÃO DE BASE E SUB-BASE PARA PAVIMENTAÇÃO DE SOLO (PREDOMINANTEMENTE ARENOSO) COM CIMENTO - 8%, MISTURA EM PISTA, COM ESPESSURA DE 10 CM - EXCLUSIVE ESCAVAÇÃO, CARGA E TRANSPORTE E SOLO. AF_09/2024</v>
          </cell>
          <cell r="C6194" t="str">
            <v>M3</v>
          </cell>
          <cell r="D6194">
            <v>144.91</v>
          </cell>
        </row>
        <row r="6195">
          <cell r="A6195">
            <v>105628</v>
          </cell>
          <cell r="B6195" t="str">
            <v>RECONSTRUÇÃO DE BASE E SUB-BASE PARA PAVIMENTAÇÃO DE SOLO (PREDOMINANTEMENTE ARENOSO) MELHORADO COM CIMENTO - 4%, MISTURA EM PISTA, COM ESPESSURA DE 15 CM - EXCLUSIVE ESCAVAÇÃO, CARGA E TRANSPORTE E SOLO. AF_09/2024</v>
          </cell>
          <cell r="C6195" t="str">
            <v>M3</v>
          </cell>
          <cell r="D6195">
            <v>79.62</v>
          </cell>
        </row>
        <row r="6196">
          <cell r="A6196">
            <v>105629</v>
          </cell>
          <cell r="B6196" t="str">
            <v>RECONSTRUÇÃO DE BASE E SUB-BASE PARA PAVIMENTAÇÃO DE SOLO (PREDOMINANTEMENTE ARENOSO) COM CIMENTO - 6%, MISTURA EM PISTA, COM ESPESSURA DE 15 CM - EXCLUSIVE ESCAVAÇÃO, CARGA E TRANSPORTE E SOLO. AF_09/2024</v>
          </cell>
          <cell r="C6196" t="str">
            <v>M3</v>
          </cell>
          <cell r="D6196">
            <v>108.42</v>
          </cell>
        </row>
        <row r="6197">
          <cell r="A6197">
            <v>105630</v>
          </cell>
          <cell r="B6197" t="str">
            <v>RECONSTRUÇÃO DE BASE E SUB-BASE PARA PAVIMENTAÇÃO DE SOLO (PREDOMINANTEMENTE ARENOSO) COM CIMENTO - 8%, MISTURA EM PISTA, COM ESPESSURA DE 15 CM - EXCLUSIVE ESCAVAÇÃO, CARGA E TRANSPORTE E SOLO. AF_09/2024</v>
          </cell>
          <cell r="C6197" t="str">
            <v>M3</v>
          </cell>
          <cell r="D6197">
            <v>136.85</v>
          </cell>
        </row>
        <row r="6198">
          <cell r="A6198">
            <v>105631</v>
          </cell>
          <cell r="B6198" t="str">
            <v>CONSTRUÇÃO DE BASE E SUB-BASE PARA PAVIMENTAÇÃO DE SOLO (PREDOMINANTEMENTE ARENOSO) MELHORADO COM CIMENTO - 4%, MISTURA EM PISTA, COM ESPESSURA DE 20 CM - EXCLUSIVE ESCAVAÇÃO, CARGA E TRANSPORTE E SOLO. AF_09/2024</v>
          </cell>
          <cell r="C6198" t="str">
            <v>M3</v>
          </cell>
          <cell r="D6198">
            <v>74.13</v>
          </cell>
        </row>
        <row r="6199">
          <cell r="A6199">
            <v>105632</v>
          </cell>
          <cell r="B6199" t="str">
            <v>CONSTRUÇÃO DE BASE E SUB-BASE PARA PAVIMENTAÇÃO DE SOLO (PREDOMINANTEMENTE ARENOSO) COM CIMENTO - 6%, MISTURA EM PISTA, COM ESPESSURA DE 20 CM - EXCLUSIVE ESCAVAÇÃO, CARGA E TRANSPORTE E SOLO. AF_09/2024</v>
          </cell>
          <cell r="C6199" t="str">
            <v>M3</v>
          </cell>
          <cell r="D6199">
            <v>102.93</v>
          </cell>
        </row>
        <row r="6200">
          <cell r="A6200">
            <v>105633</v>
          </cell>
          <cell r="B6200" t="str">
            <v>CONSTRUÇÃO DE BASE E SUB-BASE PARA PAVIMENTAÇÃO DE SOLO (PREDOMINANTEMENTE ARENOSO) COM CIMENTO - 8%, MISTURA EM PISTA, COM ESPESSURA DE 20 CM - EXCLUSIVE ESCAVAÇÃO, CARGA E TRANSPORTE E SOLO. AF_09/2024</v>
          </cell>
          <cell r="C6200" t="str">
            <v>M3</v>
          </cell>
          <cell r="D6200">
            <v>131.36000000000001</v>
          </cell>
        </row>
        <row r="6201">
          <cell r="A6201">
            <v>105634</v>
          </cell>
          <cell r="B6201" t="str">
            <v>RECONSTRUÇÃO DE BASE E SUB-BASE PARA PAVIMENTAÇÃO DE SOLO (PREDOMINANTEMENTE ARENOSO) MELHORADO COM CIMENTO - 4%, MISTURA EM PISTA, COM ESPESSURA DE 20 CM - EXCLUSIVE ESCAVAÇÃO, CARGA E TRANSPORTE E SOLO. AF_09/2024</v>
          </cell>
          <cell r="C6201" t="str">
            <v>M3</v>
          </cell>
          <cell r="D6201">
            <v>78.489999999999995</v>
          </cell>
        </row>
        <row r="6202">
          <cell r="A6202">
            <v>105635</v>
          </cell>
          <cell r="B6202" t="str">
            <v>RECONSTRUÇÃO DE BASE E SUB-BASE PARA PAVIMENTAÇÃO DE SOLO (PREDOMINANTEMENTE ARENOSO) COM CIMENTO - 6%, MISTURA EM PISTA, COM ESPESSURA DE 20 CM - EXCLUSIVE ESCAVAÇÃO, CARGA E TRANSPORTE E SOLO. AF_09/2024</v>
          </cell>
          <cell r="C6202" t="str">
            <v>M3</v>
          </cell>
          <cell r="D6202">
            <v>107.29</v>
          </cell>
        </row>
        <row r="6203">
          <cell r="A6203">
            <v>105636</v>
          </cell>
          <cell r="B6203" t="str">
            <v>RECONSTRUÇÃO DE BASE E SUB-BASE PARA PAVIMENTAÇÃO DE SOLO (PREDOMINANTEMENTE ARENOSO) COM CIMENTO - 8%, MISTURA EM PISTA, COM ESPESSURA DE 20 CM - EXCLUSIVE ESCAVAÇÃO, CARGA E TRANSPORTE E SOLO. AF_09/2024</v>
          </cell>
          <cell r="C6203" t="str">
            <v>M3</v>
          </cell>
          <cell r="D6203">
            <v>135.72</v>
          </cell>
        </row>
        <row r="6204">
          <cell r="A6204">
            <v>105657</v>
          </cell>
          <cell r="B6204" t="str">
            <v>CONSTRUÇÃO DE BASE E SUB-BASE PARA PAVIMENTAÇÃO DE SOLO (PREDOMINANTEMENTE ARENOSO) BRITA - 40%-60% COM CIMENTO - 4%, MISTURA EM PISTA, COM ESPESSURA DE 10 CM - EXCLUSIVE ESCAVAÇÃO, CARGA E TRANSPORTE E SOLO. AF_09/2024</v>
          </cell>
          <cell r="C6204" t="str">
            <v>M3</v>
          </cell>
          <cell r="D6204">
            <v>203.23</v>
          </cell>
        </row>
        <row r="6205">
          <cell r="A6205">
            <v>105658</v>
          </cell>
          <cell r="B6205" t="str">
            <v>CONSTRUÇÃO DE BASE E SUB-BASE PARA PAVIMENTAÇÃO DE SOLO (PREDOMINANTEMENTE ARENOSO) BRITA - 40%-60% COM CIMENTO - 6%, MISTURA EM PISTA, COM ESPESSURA DE 10 CM - EXCLUSIVE ESCAVAÇÃO, CARGA E TRANSPORTE E SOLO. AF_09/2024</v>
          </cell>
          <cell r="C6205" t="str">
            <v>M3</v>
          </cell>
          <cell r="D6205">
            <v>229.73</v>
          </cell>
        </row>
        <row r="6206">
          <cell r="A6206">
            <v>105659</v>
          </cell>
          <cell r="B6206" t="str">
            <v>CONSTRUÇÃO DE BASE E SUB-BASE PARA PAVIMENTAÇÃO DE SOLO (PREDOMINANTEMENTE ARENOSO) BRITA - 40%-60% COM CIMENTO - 8%, MISTURA EM PISTA, COM ESPESSURA DE 10 CM - EXCLUSIVE ESCAVAÇÃO, CARGA E TRANSPORTE E SOLO. AF_09/2024</v>
          </cell>
          <cell r="C6206" t="str">
            <v>M3</v>
          </cell>
          <cell r="D6206">
            <v>255.86</v>
          </cell>
        </row>
        <row r="6207">
          <cell r="A6207">
            <v>105660</v>
          </cell>
          <cell r="B6207" t="str">
            <v>RECONSTRUÇÃO DE BASE E SUB-BASE PARA PAVIMENTAÇÃO DE SOLO (PREDOMINANTEMENTE ARENOSO) BRITA - 40%-60% COM CIMENTO - 4%, MISTURA EM PISTA, COM ESPESSURA DE 10 CM - EXCLUSIVE ESCAVAÇÃO, CARGA E TRANSPORTE E SOLO. AF_09/2024</v>
          </cell>
          <cell r="C6207" t="str">
            <v>M3</v>
          </cell>
          <cell r="D6207">
            <v>215.22</v>
          </cell>
        </row>
        <row r="6208">
          <cell r="A6208">
            <v>105661</v>
          </cell>
          <cell r="B6208" t="str">
            <v>RECONSTRUÇÃO DE BASE E SUB-BASE PARA PAVIMENTAÇÃO DE SOLO (PREDOMINANTEMENTE ARENOSO) BRITA - 40%-60% COM CIMENTO - 6%, MISTURA EM PISTA, COM ESPESSURA DE 10 CM - EXCLUSIVE ESCAVAÇÃO, CARGA E TRANSPORTE E SOLO. AF_09/2024</v>
          </cell>
          <cell r="C6208" t="str">
            <v>M3</v>
          </cell>
          <cell r="D6208">
            <v>241.72</v>
          </cell>
        </row>
        <row r="6209">
          <cell r="A6209">
            <v>105662</v>
          </cell>
          <cell r="B6209" t="str">
            <v>RECONSTRUÇÃO DE BASE E SUB-BASE PARA PAVIMENTAÇÃO DE SOLO (PREDOMINANTEMENTE ARENOSO) BRITA - 40%-60% COM CIMENTO - 8%, MISTURA EM PISTA, COM ESPESSURA DE 10 CM - EXCLUSIVE ESCAVAÇÃO, CARGA E TRANSPORTE E SOLO. AF_09/2024</v>
          </cell>
          <cell r="C6209" t="str">
            <v>M3</v>
          </cell>
          <cell r="D6209">
            <v>267.85000000000002</v>
          </cell>
        </row>
        <row r="6210">
          <cell r="A6210">
            <v>105663</v>
          </cell>
          <cell r="B6210" t="str">
            <v>RECONSTRUÇÃO DE BASE E SUB-BASE PARA PAVIMENTAÇÃO DE SOLO (PREDOMINANTEMENTE ARENOSO) BRITA - 40%-60% COM CIMENTO - 4%, MISTURA EM PISTA, COM ESPESSURA DE 15 CM - EXCLUSIVE ESCAVAÇÃO, CARGA E TRANSPORTE E SOLO. AF_09/2024</v>
          </cell>
          <cell r="C6210" t="str">
            <v>M3</v>
          </cell>
          <cell r="D6210">
            <v>205.18</v>
          </cell>
        </row>
        <row r="6211">
          <cell r="A6211">
            <v>105664</v>
          </cell>
          <cell r="B6211" t="str">
            <v>RECONSTRUÇÃO DE BASE E SUB-BASE PARA PAVIMENTAÇÃO DE SOLO (PREDOMINANTEMENTE ARENOSO) BRITA - 40%-60% COM CIMENTO - 6%, MISTURA EM PISTA, COM ESPESSURA DE 15 CM - EXCLUSIVE ESCAVAÇÃO, CARGA E TRANSPORTE E SOLO. AF_09/2024</v>
          </cell>
          <cell r="C6211" t="str">
            <v>M3</v>
          </cell>
          <cell r="D6211">
            <v>231.68</v>
          </cell>
        </row>
        <row r="6212">
          <cell r="A6212">
            <v>105665</v>
          </cell>
          <cell r="B6212" t="str">
            <v>RECONSTRUÇÃO DE BASE E SUB-BASE PARA PAVIMENTAÇÃO DE SOLO (PREDOMINANTEMENTE ARENOSO) BRITA - 40%-60% COM CIMENTO - 8%, MISTURA EM PISTA, COM ESPESSURA DE 15 CM - EXCLUSIVE ESCAVAÇÃO, CARGA E TRANSPORTE E SOLO. AF_09/2024</v>
          </cell>
          <cell r="C6212" t="str">
            <v>M3</v>
          </cell>
          <cell r="D6212">
            <v>257.81</v>
          </cell>
        </row>
        <row r="6213">
          <cell r="A6213">
            <v>105666</v>
          </cell>
          <cell r="B6213" t="str">
            <v>CONSTRUÇÃO DE BASE E SUB-BASE PARA PAVIMENTAÇÃO DE SOLO (PREDOMINANTEMENTE ARENOSO) BRITA - 40%-60% COM CIMENTO - 4%, MISTURA EM PISTA, COM ESPESSURA DE 20 CM - EXCLUSIVE ESCAVAÇÃO, CARGA E TRANSPORTE E SOLO. AF_09/2024</v>
          </cell>
          <cell r="C6213" t="str">
            <v>M3</v>
          </cell>
          <cell r="D6213">
            <v>192.44</v>
          </cell>
        </row>
        <row r="6214">
          <cell r="A6214">
            <v>105667</v>
          </cell>
          <cell r="B6214" t="str">
            <v>CONSTRUÇÃO DE BASE E SUB-BASE PARA PAVIMENTAÇÃO DE SOLO (PREDOMINANTEMENTE ARENOSO) BRITA - 40%-60% COM CIMENTO - 6%, MISTURA EM PISTA, COM ESPESSURA DE 20 CM - EXCLUSIVE ESCAVAÇÃO, CARGA E TRANSPORTE E SOLO. AF_09/2024</v>
          </cell>
          <cell r="C6214" t="str">
            <v>M3</v>
          </cell>
          <cell r="D6214">
            <v>218.94</v>
          </cell>
        </row>
        <row r="6215">
          <cell r="A6215">
            <v>105668</v>
          </cell>
          <cell r="B6215" t="str">
            <v>CONSTRUÇÃO DE BASE E SUB-BASE PARA PAVIMENTAÇÃO DE SOLO (PREDOMINANTEMENTE ARENOSO) BRITA - 40%-60% COM CIMENTO - 8%, MISTURA EM PISTA, COM ESPESSURA DE 20 CM - EXCLUSIVE ESCAVAÇÃO, CARGA E TRANSPORTE E SOLO. AF_09/2024</v>
          </cell>
          <cell r="C6215" t="str">
            <v>M3</v>
          </cell>
          <cell r="D6215">
            <v>245.07</v>
          </cell>
        </row>
        <row r="6216">
          <cell r="A6216">
            <v>105669</v>
          </cell>
          <cell r="B6216" t="str">
            <v>RECONSTRUÇÃO DE BASE E SUB-BASE PARA PAVIMENTAÇÃO DE SOLO (PREDOMINANTEMENTE ARENOSO) BRITA - 40%-60% COM CIMENTO - 4%, MISTURA EM PISTA, COM ESPESSURA DE 20 CM - EXCLUSIVE ESCAVAÇÃO, CARGA E TRANSPORTE E SOLO. AF_09/2024</v>
          </cell>
          <cell r="C6216" t="str">
            <v>M3</v>
          </cell>
          <cell r="D6216">
            <v>200.16</v>
          </cell>
        </row>
        <row r="6217">
          <cell r="A6217">
            <v>105670</v>
          </cell>
          <cell r="B6217" t="str">
            <v>RECONSTRUÇÃO DE BASE E SUB-BASE PARA PAVIMENTAÇÃO DE SOLO (PREDOMINANTEMENTE ARENOSO) BRITA - 40%-60% COM CIMENTO - 6%, MISTURA EM PISTA, COM ESPESSURA DE 20 CM - EXCLUSIVE ESCAVAÇÃO, CARGA E TRANSPORTE E SOLO. AF_09/2024</v>
          </cell>
          <cell r="C6217" t="str">
            <v>M3</v>
          </cell>
          <cell r="D6217">
            <v>226.66</v>
          </cell>
        </row>
        <row r="6218">
          <cell r="A6218">
            <v>105671</v>
          </cell>
          <cell r="B6218" t="str">
            <v>RECONSTRUÇÃO DE BASE E SUB-BASE PARA PAVIMENTAÇÃO DE SOLO (PREDOMINANTEMENTE ARENOSO) BRITA - 40%-60% COM CIMENTO - 8%, MISTURA EM PISTA, COM ESPESSURA DE 20 CM - EXCLUSIVE ESCAVAÇÃO, CARGA E TRANSPORTE E SOLO. AF_09/2024</v>
          </cell>
          <cell r="C6218" t="str">
            <v>M3</v>
          </cell>
          <cell r="D6218">
            <v>252.79</v>
          </cell>
        </row>
        <row r="6219">
          <cell r="A6219">
            <v>105690</v>
          </cell>
          <cell r="B6219" t="str">
            <v>CONSTRUÇÃO DE BASE E SUB-BASE PARA PAVIMENTAÇÃO DE SOLO (PREDOMINANTEMENTE ARENOSO) BRITA - 50%-50% COM CIMENTO - 4%, MISTURA EM PISTA, COM ESPESSURA DE 10 CM - EXCLUSIVE ESCAVAÇÃO, CARGA E TRANSPORTE E SOLO. AF_09/2024</v>
          </cell>
          <cell r="C6219" t="str">
            <v>M3</v>
          </cell>
          <cell r="D6219">
            <v>184.84</v>
          </cell>
        </row>
        <row r="6220">
          <cell r="A6220">
            <v>105691</v>
          </cell>
          <cell r="B6220" t="str">
            <v>CONSTRUÇÃO DE BASE E SUB-BASE PARA PAVIMENTAÇÃO DE SOLO (PREDOMINANTEMENTE ARENOSO) BRITA - 50%-50% COM CIMENTO - 6%, MISTURA EM PISTA, COM ESPESSURA DE 10 CM - EXCLUSIVE ESCAVAÇÃO, CARGA E TRANSPORTE E SOLO. AF_09/2024</v>
          </cell>
          <cell r="C6220" t="str">
            <v>M3</v>
          </cell>
          <cell r="D6220">
            <v>211.72</v>
          </cell>
        </row>
        <row r="6221">
          <cell r="A6221">
            <v>105692</v>
          </cell>
          <cell r="B6221" t="str">
            <v>CONSTRUÇÃO DE BASE E SUB-BASE PARA PAVIMENTAÇÃO DE SOLO (PREDOMINANTEMENTE ARENOSO) BRITA - 50%-50% COM CIMENTO - 8%, MISTURA EM PISTA, COM ESPESSURA DE 10 CM - EXCLUSIVE ESCAVAÇÃO, CARGA E TRANSPORTE E SOLO. AF_09/2024</v>
          </cell>
          <cell r="C6221" t="str">
            <v>M3</v>
          </cell>
          <cell r="D6221">
            <v>238.24</v>
          </cell>
        </row>
        <row r="6222">
          <cell r="A6222">
            <v>105693</v>
          </cell>
          <cell r="B6222" t="str">
            <v>RECONSTRUÇÃO DE BASE E SUB-BASE PARA PAVIMENTAÇÃO DE SOLO (PREDOMINANTEMENTE ARENOSO) BRITA - 50%-50% COM CIMENTO - 4%, MISTURA EM PISTA, COM ESPESSURA DE 10 CM - EXCLUSIVE ESCAVAÇÃO, CARGA E TRANSPORTE E SOLO. AF_09/2024</v>
          </cell>
          <cell r="C6222" t="str">
            <v>M3</v>
          </cell>
          <cell r="D6222">
            <v>196.83</v>
          </cell>
        </row>
        <row r="6223">
          <cell r="A6223">
            <v>105694</v>
          </cell>
          <cell r="B6223" t="str">
            <v>RECONSTRUÇÃO DE BASE E SUB-BASE PARA PAVIMENTAÇÃO DE SOLO (PREDOMINANTEMENTE ARENOSO) BRITA - 50%-50% COM CIMENTO - 6%, MISTURA EM PISTA, COM ESPESSURA DE 10 CM - EXCLUSIVE ESCAVAÇÃO, CARGA E TRANSPORTE E SOLO. AF_09/2024</v>
          </cell>
          <cell r="C6223" t="str">
            <v>M3</v>
          </cell>
          <cell r="D6223">
            <v>223.71</v>
          </cell>
        </row>
        <row r="6224">
          <cell r="A6224">
            <v>105695</v>
          </cell>
          <cell r="B6224" t="str">
            <v>RECONSTRUÇÃO DE BASE E SUB-BASE PARA PAVIMENTAÇÃO DE SOLO (PREDOMINANTEMENTE ARENOSO) BRITA - 50%-50% COM CIMENTO - 8%, MISTURA EM PISTA, COM ESPESSURA DE 10 CM - EXCLUSIVE ESCAVAÇÃO, CARGA E TRANSPORTE E SOLO. AF_09/2024</v>
          </cell>
          <cell r="C6224" t="str">
            <v>M3</v>
          </cell>
          <cell r="D6224">
            <v>250.23</v>
          </cell>
        </row>
        <row r="6225">
          <cell r="A6225">
            <v>105696</v>
          </cell>
          <cell r="B6225" t="str">
            <v>RECONSTRUÇÃO DE BASE E SUB-BASE PARA PAVIMENTAÇÃO DE SOLO (PREDOMINANTEMENTE ARENOSO) BRITA - 50%-50% COM CIMENTO - 4%, MISTURA EM PISTA, COM ESPESSURA DE 15 CM - EXCLUSIVE ESCAVAÇÃO, CARGA E TRANSPORTE E SOLO. AF_09/2024</v>
          </cell>
          <cell r="C6225" t="str">
            <v>M3</v>
          </cell>
          <cell r="D6225">
            <v>186.79</v>
          </cell>
        </row>
        <row r="6226">
          <cell r="A6226">
            <v>105697</v>
          </cell>
          <cell r="B6226" t="str">
            <v>RECONSTRUÇÃO DE BASE E SUB-BASE PARA PAVIMENTAÇÃO DE SOLO (PREDOMINANTEMENTE ARENOSO) BRITA - 50%-50% COM CIMENTO - 6%, MISTURA EM PISTA, COM ESPESSURA DE 15 CM - EXCLUSIVE ESCAVAÇÃO, CARGA E TRANSPORTE E SOLO. AF_09/2024</v>
          </cell>
          <cell r="C6226" t="str">
            <v>M3</v>
          </cell>
          <cell r="D6226">
            <v>213.67</v>
          </cell>
        </row>
        <row r="6227">
          <cell r="A6227">
            <v>105698</v>
          </cell>
          <cell r="B6227" t="str">
            <v>RECONSTRUÇÃO DE BASE E SUB-BASE PARA PAVIMENTAÇÃO DE SOLO (PREDOMINANTEMENTE ARENOSO) BRITA - 50%-50% COM CIMENTO - 8%, MISTURA EM PISTA, COM ESPESSURA DE 15 CM - EXCLUSIVE ESCAVAÇÃO, CARGA E TRANSPORTE E SOLO. AF_09/2024</v>
          </cell>
          <cell r="C6227" t="str">
            <v>M3</v>
          </cell>
          <cell r="D6227">
            <v>240.19</v>
          </cell>
        </row>
        <row r="6228">
          <cell r="A6228">
            <v>105699</v>
          </cell>
          <cell r="B6228" t="str">
            <v>CONSTRUÇÃO DE BASE E SUB-BASE PARA PAVIMENTAÇÃO DE SOLO (PREDOMINANTEMENTE ARENOSO) BRITA - 50%-50% COM CIMENTO - 4%, MISTURA EM PISTA, COM ESPESSURA DE 20 CM - EXCLUSIVE ESCAVAÇÃO, CARGA E TRANSPORTE E SOLO. AF_09/2024</v>
          </cell>
          <cell r="C6228" t="str">
            <v>M3</v>
          </cell>
          <cell r="D6228">
            <v>174.05</v>
          </cell>
        </row>
        <row r="6229">
          <cell r="A6229">
            <v>105700</v>
          </cell>
          <cell r="B6229" t="str">
            <v>CONSTRUÇÃO DE BASE E SUB-BASE PARA PAVIMENTAÇÃO DE SOLO (PREDOMINANTEMENTE ARENOSO) BRITA - 50%-50% COM CIMENTO - 6%, MISTURA EM PISTA, COM ESPESSURA DE 20 CM - EXCLUSIVE ESCAVAÇÃO, CARGA E TRANSPORTE E SOLO. AF_09/2024</v>
          </cell>
          <cell r="C6229" t="str">
            <v>M3</v>
          </cell>
          <cell r="D6229">
            <v>200.93</v>
          </cell>
        </row>
        <row r="6230">
          <cell r="A6230">
            <v>105701</v>
          </cell>
          <cell r="B6230" t="str">
            <v>CONSTRUÇÃO DE BASE E SUB-BASE PARA PAVIMENTAÇÃO DE SOLO (PREDOMINANTEMENTE ARENOSO) BRITA - 50%-50% COM CIMENTO - 8%, MISTURA EM PISTA, COM ESPESSURA DE 20 CM - EXCLUSIVE ESCAVAÇÃO, CARGA E TRANSPORTE E SOLO. AF_09/2024</v>
          </cell>
          <cell r="C6230" t="str">
            <v>M3</v>
          </cell>
          <cell r="D6230">
            <v>227.45</v>
          </cell>
        </row>
        <row r="6231">
          <cell r="A6231">
            <v>105702</v>
          </cell>
          <cell r="B6231" t="str">
            <v>RECONSTRUÇÃO DE BASE E SUB-BASE PARA PAVIMENTAÇÃO DE SOLO (PREDOMINANTEMENTE ARENOSO) BRITA - 50%-50% COM CIMENTO - 4%, MISTURA EM PISTA, COM ESPESSURA DE 20 CM - EXCLUSIVE ESCAVAÇÃO, CARGA E TRANSPORTE E SOLO. AF_09/2024</v>
          </cell>
          <cell r="C6231" t="str">
            <v>M3</v>
          </cell>
          <cell r="D6231">
            <v>181.77</v>
          </cell>
        </row>
        <row r="6232">
          <cell r="A6232">
            <v>105703</v>
          </cell>
          <cell r="B6232" t="str">
            <v>RECONSTRUÇÃO DE BASE E SUB-BASE PARA PAVIMENTAÇÃO DE SOLO (PREDOMINANTEMENTE ARENOSO) BRITA - 50%-50% COM CIMENTO - 6%, MISTURA EM PISTA, COM ESPESSURA DE 20 CM - EXCLUSIVE ESCAVAÇÃO, CARGA E TRANSPORTE E SOLO. AF_09/2024</v>
          </cell>
          <cell r="C6232" t="str">
            <v>M3</v>
          </cell>
          <cell r="D6232">
            <v>208.65</v>
          </cell>
        </row>
        <row r="6233">
          <cell r="A6233">
            <v>105704</v>
          </cell>
          <cell r="B6233" t="str">
            <v>RECONSTRUÇÃO DE BASE E SUB-BASE PARA PAVIMENTAÇÃO DE SOLO (PREDOMINANTEMENTE ARENOSO) BRITA - 50%-50% COM CIMENTO - 8%, MISTURA EM PISTA, COM ESPESSURA DE 20 CM - EXCLUSIVE ESCAVAÇÃO, CARGA E TRANSPORTE E SOLO. AF_09/2024</v>
          </cell>
          <cell r="C6233" t="str">
            <v>M3</v>
          </cell>
          <cell r="D6233">
            <v>235.17</v>
          </cell>
        </row>
        <row r="6234">
          <cell r="A6234">
            <v>105710</v>
          </cell>
          <cell r="B6234" t="str">
            <v>CONSTRUÇÃO DE BASE E SUB-BASE PARA PAVIMENTAÇÃO DE SOLO (PREDOMINANTEMENTE ARENOSO) BRITA - 40%-60%, MISTURA EM PISTA, COM ESPESSURA DE 10 CM - EXCLUSIVE ESCAVAÇÃO, CARGA E TRANSPORTE E SOLO. AF_09/2024</v>
          </cell>
          <cell r="C6234" t="str">
            <v>M3</v>
          </cell>
          <cell r="D6234">
            <v>146.52000000000001</v>
          </cell>
        </row>
        <row r="6235">
          <cell r="A6235">
            <v>105711</v>
          </cell>
          <cell r="B6235" t="str">
            <v>CONSTRUÇÃO DE BASE E SUB-BASE PARA PAVIMENTAÇÃO DE SOLO (PREDOMINANTEMENTE ARENOSO) BRITA - 40%-60%, MISTURA EM PISTA, COM ESPESSURA DE 20 CM - EXCLUSIVE ESCAVAÇÃO, CARGA E TRANSPORTE E SOLO. AF_09/2024</v>
          </cell>
          <cell r="C6235" t="str">
            <v>M3</v>
          </cell>
          <cell r="D6235">
            <v>135.72999999999999</v>
          </cell>
        </row>
        <row r="6236">
          <cell r="A6236">
            <v>105712</v>
          </cell>
          <cell r="B6236" t="str">
            <v>RECONSTRUÇÃO DE BASE E SUB-BASE PARA PAVIMENTAÇÃO DE SOLO (PREDOMINANTEMENTE ARENOSO) BRITA - 40%-60%, MISTURA EM PISTA, COM ESPESSURA DE 20 CM - EXCLUSIVE ESCAVAÇÃO, CARGA E TRANSPORTE E SOLO. AF_09/2024</v>
          </cell>
          <cell r="C6236" t="str">
            <v>M3</v>
          </cell>
          <cell r="D6236">
            <v>143.44999999999999</v>
          </cell>
        </row>
        <row r="6237">
          <cell r="A6237">
            <v>105718</v>
          </cell>
          <cell r="B6237" t="str">
            <v>CONSTRUÇÃO DE BASE E SUB-BASE PARA PAVIMENTAÇÃO DE SOLO (PREDOMINANTEMENTE ARENOSO) BRITA - 50%-50%, MISTURA EM PISTA, COM ESPESSURA DE 10 CM - EXCLUSIVE ESCAVAÇÃO, CARGA E TRANSPORTE E SOLO. AF_09/2024</v>
          </cell>
          <cell r="C6237" t="str">
            <v>M3</v>
          </cell>
          <cell r="D6237">
            <v>127.37</v>
          </cell>
        </row>
        <row r="6238">
          <cell r="A6238">
            <v>105727</v>
          </cell>
          <cell r="B6238" t="str">
            <v>CONSTRUÇÃO DE BASE E SUB-BASE PARA PAVIMENTAÇÃO DE BRITA GRADUADA SIMPLES, COM ESPESSURA DE 10 CM - EXCLUSIVE CARGA E TRANSPORTE. AF_09/2024</v>
          </cell>
          <cell r="C6238" t="str">
            <v>M3</v>
          </cell>
          <cell r="D6238">
            <v>236.17</v>
          </cell>
        </row>
        <row r="6239">
          <cell r="A6239">
            <v>105728</v>
          </cell>
          <cell r="B6239" t="str">
            <v>RECONSTRUÇÃO DE BASE E SUB-BASE PARA PAVIMENTAÇÃO DE BRITA GRADUADA SIMPLES, COM ESPESSURA DE 10 CM - EXCLUSIVE CARGA E TRANSPORTE. AF_09/2024</v>
          </cell>
          <cell r="C6239" t="str">
            <v>M3</v>
          </cell>
          <cell r="D6239">
            <v>242.59</v>
          </cell>
        </row>
        <row r="6240">
          <cell r="A6240">
            <v>105729</v>
          </cell>
          <cell r="B6240" t="str">
            <v>RECONSTRUÇÃO DE BASE E SUB-BASE PARA PAVIMENTAÇÃO DE BRITA GRADUADA SIMPLES, COM ESPESSURA DE 15 CM - EXCLUSIVE CARGA E TRANSPORTE. AF_09/2024</v>
          </cell>
          <cell r="C6240" t="str">
            <v>M3</v>
          </cell>
          <cell r="D6240">
            <v>237.82</v>
          </cell>
        </row>
        <row r="6241">
          <cell r="A6241">
            <v>105730</v>
          </cell>
          <cell r="B6241" t="str">
            <v>CONSTRUÇÃO DE BASE E SUB-BASE PARA PAVIMENTAÇÃO DE BRITA GRADUADA SIMPLES, COM ESPESSURA DE 20 CM - EXCLUSIVE CARGA E TRANSPORTE. AF_09/2024</v>
          </cell>
          <cell r="C6241" t="str">
            <v>M3</v>
          </cell>
          <cell r="D6241">
            <v>230.92</v>
          </cell>
        </row>
        <row r="6242">
          <cell r="A6242">
            <v>105731</v>
          </cell>
          <cell r="B6242" t="str">
            <v>RECONSTRUÇÃO DE BASE E SUB-BASE PARA PAVIMENTAÇÃO DE BRITA GRADUADA SIMPLES, COM ESPESSURA DE 20 CM - EXCLUSIVE CARGA E TRANSPORTE. AF_09/2024</v>
          </cell>
          <cell r="C6242" t="str">
            <v>M3</v>
          </cell>
          <cell r="D6242">
            <v>235.41</v>
          </cell>
        </row>
        <row r="6243">
          <cell r="A6243">
            <v>105732</v>
          </cell>
          <cell r="B6243" t="str">
            <v>CONSTRUÇÃO DE BASE E SUB-BASE PARA PAVIMENTAÇÃO DE BRITA GRADUADA SIMPLES TRATADA COM CIMENTO, COM ESPESSURA DE 10 CM - EXCLUSIVE CARGA E TRANSPORTE. AF_09/2024</v>
          </cell>
          <cell r="C6243" t="str">
            <v>M3</v>
          </cell>
          <cell r="D6243">
            <v>292.82</v>
          </cell>
        </row>
        <row r="6244">
          <cell r="A6244">
            <v>105733</v>
          </cell>
          <cell r="B6244" t="str">
            <v>RECONSTRUÇÃO DE BASE E SUB-BASE PARA PAVIMENTAÇÃO DE BRITA GRADUADA SIMPLES TRATADA COM CIMENTO, COM ESPESSURA DE 10 CM - EXCLUSIVE CARGA E TRANSPORTE. AF_09/2024</v>
          </cell>
          <cell r="C6244" t="str">
            <v>M3</v>
          </cell>
          <cell r="D6244">
            <v>300.52</v>
          </cell>
        </row>
        <row r="6245">
          <cell r="A6245">
            <v>105734</v>
          </cell>
          <cell r="B6245" t="str">
            <v>RECONSTRUÇÃO DE BASE E SUB-BASE PARA PAVIMENTAÇÃO DE BRITA GRADUADA SIMPLES TRATADA COM CIMENTO, COM ESPESSURA DE 15 CM - EXCLUSIVE CARGA E TRANSPORTE. AF_09/2024</v>
          </cell>
          <cell r="C6245" t="str">
            <v>M3</v>
          </cell>
          <cell r="D6245">
            <v>294.31</v>
          </cell>
        </row>
        <row r="6246">
          <cell r="A6246">
            <v>105735</v>
          </cell>
          <cell r="B6246" t="str">
            <v>CONSTRUÇÃO DE BASE E SUB-BASE PARA PAVIMENTAÇÃO DE BRITA GRADUADA SIMPLES TRATADA COM CIMENTO, COM ESPESSURA DE 20 CM - EXCLUSIVE CARGA E TRANSPORTE. AF_09/2024</v>
          </cell>
          <cell r="C6246" t="str">
            <v>M3</v>
          </cell>
          <cell r="D6246">
            <v>286.04000000000002</v>
          </cell>
        </row>
        <row r="6247">
          <cell r="A6247">
            <v>105736</v>
          </cell>
          <cell r="B6247" t="str">
            <v>RECONSTRUÇÃO DE BASE E SUB-BASE PARA PAVIMENTAÇÃO DE BRITA GRADUADA SIMPLES TRATADA COM CIMENTO, COM ESPESSURA DE 20 CM - EXCLUSIVE CARGA E TRANSPORTE. AF_09/2024</v>
          </cell>
          <cell r="C6247" t="str">
            <v>M3</v>
          </cell>
          <cell r="D6247">
            <v>291.17</v>
          </cell>
        </row>
        <row r="6248">
          <cell r="A6248">
            <v>105737</v>
          </cell>
          <cell r="B6248" t="str">
            <v>CONSTRUÇÃO DE BASE E SUB-BASE PARA PAVIMENTAÇÃO DE CONCRETO COMPACTADO COM ROLO, COM ESPESSURA DE 10 CM - EXCLUSIVE CARGA E TRANSPORTE. AF_09/2024</v>
          </cell>
          <cell r="C6248" t="str">
            <v>M3</v>
          </cell>
          <cell r="D6248">
            <v>366.27</v>
          </cell>
        </row>
        <row r="6249">
          <cell r="A6249">
            <v>105738</v>
          </cell>
          <cell r="B6249" t="str">
            <v>RECONSTRUÇÃO DE BASE E SUB-BASE PARA PAVIMENTAÇÃO DE CONCRETO COMPACTADO COM ROLO, COM ESPESSURA DE 10 CM - EXCLUSIVE CARGA E TRANSPORTE. AF_09/2024</v>
          </cell>
          <cell r="C6249" t="str">
            <v>M3</v>
          </cell>
          <cell r="D6249">
            <v>372.69</v>
          </cell>
        </row>
        <row r="6250">
          <cell r="A6250">
            <v>105739</v>
          </cell>
          <cell r="B6250" t="str">
            <v>RECONSTRUÇÃO DE BASE E SUB-BASE PARA PAVIMENTAÇÃO DE CONCRETO COMPACTADO COM ROLO, COM ESPESSURA DE 15 CM - EXCLUSIVE CARGA E TRANSPORTE. AF_09/2024</v>
          </cell>
          <cell r="C6250" t="str">
            <v>M3</v>
          </cell>
          <cell r="D6250">
            <v>368.01</v>
          </cell>
        </row>
        <row r="6251">
          <cell r="A6251">
            <v>105740</v>
          </cell>
          <cell r="B6251" t="str">
            <v>CONSTRUÇÃO DE BASE E SUB-BASE PARA PAVIMENTAÇÃO DE CONCRETO COMPACTADO COM ROLO, COM ESPESSURA DE 20 CM - EXCLUSIVE CARGA E TRANSPORTE. AF_09/2024</v>
          </cell>
          <cell r="C6251" t="str">
            <v>M3</v>
          </cell>
          <cell r="D6251">
            <v>361.06</v>
          </cell>
        </row>
        <row r="6252">
          <cell r="A6252">
            <v>105741</v>
          </cell>
          <cell r="B6252" t="str">
            <v>RECONSTRUÇÃO DE BASE E SUB-BASE PARA PAVIMENTAÇÃO DE CONCRETO COMPACTADO COM ROLO, COM ESPESSURA DE 20 CM - EXCLUSIVE CARGA E TRANSPORTE. AF_09/2024</v>
          </cell>
          <cell r="C6252" t="str">
            <v>M3</v>
          </cell>
          <cell r="D6252">
            <v>365.56</v>
          </cell>
        </row>
        <row r="6253">
          <cell r="A6253">
            <v>105742</v>
          </cell>
          <cell r="B6253" t="str">
            <v>CONSTRUÇÃO DE BASE E SUB-BASE PARA PAVIMENTAÇÃO DE RACHÃO, COM ESPESSURA DE 30 CM - EXCLUSIVE CARGA E TRANSPORTE. AF_09/2024</v>
          </cell>
          <cell r="C6253" t="str">
            <v>M3</v>
          </cell>
          <cell r="D6253">
            <v>162.6</v>
          </cell>
        </row>
        <row r="6254">
          <cell r="A6254">
            <v>105743</v>
          </cell>
          <cell r="B6254" t="str">
            <v>RECONSTRUÇÃO DE BASE E SUB-BASE PARA PAVIMENTAÇÃO DE RACHÃO, COM ESPESSURA DE 30 CM - EXCLUSIVE CARGA E TRANSPORTE. AF_09/2024</v>
          </cell>
          <cell r="C6254" t="str">
            <v>M3</v>
          </cell>
          <cell r="D6254">
            <v>169.64</v>
          </cell>
        </row>
        <row r="6255">
          <cell r="A6255">
            <v>105744</v>
          </cell>
          <cell r="B6255" t="str">
            <v>RECONSTRUÇÃO DE BASE E SUB-BASE PARA PAVIMENTAÇÃO DE RACHÃO, COM ESPESSURA DE 40 CM - EXCLUSIVE CARGA E TRANSPORTE. AF_09/2024</v>
          </cell>
          <cell r="C6255" t="str">
            <v>M3</v>
          </cell>
          <cell r="D6255">
            <v>167.36</v>
          </cell>
        </row>
        <row r="6256">
          <cell r="A6256">
            <v>105745</v>
          </cell>
          <cell r="B6256" t="str">
            <v>CONSTRUÇÃO DE BASE E SUB-BASE PARA PAVIMENTAÇÃO DE RACHÃO, COM ESPESSURA DE 50 CM - EXCLUSIVE CARGA E TRANSPORTE. AF_09/2024</v>
          </cell>
          <cell r="C6256" t="str">
            <v>M3</v>
          </cell>
          <cell r="D6256">
            <v>159.34</v>
          </cell>
        </row>
        <row r="6257">
          <cell r="A6257">
            <v>105746</v>
          </cell>
          <cell r="B6257" t="str">
            <v>RECONSTRUÇÃO DE BASE E SUB-BASE PARA PAVIMENTAÇÃO DE RACHÃO, COM ESPESSURA DE 50 CM - EXCLUSIVE CARGA E TRANSPORTE. AF_09/2024</v>
          </cell>
          <cell r="C6257" t="str">
            <v>M3</v>
          </cell>
          <cell r="D6257">
            <v>165.08</v>
          </cell>
        </row>
        <row r="6258">
          <cell r="A6258">
            <v>105747</v>
          </cell>
          <cell r="B6258" t="str">
            <v>CONSTRUÇÃO DE BASE E SUB-BASE PARA PAVIMENTAÇÃO DE RACHÃO, COM ESPESSURA DE 60 CM - EXCLUSIVE CARGA E TRANSPORTE. AF_09/2024</v>
          </cell>
          <cell r="C6258" t="str">
            <v>M3</v>
          </cell>
          <cell r="D6258">
            <v>157.68</v>
          </cell>
        </row>
        <row r="6259">
          <cell r="A6259">
            <v>105748</v>
          </cell>
          <cell r="B6259" t="str">
            <v>RECONSTRUÇÃO DE BASE E SUB-BASE PARA PAVIMENTAÇÃO DE RACHÃO, COM ESPESSURA DE 60 CM - EXCLUSIVE CARGA E TRANSPORTE. AF_09/2024</v>
          </cell>
          <cell r="C6259" t="str">
            <v>M3</v>
          </cell>
          <cell r="D6259">
            <v>162.77000000000001</v>
          </cell>
        </row>
        <row r="6260">
          <cell r="A6260">
            <v>105749</v>
          </cell>
          <cell r="B6260" t="str">
            <v>CONSTRUÇÃO DE BASE E SUB-BASE PARA PAVIMENTAÇÃO DE MACADAME SECO, COM ESPESSURA DE 10 CM - EXCLUSIVE CARGA E TRANSPORTE. AF_09/2024</v>
          </cell>
          <cell r="C6260" t="str">
            <v>M3</v>
          </cell>
          <cell r="D6260">
            <v>212.17</v>
          </cell>
        </row>
        <row r="6261">
          <cell r="A6261">
            <v>105750</v>
          </cell>
          <cell r="B6261" t="str">
            <v>RECONSTRUÇÃO DE BASE E SUB-BASE PARA PAVIMENTAÇÃO DE MACADAME SECO, COM ESPESSURA DE 10 CM - EXCLUSIVE CARGA E TRANSPORTE. AF_09/2024</v>
          </cell>
          <cell r="C6261" t="str">
            <v>M3</v>
          </cell>
          <cell r="D6261">
            <v>222.62</v>
          </cell>
        </row>
        <row r="6262">
          <cell r="A6262">
            <v>105751</v>
          </cell>
          <cell r="B6262" t="str">
            <v>RECONSTRUÇÃO DE BASE E SUB-BASE PARA PAVIMENTAÇÃO DE MACADAME SECO, COM ESPESSURA DE 15 CM - EXCLUSIVE CARGA E TRANSPORTE. AF_09/2024</v>
          </cell>
          <cell r="C6262" t="str">
            <v>M3</v>
          </cell>
          <cell r="D6262">
            <v>220.18</v>
          </cell>
        </row>
        <row r="6263">
          <cell r="A6263">
            <v>105752</v>
          </cell>
          <cell r="B6263" t="str">
            <v>CONSTRUÇÃO DE BASE E SUB-BASE PARA PAVIMENTAÇÃO DE MACADAME SECO, COM ESPESSURA DE 20 CM - EXCLUSIVE CARGA E TRANSPORTE. AF_09/2024</v>
          </cell>
          <cell r="C6263" t="str">
            <v>M3</v>
          </cell>
          <cell r="D6263">
            <v>208.66</v>
          </cell>
        </row>
        <row r="6264">
          <cell r="A6264">
            <v>105753</v>
          </cell>
          <cell r="B6264" t="str">
            <v>RECONSTRUÇÃO DE BASE E SUB-BASE PARA PAVIMENTAÇÃO DE MACADAME SECO, COM ESPESSURA DE 20 CM - EXCLUSIVE CARGA E TRANSPORTE. AF_09/2024</v>
          </cell>
          <cell r="C6264" t="str">
            <v>M3</v>
          </cell>
          <cell r="D6264">
            <v>217.96</v>
          </cell>
        </row>
        <row r="6265">
          <cell r="A6265">
            <v>105754</v>
          </cell>
          <cell r="B6265" t="str">
            <v>CONSTRUÇÃO DE BASE E SUB-BASE PARA PAVIMENTAÇÃO DE MACADAME SECO, COM ESPESSURA DE 25 CM - EXCLUSIVE CARGA E TRANSPORTE. AF_09/2024</v>
          </cell>
          <cell r="C6265" t="str">
            <v>M3</v>
          </cell>
          <cell r="D6265">
            <v>207.1</v>
          </cell>
        </row>
        <row r="6266">
          <cell r="A6266">
            <v>105755</v>
          </cell>
          <cell r="B6266" t="str">
            <v>RECONSTRUÇÃO DE BASE E SUB-BASE PARA PAVIMENTAÇÃO DE MACADAME SECO, COM ESPESSURA DE 25 CM - EXCLUSIVE CARGA E TRANSPORTE. AF_09/2024</v>
          </cell>
          <cell r="C6266" t="str">
            <v>M3</v>
          </cell>
          <cell r="D6266">
            <v>215.86</v>
          </cell>
        </row>
        <row r="6267">
          <cell r="A6267">
            <v>92391</v>
          </cell>
          <cell r="B6267" t="str">
            <v>EXECUÇÃO DE PAVIMENTO EM PISO INTERTRAVADO, COM BLOCO PISOGRAMA DE 35 X 15 CM, ESPESSURA 6 CM. AF_10/2022</v>
          </cell>
          <cell r="C6267" t="str">
            <v>M2</v>
          </cell>
          <cell r="D6267">
            <v>74.67</v>
          </cell>
        </row>
        <row r="6268">
          <cell r="A6268">
            <v>92392</v>
          </cell>
          <cell r="B6268" t="str">
            <v>EXECUÇÃO DE PAVIMENTO EM PISO INTERTRAVADO, COM BLOCO PISOGRAMA DE 35 X 15 CM, ESPESSURA 8 CM. AF_10/2022</v>
          </cell>
          <cell r="C6268" t="str">
            <v>M2</v>
          </cell>
          <cell r="D6268">
            <v>156.66999999999999</v>
          </cell>
        </row>
        <row r="6269">
          <cell r="A6269">
            <v>92393</v>
          </cell>
          <cell r="B6269" t="str">
            <v>EXECUÇÃO DE PAVIMENTO EM PISO INTERTRAVADO, COM BLOCO SEXTAVADO DE 25 X 25 CM, ESPESSURA 6 CM. AF_10/2022</v>
          </cell>
          <cell r="C6269" t="str">
            <v>M2</v>
          </cell>
          <cell r="D6269">
            <v>73.45</v>
          </cell>
        </row>
        <row r="6270">
          <cell r="A6270">
            <v>92394</v>
          </cell>
          <cell r="B6270" t="str">
            <v>EXECUÇÃO DE PAVIMENTO EM PISO INTERTRAVADO, COM BLOCO SEXTAVADO DE 25 X 25 CM, ESPESSURA 8 CM. AF_10/2022</v>
          </cell>
          <cell r="C6270" t="str">
            <v>M2</v>
          </cell>
          <cell r="D6270">
            <v>91.64</v>
          </cell>
        </row>
        <row r="6271">
          <cell r="A6271">
            <v>92395</v>
          </cell>
          <cell r="B6271" t="str">
            <v>EXECUÇÃO DE PAVIMENTO EM PISO INTERTRAVADO, COM BLOCO SEXTAVADO DE 25 X 25 CM, ESPESSURA 10 CM. AF_10/2022</v>
          </cell>
          <cell r="C6271" t="str">
            <v>M2</v>
          </cell>
          <cell r="D6271">
            <v>110.21</v>
          </cell>
        </row>
        <row r="6272">
          <cell r="A6272">
            <v>92396</v>
          </cell>
          <cell r="B6272" t="str">
            <v>EXECUÇÃO DE PASSEIO EM PISO INTERTRAVADO, COM BLOCO RETANGULAR COR NATURAL DE 20 X 10 CM, ESPESSURA 6 CM. AF_10/2022</v>
          </cell>
          <cell r="C6272" t="str">
            <v>M2</v>
          </cell>
          <cell r="D6272">
            <v>87.29</v>
          </cell>
        </row>
        <row r="6273">
          <cell r="A6273">
            <v>92397</v>
          </cell>
          <cell r="B6273" t="str">
            <v>EXECUÇÃO DE PAVIMENTO EM PISO INTERTRAVADO, COM BLOCO RETANGULAR COR NATURAL DE 20 X 10 CM, ESPESSURA 6 CM. AF_10/2022</v>
          </cell>
          <cell r="C6273" t="str">
            <v>M2</v>
          </cell>
          <cell r="D6273">
            <v>77.14</v>
          </cell>
        </row>
        <row r="6274">
          <cell r="A6274">
            <v>92398</v>
          </cell>
          <cell r="B6274" t="str">
            <v>EXECUÇÃO DE PAVIMENTO EM PISO INTERTRAVADO, COM BLOCO RETANGULAR COR NATURAL DE 20 X 10 CM, ESPESSURA 8 CM. AF_10/2022</v>
          </cell>
          <cell r="C6274" t="str">
            <v>M2</v>
          </cell>
          <cell r="D6274">
            <v>96.26</v>
          </cell>
        </row>
        <row r="6275">
          <cell r="A6275">
            <v>92400</v>
          </cell>
          <cell r="B6275" t="str">
            <v>EXECUÇÃO DE PAVIMENTO EM PISO INTERTRAVADO, COM BLOCO RETANGULAR DE 20 X 10 CM, ESPESSURA 10 CM. AF_10/2022</v>
          </cell>
          <cell r="C6275" t="str">
            <v>M2</v>
          </cell>
          <cell r="D6275">
            <v>113.11</v>
          </cell>
        </row>
        <row r="6276">
          <cell r="A6276">
            <v>92402</v>
          </cell>
          <cell r="B6276" t="str">
            <v>EXECUÇÃO DE PASSEIO EM PISO INTERTRAVADO, COM BLOCO 16 FACES DE 22 X 11 CM, ESPESSURA 6 CM. AF_10/2022</v>
          </cell>
          <cell r="C6276" t="str">
            <v>M2</v>
          </cell>
          <cell r="D6276">
            <v>85.26</v>
          </cell>
        </row>
        <row r="6277">
          <cell r="A6277">
            <v>92403</v>
          </cell>
          <cell r="B6277" t="str">
            <v>EXECUÇÃO DE PAVIMENTO EM PISO INTERTRAVADO, COM BLOCO 16 FACES DE 22 X 11 CM, ESPESSURA 6 CM. AF_10/2022</v>
          </cell>
          <cell r="C6277" t="str">
            <v>M2</v>
          </cell>
          <cell r="D6277">
            <v>74.739999999999995</v>
          </cell>
        </row>
        <row r="6278">
          <cell r="A6278">
            <v>92404</v>
          </cell>
          <cell r="B6278" t="str">
            <v>EXECUÇÃO DE PAVIMENTO EM PISO INTERTRAVADO, COM BLOCO 16 FACES DE 22 X 11 CM, ESPESSURA 8 CM. AF_10/2022</v>
          </cell>
          <cell r="C6278" t="str">
            <v>M2</v>
          </cell>
          <cell r="D6278">
            <v>93.86</v>
          </cell>
        </row>
        <row r="6279">
          <cell r="A6279">
            <v>92406</v>
          </cell>
          <cell r="B6279" t="str">
            <v>EXECUÇÃO DE PAVIMENTO EM PISO INTERTRAVADO, COM BLOCO 16 FACES DE 22 X 11 CM, ESPESSURA 10 CM. AF_10/2022</v>
          </cell>
          <cell r="C6279" t="str">
            <v>M2</v>
          </cell>
          <cell r="D6279">
            <v>112.76</v>
          </cell>
        </row>
        <row r="6280">
          <cell r="A6280">
            <v>93679</v>
          </cell>
          <cell r="B6280" t="str">
            <v>EXECUÇÃO DE PASSEIO EM PISO INTERTRAVADO, COM BLOCO RETANGULAR COLORIDO DE 20 X 10 CM, ESPESSURA 6 CM. AF_10/2022</v>
          </cell>
          <cell r="C6280" t="str">
            <v>M2</v>
          </cell>
          <cell r="D6280">
            <v>97.28</v>
          </cell>
        </row>
        <row r="6281">
          <cell r="A6281">
            <v>93680</v>
          </cell>
          <cell r="B6281" t="str">
            <v>EXECUÇÃO DE PAVIMENTO EM PISO INTERTRAVADO, COM BLOCO RETANGULAR COLORIDO DE 20 X 10 CM, ESPESSURA 6 CM. AF_10/2022</v>
          </cell>
          <cell r="C6281" t="str">
            <v>M2</v>
          </cell>
          <cell r="D6281">
            <v>86.88</v>
          </cell>
        </row>
        <row r="6282">
          <cell r="A6282">
            <v>93681</v>
          </cell>
          <cell r="B6282" t="str">
            <v>EXECUÇÃO DE PAVIMENTO EM PISO INTERTRAVADO, COM BLOCO RETANGULAR COLORIDO DE 20 X 10 CM, ESPESSURA 8 CM. AF_10/2022</v>
          </cell>
          <cell r="C6282" t="str">
            <v>M2</v>
          </cell>
          <cell r="D6282">
            <v>104.06</v>
          </cell>
        </row>
        <row r="6283">
          <cell r="A6283">
            <v>97104</v>
          </cell>
          <cell r="B6283" t="str">
            <v>EXECUÇÃO DE PAVIMENTO DE CONCRETO SIMPLES (PCS), FCK = 40 MPA, ESPESSURA DE 15,0 CM. AF_04/2022</v>
          </cell>
          <cell r="C6283" t="str">
            <v>M2</v>
          </cell>
          <cell r="D6283">
            <v>149.71</v>
          </cell>
        </row>
        <row r="6284">
          <cell r="A6284">
            <v>97105</v>
          </cell>
          <cell r="B6284" t="str">
            <v>EXECUÇÃO DE PAVIMENTO DE CONCRETO SIMPLES (PCS), FCK = 40 MPA, ESPESSURA DE 17,5 CM. AF_04/2022</v>
          </cell>
          <cell r="C6284" t="str">
            <v>M2</v>
          </cell>
          <cell r="D6284">
            <v>169.86</v>
          </cell>
        </row>
        <row r="6285">
          <cell r="A6285">
            <v>97106</v>
          </cell>
          <cell r="B6285" t="str">
            <v>EXECUÇÃO DE PAVIMENTO DE CONCRETO SIMPLES (PCS), FCK = 40 MPA, ESPESSURA DE 20,0 CM. AF_04/2022</v>
          </cell>
          <cell r="C6285" t="str">
            <v>M2</v>
          </cell>
          <cell r="D6285">
            <v>189.17</v>
          </cell>
        </row>
        <row r="6286">
          <cell r="A6286">
            <v>97107</v>
          </cell>
          <cell r="B6286" t="str">
            <v>EXECUÇÃO DE PAVIMENTO DE CONCRETO SIMPLES (PCS), FCK = 40 MPA, ESPESSURA DE 22,5 CM. AF_04/2022</v>
          </cell>
          <cell r="C6286" t="str">
            <v>M2</v>
          </cell>
          <cell r="D6286">
            <v>216.05</v>
          </cell>
        </row>
        <row r="6287">
          <cell r="A6287">
            <v>97108</v>
          </cell>
          <cell r="B6287" t="str">
            <v>EXECUÇÃO DE PAVIMENTO DE CONCRETO SIMPLES (PCS), FCK = 40 MPA, ESPESSURA DE 25,0 CM. AF_04/2022</v>
          </cell>
          <cell r="C6287" t="str">
            <v>M2</v>
          </cell>
          <cell r="D6287">
            <v>247.37</v>
          </cell>
        </row>
        <row r="6288">
          <cell r="A6288">
            <v>97109</v>
          </cell>
          <cell r="B6288" t="str">
            <v>EXECUÇÃO DE PAVIMENTO DE CONCRETO SIMPLES (PCS), FCK = 40 MPA, ESPESSURA DE 27,5 CM. AF_04/2022</v>
          </cell>
          <cell r="C6288" t="str">
            <v>M2</v>
          </cell>
          <cell r="D6288">
            <v>273.75</v>
          </cell>
        </row>
        <row r="6289">
          <cell r="A6289">
            <v>97111</v>
          </cell>
          <cell r="B6289" t="str">
            <v>EXECUÇÃO DE PAVIMENTO DE CONCRETO ARMADO (PCA), FCK = 30 MPA, ESPESSURA DE 15,0 CM. AF_04/2022</v>
          </cell>
          <cell r="C6289" t="str">
            <v>M2</v>
          </cell>
          <cell r="D6289">
            <v>268.58999999999997</v>
          </cell>
        </row>
        <row r="6290">
          <cell r="A6290">
            <v>97112</v>
          </cell>
          <cell r="B6290" t="str">
            <v>EXECUÇÃO DE PAVIMENTO DE CONCRETO ARMADO (PCA), FCK = 30 MPA, ESPESSURA DE 17,5 CM. AF_04/2022</v>
          </cell>
          <cell r="C6290" t="str">
            <v>M2</v>
          </cell>
          <cell r="D6290">
            <v>240.29</v>
          </cell>
        </row>
        <row r="6291">
          <cell r="A6291">
            <v>97113</v>
          </cell>
          <cell r="B6291" t="str">
            <v>APLICAÇÃO DE LONA PLÁSTICA PARA EXECUÇÃO DE PAVIMENTOS DE CONCRETO. AF_04/2022</v>
          </cell>
          <cell r="C6291" t="str">
            <v>M2</v>
          </cell>
          <cell r="D6291">
            <v>1.98</v>
          </cell>
        </row>
        <row r="6292">
          <cell r="A6292">
            <v>97114</v>
          </cell>
          <cell r="B6292" t="str">
            <v>EXECUÇÃO DE JUNTAS DE CONTRAÇÃO PARA PAVIMENTOS DE CONCRETO. AF_04/2022</v>
          </cell>
          <cell r="C6292" t="str">
            <v>M</v>
          </cell>
          <cell r="D6292">
            <v>0.39</v>
          </cell>
        </row>
        <row r="6293">
          <cell r="A6293">
            <v>97115</v>
          </cell>
          <cell r="B6293" t="str">
            <v>APLICAÇÃO DE GRAXA EM BARRAS DE TRANSFERÊNCIA PARA EXECUÇÃO DE PAVIMENTO DE CONCRETO. AF_04/2022</v>
          </cell>
          <cell r="C6293" t="str">
            <v>KG</v>
          </cell>
          <cell r="D6293">
            <v>58.42</v>
          </cell>
        </row>
        <row r="6294">
          <cell r="A6294">
            <v>97116</v>
          </cell>
          <cell r="B6294" t="str">
            <v>BARRAS DE TRANSFERÊNCIA, AÇO CA-25 DE 16,0 MM, PARA EXECUÇÃO DE PAVIMENTO DE CONCRETO - FORNECIMENTO E INSTALAÇÃO. AF_04/2022</v>
          </cell>
          <cell r="C6294" t="str">
            <v>KG</v>
          </cell>
          <cell r="D6294">
            <v>24.79</v>
          </cell>
        </row>
        <row r="6295">
          <cell r="A6295">
            <v>97117</v>
          </cell>
          <cell r="B6295" t="str">
            <v>BARRAS DE TRANSFERÊNCIA, AÇO CA-25 DE 20,0 MM, PARA EXECUÇÃO DE PAVIMENTO DE CONCRETO - FORNECIMENTO E INSTALAÇÃO. AF_04/2022</v>
          </cell>
          <cell r="C6295" t="str">
            <v>KG</v>
          </cell>
          <cell r="D6295">
            <v>22.38</v>
          </cell>
        </row>
        <row r="6296">
          <cell r="A6296">
            <v>97118</v>
          </cell>
          <cell r="B6296" t="str">
            <v>BARRAS DE TRANSFERÊNCIA, AÇO CA-25 DE 25,0 MM, PARA EXECUÇÃO DE PAVIMENTO DE CONCRETO - FORNECIMENTO E INSTALAÇÃO. AF_04/2022</v>
          </cell>
          <cell r="C6296" t="str">
            <v>KG</v>
          </cell>
          <cell r="D6296">
            <v>18.93</v>
          </cell>
        </row>
        <row r="6297">
          <cell r="A6297">
            <v>97119</v>
          </cell>
          <cell r="B6297" t="str">
            <v>BARRAS DE TRANSFERÊNCIA, AÇO CA-25 DE 32,0 MM, PARA EXECUÇÃO DE PAVIMENTO DE CONCRETO - FORNECIMENTO E INSTALAÇÃO. AF_04/2022</v>
          </cell>
          <cell r="C6297" t="str">
            <v>KG</v>
          </cell>
          <cell r="D6297">
            <v>17.43</v>
          </cell>
        </row>
        <row r="6298">
          <cell r="A6298">
            <v>97120</v>
          </cell>
          <cell r="B6298" t="str">
            <v>BARRAS DE LIGAÇÃO, AÇO CA-50 DE 10 MM, PARA EXECUÇÃO DE PAVIMENTO DE CONCRETO - FORNECIMENTO E INSTALAÇÃO. AF_04/2022</v>
          </cell>
          <cell r="C6298" t="str">
            <v>KG</v>
          </cell>
          <cell r="D6298">
            <v>11.5</v>
          </cell>
        </row>
        <row r="6299">
          <cell r="A6299">
            <v>101167</v>
          </cell>
          <cell r="B6299" t="str">
            <v>EXECUÇÃO DE PAVIMENTO EM PARALELEPÍPEDOS, REJUNTAMENTO COM PÓ DE PEDRA. AF_05/2020</v>
          </cell>
          <cell r="C6299" t="str">
            <v>M2</v>
          </cell>
          <cell r="D6299">
            <v>206.92</v>
          </cell>
        </row>
        <row r="6300">
          <cell r="A6300">
            <v>101169</v>
          </cell>
          <cell r="B6300" t="str">
            <v>EXECUÇÃO DE PAVIMENTO EM PARALELEPÍPEDOS, REJUNTAMENTO COM ARGAMASSA TRAÇO 1:3 (CIMENTO E AREIA). AF_05/2020</v>
          </cell>
          <cell r="C6300" t="str">
            <v>M2</v>
          </cell>
          <cell r="D6300">
            <v>219.5</v>
          </cell>
        </row>
        <row r="6301">
          <cell r="A6301">
            <v>101170</v>
          </cell>
          <cell r="B6301" t="str">
            <v>EXECUÇÃO DE PAVIMENTO EM PEDRAS POLIÉDRICAS, REJUNTAMENTO COM PÓ DE PEDRA. AF_05/2020</v>
          </cell>
          <cell r="C6301" t="str">
            <v>M2</v>
          </cell>
          <cell r="D6301">
            <v>51.69</v>
          </cell>
        </row>
        <row r="6302">
          <cell r="A6302">
            <v>101172</v>
          </cell>
          <cell r="B6302" t="str">
            <v>EXECUÇÃO DE PAVIMENTO EM PEDRAS POLIÉDRICAS, REJUNTAMENTO COM ARGAMASSA TRAÇO 1:3 (CIMENTO E AREIA). AF_05/2020</v>
          </cell>
          <cell r="C6302" t="str">
            <v>M2</v>
          </cell>
          <cell r="D6302">
            <v>73.069999999999993</v>
          </cell>
        </row>
        <row r="6303">
          <cell r="A6303">
            <v>103904</v>
          </cell>
          <cell r="B6303" t="str">
            <v>EXECUÇÃO DE PAVIMENTO DE CONCRETO SIMPLES (PCS), FCK = 35 MPA, ESPESSURA DE 15,0 CM. AF_04/2022</v>
          </cell>
          <cell r="C6303" t="str">
            <v>M2</v>
          </cell>
          <cell r="D6303">
            <v>145.33000000000001</v>
          </cell>
        </row>
        <row r="6304">
          <cell r="A6304">
            <v>103905</v>
          </cell>
          <cell r="B6304" t="str">
            <v>EXECUÇÃO DE PAVIMENTO DE CONCRETO SIMPLES (PCS), FCK = 35 MPA, ESPESSURA DE 16,0 CM. AF_04/2022</v>
          </cell>
          <cell r="C6304" t="str">
            <v>M2</v>
          </cell>
          <cell r="D6304">
            <v>153.56</v>
          </cell>
        </row>
        <row r="6305">
          <cell r="A6305">
            <v>103906</v>
          </cell>
          <cell r="B6305" t="str">
            <v>EXECUÇÃO DE PAVIMENTO DE CONCRETO SIMPLES (PCS), FCK = 40 MPA, ESPESSURA DE 16,0 CM. AF_04/2022</v>
          </cell>
          <cell r="C6305" t="str">
            <v>M2</v>
          </cell>
          <cell r="D6305">
            <v>183.25</v>
          </cell>
        </row>
        <row r="6306">
          <cell r="A6306">
            <v>103907</v>
          </cell>
          <cell r="B6306" t="str">
            <v>EXECUÇÃO DE PAVIMENTO DE CONCRETO SIMPLES (PCS), FCK = 35 MPA, ESPESSURA DE 17,5 CM. AF_04/2022</v>
          </cell>
          <cell r="C6306" t="str">
            <v>M2</v>
          </cell>
          <cell r="D6306">
            <v>162.86000000000001</v>
          </cell>
        </row>
        <row r="6307">
          <cell r="A6307">
            <v>103908</v>
          </cell>
          <cell r="B6307" t="str">
            <v>EXECUÇÃO PAVIMENTO DE CONCRETO SIMPLES (PCS), FCK = 35 MPA, ESPESSURA DE 20,0 CM. AF_04/2022</v>
          </cell>
          <cell r="C6307" t="str">
            <v>M2</v>
          </cell>
          <cell r="D6307">
            <v>183.32</v>
          </cell>
        </row>
        <row r="6308">
          <cell r="A6308">
            <v>103909</v>
          </cell>
          <cell r="B6308" t="str">
            <v>EXECUÇÃO PAVIMENTO DE CONCRETO SIMPLES (PCS), FCK = 35 MPA, ESPESSURA DE 22,5 CM. AF_04/2022</v>
          </cell>
          <cell r="C6308" t="str">
            <v>M2</v>
          </cell>
          <cell r="D6308">
            <v>209.48</v>
          </cell>
        </row>
        <row r="6309">
          <cell r="A6309">
            <v>103911</v>
          </cell>
          <cell r="B6309" t="str">
            <v>EXECUÇÃO DE PAVIMENTO DE CONCRETO SIMPLES (PCS), FCK = 35 MPA, ESPESSURA DE 25,0 CM. AF_04/2022</v>
          </cell>
          <cell r="C6309" t="str">
            <v>M2</v>
          </cell>
          <cell r="D6309">
            <v>240.06</v>
          </cell>
        </row>
        <row r="6310">
          <cell r="A6310">
            <v>103912</v>
          </cell>
          <cell r="B6310" t="str">
            <v>EXECUÇÃO PAVIMENTO DE CONCRETO SIMPLES (PCS), FCK = 35 MPA, ESPESSURA DE 27,5 CM. AF_04/2022</v>
          </cell>
          <cell r="C6310" t="str">
            <v>M2</v>
          </cell>
          <cell r="D6310">
            <v>265.70999999999998</v>
          </cell>
        </row>
        <row r="6311">
          <cell r="A6311">
            <v>103913</v>
          </cell>
          <cell r="B6311" t="str">
            <v>EXECUÇÃO DE PISO INDUSTRIAL DE CONCRETO ARMADO, FCK = 20 MPA, ESPESSURA DE 12,0 CM. AF_04/2022</v>
          </cell>
          <cell r="C6311" t="str">
            <v>M2</v>
          </cell>
          <cell r="D6311">
            <v>133.85</v>
          </cell>
        </row>
        <row r="6312">
          <cell r="A6312">
            <v>103914</v>
          </cell>
          <cell r="B6312" t="str">
            <v>EXECUÇÃO DE PISO INDUSTRIAL DE CONCRETO ARMADO, FCK = 20 MPA, ESPESSURA DE 14,0 CM. AF_04/2022</v>
          </cell>
          <cell r="C6312" t="str">
            <v>M2</v>
          </cell>
          <cell r="D6312">
            <v>156.97999999999999</v>
          </cell>
        </row>
        <row r="6313">
          <cell r="A6313">
            <v>103915</v>
          </cell>
          <cell r="B6313" t="str">
            <v>EXECUÇÃO DE PISO INDUSTRIAL DE CONCRETO ARMADO, FCK = 20 MPA, ESPESSURA DE 15,0 CM. AF_04/2022</v>
          </cell>
          <cell r="C6313" t="str">
            <v>M2</v>
          </cell>
          <cell r="D6313">
            <v>170.94</v>
          </cell>
        </row>
        <row r="6314">
          <cell r="A6314">
            <v>103916</v>
          </cell>
          <cell r="B6314" t="str">
            <v>EXECUÇÃO DE PISO INDUSTRIAL DE CONCRETO ARMADO, FCK = 20 MPA, ESPESSURA DE 18,0 CM. AF_04/2022</v>
          </cell>
          <cell r="C6314" t="str">
            <v>M2</v>
          </cell>
          <cell r="D6314">
            <v>197.75</v>
          </cell>
        </row>
        <row r="6315">
          <cell r="A6315">
            <v>103917</v>
          </cell>
          <cell r="B6315" t="str">
            <v>EXECUÇÃO DE PISO INDUSTRIAL DE CONCRETO ARMADO, FCK = 20 MPA, ESPESSURA DE 20,0 CM. AF_04/2022</v>
          </cell>
          <cell r="C6315" t="str">
            <v>M2</v>
          </cell>
          <cell r="D6315">
            <v>226.51</v>
          </cell>
        </row>
        <row r="6316">
          <cell r="A6316">
            <v>103918</v>
          </cell>
          <cell r="B6316" t="str">
            <v>EXECUÇÃO DE PISO INDUSTRIAL DE CONCRETO ARMADO, FCK = 20 MPA, ESPESSURA DE 22,0 CM. AF_04/2022</v>
          </cell>
          <cell r="C6316" t="str">
            <v>M2</v>
          </cell>
          <cell r="D6316">
            <v>240.34</v>
          </cell>
        </row>
        <row r="6317">
          <cell r="A6317">
            <v>104432</v>
          </cell>
          <cell r="B6317" t="str">
            <v>EXECUÇÃO DE PASSEIO EM PISO INTERTRAVADO, COM BLOCO RAQUETE  22 X 13,5 CM, ESPESSURA 6 CM. AF_10/2022</v>
          </cell>
          <cell r="C6317" t="str">
            <v>M2</v>
          </cell>
          <cell r="D6317">
            <v>91.78</v>
          </cell>
        </row>
        <row r="6318">
          <cell r="A6318">
            <v>104433</v>
          </cell>
          <cell r="B6318" t="str">
            <v>EXECUÇÃO DE PAVIMENTO EM PISO INTERTRAVADO, COM BLOCO RAQUETE  22 X 13,5 CM, ESPESSURA 6 CM. AF_10/2022</v>
          </cell>
          <cell r="C6318" t="str">
            <v>M2</v>
          </cell>
          <cell r="D6318">
            <v>80.41</v>
          </cell>
        </row>
        <row r="6319">
          <cell r="A6319">
            <v>103689</v>
          </cell>
          <cell r="B6319" t="str">
            <v>FORNECIMENTO E INSTALAÇÃO DE PLACA DE OBRA COM CHAPA GALVANIZADA E ESTRUTURA DE MADEIRA. AF_03/2022_PS</v>
          </cell>
          <cell r="C6319" t="str">
            <v>M2</v>
          </cell>
          <cell r="D6319">
            <v>459.4</v>
          </cell>
        </row>
        <row r="6320">
          <cell r="A6320">
            <v>103694</v>
          </cell>
          <cell r="B6320" t="str">
            <v>FORNECIMENTO E INSTALAÇÃO DE SUPORTE DE MADEIRA  PARA PLACAS DE SINALIZAÇÃO, EM SOLO, COM H= DE 2,5 M E SEÇÃO DE 7,5 X 7,5 CM. AF_03/2022</v>
          </cell>
          <cell r="C6320" t="str">
            <v>UN</v>
          </cell>
          <cell r="D6320">
            <v>113.33</v>
          </cell>
        </row>
        <row r="6321">
          <cell r="A6321">
            <v>103695</v>
          </cell>
          <cell r="B6321" t="str">
            <v>FORNECIMENTO E INSTALAÇÃO DE SUPORTE DE MADEIRA PARA PLACAS DE SINALIZAÇÃO, EM SOLO, COM H= DE 2,0 M E SEÇÃO DE 7,5 X 7,5 CM. AF_03/2022</v>
          </cell>
          <cell r="C6321" t="str">
            <v>UN</v>
          </cell>
          <cell r="D6321">
            <v>101.46</v>
          </cell>
        </row>
        <row r="6322">
          <cell r="A6322">
            <v>103696</v>
          </cell>
          <cell r="B6322" t="str">
            <v>FORNECIMENTO E INSTALAÇÃO DE SUPORTE DE MADEIRA PARA PLACAS DE SINALIZAÇÃO EM CONCRETO, COM H= DE 2,5 M E SEÇÃO DE 7,5 X 7,5 CM. AF_03/2022</v>
          </cell>
          <cell r="C6322" t="str">
            <v>UN</v>
          </cell>
          <cell r="D6322">
            <v>141.81</v>
          </cell>
        </row>
        <row r="6323">
          <cell r="A6323">
            <v>103697</v>
          </cell>
          <cell r="B6323" t="str">
            <v>FORNECIMENTO E INSTALAÇÃO DE SUPORTE DE MADEIRA PARA PLACAS DE SINALIZAÇÃO, EM BASE DE CONCRETO, COM H= DE 2,0 M E SEÇÃO DE 7,5 X 7,5 CM. AF_03/2022</v>
          </cell>
          <cell r="C6323" t="str">
            <v>UN</v>
          </cell>
          <cell r="D6323">
            <v>129.94</v>
          </cell>
        </row>
        <row r="6324">
          <cell r="A6324">
            <v>95995</v>
          </cell>
          <cell r="B6324" t="str">
            <v>EXECUÇÃO DE PAVIMENTO COM APLICAÇÃO DE CONCRETO ASFÁLTICO, CAMADA DE ROLAMENTO - EXCLUSIVE CARGA E TRANSPORTE. AF_11/2019</v>
          </cell>
          <cell r="C6324" t="str">
            <v>M3</v>
          </cell>
          <cell r="D6324">
            <v>1887.38</v>
          </cell>
        </row>
        <row r="6325">
          <cell r="A6325">
            <v>95996</v>
          </cell>
          <cell r="B6325" t="str">
            <v>EXECUÇÃO DE PAVIMENTO COM APLICAÇÃO DE CONCRETO ASFÁLTICO, CAMADA DE BINDER - EXCLUSIVE CARGA E TRANSPORTE. AF_11/2019</v>
          </cell>
          <cell r="C6325" t="str">
            <v>M3</v>
          </cell>
          <cell r="D6325">
            <v>1635.52</v>
          </cell>
        </row>
        <row r="6326">
          <cell r="A6326">
            <v>96001</v>
          </cell>
          <cell r="B6326" t="str">
            <v>FRESAGEM DE PAVIMENTO ASFÁLTICO (PROFUNDIDADE ATÉ 5,0 CM) - EXCLUSIVE TRANSPORTE. AF_11/2019</v>
          </cell>
          <cell r="C6326" t="str">
            <v>M2</v>
          </cell>
          <cell r="D6326">
            <v>7.44</v>
          </cell>
        </row>
        <row r="6327">
          <cell r="A6327">
            <v>96393</v>
          </cell>
          <cell r="B6327" t="str">
            <v>USINAGEM DE BRITA GRADUADA SIMPLES. AF_03/2020</v>
          </cell>
          <cell r="C6327" t="str">
            <v>M3</v>
          </cell>
          <cell r="D6327">
            <v>218.49</v>
          </cell>
        </row>
        <row r="6328">
          <cell r="A6328">
            <v>96394</v>
          </cell>
          <cell r="B6328" t="str">
            <v>USINAGEM DE BRITA GRADUADA TRATADA COM CIMENTO. AF_03/2020</v>
          </cell>
          <cell r="C6328" t="str">
            <v>M3</v>
          </cell>
          <cell r="D6328">
            <v>272.07</v>
          </cell>
        </row>
        <row r="6329">
          <cell r="A6329">
            <v>96395</v>
          </cell>
          <cell r="B6329" t="str">
            <v>USINAGEM DE CONCRETO PARA COMPACTAÇÃO COM ROLO. AF_03/2020</v>
          </cell>
          <cell r="C6329" t="str">
            <v>M3</v>
          </cell>
          <cell r="D6329">
            <v>348.68</v>
          </cell>
        </row>
        <row r="6330">
          <cell r="A6330">
            <v>88411</v>
          </cell>
          <cell r="B6330" t="str">
            <v>APLICAÇÃO MANUAL DE FUNDO SELADOR ACRÍLICO EM PANOS COM PRESENÇA DE VÃOS DE EDIFÍCIOS DE MÚLTIPLOS PAVIMENTOS. AF_03/2024</v>
          </cell>
          <cell r="C6330" t="str">
            <v>M2</v>
          </cell>
          <cell r="D6330">
            <v>5.62</v>
          </cell>
        </row>
        <row r="6331">
          <cell r="A6331">
            <v>88412</v>
          </cell>
          <cell r="B6331" t="str">
            <v>APLICAÇÃO MANUAL DE FUNDO SELADOR ACRÍLICO EM PANOS CEGOS DE FACHADA (SEM PRESENÇA DE VÃOS) DE EDIFÍCIOS DE MÚLTIPLOS PAVIMENTOS. AF_03/2024</v>
          </cell>
          <cell r="C6331" t="str">
            <v>M2</v>
          </cell>
          <cell r="D6331">
            <v>4.71</v>
          </cell>
        </row>
        <row r="6332">
          <cell r="A6332">
            <v>88413</v>
          </cell>
          <cell r="B6332" t="str">
            <v>APLICAÇÃO MANUAL DE FUNDO SELADOR ACRÍLICO EM SUPERFÍCIES EXTERNAS DE SACADA DE EDIFÍCIOS DE MÚLTIPLOS PAVIMENTOS. AF_03/2024</v>
          </cell>
          <cell r="C6332" t="str">
            <v>M2</v>
          </cell>
          <cell r="D6332">
            <v>6.67</v>
          </cell>
        </row>
        <row r="6333">
          <cell r="A6333">
            <v>88414</v>
          </cell>
          <cell r="B6333" t="str">
            <v>APLICAÇÃO MANUAL DE FUNDO SELADOR ACRÍLICO EM SUPERFÍCIES INTERNAS DA SACADA DE EDIFÍCIOS DE MÚLTIPLOS PAVIMENTOS. AF_03/2024</v>
          </cell>
          <cell r="C6333" t="str">
            <v>M2</v>
          </cell>
          <cell r="D6333">
            <v>7.95</v>
          </cell>
        </row>
        <row r="6334">
          <cell r="A6334">
            <v>88415</v>
          </cell>
          <cell r="B6334" t="str">
            <v>APLICAÇÃO MANUAL DE FUNDO SELADOR ACRÍLICO EM PAREDES EXTERNAS DE CASAS. AF_03/2024</v>
          </cell>
          <cell r="C6334" t="str">
            <v>M2</v>
          </cell>
          <cell r="D6334">
            <v>5.66</v>
          </cell>
        </row>
        <row r="6335">
          <cell r="A6335">
            <v>88416</v>
          </cell>
          <cell r="B6335" t="str">
            <v>APLICAÇÃO MANUAL DE PINTURA COM TINTA TEXTURIZADA ACRÍLICA EM PANOS COM PRESENÇA DE VÃOS DE EDIFÍCIOS DE MÚLTIPLOS PAVIMENTOS, UMA COR. AF_03/2024</v>
          </cell>
          <cell r="C6335" t="str">
            <v>M2</v>
          </cell>
          <cell r="D6335">
            <v>20.11</v>
          </cell>
        </row>
        <row r="6336">
          <cell r="A6336">
            <v>88417</v>
          </cell>
          <cell r="B6336" t="str">
            <v>APLICAÇÃO MANUAL DE PINTURA COM TINTA TEXTURIZADA ACRÍLICA EM PANOS CEGOS DE FACHADA (SEM PRESENÇA DE VÃOS) DE EDIFÍCIOS DE MÚLTIPLOS PAVIMENTOS, UMA COR. AF_03/2024</v>
          </cell>
          <cell r="C6336" t="str">
            <v>M2</v>
          </cell>
          <cell r="D6336">
            <v>16.98</v>
          </cell>
        </row>
        <row r="6337">
          <cell r="A6337">
            <v>88420</v>
          </cell>
          <cell r="B6337" t="str">
            <v>APLICAÇÃO MANUAL DE PINTURA COM TINTA TEXTURIZADA ACRÍLICA EM SUPERFÍCIES EXTERNAS DE SACADA DE EDIFÍCIOS DE MÚLTIPLOS PAVIMENTOS, UMA COR. AF_03/2024</v>
          </cell>
          <cell r="C6337" t="str">
            <v>M2</v>
          </cell>
          <cell r="D6337">
            <v>23.19</v>
          </cell>
        </row>
        <row r="6338">
          <cell r="A6338">
            <v>88421</v>
          </cell>
          <cell r="B6338" t="str">
            <v>APLICAÇÃO MANUAL DE PINTURA COM TINTA TEXTURIZADA ACRÍLICA EM SUPERFÍCIES INTERNAS DA SACADA DE EDIFÍCIOS DE MÚLTIPLOS PAVIMENTOS, UMA COR. AF_03/2024</v>
          </cell>
          <cell r="C6338" t="str">
            <v>M2</v>
          </cell>
          <cell r="D6338">
            <v>27.97</v>
          </cell>
        </row>
        <row r="6339">
          <cell r="A6339">
            <v>88423</v>
          </cell>
          <cell r="B6339" t="str">
            <v>APLICAÇÃO MANUAL DE PINTURA COM TINTA TEXTURIZADA ACRÍLICA EM PAREDES EXTERNAS DE CASAS, UMA COR. AF_03/2024</v>
          </cell>
          <cell r="C6339" t="str">
            <v>M2</v>
          </cell>
          <cell r="D6339">
            <v>20.149999999999999</v>
          </cell>
        </row>
        <row r="6340">
          <cell r="A6340">
            <v>88424</v>
          </cell>
          <cell r="B6340" t="str">
            <v>APLICAÇÃO MANUAL DE PINTURA COM TINTA TEXTURIZADA ACRÍLICA EM PANOS COM PRESENÇA DE VÃOS DE EDIFÍCIOS DE MÚLTIPLOS PAVIMENTOS, DUAS CORES. AF_03/2024</v>
          </cell>
          <cell r="C6340" t="str">
            <v>M2</v>
          </cell>
          <cell r="D6340">
            <v>23.62</v>
          </cell>
        </row>
        <row r="6341">
          <cell r="A6341">
            <v>88426</v>
          </cell>
          <cell r="B6341" t="str">
            <v>APLICAÇÃO MANUAL DE PINTURA COM TINTA TEXTURIZADA ACRÍLICA EM PANOS CEGOS DE FACHADA (SEM PRESENÇA DE VÃOS) DE EDIFÍCIOS DE MÚLTIPLOS PAVIMENTOS, DUAS CORES. AF_03/2024</v>
          </cell>
          <cell r="C6341" t="str">
            <v>M2</v>
          </cell>
          <cell r="D6341">
            <v>18.88</v>
          </cell>
        </row>
        <row r="6342">
          <cell r="A6342">
            <v>88428</v>
          </cell>
          <cell r="B6342" t="str">
            <v>APLICAÇÃO MANUAL DE PINTURA COM TINTA TEXTURIZADA ACRÍLICA EM SUPERFÍCIES EXTERNAS DE SACADA DE EDIFÍCIOS DE MÚLTIPLOS PAVIMENTOS, DUAS CORES. AF_03/2024</v>
          </cell>
          <cell r="C6342" t="str">
            <v>M2</v>
          </cell>
          <cell r="D6342">
            <v>29.93</v>
          </cell>
        </row>
        <row r="6343">
          <cell r="A6343">
            <v>88429</v>
          </cell>
          <cell r="B6343" t="str">
            <v>APLICAÇÃO MANUAL DE PINTURA COM TINTA TEXTURIZADA ACRÍLICA EM SUPERFÍCIES INTERNAS DA SACADA DE EDIFÍCIOS DE MÚLTIPLOS PAVIMENTOS, DUAS CORES. AF_03/2024</v>
          </cell>
          <cell r="C6343" t="str">
            <v>M2</v>
          </cell>
          <cell r="D6343">
            <v>35.82</v>
          </cell>
        </row>
        <row r="6344">
          <cell r="A6344">
            <v>88431</v>
          </cell>
          <cell r="B6344" t="str">
            <v>APLICAÇÃO MANUAL DE PINTURA COM TINTA TEXTURIZADA ACRÍLICA EM PAREDES EXTERNAS DE CASAS, DUAS CORES. AF_03/2024</v>
          </cell>
          <cell r="C6344" t="str">
            <v>M2</v>
          </cell>
          <cell r="D6344">
            <v>24.09</v>
          </cell>
        </row>
        <row r="6345">
          <cell r="A6345">
            <v>88432</v>
          </cell>
          <cell r="B6345" t="str">
            <v>APLICAÇÃO MANUAL DE PINTURA COM TINTA TEXTURIZADA ACRÍLICA EM MOLDURAS DE EPS. AF_03/2024</v>
          </cell>
          <cell r="C6345" t="str">
            <v>M2</v>
          </cell>
          <cell r="D6345">
            <v>30.49</v>
          </cell>
        </row>
        <row r="6346">
          <cell r="A6346">
            <v>88484</v>
          </cell>
          <cell r="B6346" t="str">
            <v>FUNDO SELADOR ACRÍLICO, APLICAÇÃO MANUAL EM TETO, UMA DEMÃO. AF_04/2023</v>
          </cell>
          <cell r="C6346" t="str">
            <v>M2</v>
          </cell>
          <cell r="D6346">
            <v>5.55</v>
          </cell>
        </row>
        <row r="6347">
          <cell r="A6347">
            <v>88485</v>
          </cell>
          <cell r="B6347" t="str">
            <v>FUNDO SELADOR ACRÍLICO, APLICAÇÃO MANUAL EM PAREDE, UMA DEMÃO. AF_04/2023</v>
          </cell>
          <cell r="C6347" t="str">
            <v>M2</v>
          </cell>
          <cell r="D6347">
            <v>4.59</v>
          </cell>
        </row>
        <row r="6348">
          <cell r="A6348">
            <v>88488</v>
          </cell>
          <cell r="B6348" t="str">
            <v>PINTURA LÁTEX ACRÍLICA PREMIUM, APLICAÇÃO MANUAL EM TETO, DUAS DEMÃOS. AF_04/2023</v>
          </cell>
          <cell r="C6348" t="str">
            <v>M2</v>
          </cell>
          <cell r="D6348">
            <v>14.74</v>
          </cell>
        </row>
        <row r="6349">
          <cell r="A6349">
            <v>88489</v>
          </cell>
          <cell r="B6349" t="str">
            <v>PINTURA LÁTEX ACRÍLICA PREMIUM, APLICAÇÃO MANUAL EM PAREDES, DUAS DEMÃOS. AF_04/2023</v>
          </cell>
          <cell r="C6349" t="str">
            <v>M2</v>
          </cell>
          <cell r="D6349">
            <v>12.39</v>
          </cell>
        </row>
        <row r="6350">
          <cell r="A6350">
            <v>88494</v>
          </cell>
          <cell r="B6350" t="str">
            <v>EMASSAMENTO COM MASSA LÁTEX, APLICAÇÃO EM TETO, UMA DEMÃO, LIXAMENTO MANUAL. AF_04/2023</v>
          </cell>
          <cell r="C6350" t="str">
            <v>M2</v>
          </cell>
          <cell r="D6350">
            <v>22.15</v>
          </cell>
        </row>
        <row r="6351">
          <cell r="A6351">
            <v>88495</v>
          </cell>
          <cell r="B6351" t="str">
            <v>EMASSAMENTO COM MASSA LÁTEX, APLICAÇÃO EM PAREDE, UMA DEMÃO, LIXAMENTO MANUAL. AF_04/2023</v>
          </cell>
          <cell r="C6351" t="str">
            <v>M2</v>
          </cell>
          <cell r="D6351">
            <v>12.6</v>
          </cell>
        </row>
        <row r="6352">
          <cell r="A6352">
            <v>88496</v>
          </cell>
          <cell r="B6352" t="str">
            <v>EMASSAMENTO COM MASSA LÁTEX, APLICAÇÃO EM TETO, DUAS DEMÃOS, LIXAMENTO MANUAL. AF_04/2023</v>
          </cell>
          <cell r="C6352" t="str">
            <v>M2</v>
          </cell>
          <cell r="D6352">
            <v>33.86</v>
          </cell>
        </row>
        <row r="6353">
          <cell r="A6353">
            <v>88497</v>
          </cell>
          <cell r="B6353" t="str">
            <v>EMASSAMENTO COM MASSA LÁTEX, APLICAÇÃO EM PAREDE, DUAS DEMÃOS, LIXAMENTO MANUAL. AF_04/2023</v>
          </cell>
          <cell r="C6353" t="str">
            <v>M2</v>
          </cell>
          <cell r="D6353">
            <v>19.829999999999998</v>
          </cell>
        </row>
        <row r="6354">
          <cell r="A6354">
            <v>95305</v>
          </cell>
          <cell r="B6354" t="str">
            <v>TEXTURA ACRÍLICA, APLICAÇÃO MANUAL EM PAREDE, UMA DEMÃO. AF_04/2023</v>
          </cell>
          <cell r="C6354" t="str">
            <v>M2</v>
          </cell>
          <cell r="D6354">
            <v>13.05</v>
          </cell>
        </row>
        <row r="6355">
          <cell r="A6355">
            <v>95306</v>
          </cell>
          <cell r="B6355" t="str">
            <v>TEXTURA ACRÍLICA, APLICAÇÃO MANUAL EM TETO, UMA DEMÃO. AF_04/2023</v>
          </cell>
          <cell r="C6355" t="str">
            <v>M2</v>
          </cell>
          <cell r="D6355">
            <v>15.28</v>
          </cell>
        </row>
        <row r="6356">
          <cell r="A6356">
            <v>95622</v>
          </cell>
          <cell r="B6356" t="str">
            <v>APLICAÇÃO MANUAL DE TINTA LÁTEX ACRÍLICA EM PANOS COM PRESENÇA DE VÃOS DE EDIFÍCIOS DE MÚLTIPLOS PAVIMENTOS, DUAS DEMÃOS. AF_03/2024</v>
          </cell>
          <cell r="C6356" t="str">
            <v>M2</v>
          </cell>
          <cell r="D6356">
            <v>14.39</v>
          </cell>
        </row>
        <row r="6357">
          <cell r="A6357">
            <v>95623</v>
          </cell>
          <cell r="B6357" t="str">
            <v>APLICAÇÃO MANUAL DE TINTA LÁTEX ACRÍLICA EM PANOS SEM PRESENÇA DE VÃOS DE EDIFÍCIOS DE MÚLTIPLOS PAVIMENTOS, DUAS DEMÃOS. AF_03/2024</v>
          </cell>
          <cell r="C6357" t="str">
            <v>M2</v>
          </cell>
          <cell r="D6357">
            <v>10.029999999999999</v>
          </cell>
        </row>
        <row r="6358">
          <cell r="A6358">
            <v>95624</v>
          </cell>
          <cell r="B6358" t="str">
            <v>APLICAÇÃO MANUAL DE TINTA LÁTEX ACRÍLICA EM SUPERFÍCIES EXTERNAS DE SACADA DE EDIFÍCIOS DE MÚLTIPLOS PAVIMENTOS, DUAS DEMÃOS. AF_03/2024</v>
          </cell>
          <cell r="C6358" t="str">
            <v>M2</v>
          </cell>
          <cell r="D6358">
            <v>21.88</v>
          </cell>
        </row>
        <row r="6359">
          <cell r="A6359">
            <v>95625</v>
          </cell>
          <cell r="B6359" t="str">
            <v>APLICAÇÃO MANUAL DE TINTA LÁTEX ACRÍLICA EM SUPERFÍCIES INTERNAS DE SACADA DE EDIFÍCIOS DE MÚLTIPLOS PAVIMENTOS, DUAS DEMÃOS. AF_03/2024</v>
          </cell>
          <cell r="C6359" t="str">
            <v>M2</v>
          </cell>
          <cell r="D6359">
            <v>25.87</v>
          </cell>
        </row>
        <row r="6360">
          <cell r="A6360">
            <v>95626</v>
          </cell>
          <cell r="B6360" t="str">
            <v>APLICAÇÃO MANUAL DE TINTA LÁTEX ACRÍLICA EM PAREDE EXTERNAS DE CASAS, DUAS DEMÃOS. AF_03/2024</v>
          </cell>
          <cell r="C6360" t="str">
            <v>M2</v>
          </cell>
          <cell r="D6360">
            <v>15.26</v>
          </cell>
        </row>
        <row r="6361">
          <cell r="A6361">
            <v>96126</v>
          </cell>
          <cell r="B6361" t="str">
            <v>APLICAÇÃO MANUAL DE MASSA ACRÍLICA EM PANOS DE FACHADA COM PRESENÇA DE VÃOS, DE EDIFÍCIOS DE MÚLTIPLOS PAVIMENTOS, UMA DEMÃO. AF_03/2024</v>
          </cell>
          <cell r="C6361" t="str">
            <v>M2</v>
          </cell>
          <cell r="D6361">
            <v>19.5</v>
          </cell>
        </row>
        <row r="6362">
          <cell r="A6362">
            <v>96127</v>
          </cell>
          <cell r="B6362" t="str">
            <v>APLICAÇÃO MANUAL DE MASSA ACRÍLICA EM PANOS DE FACHADA SEM PRESENÇA DE VÃOS, DE EDIFÍCIOS DE MÚLTIPLOS PAVIMENTOS, UMA DEMÃO. AF_03/2024</v>
          </cell>
          <cell r="C6362" t="str">
            <v>M2</v>
          </cell>
          <cell r="D6362">
            <v>13.08</v>
          </cell>
        </row>
        <row r="6363">
          <cell r="A6363">
            <v>96128</v>
          </cell>
          <cell r="B6363" t="str">
            <v>APLICAÇÃO MANUAL DE MASSA ACRÍLICA EM SUPERFÍCIES EXTERNAS DE SACADA DE EDIFÍCIOS DE MÚLTIPLOS PAVIMENTOS, UMA DEMÃO. AF_03/2024</v>
          </cell>
          <cell r="C6363" t="str">
            <v>M2</v>
          </cell>
          <cell r="D6363">
            <v>30.95</v>
          </cell>
        </row>
        <row r="6364">
          <cell r="A6364">
            <v>96129</v>
          </cell>
          <cell r="B6364" t="str">
            <v>APLICAÇÃO MANUAL DE MASSA ACRÍLICA EM SUPERFÍCIES INTERNAS DE SACADA DE EDIFÍCIOS DE MÚLTIPLOS PAVIMENTOS, UMA DEMÃO. AF_03/2024</v>
          </cell>
          <cell r="C6364" t="str">
            <v>M2</v>
          </cell>
          <cell r="D6364">
            <v>36.47</v>
          </cell>
        </row>
        <row r="6365">
          <cell r="A6365">
            <v>96130</v>
          </cell>
          <cell r="B6365" t="str">
            <v>APLICAÇÃO MANUAL DE MASSA ACRÍLICA EM PAREDES EXTERNAS DE CASAS, UMA DEMÃO. AF_03/2024</v>
          </cell>
          <cell r="C6365" t="str">
            <v>M2</v>
          </cell>
          <cell r="D6365">
            <v>20.88</v>
          </cell>
        </row>
        <row r="6366">
          <cell r="A6366">
            <v>96131</v>
          </cell>
          <cell r="B6366" t="str">
            <v>APLICAÇÃO MANUAL DE MASSA ACRÍLICA EM PANOS DE FACHADA COM PRESENÇA DE VÃOS, DE EDIFÍCIOS DE MÚLTIPLOS PAVIMENTOS, DUAS DEMÃOS. AF_03/2024</v>
          </cell>
          <cell r="C6366" t="str">
            <v>M2</v>
          </cell>
          <cell r="D6366">
            <v>31.16</v>
          </cell>
        </row>
        <row r="6367">
          <cell r="A6367">
            <v>96132</v>
          </cell>
          <cell r="B6367" t="str">
            <v>APLICAÇÃO MANUAL DE MASSA ACRÍLICA EM PANOS DE FACHADA SEM PRESENÇA DE VÃOS, DE EDIFÍCIOS DE MÚLTIPLOS PAVIMENTOS, DUAS DEMÃOS. AF_03/2024</v>
          </cell>
          <cell r="C6367" t="str">
            <v>M2</v>
          </cell>
          <cell r="D6367">
            <v>21.55</v>
          </cell>
        </row>
        <row r="6368">
          <cell r="A6368">
            <v>96133</v>
          </cell>
          <cell r="B6368" t="str">
            <v>APLICAÇÃO MANUAL DE MASSA ACRÍLICA EM SUPERFÍCIES EXTERNAS DE SACADA DE EDIFÍCIOS DE MÚLTIPLOS PAVIMENTOS, DUAS DEMÃOS. AF_03/2024</v>
          </cell>
          <cell r="C6368" t="str">
            <v>M2</v>
          </cell>
          <cell r="D6368">
            <v>47.79</v>
          </cell>
        </row>
        <row r="6369">
          <cell r="A6369">
            <v>96134</v>
          </cell>
          <cell r="B6369" t="str">
            <v>APLICAÇÃO MANUAL DE MASSA ACRÍLICA EM SUPERFÍCIES INTERNAS DE SACADA DE EDIFÍCIOS DE MÚLTIPLOS PAVIMENTOS, DUAS DEMÃOS. AF_03/2024</v>
          </cell>
          <cell r="C6369" t="str">
            <v>M2</v>
          </cell>
          <cell r="D6369">
            <v>56.45</v>
          </cell>
        </row>
        <row r="6370">
          <cell r="A6370">
            <v>96135</v>
          </cell>
          <cell r="B6370" t="str">
            <v>APLICAÇÃO MANUAL DE MASSA ACRÍLICA EM PAREDES EXTERNAS DE CASAS, DUAS DEMÃOS. AF_03/2024</v>
          </cell>
          <cell r="C6370" t="str">
            <v>M2</v>
          </cell>
          <cell r="D6370">
            <v>33.119999999999997</v>
          </cell>
        </row>
        <row r="6371">
          <cell r="A6371">
            <v>104639</v>
          </cell>
          <cell r="B6371" t="str">
            <v>PINTURA LÁTEX ACRÍLICA ECONÔMICA, APLICAÇÃO MANUAL EM TETO, DUAS DEMÃOS. AF_04/2023</v>
          </cell>
          <cell r="C6371" t="str">
            <v>M2</v>
          </cell>
          <cell r="D6371">
            <v>11.47</v>
          </cell>
        </row>
        <row r="6372">
          <cell r="A6372">
            <v>104640</v>
          </cell>
          <cell r="B6372" t="str">
            <v>PINTURA LÁTEX ACRÍLICA STANDARD, APLICAÇÃO MANUAL EM TETO, DUAS DEMÃOS. AF_04/2023</v>
          </cell>
          <cell r="C6372" t="str">
            <v>M2</v>
          </cell>
          <cell r="D6372">
            <v>12.68</v>
          </cell>
        </row>
        <row r="6373">
          <cell r="A6373">
            <v>104641</v>
          </cell>
          <cell r="B6373" t="str">
            <v>PINTURA LÁTEX ACRÍLICA ECONÔMICA, APLICAÇÃO MANUAL EM PAREDES, DUAS DEMÃOS. AF_04/2023</v>
          </cell>
          <cell r="C6373" t="str">
            <v>M2</v>
          </cell>
          <cell r="D6373">
            <v>9.1199999999999992</v>
          </cell>
        </row>
        <row r="6374">
          <cell r="A6374">
            <v>104642</v>
          </cell>
          <cell r="B6374" t="str">
            <v>PINTURA LÁTEX ACRÍLICA STANDARD, APLICAÇÃO MANUAL EM PAREDES, DUAS DEMÃOS. AF_04/2023</v>
          </cell>
          <cell r="C6374" t="str">
            <v>M2</v>
          </cell>
          <cell r="D6374">
            <v>10.33</v>
          </cell>
        </row>
        <row r="6375">
          <cell r="A6375">
            <v>102193</v>
          </cell>
          <cell r="B6375" t="str">
            <v>LIXAMENTO DE MADEIRA PARA APLICAÇÃO DE FUNDO OU PINTURA. AF_01/2021</v>
          </cell>
          <cell r="C6375" t="str">
            <v>M2</v>
          </cell>
          <cell r="D6375">
            <v>2.2400000000000002</v>
          </cell>
        </row>
        <row r="6376">
          <cell r="A6376">
            <v>102194</v>
          </cell>
          <cell r="B6376" t="str">
            <v>LIXAMENTO DE MASSA PARA MADEIRA. AF_01/2021</v>
          </cell>
          <cell r="C6376" t="str">
            <v>M2</v>
          </cell>
          <cell r="D6376">
            <v>8.52</v>
          </cell>
        </row>
        <row r="6377">
          <cell r="A6377">
            <v>102197</v>
          </cell>
          <cell r="B6377" t="str">
            <v>PINTURA FUNDO NIVELADOR ALQUÍDICO BRANCO EM MADEIRA. AF_01/2021</v>
          </cell>
          <cell r="C6377" t="str">
            <v>M2</v>
          </cell>
          <cell r="D6377">
            <v>32.880000000000003</v>
          </cell>
        </row>
        <row r="6378">
          <cell r="A6378">
            <v>102200</v>
          </cell>
          <cell r="B6378" t="str">
            <v>APLICAÇÃO MASSA ALQUÍDICA PARA MADEIRA, PARA PINTURA COM TINTA DE ACABAMENTO (PIGMENTADA). AF_01/2021</v>
          </cell>
          <cell r="C6378" t="str">
            <v>M2</v>
          </cell>
          <cell r="D6378">
            <v>24.52</v>
          </cell>
        </row>
        <row r="6379">
          <cell r="A6379">
            <v>102201</v>
          </cell>
          <cell r="B6379" t="str">
            <v>APLICAÇÃO MASSA ACRÍLICA PARA MADEIRA, PARA PINTURA COM TINTA DE ACABAMENTO (PIGMENTADA). AF_01/2021</v>
          </cell>
          <cell r="C6379" t="str">
            <v>M2</v>
          </cell>
          <cell r="D6379">
            <v>21.44</v>
          </cell>
        </row>
        <row r="6380">
          <cell r="A6380">
            <v>102202</v>
          </cell>
          <cell r="B6380" t="str">
            <v>APLICAÇÃO MASSA EPÓXI PARA MADEIRA, PARA PINTURA COM TINTA PU DE ACABAMENTO (PIGMENTADA). AF_01/2021</v>
          </cell>
          <cell r="C6380" t="str">
            <v>M2</v>
          </cell>
          <cell r="D6380">
            <v>64.78</v>
          </cell>
        </row>
        <row r="6381">
          <cell r="A6381">
            <v>102203</v>
          </cell>
          <cell r="B6381" t="str">
            <v>PINTURA VERNIZ (INCOLOR) ALQUÍDICO EM MADEIRA, USO INTERNO E EXTERNO, 1 DEMÃO. AF_01/2021</v>
          </cell>
          <cell r="C6381" t="str">
            <v>M2</v>
          </cell>
          <cell r="D6381">
            <v>10.32</v>
          </cell>
        </row>
        <row r="6382">
          <cell r="A6382">
            <v>102204</v>
          </cell>
          <cell r="B6382" t="str">
            <v>PINTURA VERNIZ (INCOLOR) ALQUÍDICO EM MADEIRA, USO INTERNO, 1 DEMÃO. AF_01/2021</v>
          </cell>
          <cell r="C6382" t="str">
            <v>M2</v>
          </cell>
          <cell r="D6382">
            <v>10.64</v>
          </cell>
        </row>
        <row r="6383">
          <cell r="A6383">
            <v>102205</v>
          </cell>
          <cell r="B6383" t="str">
            <v>PINTURA VERNIZ (INCOLOR) POLIURETÂNICO (RESINA ALQUÍDICA MODIFICADA) EM MADEIRA, 1 DEMÃO. AF_01/2021</v>
          </cell>
          <cell r="C6383" t="str">
            <v>M2</v>
          </cell>
          <cell r="D6383">
            <v>9.66</v>
          </cell>
        </row>
        <row r="6384">
          <cell r="A6384">
            <v>102207</v>
          </cell>
          <cell r="B6384" t="str">
            <v>PINTURA TINTA DE ACABAMENTO (PIGMENTADA) A ÓLEO EM MADEIRA, 1 DEMÃO. AF_01/2021</v>
          </cell>
          <cell r="C6384" t="str">
            <v>M2</v>
          </cell>
          <cell r="D6384">
            <v>8.81</v>
          </cell>
        </row>
        <row r="6385">
          <cell r="A6385">
            <v>102208</v>
          </cell>
          <cell r="B6385" t="str">
            <v>PINTURA TINTA DE ACABAMENTO (PIGMENTADA) ESMALTE SINTÉTICO FOSCO EM MADEIRA, 1 DEMÃO. AF_01/2021</v>
          </cell>
          <cell r="C6385" t="str">
            <v>M2</v>
          </cell>
          <cell r="D6385">
            <v>8.4</v>
          </cell>
        </row>
        <row r="6386">
          <cell r="A6386">
            <v>102209</v>
          </cell>
          <cell r="B6386" t="str">
            <v>PINTURA TINTA DE ACABAMENTO (PIGMENTADA) ESMALTE SINTÉTICO ACETINADO EM MADEIRA, 1 DEMÃO. AF_01/2021</v>
          </cell>
          <cell r="C6386" t="str">
            <v>M2</v>
          </cell>
          <cell r="D6386">
            <v>8.67</v>
          </cell>
        </row>
        <row r="6387">
          <cell r="A6387">
            <v>102210</v>
          </cell>
          <cell r="B6387" t="str">
            <v>PINTURA TINTA DE ACABAMENTO (PIGMENTADA) ESMALTE SINTÉTICO BRILHANTE EM MADEIRA, 1 DEMÃO. AF_01/2021</v>
          </cell>
          <cell r="C6387" t="str">
            <v>M2</v>
          </cell>
          <cell r="D6387">
            <v>8.27</v>
          </cell>
        </row>
        <row r="6388">
          <cell r="A6388">
            <v>102213</v>
          </cell>
          <cell r="B6388" t="str">
            <v>PINTURA VERNIZ (INCOLOR) ALQUÍDICO EM MADEIRA, USO INTERNO E EXTERNO, 2 DEMÃOS. AF_01/2021</v>
          </cell>
          <cell r="C6388" t="str">
            <v>M2</v>
          </cell>
          <cell r="D6388">
            <v>20.66</v>
          </cell>
        </row>
        <row r="6389">
          <cell r="A6389">
            <v>102214</v>
          </cell>
          <cell r="B6389" t="str">
            <v>PINTURA VERNIZ (INCOLOR) ALQUÍDICO EM MADEIRA, USO INTERNO, 2 DEMÃOS. AF_01/2021</v>
          </cell>
          <cell r="C6389" t="str">
            <v>M2</v>
          </cell>
          <cell r="D6389">
            <v>21.28</v>
          </cell>
        </row>
        <row r="6390">
          <cell r="A6390">
            <v>102215</v>
          </cell>
          <cell r="B6390" t="str">
            <v>PINTURA VERNIZ (INCOLOR) POLIURETÂNICO (RESINA ALQUÍDICA MODIFICADA) EM MADEIRA, 2 DEMÃOS. AF_01/2021</v>
          </cell>
          <cell r="C6390" t="str">
            <v>M2</v>
          </cell>
          <cell r="D6390">
            <v>19.34</v>
          </cell>
        </row>
        <row r="6391">
          <cell r="A6391">
            <v>102217</v>
          </cell>
          <cell r="B6391" t="str">
            <v>PINTURA TINTA DE ACABAMENTO (PIGMENTADA) A ÓLEO EM MADEIRA, 2 DEMÃOS. AF_01/2021</v>
          </cell>
          <cell r="C6391" t="str">
            <v>M2</v>
          </cell>
          <cell r="D6391">
            <v>17.62</v>
          </cell>
        </row>
        <row r="6392">
          <cell r="A6392">
            <v>102218</v>
          </cell>
          <cell r="B6392" t="str">
            <v>PINTURA TINTA DE ACABAMENTO (PIGMENTADA) ESMALTE SINTÉTICO FOSCO EM MADEIRA, 2 DEMÃOS. AF_01/2021</v>
          </cell>
          <cell r="C6392" t="str">
            <v>M2</v>
          </cell>
          <cell r="D6392">
            <v>16.79</v>
          </cell>
        </row>
        <row r="6393">
          <cell r="A6393">
            <v>102219</v>
          </cell>
          <cell r="B6393" t="str">
            <v>PINTURA TINTA DE ACABAMENTO (PIGMENTADA) ESMALTE SINTÉTICO ACETINADO EM MADEIRA, 2 DEMÃOS. AF_01/2021</v>
          </cell>
          <cell r="C6393" t="str">
            <v>M2</v>
          </cell>
          <cell r="D6393">
            <v>17.34</v>
          </cell>
        </row>
        <row r="6394">
          <cell r="A6394">
            <v>102220</v>
          </cell>
          <cell r="B6394" t="str">
            <v>PINTURA TINTA DE ACABAMENTO (PIGMENTADA) ESMALTE SINTÉTICO BRILHANTE EM MADEIRA, 2 DEMÃOS. AF_01/2021</v>
          </cell>
          <cell r="C6394" t="str">
            <v>M2</v>
          </cell>
          <cell r="D6394">
            <v>16.52</v>
          </cell>
        </row>
        <row r="6395">
          <cell r="A6395">
            <v>102223</v>
          </cell>
          <cell r="B6395" t="str">
            <v>PINTURA VERNIZ (INCOLOR) ALQUÍDICO EM MADEIRA, USO INTERNO E EXTERNO, 3 DEMÃOS. AF_01/2021</v>
          </cell>
          <cell r="C6395" t="str">
            <v>M2</v>
          </cell>
          <cell r="D6395">
            <v>30.99</v>
          </cell>
        </row>
        <row r="6396">
          <cell r="A6396">
            <v>102224</v>
          </cell>
          <cell r="B6396" t="str">
            <v>PINTURA VERNIZ (INCOLOR) ALQUÍDICO EM MADEIRA, USO INTERNO, 3 DEMÃOS. AF_01/2021</v>
          </cell>
          <cell r="C6396" t="str">
            <v>M2</v>
          </cell>
          <cell r="D6396">
            <v>31.92</v>
          </cell>
        </row>
        <row r="6397">
          <cell r="A6397">
            <v>102225</v>
          </cell>
          <cell r="B6397" t="str">
            <v>PINTURA VERNIZ (INCOLOR) POLIURETÂNICO (RESINA ALQUÍDICA MODIFICADA) EM MADEIRA, 3 DEMÃOS. AF_01/2021</v>
          </cell>
          <cell r="C6397" t="str">
            <v>M2</v>
          </cell>
          <cell r="D6397">
            <v>29</v>
          </cell>
        </row>
        <row r="6398">
          <cell r="A6398">
            <v>102227</v>
          </cell>
          <cell r="B6398" t="str">
            <v>PINTURA TINTA DE ACABAMENTO (PIGMENTADA) A ÓLEO EM MADEIRA, 3 DEMÃOS. AF_01/2021</v>
          </cell>
          <cell r="C6398" t="str">
            <v>M2</v>
          </cell>
          <cell r="D6398">
            <v>26.44</v>
          </cell>
        </row>
        <row r="6399">
          <cell r="A6399">
            <v>102228</v>
          </cell>
          <cell r="B6399" t="str">
            <v>PINTURA TINTA DE ACABAMENTO (PIGMENTADA) ESMALTE SINTÉTICO FOSCO EM MADEIRA, 3 DEMÃOS. AF_01/2021</v>
          </cell>
          <cell r="C6399" t="str">
            <v>M2</v>
          </cell>
          <cell r="D6399">
            <v>25.22</v>
          </cell>
        </row>
        <row r="6400">
          <cell r="A6400">
            <v>102229</v>
          </cell>
          <cell r="B6400" t="str">
            <v>PINTURA TINTA DE ACABAMENTO (PIGMENTADA) ESMALTE SINTÉTICO ACETINADO EM MADEIRA, 3 DEMÃOS. AF_01/2021</v>
          </cell>
          <cell r="C6400" t="str">
            <v>M2</v>
          </cell>
          <cell r="D6400">
            <v>26.03</v>
          </cell>
        </row>
        <row r="6401">
          <cell r="A6401">
            <v>102230</v>
          </cell>
          <cell r="B6401" t="str">
            <v>PINTURA TINTA DE ACABAMENTO (PIGMENTADA) ESMALTE SINTÉTICO BRILHANTE EM MADEIRA, 3 DEMÃOS. AF_01/2021</v>
          </cell>
          <cell r="C6401" t="str">
            <v>M2</v>
          </cell>
          <cell r="D6401">
            <v>24.8</v>
          </cell>
        </row>
        <row r="6402">
          <cell r="A6402">
            <v>102233</v>
          </cell>
          <cell r="B6402" t="str">
            <v>PINTURA IMUNIZANTE PARA MADEIRA, 1 DEMÃO. AF_01/2021</v>
          </cell>
          <cell r="C6402" t="str">
            <v>M2</v>
          </cell>
          <cell r="D6402">
            <v>10.44</v>
          </cell>
        </row>
        <row r="6403">
          <cell r="A6403">
            <v>102234</v>
          </cell>
          <cell r="B6403" t="str">
            <v>PINTURA IMUNIZANTE PARA MADEIRA, 2 DEMÃOS. AF_01/2021</v>
          </cell>
          <cell r="C6403" t="str">
            <v>M2</v>
          </cell>
          <cell r="D6403">
            <v>20.88</v>
          </cell>
        </row>
        <row r="6404">
          <cell r="A6404">
            <v>100716</v>
          </cell>
          <cell r="B6404" t="str">
            <v>JATEAMENTO ABRASIVO COM GRANALHA DE AÇO EM PERFIL METÁLICO EM FÁBRICA. AF_01/2020</v>
          </cell>
          <cell r="C6404" t="str">
            <v>M2</v>
          </cell>
          <cell r="D6404">
            <v>26.51</v>
          </cell>
        </row>
        <row r="6405">
          <cell r="A6405">
            <v>100717</v>
          </cell>
          <cell r="B6405" t="str">
            <v>LIXAMENTO MANUAL EM SUPERFÍCIES METÁLICAS EM OBRA. AF_01/2020</v>
          </cell>
          <cell r="C6405" t="str">
            <v>M2</v>
          </cell>
          <cell r="D6405">
            <v>10.28</v>
          </cell>
        </row>
        <row r="6406">
          <cell r="A6406">
            <v>100718</v>
          </cell>
          <cell r="B6406" t="str">
            <v>COLOCAÇÃO DE FITA PROTETORA PARA PINTURA. AF_01/2020</v>
          </cell>
          <cell r="C6406" t="str">
            <v>M</v>
          </cell>
          <cell r="D6406">
            <v>1.4</v>
          </cell>
        </row>
        <row r="6407">
          <cell r="A6407">
            <v>100719</v>
          </cell>
          <cell r="B6407" t="str">
            <v>PINTURA COM TINTA ALQUÍDICA DE FUNDO (TIPO ZARCÃO) PULVERIZADA SOBRE PERFIL METÁLICO EXECUTADO EM FÁBRICA (POR DEMÃO). AF_01/2020_PE</v>
          </cell>
          <cell r="C6407" t="str">
            <v>M2</v>
          </cell>
          <cell r="D6407">
            <v>11.25</v>
          </cell>
        </row>
        <row r="6408">
          <cell r="A6408">
            <v>100720</v>
          </cell>
          <cell r="B6408" t="str">
            <v>PINTURA COM TINTA ALQUÍDICA DE FUNDO (TIPO ZARCÃO) APLICADA A ROLO OU PINCEL SOBRE PERFIL METÁLICO EXECUTADO EM FÁBRICA (POR DEMÃO). AF_01/2020</v>
          </cell>
          <cell r="C6408" t="str">
            <v>M2</v>
          </cell>
          <cell r="D6408">
            <v>11.16</v>
          </cell>
        </row>
        <row r="6409">
          <cell r="A6409">
            <v>100721</v>
          </cell>
          <cell r="B6409" t="str">
            <v>PINTURA COM TINTA ALQUÍDICA DE FUNDO (TIPO ZARCÃO) PULVERIZADA SOBRE SUPERFÍCIES METÁLICAS (EXCETO PERFIL) EXECUTADO EM OBRA (POR DEMÃO). AF_01/2020_PE</v>
          </cell>
          <cell r="C6409" t="str">
            <v>M2</v>
          </cell>
          <cell r="D6409">
            <v>25.75</v>
          </cell>
        </row>
        <row r="6410">
          <cell r="A6410">
            <v>100722</v>
          </cell>
          <cell r="B6410" t="str">
            <v>PINTURA COM TINTA ALQUÍDICA DE FUNDO (TIPO ZARCÃO) APLICADA A ROLO OU PINCEL SOBRE SUPERFÍCIES METÁLICAS (EXCETO PERFIL) EXECUTADO EM OBRA (POR DEMÃO). AF_01/2020</v>
          </cell>
          <cell r="C6410" t="str">
            <v>M2</v>
          </cell>
          <cell r="D6410">
            <v>25.02</v>
          </cell>
        </row>
        <row r="6411">
          <cell r="A6411">
            <v>100723</v>
          </cell>
          <cell r="B6411" t="str">
            <v>PINTURA COM TINTA ALQUÍDICA DE FUNDO E ACABAMENTO (ESMALTE SINTÉTICO GRAFITE) PULVERIZADA SOBRE PERFIL METÁLICO EXECUTADO EM FÁBRICA (POR DEMÃO). AF_01/2020_PE</v>
          </cell>
          <cell r="C6411" t="str">
            <v>M2</v>
          </cell>
          <cell r="D6411">
            <v>12.08</v>
          </cell>
        </row>
        <row r="6412">
          <cell r="A6412">
            <v>100724</v>
          </cell>
          <cell r="B6412" t="str">
            <v>PINTURA COM TINTA ALQUÍDICA DE FUNDO E ACABAMENTO (ESMALTE SINTÉTICO GRAFITE) APLICADA A ROLO OU PINCEL SOBRE PERFIL METÁLICO EXECUTADO EM FÁBRICA (POR DEMÃO). AF_01/2020</v>
          </cell>
          <cell r="C6412" t="str">
            <v>M2</v>
          </cell>
          <cell r="D6412">
            <v>14.53</v>
          </cell>
        </row>
        <row r="6413">
          <cell r="A6413">
            <v>100725</v>
          </cell>
          <cell r="B6413" t="str">
            <v>PINTURA COM TINTA ALQUÍDICA DE FUNDO E ACABAMENTO (ESMALTE SINTÉTICO GRAFITE) PULVERIZADA SOBRE SUPERFÍCIES METÁLICAS (EXCETO PERFIL) EXECUTADO EM OBRA (POR DEMÃO). AF_01/2020_PE</v>
          </cell>
          <cell r="C6413" t="str">
            <v>M2</v>
          </cell>
          <cell r="D6413">
            <v>26.02</v>
          </cell>
        </row>
        <row r="6414">
          <cell r="A6414">
            <v>100726</v>
          </cell>
          <cell r="B6414" t="str">
            <v>PINTURA COM TINTA ALQUÍDICA DE FUNDO E ACABAMENTO (ESMALTE SINTÉTICO GRAFITE) APLICADA A ROLO OU PINCEL SOBRE SUPERFÍCIES METÁLICAS (EXCETO PERFIL) EXECUTADO EM OBRA (POR DEMÃO). AF_01/2020</v>
          </cell>
          <cell r="C6414" t="str">
            <v>M2</v>
          </cell>
          <cell r="D6414">
            <v>28.3</v>
          </cell>
        </row>
        <row r="6415">
          <cell r="A6415">
            <v>100727</v>
          </cell>
          <cell r="B6415" t="str">
            <v>PINTURA COM TINTA EPOXÍDICA DE FUNDO PULVERIZADA SOBRE PERFIL METÁLICO EXECUTADO EM FÁBRICA (POR DEMÃO). AF_01/2020_PE</v>
          </cell>
          <cell r="C6415" t="str">
            <v>M2</v>
          </cell>
          <cell r="D6415">
            <v>27.83</v>
          </cell>
        </row>
        <row r="6416">
          <cell r="A6416">
            <v>100728</v>
          </cell>
          <cell r="B6416" t="str">
            <v>PINTURA COM TINTA EPOXÍDICA DE FUNDO APLICADA A ROLO OU PINCEL SOBRE PERFIL METÁLICO EXECUTADO EM FÁBRICA (POR DEMÃO). AF_01/2020</v>
          </cell>
          <cell r="C6416" t="str">
            <v>M2</v>
          </cell>
          <cell r="D6416">
            <v>24.92</v>
          </cell>
        </row>
        <row r="6417">
          <cell r="A6417">
            <v>100729</v>
          </cell>
          <cell r="B6417" t="str">
            <v>PINTURA COM TINTA EPOXÍDICA DE ACABAMENTO PULVERIZADA SOBRE PERFIL METÁLICO EXECUTADO EM FÁBRICA (POR DEMÃO). AF_01/2020_PE</v>
          </cell>
          <cell r="C6417" t="str">
            <v>M2</v>
          </cell>
          <cell r="D6417">
            <v>20.91</v>
          </cell>
        </row>
        <row r="6418">
          <cell r="A6418">
            <v>100730</v>
          </cell>
          <cell r="B6418" t="str">
            <v>PINTURA COM TINTA EPOXÍDICA DE ACABAMENTO APLICADA A ROLO OU PINCEL SOBRE PERFIL METÁLICO EXECUTADO EM FÁBRICA (POR DEMÃO). AF_01/2020</v>
          </cell>
          <cell r="C6418" t="str">
            <v>M2</v>
          </cell>
          <cell r="D6418">
            <v>24.45</v>
          </cell>
        </row>
        <row r="6419">
          <cell r="A6419">
            <v>100733</v>
          </cell>
          <cell r="B6419" t="str">
            <v>PINTURA COM TINTA ACRÍLICA DE FUNDO PULVERIZADA SOBRE SUPERFÍCIES METÁLICAS (EXCETO PERFIL) EXECUTADO EM OBRA (POR DEMÃO). AF_01/2020_PE</v>
          </cell>
          <cell r="C6419" t="str">
            <v>M2</v>
          </cell>
          <cell r="D6419">
            <v>13.75</v>
          </cell>
        </row>
        <row r="6420">
          <cell r="A6420">
            <v>100734</v>
          </cell>
          <cell r="B6420" t="str">
            <v>PINTURA COM TINTA ACRÍLICA DE FUNDO APLICADA A ROLO OU PINCEL SOBRE SUPERFÍCIES METÁLICAS (EXCETO PERFIL) EXECUTADO EM OBRA (POR DEMÃO). AF_01/2020</v>
          </cell>
          <cell r="C6420" t="str">
            <v>M2</v>
          </cell>
          <cell r="D6420">
            <v>17.02</v>
          </cell>
        </row>
        <row r="6421">
          <cell r="A6421">
            <v>100735</v>
          </cell>
          <cell r="B6421" t="str">
            <v>PINTURA COM TINTA ACRÍLICA DE ACABAMENTO PULVERIZADA SOBRE SUPERFÍCIES METÁLICAS (EXCETO PERFIL) EXECUTADO EM OBRA (POR DEMÃO). AF_01/2020_PE</v>
          </cell>
          <cell r="C6421" t="str">
            <v>M2</v>
          </cell>
          <cell r="D6421">
            <v>11.44</v>
          </cell>
        </row>
        <row r="6422">
          <cell r="A6422">
            <v>100736</v>
          </cell>
          <cell r="B6422" t="str">
            <v>PINTURA COM TINTA ACRÍLICA DE ACABAMENTO APLICADA A ROLO OU PINCEL SOBRE SUPERFÍCIES METÁLICAS (EXCETO PERFIL) EXECUTADO EM OBRA (POR DEMÃO). AF_01/2020</v>
          </cell>
          <cell r="C6422" t="str">
            <v>M2</v>
          </cell>
          <cell r="D6422">
            <v>15.15</v>
          </cell>
        </row>
        <row r="6423">
          <cell r="A6423">
            <v>100739</v>
          </cell>
          <cell r="B6423" t="str">
            <v>PINTURA COM TINTA ALQUÍDICA DE ACABAMENTO (ESMALTE SINTÉTICO ACETINADO) PULVERIZADA SOBRE PERFIL METÁLICO EXECUTADO EM FÁBRICA (POR DEMÃO). AF_01/2020_PE</v>
          </cell>
          <cell r="C6423" t="str">
            <v>M2</v>
          </cell>
          <cell r="D6423">
            <v>11.07</v>
          </cell>
        </row>
        <row r="6424">
          <cell r="A6424">
            <v>100740</v>
          </cell>
          <cell r="B6424" t="str">
            <v>PINTURA COM TINTA ALQUÍDICA DE ACABAMENTO (ESMALTE SINTÉTICO ACETINADO) APLICADA A ROLO OU PINCEL SOBRE PERFIL METÁLICO EXECUTADO EM FÁBRICA (POR DEMÃO). AF_01/2020</v>
          </cell>
          <cell r="C6424" t="str">
            <v>M2</v>
          </cell>
          <cell r="D6424">
            <v>11.74</v>
          </cell>
        </row>
        <row r="6425">
          <cell r="A6425">
            <v>100741</v>
          </cell>
          <cell r="B6425" t="str">
            <v>PINTURA COM TINTA ALQUÍDICA DE ACABAMENTO (ESMALTE SINTÉTICO ACETINADO) PULVERIZADA SOBRE SUPERFÍCIES METÁLICAS (EXCETO PERFIL) EXECUTADO EM OBRA (POR DEMÃO). AF_01/2020_PE</v>
          </cell>
          <cell r="C6425" t="str">
            <v>M2</v>
          </cell>
          <cell r="D6425">
            <v>25.35</v>
          </cell>
        </row>
        <row r="6426">
          <cell r="A6426">
            <v>100742</v>
          </cell>
          <cell r="B6426" t="str">
            <v>PINTURA COM TINTA ALQUÍDICA DE ACABAMENTO (ESMALTE SINTÉTICO ACETINADO) APLICADA A ROLO OU PINCEL SOBRE SUPERFÍCIES METÁLICAS (EXCETO PERFIL) EXECUTADO EM OBRA (POR DEMÃO). AF_01/2020</v>
          </cell>
          <cell r="C6426" t="str">
            <v>M2</v>
          </cell>
          <cell r="D6426">
            <v>25.58</v>
          </cell>
        </row>
        <row r="6427">
          <cell r="A6427">
            <v>100743</v>
          </cell>
          <cell r="B6427" t="str">
            <v>PINTURA COM TINTA ALQUÍDICA DE ACABAMENTO (ESMALTE SINTÉTICO BRILHANTE) PULVERIZADA SOBRE PERFIL METÁLICO EXECUTADO EM FÁBRICA  (POR DEMÃO). AF_01/2020_PE</v>
          </cell>
          <cell r="C6427" t="str">
            <v>M2</v>
          </cell>
          <cell r="D6427">
            <v>10.82</v>
          </cell>
        </row>
        <row r="6428">
          <cell r="A6428">
            <v>100744</v>
          </cell>
          <cell r="B6428" t="str">
            <v>PINTURA COM TINTA ALQUÍDICA DE ACABAMENTO (ESMALTE SINTÉTICO BRILHANTE) APLICADA A ROLO OU PINCEL SOBRE PERFIL METÁLICO EXECUTADO EM FÁBRICA (POR DEMÃO). AF_01/2020</v>
          </cell>
          <cell r="C6428" t="str">
            <v>M2</v>
          </cell>
          <cell r="D6428">
            <v>11.58</v>
          </cell>
        </row>
        <row r="6429">
          <cell r="A6429">
            <v>100745</v>
          </cell>
          <cell r="B6429" t="str">
            <v>PINTURA COM TINTA ALQUÍDICA DE ACABAMENTO (ESMALTE SINTÉTICO BRILHANTE) PULVERIZADA SOBRE SUPERFÍCIES METÁLICAS (EXCETO PERFIL) EXECUTADO EM OBRA  (POR DEMÃO). AF_01/2020_PE</v>
          </cell>
          <cell r="C6429" t="str">
            <v>M2</v>
          </cell>
          <cell r="D6429">
            <v>25.08</v>
          </cell>
        </row>
        <row r="6430">
          <cell r="A6430">
            <v>100746</v>
          </cell>
          <cell r="B6430" t="str">
            <v>PINTURA COM TINTA ALQUÍDICA DE ACABAMENTO (ESMALTE SINTÉTICO BRILHANTE) APLICADA A ROLO OU PINCEL SOBRE SUPERFÍCIES METÁLICAS (EXCETO PERFIL) EXECUTADO EM OBRA (POR DEMÃO). AF_01/2020</v>
          </cell>
          <cell r="C6430" t="str">
            <v>M2</v>
          </cell>
          <cell r="D6430">
            <v>25.42</v>
          </cell>
        </row>
        <row r="6431">
          <cell r="A6431">
            <v>100747</v>
          </cell>
          <cell r="B6431" t="str">
            <v>PINTURA COM TINTA ALQUÍDICA DE ACABAMENTO (ESMALTE SINTÉTICO FOSCO) PULVERIZADA SOBRE PERFIL METÁLICO EXECUTADO EM FÁBRICA (POR DEMÃO). AF_01/2020_PE</v>
          </cell>
          <cell r="C6431" t="str">
            <v>M2</v>
          </cell>
          <cell r="D6431">
            <v>10.92</v>
          </cell>
        </row>
        <row r="6432">
          <cell r="A6432">
            <v>100748</v>
          </cell>
          <cell r="B6432" t="str">
            <v>PINTURA COM TINTA ALQUÍDICA DE ACABAMENTO (ESMALTE SINTÉTICO FOSCO) APLICADA A ROLO OU PINCEL SOBRE PERFIL METÁLICO EXECUTADO EM FÁBRICA (POR DEMÃO). AF_01/2020</v>
          </cell>
          <cell r="C6432" t="str">
            <v>M2</v>
          </cell>
          <cell r="D6432">
            <v>11.64</v>
          </cell>
        </row>
        <row r="6433">
          <cell r="A6433">
            <v>100749</v>
          </cell>
          <cell r="B6433" t="str">
            <v>PINTURA COM TINTA ALQUÍDICA DE ACABAMENTO (ESMALTE SINTÉTICO FOSCO) PULVERIZADA SOBRE SUPERFÍCIES METÁLICAS (EXCETO PERFIL) EXECUTADO EM OBRA (POR DEMÃO). AF_01/2020_PE</v>
          </cell>
          <cell r="C6433" t="str">
            <v>M2</v>
          </cell>
          <cell r="D6433">
            <v>25.19</v>
          </cell>
        </row>
        <row r="6434">
          <cell r="A6434">
            <v>100750</v>
          </cell>
          <cell r="B6434" t="str">
            <v>PINTURA COM TINTA ALQUÍDICA DE ACABAMENTO (ESMALTE SINTÉTICO FOSCO) APLICADA A ROLO OU PINCEL SOBRE SUPERFÍCIES METÁLICAS (EXCETO PERFIL) EXECUTADO EM OBRA (POR DEMÃO). AF_01/2020</v>
          </cell>
          <cell r="C6434" t="str">
            <v>M2</v>
          </cell>
          <cell r="D6434">
            <v>25.49</v>
          </cell>
        </row>
        <row r="6435">
          <cell r="A6435">
            <v>100751</v>
          </cell>
          <cell r="B6435" t="str">
            <v>PINTURA COM TINTA EPOXÍDICA DE ACABAMENTO PULVERIZADA SOBRE PERFIL METÁLICO EXECUTADO EM FÁBRICA (02 DEMÃOS). AF_01/2020_PE</v>
          </cell>
          <cell r="C6435" t="str">
            <v>M2</v>
          </cell>
          <cell r="D6435">
            <v>41.83</v>
          </cell>
        </row>
        <row r="6436">
          <cell r="A6436">
            <v>100752</v>
          </cell>
          <cell r="B6436" t="str">
            <v>PINTURA COM TINTA EPOXÍDICA DE ACABAMENTO APLICADA A ROLO OU PINCEL SOBRE PERFIL METÁLICO EXECUTADO EM FÁBRICA (02 DEMÃOS). AF_01/2020</v>
          </cell>
          <cell r="C6436" t="str">
            <v>M2</v>
          </cell>
          <cell r="D6436">
            <v>48.9</v>
          </cell>
        </row>
        <row r="6437">
          <cell r="A6437">
            <v>100753</v>
          </cell>
          <cell r="B6437" t="str">
            <v>PINTURA COM TINTA ACRÍLICA DE ACABAMENTO PULVERIZADA SOBRE SUPERFÍCIES METÁLICAS (EXCETO PERFIL) EXECUTADO EM OBRA (02 DEMÃOS). AF_01/2020_PE</v>
          </cell>
          <cell r="C6437" t="str">
            <v>M2</v>
          </cell>
          <cell r="D6437">
            <v>22.89</v>
          </cell>
        </row>
        <row r="6438">
          <cell r="A6438">
            <v>100754</v>
          </cell>
          <cell r="B6438" t="str">
            <v>PINTURA COM TINTA ACRÍLICA DE ACABAMENTO APLICADA A ROLO OU PINCEL SOBRE SUPERFÍCIES METÁLICAS (EXCETO PERFIL) EXECUTADO EM OBRA (02 DEMÃOS). AF_01/2020</v>
          </cell>
          <cell r="C6438" t="str">
            <v>M2</v>
          </cell>
          <cell r="D6438">
            <v>30.31</v>
          </cell>
        </row>
        <row r="6439">
          <cell r="A6439">
            <v>100757</v>
          </cell>
          <cell r="B6439" t="str">
            <v>PINTURA COM TINTA ALQUÍDICA DE ACABAMENTO (ESMALTE SINTÉTICO ACETINADO) PULVERIZADA SOBRE SUPERFÍCIES METÁLICAS (EXCETO PERFIL) EXECUTADO EM OBRA (02 DEMÃOS). AF_01/2020_PE</v>
          </cell>
          <cell r="C6439" t="str">
            <v>M2</v>
          </cell>
          <cell r="D6439">
            <v>50.72</v>
          </cell>
        </row>
        <row r="6440">
          <cell r="A6440">
            <v>100758</v>
          </cell>
          <cell r="B6440" t="str">
            <v>PINTURA COM TINTA ALQUÍDICA DE ACABAMENTO (ESMALTE SINTÉTICO ACETINADO) APLICADA A ROLO OU PINCEL SOBRE SUPERFÍCIES METÁLICAS (EXCETO PERFIL) EXECUTADO EM OBRA (02 DEMÃOS). AF_01/2020</v>
          </cell>
          <cell r="C6440" t="str">
            <v>M2</v>
          </cell>
          <cell r="D6440">
            <v>51.2</v>
          </cell>
        </row>
        <row r="6441">
          <cell r="A6441">
            <v>100759</v>
          </cell>
          <cell r="B6441" t="str">
            <v>PINTURA COM TINTA ALQUÍDICA DE ACABAMENTO (ESMALTE SINTÉTICO BRILHANTE) PULVERIZADA SOBRE SUPERFÍCIES METÁLICAS (EXCETO PERFIL) EXECUTADO EM OBRA (02 DEMÃOS). AF_01/2020_PE</v>
          </cell>
          <cell r="C6441" t="str">
            <v>M2</v>
          </cell>
          <cell r="D6441">
            <v>50.17</v>
          </cell>
        </row>
        <row r="6442">
          <cell r="A6442">
            <v>100760</v>
          </cell>
          <cell r="B6442" t="str">
            <v>PINTURA COM TINTA ALQUÍDICA DE ACABAMENTO (ESMALTE SINTÉTICO BRILHANTE) APLICADA A ROLO OU PINCEL SOBRE SUPERFÍCIES METÁLICAS (EXCETO PERFIL) EXECUTADO EM OBRA (02 DEMÃOS). AF_01/2020</v>
          </cell>
          <cell r="C6442" t="str">
            <v>M2</v>
          </cell>
          <cell r="D6442">
            <v>50.86</v>
          </cell>
        </row>
        <row r="6443">
          <cell r="A6443">
            <v>100761</v>
          </cell>
          <cell r="B6443" t="str">
            <v>PINTURA COM TINTA ALQUÍDICA DE ACABAMENTO (ESMALTE SINTÉTICO FOSCO) PULVERIZADA SOBRE SUPERFÍCIES METÁLICAS (EXCETO PERFIL) EXECUTADO EM OBRA (02 DEMÃOS). AF_01/2020_PE</v>
          </cell>
          <cell r="C6443" t="str">
            <v>M2</v>
          </cell>
          <cell r="D6443">
            <v>50.4</v>
          </cell>
        </row>
        <row r="6444">
          <cell r="A6444">
            <v>100762</v>
          </cell>
          <cell r="B6444" t="str">
            <v>PINTURA COM TINTA ALQUÍDICA DE ACABAMENTO (ESMALTE SINTÉTICO FOSCO) APLICADA A ROLO OU PINCEL SOBRE SUPERFÍCIES METÁLICAS (EXCETO PERFIL) EXECUTADO EM OBRA (02 DEMÃOS). AF_01/2020</v>
          </cell>
          <cell r="C6444" t="str">
            <v>M2</v>
          </cell>
          <cell r="D6444">
            <v>51</v>
          </cell>
        </row>
        <row r="6445">
          <cell r="A6445">
            <v>102488</v>
          </cell>
          <cell r="B6445" t="str">
            <v>PREPARO DO PISO CIMENTADO PARA PINTURA - LIXAMENTO E LIMPEZA. AF_05/2021</v>
          </cell>
          <cell r="C6445" t="str">
            <v>M2</v>
          </cell>
          <cell r="D6445">
            <v>3.64</v>
          </cell>
        </row>
        <row r="6446">
          <cell r="A6446">
            <v>102489</v>
          </cell>
          <cell r="B6446" t="str">
            <v>PINTURA HIDROFUGANTE COM SILICONE, APLICAÇÃO MANUAL, 2 DEMÃOS. AF_05/2021</v>
          </cell>
          <cell r="C6446" t="str">
            <v>M2</v>
          </cell>
          <cell r="D6446">
            <v>25.72</v>
          </cell>
        </row>
        <row r="6447">
          <cell r="A6447">
            <v>102491</v>
          </cell>
          <cell r="B6447" t="str">
            <v>PINTURA DE PISO COM TINTA ACRÍLICA, APLICAÇÃO MANUAL, 2 DEMÃOS, INCLUSO FUNDO PREPARADOR. AF_05/2021</v>
          </cell>
          <cell r="C6447" t="str">
            <v>M2</v>
          </cell>
          <cell r="D6447">
            <v>20.78</v>
          </cell>
        </row>
        <row r="6448">
          <cell r="A6448">
            <v>102492</v>
          </cell>
          <cell r="B6448" t="str">
            <v>PINTURA DE PISO COM TINTA ACRÍLICA, APLICAÇÃO MANUAL, 3 DEMÃOS, INCLUSO FUNDO PREPARADOR. AF_05/2021</v>
          </cell>
          <cell r="C6448" t="str">
            <v>M2</v>
          </cell>
          <cell r="D6448">
            <v>26.27</v>
          </cell>
        </row>
        <row r="6449">
          <cell r="A6449">
            <v>102494</v>
          </cell>
          <cell r="B6449" t="str">
            <v>PINTURA DE PISO COM TINTA EPÓXI, APLICAÇÃO MANUAL, 2 DEMÃOS, INCLUSO PRIMER EPÓXI. AF_05/2021</v>
          </cell>
          <cell r="C6449" t="str">
            <v>M2</v>
          </cell>
          <cell r="D6449">
            <v>65.459999999999994</v>
          </cell>
        </row>
        <row r="6450">
          <cell r="A6450">
            <v>102496</v>
          </cell>
          <cell r="B6450" t="str">
            <v>PINTURA DE RODAPÉ COM TINTA EPÓXI, APLICAÇÃO MANUAL, 2 DEMÃOS, INCLUSÃO PRIMER EPÓXI. AF_05/2021</v>
          </cell>
          <cell r="C6450" t="str">
            <v>M</v>
          </cell>
          <cell r="D6450">
            <v>13.68</v>
          </cell>
        </row>
        <row r="6451">
          <cell r="A6451">
            <v>102497</v>
          </cell>
          <cell r="B6451" t="str">
            <v>PINTURA DE RODAPÉ EM PEDRA DECORATIVA COM VERNIZ DE POLIURETANO, APLICAÇÃO MANUAL, 3 DEMÃOS. AF_05/2021</v>
          </cell>
          <cell r="C6451" t="str">
            <v>M</v>
          </cell>
          <cell r="D6451">
            <v>4.97</v>
          </cell>
        </row>
        <row r="6452">
          <cell r="A6452">
            <v>102498</v>
          </cell>
          <cell r="B6452" t="str">
            <v>PINTURA DE MEIO-FIO COM TINTA BRANCA A BASE DE CAL (CAIAÇÃO). AF_05/2021</v>
          </cell>
          <cell r="C6452" t="str">
            <v>M</v>
          </cell>
          <cell r="D6452">
            <v>1.63</v>
          </cell>
        </row>
        <row r="6453">
          <cell r="A6453">
            <v>102499</v>
          </cell>
          <cell r="B6453" t="str">
            <v>ENCERAMENTO DE PISO EM MADEIRA. AF_05/2021</v>
          </cell>
          <cell r="C6453" t="str">
            <v>M2</v>
          </cell>
          <cell r="D6453">
            <v>3.12</v>
          </cell>
        </row>
        <row r="6454">
          <cell r="A6454">
            <v>102500</v>
          </cell>
          <cell r="B6454" t="str">
            <v>PINTURA DE DEMARCAÇÃO DE VAGA COM TINTA ACRÍLICA, E = 10 CM, APLICAÇÃO MANUAL. AF_05/2021</v>
          </cell>
          <cell r="C6454" t="str">
            <v>M</v>
          </cell>
          <cell r="D6454">
            <v>4.4000000000000004</v>
          </cell>
        </row>
        <row r="6455">
          <cell r="A6455">
            <v>102501</v>
          </cell>
          <cell r="B6455" t="str">
            <v>PINTURA DE FAIXA DE PEDESTRE OU ZEBRADA COM TINTA ACRÍLICA, E  = 30 CM, APLICAÇÃO MANUAL. AF_05/2021</v>
          </cell>
          <cell r="C6455" t="str">
            <v>M2</v>
          </cell>
          <cell r="D6455">
            <v>24.8</v>
          </cell>
        </row>
        <row r="6456">
          <cell r="A6456">
            <v>102504</v>
          </cell>
          <cell r="B6456" t="str">
            <v>PINTURA DE DEMARCAÇÃO DE QUADRA POLIESPORTIVA COM TINTA ACRÍLICA, E = 5 CM, APLICAÇÃO MANUAL. AF_05/2021</v>
          </cell>
          <cell r="C6456" t="str">
            <v>M</v>
          </cell>
          <cell r="D6456">
            <v>10.02</v>
          </cell>
        </row>
        <row r="6457">
          <cell r="A6457">
            <v>102505</v>
          </cell>
          <cell r="B6457" t="str">
            <v>PINTURA DE DEMARCAÇÃO DE QUADRA POLIESPORTIVA COM BORRACHA CLORADA, E = 5 CM, APLICAÇÃO MANUAL. AF_05/2021</v>
          </cell>
          <cell r="C6457" t="str">
            <v>M</v>
          </cell>
          <cell r="D6457">
            <v>10.76</v>
          </cell>
        </row>
        <row r="6458">
          <cell r="A6458">
            <v>102506</v>
          </cell>
          <cell r="B6458" t="str">
            <v>PINTURA DE DEMARCAÇÃO DE QUADRA POLIESPORTIVA COM TINTA EPÓXI, E = 5 CM, APLICAÇÃO MANUAL. AF_05/2021</v>
          </cell>
          <cell r="C6458" t="str">
            <v>M</v>
          </cell>
          <cell r="D6458">
            <v>11.08</v>
          </cell>
        </row>
        <row r="6459">
          <cell r="A6459">
            <v>102507</v>
          </cell>
          <cell r="B6459" t="str">
            <v>PINTURA DE DEMARCAÇÃO DE VAGA COM TINTA EPÓXI, E = 10 CM, APLICAÇÃO MANUAL. AF_05/2021</v>
          </cell>
          <cell r="C6459" t="str">
            <v>M</v>
          </cell>
          <cell r="D6459">
            <v>6.51</v>
          </cell>
        </row>
        <row r="6460">
          <cell r="A6460">
            <v>102508</v>
          </cell>
          <cell r="B6460" t="str">
            <v>PINTURA DE FAIXA DE PEDESTRE OU ZEBRADA COM TINTA EPÓXI, E  = 30 CM, APLICAÇÃO MANUAL. AF_05/2021</v>
          </cell>
          <cell r="C6460" t="str">
            <v>M2</v>
          </cell>
          <cell r="D6460">
            <v>46.33</v>
          </cell>
        </row>
        <row r="6461">
          <cell r="A6461">
            <v>102509</v>
          </cell>
          <cell r="B6461" t="str">
            <v>PINTURA DE FAIXA DE PEDESTRE OU ZEBRADA TINTA RETRORREFLETIVA A BASE DE RESINA ACRÍLICA COM MICROESFERAS DE VIDRO, E = 30 CM, APLICAÇÃO MANUAL. AF_05/2021</v>
          </cell>
          <cell r="C6461" t="str">
            <v>M2</v>
          </cell>
          <cell r="D6461">
            <v>36.28</v>
          </cell>
        </row>
        <row r="6462">
          <cell r="A6462">
            <v>102512</v>
          </cell>
          <cell r="B6462" t="str">
            <v>PINTURA DE EIXO VIÁRIO SOBRE ASFALTO COM TINTA RETRORREFLETIVA A BASE DE RESINA ACRÍLICA COM MICROESFERAS DE VIDRO, APLICAÇÃO MECÂNICA COM DEMARCADORA AUTOPROPELIDA. AF_05/2021</v>
          </cell>
          <cell r="C6462" t="str">
            <v>M</v>
          </cell>
          <cell r="D6462">
            <v>6.76</v>
          </cell>
        </row>
        <row r="6463">
          <cell r="A6463">
            <v>102513</v>
          </cell>
          <cell r="B6463" t="str">
            <v>PINTURA DE SÍMBOLOS E TEXTOS COM TINTA ACRÍLICA, DEMARCAÇÃO COM FITA ADESIVA E APLICAÇÃO COM ROLO. AF_05/2021</v>
          </cell>
          <cell r="C6463" t="str">
            <v>M2</v>
          </cell>
          <cell r="D6463">
            <v>47.38</v>
          </cell>
        </row>
        <row r="6464">
          <cell r="A6464">
            <v>102520</v>
          </cell>
          <cell r="B6464" t="str">
            <v>PINTURA DE SINALIZAÇÃO VERTICAL DE SEGURANÇA, FAIXAS AMARELA E PRETA, APLICAÇÃO MANUAL, 2 DEMÃOS. AF_05/2021</v>
          </cell>
          <cell r="C6464" t="str">
            <v>M2</v>
          </cell>
          <cell r="D6464">
            <v>82.59</v>
          </cell>
        </row>
        <row r="6465">
          <cell r="A6465">
            <v>101749</v>
          </cell>
          <cell r="B6465" t="str">
            <v>PISO CIMENTADO, TRAÇO 1:3 (CIMENTO E AREIA), ACABAMENTO LISO, ESPESSURA 4,0 CM, PREPARO MECÂNICO DA ARGAMASSA. AF_09/2020</v>
          </cell>
          <cell r="C6465" t="str">
            <v>M2</v>
          </cell>
          <cell r="D6465">
            <v>51.12</v>
          </cell>
        </row>
        <row r="6466">
          <cell r="A6466">
            <v>101750</v>
          </cell>
          <cell r="B6466" t="str">
            <v>PISO CIMENTADO, TRAÇO 1:3 (CIMENTO E AREIA), ACABAMENTO RÚSTICO, ESPESSURA 4,0 CM, PREPARO MECÂNICO DA ARGAMASSA. AF_09/2020</v>
          </cell>
          <cell r="C6466" t="str">
            <v>M2</v>
          </cell>
          <cell r="D6466">
            <v>48.62</v>
          </cell>
        </row>
        <row r="6467">
          <cell r="A6467">
            <v>101729</v>
          </cell>
          <cell r="B6467" t="str">
            <v>PISO EM TACO DE MADEIRA 7X42CM, FIXADO COM COLA BASE DE PVA. AF_09/2020</v>
          </cell>
          <cell r="C6467" t="str">
            <v>M2</v>
          </cell>
          <cell r="D6467">
            <v>196.45</v>
          </cell>
        </row>
        <row r="6468">
          <cell r="A6468">
            <v>101746</v>
          </cell>
          <cell r="B6468" t="str">
            <v>ASSOALHO DE MADEIRA. AF_09/2020</v>
          </cell>
          <cell r="C6468" t="str">
            <v>M2</v>
          </cell>
          <cell r="D6468">
            <v>295.94</v>
          </cell>
        </row>
        <row r="6469">
          <cell r="A6469">
            <v>101751</v>
          </cell>
          <cell r="B6469" t="str">
            <v>PISO EM TACO DE MADEIRA 7X21CM, FIXADO COM COLA BASE DE PVA. AF_09/2020</v>
          </cell>
          <cell r="C6469" t="str">
            <v>M2</v>
          </cell>
          <cell r="D6469">
            <v>203.31</v>
          </cell>
        </row>
        <row r="6470">
          <cell r="A6470">
            <v>87246</v>
          </cell>
          <cell r="B6470" t="str">
            <v>REVESTIMENTO CERÂMICO PARA PISO COM PLACAS TIPO ESMALTADA DE DIMENSÕES 35X35 CM APLICADA EM AMBIENTES DE ÁREA MENOR QUE 5 M2. AF_02/2023_PE</v>
          </cell>
          <cell r="C6470" t="str">
            <v>M2</v>
          </cell>
          <cell r="D6470">
            <v>60.14</v>
          </cell>
        </row>
        <row r="6471">
          <cell r="A6471">
            <v>87247</v>
          </cell>
          <cell r="B6471" t="str">
            <v>REVESTIMENTO CERÂMICO PARA PISO COM PLACAS TIPO ESMALTADA DE DIMENSÕES 35X35 CM APLICADA EM AMBIENTES DE ÁREA ENTRE 5 M2 E 10 M2. AF_02/2023_PE</v>
          </cell>
          <cell r="C6471" t="str">
            <v>M2</v>
          </cell>
          <cell r="D6471">
            <v>53.24</v>
          </cell>
        </row>
        <row r="6472">
          <cell r="A6472">
            <v>87248</v>
          </cell>
          <cell r="B6472" t="str">
            <v>REVESTIMENTO CERÂMICO PARA PISO COM PLACAS TIPO ESMALTADA DE DIMENSÕES 35X35 CM APLICADA EM AMBIENTES DE ÁREA MAIOR QUE 10 M2. AF_02/2023_PE</v>
          </cell>
          <cell r="C6472" t="str">
            <v>M2</v>
          </cell>
          <cell r="D6472">
            <v>45.9</v>
          </cell>
        </row>
        <row r="6473">
          <cell r="A6473">
            <v>87249</v>
          </cell>
          <cell r="B6473" t="str">
            <v>REVESTIMENTO CERÂMICO PARA PISO COM PLACAS TIPO ESMALTADA DE DIMENSÕES 45X45 CM APLICADA EM AMBIENTES DE ÁREA MENOR QUE 5 M2. AF_02/2023_PE</v>
          </cell>
          <cell r="C6473" t="str">
            <v>M2</v>
          </cell>
          <cell r="D6473">
            <v>64.73</v>
          </cell>
        </row>
        <row r="6474">
          <cell r="A6474">
            <v>87250</v>
          </cell>
          <cell r="B6474" t="str">
            <v>REVESTIMENTO CERÂMICO PARA PISO COM PLACAS TIPO ESMALTADA DE DIMENSÕES 45X45 CM APLICADA EM AMBIENTES DE ÁREA ENTRE 5 M2 E 10 M2. AF_02/2023_PE</v>
          </cell>
          <cell r="C6474" t="str">
            <v>M2</v>
          </cell>
          <cell r="D6474">
            <v>54.51</v>
          </cell>
        </row>
        <row r="6475">
          <cell r="A6475">
            <v>87251</v>
          </cell>
          <cell r="B6475" t="str">
            <v>REVESTIMENTO CERÂMICO PARA PISO COM PLACAS TIPO ESMALTADA DE DIMENSÕES 45X45 CM APLICADA EM AMBIENTES DE ÁREA MAIOR QUE 10 M2. AF_02/2023_PE</v>
          </cell>
          <cell r="C6475" t="str">
            <v>M2</v>
          </cell>
          <cell r="D6475">
            <v>46.15</v>
          </cell>
        </row>
        <row r="6476">
          <cell r="A6476">
            <v>87255</v>
          </cell>
          <cell r="B6476" t="str">
            <v>REVESTIMENTO CERÂMICO PARA PISO COM PLACAS TIPO ESMALTADA DE DIMENSÕES 60X60 CM APLICADA EM AMBIENTES DE ÁREA MENOR QUE 5 M2. AF_02/2023_PE</v>
          </cell>
          <cell r="C6476" t="str">
            <v>M2</v>
          </cell>
          <cell r="D6476">
            <v>75.040000000000006</v>
          </cell>
        </row>
        <row r="6477">
          <cell r="A6477">
            <v>87256</v>
          </cell>
          <cell r="B6477" t="str">
            <v>REVESTIMENTO CERÂMICO PARA PISO COM PLACAS TIPO ESMALTADA DE DIMENSÕES 60X60 CM APLICADA EM AMBIENTES DE ÁREA ENTRE 5 M2 E 10 M2. AF_02/2023_PE</v>
          </cell>
          <cell r="C6477" t="str">
            <v>M2</v>
          </cell>
          <cell r="D6477">
            <v>63.87</v>
          </cell>
        </row>
        <row r="6478">
          <cell r="A6478">
            <v>87257</v>
          </cell>
          <cell r="B6478" t="str">
            <v>REVESTIMENTO CERÂMICO PARA PISO COM PLACAS TIPO ESMALTADA DE DIMENSÕES 60X60 CM APLICADA EM AMBIENTES DE ÁREA MAIOR QUE 10 M2. AF_02/2023_PE</v>
          </cell>
          <cell r="C6478" t="str">
            <v>M2</v>
          </cell>
          <cell r="D6478">
            <v>54.51</v>
          </cell>
        </row>
        <row r="6479">
          <cell r="A6479">
            <v>87261</v>
          </cell>
          <cell r="B6479" t="str">
            <v>REVESTIMENTO CERÂMICO PARA PISO COM PLACAS TIPO PORCELANATO DE DIMENSÕES 60X60 CM APLICADA EM AMBIENTES DE ÁREA MENOR QUE 5 M². AF_02/2023_PE</v>
          </cell>
          <cell r="C6479" t="str">
            <v>M2</v>
          </cell>
          <cell r="D6479">
            <v>120.98</v>
          </cell>
        </row>
        <row r="6480">
          <cell r="A6480">
            <v>87262</v>
          </cell>
          <cell r="B6480" t="str">
            <v>REVESTIMENTO CERÂMICO PARA PISO COM PLACAS TIPO PORCELANATO DE DIMENSÕES 60X60 CM APLICADA EM AMBIENTES DE ÁREA ENTRE 5 M² E 10 M². AF_02/2023_PE</v>
          </cell>
          <cell r="C6480" t="str">
            <v>M2</v>
          </cell>
          <cell r="D6480">
            <v>108.8</v>
          </cell>
        </row>
        <row r="6481">
          <cell r="A6481">
            <v>87263</v>
          </cell>
          <cell r="B6481" t="str">
            <v>REVESTIMENTO CERÂMICO PARA PISO COM PLACAS TIPO PORCELANATO DE DIMENSÕES 60X60 CM APLICADA EM AMBIENTES DE ÁREA MAIOR QUE 10 M². AF_02/2023_PE</v>
          </cell>
          <cell r="C6481" t="str">
            <v>M2</v>
          </cell>
          <cell r="D6481">
            <v>99.05</v>
          </cell>
        </row>
        <row r="6482">
          <cell r="A6482">
            <v>104593</v>
          </cell>
          <cell r="B6482" t="str">
            <v>REVESTIMENTO CERÂMICO PARA PISO COM PLACAS TIPO ESMALTADA DE DIMENSÕES 80X80 CM APLICADA EM AMBIENTES DE ÁREA MENOR QUE 5 M². AF_02/2023_PE</v>
          </cell>
          <cell r="C6482" t="str">
            <v>M2</v>
          </cell>
          <cell r="D6482">
            <v>78.319999999999993</v>
          </cell>
        </row>
        <row r="6483">
          <cell r="A6483">
            <v>104594</v>
          </cell>
          <cell r="B6483" t="str">
            <v>REVESTIMENTO CERÂMICO PARA PISO COM PLACAS TIPO ESMALTADA DE DIMENSÕES 80X80 CM APLICADA EM AMBIENTES DE ÁREA ENTRE 5 M² E 10 M². AF_02/2023_PE</v>
          </cell>
          <cell r="C6483" t="str">
            <v>M2</v>
          </cell>
          <cell r="D6483">
            <v>65.86</v>
          </cell>
        </row>
        <row r="6484">
          <cell r="A6484">
            <v>104595</v>
          </cell>
          <cell r="B6484" t="str">
            <v>REVESTIMENTO CERÂMICO PARA PISO COM PLACAS TIPO ESMALTADA DE DIMENSÕES 80X80 CM APLICADA EM AMBIENTES DE ÁREA MAIOR QUE 10 M². AF_02/2023_PE</v>
          </cell>
          <cell r="C6484" t="str">
            <v>M2</v>
          </cell>
          <cell r="D6484">
            <v>54.93</v>
          </cell>
        </row>
        <row r="6485">
          <cell r="A6485">
            <v>104596</v>
          </cell>
          <cell r="B6485" t="str">
            <v>REVESTIMENTO CERÂMICO PARA PISO COM PLACAS TIPO PORCELANATO DE DIMENSÕES 80X80 CM APLICADA EM AMBIENTES DE ÁREA MENOR QUE 5 M². AF_02/2023_PE</v>
          </cell>
          <cell r="C6485" t="str">
            <v>M2</v>
          </cell>
          <cell r="D6485">
            <v>124.74</v>
          </cell>
        </row>
        <row r="6486">
          <cell r="A6486">
            <v>104597</v>
          </cell>
          <cell r="B6486" t="str">
            <v>REVESTIMENTO CERÂMICO PARA PISO COM PLACAS TIPO PORCELANATO DE DIMENSÕES 80X80 CM APLICADA EM AMBIENTES DE ÁREA ENTRE 5 M² E 10 M². AF_02/2023_PE</v>
          </cell>
          <cell r="C6486" t="str">
            <v>M2</v>
          </cell>
          <cell r="D6486">
            <v>111.09</v>
          </cell>
        </row>
        <row r="6487">
          <cell r="A6487">
            <v>104598</v>
          </cell>
          <cell r="B6487" t="str">
            <v>REVESTIMENTO CERÂMICO PARA PISO COM PLACAS TIPO PORCELANATO DE DIMENSÕES 80X80 CM APLICADA EM AMBIENTES DE ÁREA MAIOR QUE 10 M². AF_02/2023_PE</v>
          </cell>
          <cell r="C6487" t="str">
            <v>M2</v>
          </cell>
          <cell r="D6487">
            <v>99.55</v>
          </cell>
        </row>
        <row r="6488">
          <cell r="A6488">
            <v>104599</v>
          </cell>
          <cell r="B6488" t="str">
            <v>REVESTIMENTO CERÂMICO PARA PISO COM PLACAS TIPO ESMALTADA DE DIMENSÕES 35X35 CM APLICADA EM DIAGONAL EM AMBIENTES DE ÁREA MENOR QUE 5 M². AF_02/2023_PE</v>
          </cell>
          <cell r="C6488" t="str">
            <v>M2</v>
          </cell>
          <cell r="D6488">
            <v>72.739999999999995</v>
          </cell>
        </row>
        <row r="6489">
          <cell r="A6489">
            <v>104601</v>
          </cell>
          <cell r="B6489" t="str">
            <v>REVESTIMENTO CERÂMICO PARA PISO COM PLACAS TIPO ESMALTADA DE DIMENSÕES 35X35 CM APLICADA EM DIAGONAL EM AMBIENTES DE ÁREA ENTRE 5 M² E 10 M². AF_02/2023_PE</v>
          </cell>
          <cell r="C6489" t="str">
            <v>M2</v>
          </cell>
          <cell r="D6489">
            <v>57.99</v>
          </cell>
        </row>
        <row r="6490">
          <cell r="A6490">
            <v>104603</v>
          </cell>
          <cell r="B6490" t="str">
            <v>REVESTIMENTO CERÂMICO PARA PISO COM PLACAS TIPO ESMALTADA DE DIMENSÕES 35X35 CM APLICADA EM DIAGONAL EM AMBIENTES DE ÁREA MAIOR QUE 10 M². AF_02/2023_PE</v>
          </cell>
          <cell r="C6490" t="str">
            <v>M2</v>
          </cell>
          <cell r="D6490">
            <v>48.27</v>
          </cell>
        </row>
        <row r="6491">
          <cell r="A6491">
            <v>104605</v>
          </cell>
          <cell r="B6491" t="str">
            <v>REVESTIMENTO CERÂMICO PARA PISO COM PLACAS TIPO ESMALTADA DE DIMENSÕES 45X45 CM APLICADA EM DIAGONAL EM AMBIENTES DE ÁREA MENOR QUE 5 M². AF_02/2023_PE</v>
          </cell>
          <cell r="C6491" t="str">
            <v>M2</v>
          </cell>
          <cell r="D6491">
            <v>91.39</v>
          </cell>
        </row>
        <row r="6492">
          <cell r="A6492">
            <v>104606</v>
          </cell>
          <cell r="B6492" t="str">
            <v>REVESTIMENTO CERÂMICO PARA PISO COM PLACAS TIPO ESMALTADA DE DIMENSÕES 45X45 CM APLICADA EM DIAGONAL EM AMBIENTES DE ÁREA ENTRE 5 M² E 10 M². AF_02/2023_PE</v>
          </cell>
          <cell r="C6492" t="str">
            <v>M2</v>
          </cell>
          <cell r="D6492">
            <v>62.07</v>
          </cell>
        </row>
        <row r="6493">
          <cell r="A6493">
            <v>104607</v>
          </cell>
          <cell r="B6493" t="str">
            <v>REVESTIMENTO CERÂMICO PARA PISO COM PLACAS TIPO ESMALTADA DE DIMENSÕES 45X45 CM APLICADA EM DIAGONAL EM AMBIENTES DE ÁREA MAIOR QUE 10 M². AF_02/2023_PE</v>
          </cell>
          <cell r="C6493" t="str">
            <v>M2</v>
          </cell>
          <cell r="D6493">
            <v>49.51</v>
          </cell>
        </row>
        <row r="6494">
          <cell r="A6494">
            <v>98671</v>
          </cell>
          <cell r="B6494" t="str">
            <v>PISO EM GRANITO APLICADO EM AMBIENTES INTERNOS. AF_09/2020</v>
          </cell>
          <cell r="C6494" t="str">
            <v>M2</v>
          </cell>
          <cell r="D6494">
            <v>274.10000000000002</v>
          </cell>
        </row>
        <row r="6495">
          <cell r="A6495">
            <v>98672</v>
          </cell>
          <cell r="B6495" t="str">
            <v>PISO EM MÁRMORE APLICADO EM AMBIENTES INTERNOS. AF_09/2020</v>
          </cell>
          <cell r="C6495" t="str">
            <v>M2</v>
          </cell>
          <cell r="D6495">
            <v>286.58999999999997</v>
          </cell>
        </row>
        <row r="6496">
          <cell r="A6496">
            <v>98678</v>
          </cell>
          <cell r="B6496" t="str">
            <v>PISO ELEVADO COM ESTRUTURA EM AÇO, COMPOSTO POR PEDESTAIS E LONGARINAS. AF_09/2020</v>
          </cell>
          <cell r="C6496" t="str">
            <v>M2</v>
          </cell>
          <cell r="D6496">
            <v>363.52</v>
          </cell>
        </row>
        <row r="6497">
          <cell r="A6497">
            <v>98679</v>
          </cell>
          <cell r="B6497" t="str">
            <v>PISO CIMENTADO, TRAÇO 1:3 (CIMENTO E AREIA), ACABAMENTO LISO, ESPESSURA 2,0 CM, PREPARO MECÂNICO DA ARGAMASSA. AF_09/2020</v>
          </cell>
          <cell r="C6497" t="str">
            <v>M2</v>
          </cell>
          <cell r="D6497">
            <v>35.229999999999997</v>
          </cell>
        </row>
        <row r="6498">
          <cell r="A6498">
            <v>98680</v>
          </cell>
          <cell r="B6498" t="str">
            <v>PISO CIMENTADO, TRAÇO 1:3 (CIMENTO E AREIA), ACABAMENTO LISO, ESPESSURA 3,0 CM, PREPARO MECÂNICO DA ARGAMASSA. AF_09/2020</v>
          </cell>
          <cell r="C6498" t="str">
            <v>M2</v>
          </cell>
          <cell r="D6498">
            <v>43.98</v>
          </cell>
        </row>
        <row r="6499">
          <cell r="A6499">
            <v>98681</v>
          </cell>
          <cell r="B6499" t="str">
            <v>PISO CIMENTADO, TRAÇO 1:3 (CIMENTO E AREIA), ACABAMENTO RÚSTICO, ESPESSURA 2,0 CM, PREPARO MECÂNICO DA ARGAMASSA. AF_09/2020</v>
          </cell>
          <cell r="C6499" t="str">
            <v>M2</v>
          </cell>
          <cell r="D6499">
            <v>32.72</v>
          </cell>
        </row>
        <row r="6500">
          <cell r="A6500">
            <v>98682</v>
          </cell>
          <cell r="B6500" t="str">
            <v>PISO CIMENTADO, TRAÇO 1:3 (CIMENTO E AREIA), ACABAMENTO RÚSTICO, ESPESSURA 3,0 CM, PREPARO MECÂNICO DA ARGAMASSA. AF_09/2020</v>
          </cell>
          <cell r="C6500" t="str">
            <v>M2</v>
          </cell>
          <cell r="D6500">
            <v>41.46</v>
          </cell>
        </row>
        <row r="6501">
          <cell r="A6501">
            <v>98685</v>
          </cell>
          <cell r="B6501" t="str">
            <v>RODAPÉ EM GRANITO, ALTURA 10 CM. AF_09/2020</v>
          </cell>
          <cell r="C6501" t="str">
            <v>M</v>
          </cell>
          <cell r="D6501">
            <v>50.84</v>
          </cell>
        </row>
        <row r="6502">
          <cell r="A6502">
            <v>98686</v>
          </cell>
          <cell r="B6502" t="str">
            <v>RODAPÉ EM LADRILHO HIDRÁULICO, ALTURA 7 CM. AF_09/2020</v>
          </cell>
          <cell r="C6502" t="str">
            <v>M</v>
          </cell>
          <cell r="D6502">
            <v>45.1</v>
          </cell>
        </row>
        <row r="6503">
          <cell r="A6503">
            <v>98688</v>
          </cell>
          <cell r="B6503" t="str">
            <v>RODAPÉ EM POLIESTIRENO, ALTURA 5 CM. AF_09/2020</v>
          </cell>
          <cell r="C6503" t="str">
            <v>M</v>
          </cell>
          <cell r="D6503">
            <v>72.12</v>
          </cell>
        </row>
        <row r="6504">
          <cell r="A6504">
            <v>98689</v>
          </cell>
          <cell r="B6504" t="str">
            <v>SOLEIRA EM GRANITO, LARGURA 15 CM, ESPESSURA 2,0 CM. AF_09/2020</v>
          </cell>
          <cell r="C6504" t="str">
            <v>M</v>
          </cell>
          <cell r="D6504">
            <v>74.209999999999994</v>
          </cell>
        </row>
        <row r="6505">
          <cell r="A6505">
            <v>101090</v>
          </cell>
          <cell r="B6505" t="str">
            <v>PISO EM PEDRA PORTUGUESA ASSENTADO SOBRE ARGAMASSA SECA DE CIMENTO E AREIA, TRAÇO 1:3, REJUNTADO COM CIMENTO COMUM. AF_05/2020</v>
          </cell>
          <cell r="C6505" t="str">
            <v>M2</v>
          </cell>
          <cell r="D6505">
            <v>225.37</v>
          </cell>
        </row>
        <row r="6506">
          <cell r="A6506">
            <v>101091</v>
          </cell>
          <cell r="B6506" t="str">
            <v>PISO EM LADRILHO HIDRÁULICO APLICADO EM AMBIENTES EXTERNOS. AF_05/2020</v>
          </cell>
          <cell r="C6506" t="str">
            <v>M2</v>
          </cell>
          <cell r="D6506">
            <v>161.77000000000001</v>
          </cell>
        </row>
        <row r="6507">
          <cell r="A6507">
            <v>101725</v>
          </cell>
          <cell r="B6507" t="str">
            <v>PISO EM LADRILHO HIDRÁULICO APLICADO EM AMBIENTES INTERNOS DE ÁREA MENOR QUE 5 M², INCLUSO APLICAÇÃO DE RESINA. AF_09/2020</v>
          </cell>
          <cell r="C6507" t="str">
            <v>M2</v>
          </cell>
          <cell r="D6507">
            <v>296.82</v>
          </cell>
        </row>
        <row r="6508">
          <cell r="A6508">
            <v>101726</v>
          </cell>
          <cell r="B6508" t="str">
            <v>PISO EM LADRILHO HIDRÁULICO APLICADO EM AMBIENTES INTERNOS DE ÁREA ENTRE 5 E 15 M², INCLUSO APLICAÇÃO DE RESINA. AF_09/2020</v>
          </cell>
          <cell r="C6508" t="str">
            <v>M2</v>
          </cell>
          <cell r="D6508">
            <v>203.79</v>
          </cell>
        </row>
        <row r="6509">
          <cell r="A6509">
            <v>101731</v>
          </cell>
          <cell r="B6509" t="str">
            <v>PISO EM PEDRA  ASSENTADO SOBRE ARGAMASSA 1:3 (CIMENTO E AREIA). AF_09/2020</v>
          </cell>
          <cell r="C6509" t="str">
            <v>M2</v>
          </cell>
          <cell r="D6509">
            <v>343.55</v>
          </cell>
        </row>
        <row r="6510">
          <cell r="A6510">
            <v>101732</v>
          </cell>
          <cell r="B6510" t="str">
            <v>PISO EM PEDRA ARDÓSIA ASSENTADO SOBRE ARGAMASSA 1:3 (CIMENTO E AREIA). AF_09/2020</v>
          </cell>
          <cell r="C6510" t="str">
            <v>M2</v>
          </cell>
          <cell r="D6510">
            <v>100.64</v>
          </cell>
        </row>
        <row r="6511">
          <cell r="A6511">
            <v>101094</v>
          </cell>
          <cell r="B6511" t="str">
            <v>PISO PODOTÁTIL DE ALERTA OU DIRECIONAL, DE BORRACHA, ASSENTADO SOBRE ARGAMASSA. AF_05/2020</v>
          </cell>
          <cell r="C6511" t="str">
            <v>M</v>
          </cell>
          <cell r="D6511">
            <v>137.01</v>
          </cell>
        </row>
        <row r="6512">
          <cell r="A6512">
            <v>101727</v>
          </cell>
          <cell r="B6512" t="str">
            <v>PISO VINÍLICO SEMI-FLEXÍVEL EM PLACAS, PADRÃO LISO, ESPESSURA 3,2 MM, FIXADO COM COLA. AF_09/2020</v>
          </cell>
          <cell r="C6512" t="str">
            <v>M2</v>
          </cell>
          <cell r="D6512">
            <v>159.61000000000001</v>
          </cell>
        </row>
        <row r="6513">
          <cell r="A6513">
            <v>101733</v>
          </cell>
          <cell r="B6513" t="str">
            <v>PISO DE BORRACHA PASTILHADO/FRISADO, ESPESSURA 7MM, ASSENTADO COM ARGAMASSA. AF_09/2020</v>
          </cell>
          <cell r="C6513" t="str">
            <v>M2</v>
          </cell>
          <cell r="D6513">
            <v>223.32</v>
          </cell>
        </row>
        <row r="6514">
          <cell r="A6514">
            <v>101734</v>
          </cell>
          <cell r="B6514" t="str">
            <v>PISO DE BORRACHA PASTILHADO, ESPESSURA 15MM, ASSENTADO COM ARGAMASSA. AF_09/2020</v>
          </cell>
          <cell r="C6514" t="str">
            <v>M2</v>
          </cell>
          <cell r="D6514">
            <v>333.3</v>
          </cell>
        </row>
        <row r="6515">
          <cell r="A6515">
            <v>101735</v>
          </cell>
          <cell r="B6515" t="str">
            <v>PISO DE BORRACHA ESPORTIVO, ESPESSURA 15MM, ASSENTADO COM ARGAMASSA. AF_09/2020</v>
          </cell>
          <cell r="C6515" t="str">
            <v>M2</v>
          </cell>
          <cell r="D6515">
            <v>341.28</v>
          </cell>
        </row>
        <row r="6516">
          <cell r="A6516">
            <v>101736</v>
          </cell>
          <cell r="B6516" t="str">
            <v>PISO DE BORRACHA PASTILHADO, ESPESSURA 3,5MM, FIXADO COM ADESIVO ACRÍLICO. AF_09/2020</v>
          </cell>
          <cell r="C6516" t="str">
            <v>M2</v>
          </cell>
          <cell r="D6516">
            <v>99.47</v>
          </cell>
        </row>
        <row r="6517">
          <cell r="A6517">
            <v>101737</v>
          </cell>
          <cell r="B6517" t="str">
            <v>PISO DE BORRACHA CANELADO, ESPESSURA 3,5MM, FIXADO COM ADESIVO ACRÍLICO. AF_09/2020</v>
          </cell>
          <cell r="C6517" t="str">
            <v>M2</v>
          </cell>
          <cell r="D6517">
            <v>115.25</v>
          </cell>
        </row>
        <row r="6518">
          <cell r="A6518">
            <v>101748</v>
          </cell>
          <cell r="B6518" t="str">
            <v>PREPARO DE CONTRAPISO COM POLITRIZ. AF_09/2020</v>
          </cell>
          <cell r="C6518" t="str">
            <v>M2</v>
          </cell>
          <cell r="D6518">
            <v>3.64</v>
          </cell>
        </row>
        <row r="6519">
          <cell r="A6519">
            <v>104162</v>
          </cell>
          <cell r="B6519" t="str">
            <v>PISO EM GRANILITE, MARMORITE OU GRANITINA EM AMBIENTES INTERNOS, COM ESPESSURA DE 8 MM, INCLUSO MISTURA EM BETONEIRA, COLOCAÇÃO DAS JUNTAS, APLICAÇÃO DO PISO, 4 POLIMENTOS COM POLITRIZ, ESTUCAMENTO, SELADOR E CERA. AF_06/2022</v>
          </cell>
          <cell r="C6519" t="str">
            <v>M2</v>
          </cell>
          <cell r="D6519">
            <v>85.7</v>
          </cell>
        </row>
        <row r="6520">
          <cell r="A6520">
            <v>101092</v>
          </cell>
          <cell r="B6520" t="str">
            <v>PISO EM GRANITO APLICADO EM CALÇADAS OU PISOS EXTERNOS. AF_05/2020</v>
          </cell>
          <cell r="C6520" t="str">
            <v>M2</v>
          </cell>
          <cell r="D6520">
            <v>285.29000000000002</v>
          </cell>
        </row>
        <row r="6521">
          <cell r="A6521">
            <v>101093</v>
          </cell>
          <cell r="B6521" t="str">
            <v>PISO EM MÁRMORE APLICADO EM CALÇADAS OU PISOS EXTERNOS. AF_05/2020</v>
          </cell>
          <cell r="C6521" t="str">
            <v>M2</v>
          </cell>
          <cell r="D6521">
            <v>297.77999999999997</v>
          </cell>
        </row>
        <row r="6522">
          <cell r="A6522">
            <v>98695</v>
          </cell>
          <cell r="B6522" t="str">
            <v>SOLEIRA EM MÁRMORE, LARGURA 15 CM, ESPESSURA 2,0 CM. AF_09/2020</v>
          </cell>
          <cell r="C6522" t="str">
            <v>M</v>
          </cell>
          <cell r="D6522">
            <v>57.94</v>
          </cell>
        </row>
        <row r="6523">
          <cell r="A6523">
            <v>98697</v>
          </cell>
          <cell r="B6523" t="str">
            <v>RODAPÉ EM MÁRMORE, ALTURA 7 CM. AF_09/2020</v>
          </cell>
          <cell r="C6523" t="str">
            <v>M</v>
          </cell>
          <cell r="D6523">
            <v>36.869999999999997</v>
          </cell>
        </row>
        <row r="6524">
          <cell r="A6524">
            <v>101738</v>
          </cell>
          <cell r="B6524" t="str">
            <v>RODAPÉ EM MADEIRA, ALTURA 7CM, FIXADO COM COLA. AF_09/2020</v>
          </cell>
          <cell r="C6524" t="str">
            <v>M</v>
          </cell>
          <cell r="D6524">
            <v>30.31</v>
          </cell>
        </row>
        <row r="6525">
          <cell r="A6525">
            <v>101739</v>
          </cell>
          <cell r="B6525" t="str">
            <v>RODAPÉ EM MADEIRA, ALTURA 7CM, FIXADO COM COLA E PARAFUSOS. AF_09/2020</v>
          </cell>
          <cell r="C6525" t="str">
            <v>M</v>
          </cell>
          <cell r="D6525">
            <v>33.32</v>
          </cell>
        </row>
        <row r="6526">
          <cell r="A6526">
            <v>88648</v>
          </cell>
          <cell r="B6526" t="str">
            <v>RODAPÉ CERÂMICO DE 7CM DE ALTURA COM PLACAS TIPO ESMALTADA DE DIMENSÕES 35X35CM. AF_02/2023</v>
          </cell>
          <cell r="C6526" t="str">
            <v>M</v>
          </cell>
          <cell r="D6526">
            <v>6.82</v>
          </cell>
        </row>
        <row r="6527">
          <cell r="A6527">
            <v>88649</v>
          </cell>
          <cell r="B6527" t="str">
            <v>RODAPÉ CERÂMICO DE 7CM DE ALTURA COM PLACAS TIPO ESMALTADA DE DIMENSÕES 45X45CM. AF_02/2023</v>
          </cell>
          <cell r="C6527" t="str">
            <v>M</v>
          </cell>
          <cell r="D6527">
            <v>7.67</v>
          </cell>
        </row>
        <row r="6528">
          <cell r="A6528">
            <v>88650</v>
          </cell>
          <cell r="B6528" t="str">
            <v>RODAPÉ CERÂMICO DE 7CM DE ALTURA COM PLACAS TIPO ESMALTADA DE DIMENSÕES 60X60CM. AF_02/2023</v>
          </cell>
          <cell r="C6528" t="str">
            <v>M</v>
          </cell>
          <cell r="D6528">
            <v>10.32</v>
          </cell>
        </row>
        <row r="6529">
          <cell r="A6529">
            <v>101740</v>
          </cell>
          <cell r="B6529" t="str">
            <v>RODAPÉ EM ARDÓSIA ALTURA 10CM. AF_09/2020</v>
          </cell>
          <cell r="C6529" t="str">
            <v>M</v>
          </cell>
          <cell r="D6529">
            <v>51.3</v>
          </cell>
        </row>
        <row r="6530">
          <cell r="A6530">
            <v>101741</v>
          </cell>
          <cell r="B6530" t="str">
            <v>RODAPÉ EM MARMORITE, ALTURA 10CM. AF_09/2020</v>
          </cell>
          <cell r="C6530" t="str">
            <v>M</v>
          </cell>
          <cell r="D6530">
            <v>23.32</v>
          </cell>
        </row>
        <row r="6531">
          <cell r="A6531">
            <v>94990</v>
          </cell>
          <cell r="B6531" t="str">
            <v>EXECUÇÃO DE PASSEIO (CALÇADA) OU PISO DE CONCRETO COM CONCRETO MOLDADO IN LOCO, FEITO EM OBRA, ACABAMENTO CONVENCIONAL, NÃO ARMADO. AF_08/2022</v>
          </cell>
          <cell r="C6531" t="str">
            <v>M3</v>
          </cell>
          <cell r="D6531">
            <v>744.59</v>
          </cell>
        </row>
        <row r="6532">
          <cell r="A6532">
            <v>94991</v>
          </cell>
          <cell r="B6532" t="str">
            <v>EXECUÇÃO DE PASSEIO (CALÇADA) OU PISO DE CONCRETO COM CONCRETO MOLDADO IN LOCO, USINADO C20, ACABAMENTO CONVENCIONAL, NÃO ARMADO. AF_08/2022</v>
          </cell>
          <cell r="C6532" t="str">
            <v>M3</v>
          </cell>
          <cell r="D6532">
            <v>834.03</v>
          </cell>
        </row>
        <row r="6533">
          <cell r="A6533">
            <v>94992</v>
          </cell>
          <cell r="B6533" t="str">
            <v>EXECUÇÃO DE PASSEIO (CALÇADA) OU PISO DE CONCRETO COM CONCRETO MOLDADO IN LOCO, FEITO EM OBRA, ACABAMENTO CONVENCIONAL, ESPESSURA 6 CM, ARMADO. AF_08/2022</v>
          </cell>
          <cell r="C6533" t="str">
            <v>M2</v>
          </cell>
          <cell r="D6533">
            <v>78.42</v>
          </cell>
        </row>
        <row r="6534">
          <cell r="A6534">
            <v>94993</v>
          </cell>
          <cell r="B6534" t="str">
            <v>EXECUÇÃO DE PASSEIO (CALÇADA) OU PISO DE CONCRETO COM CONCRETO MOLDADO IN LOCO, USINADO, ACABAMENTO CONVENCIONAL, ESPESSURA 6 CM, ARMADO. AF_08/2022</v>
          </cell>
          <cell r="C6534" t="str">
            <v>M2</v>
          </cell>
          <cell r="D6534">
            <v>83.78</v>
          </cell>
        </row>
        <row r="6535">
          <cell r="A6535">
            <v>94994</v>
          </cell>
          <cell r="B6535" t="str">
            <v>EXECUÇÃO DE PASSEIO (CALÇADA) OU PISO DE CONCRETO COM CONCRETO MOLDADO IN LOCO, FEITO EM OBRA, ACABAMENTO CONVENCIONAL, ESPESSURA 8 CM, ARMADO. AF_08/2022</v>
          </cell>
          <cell r="C6535" t="str">
            <v>M2</v>
          </cell>
          <cell r="D6535">
            <v>93.66</v>
          </cell>
        </row>
        <row r="6536">
          <cell r="A6536">
            <v>94995</v>
          </cell>
          <cell r="B6536" t="str">
            <v>EXECUÇÃO DE PASSEIO (CALÇADA) OU PISO DE CONCRETO COM CONCRETO MOLDADO IN LOCO, USINADO, ACABAMENTO CONVENCIONAL, ESPESSURA 8 CM, ARMADO. AF_08/2022</v>
          </cell>
          <cell r="C6536" t="str">
            <v>M2</v>
          </cell>
          <cell r="D6536">
            <v>100.8</v>
          </cell>
        </row>
        <row r="6537">
          <cell r="A6537">
            <v>101747</v>
          </cell>
          <cell r="B6537" t="str">
            <v>PISO EM CONCRETO 20 MPA PREPARO MECÂNICO, ESPESSURA 7CM. AF_09/2020</v>
          </cell>
          <cell r="C6537" t="str">
            <v>M2</v>
          </cell>
          <cell r="D6537">
            <v>81.31</v>
          </cell>
        </row>
        <row r="6538">
          <cell r="A6538">
            <v>104626</v>
          </cell>
          <cell r="B6538" t="str">
            <v>EXECUÇÃO DE PASSEIO (CALÇADA) OU PISO DE CONCRETO COM CONCRETO MOLDADO IN LOCO, USINADO C25, ACABAMENTO CONVENCIONAL, NÃO ARMADO. AF_03/2023</v>
          </cell>
          <cell r="C6538" t="str">
            <v>M3</v>
          </cell>
          <cell r="D6538">
            <v>854.24</v>
          </cell>
        </row>
        <row r="6539">
          <cell r="A6539">
            <v>104658</v>
          </cell>
          <cell r="B6539" t="str">
            <v>PISO PODOTÁTIL DE ALERTA OU DIRECIONAL, DE CONCRETO, ASSENTADO SOBRE ARGAMASSA. AF_03/2024</v>
          </cell>
          <cell r="C6539" t="str">
            <v>M2</v>
          </cell>
          <cell r="D6539">
            <v>162.74</v>
          </cell>
        </row>
        <row r="6540">
          <cell r="A6540">
            <v>87620</v>
          </cell>
          <cell r="B6540" t="str">
            <v>CONTRAPISO EM ARGAMASSA TRAÇO 1:4 (CIMENTO E AREIA), PREPARO MECÂNICO COM BETONEIRA 400 L, APLICADO EM ÁREAS SECAS SOBRE LAJE, ADERIDO, ACABAMENTO NÃO REFORÇADO, ESPESSURA 2CM. AF_07/2021</v>
          </cell>
          <cell r="C6540" t="str">
            <v>M2</v>
          </cell>
          <cell r="D6540">
            <v>28.41</v>
          </cell>
        </row>
        <row r="6541">
          <cell r="A6541">
            <v>87622</v>
          </cell>
          <cell r="B6541" t="str">
            <v>CONTRAPISO EM ARGAMASSA TRAÇO 1:4 (CIMENTO E AREIA), PREPARO MANUAL, APLICADO EM ÁREAS SECAS SOBRE LAJE, ADERIDO, ACABAMENTO NÃO REFORÇADO, ESPESSURA 2CM. AF_07/2021</v>
          </cell>
          <cell r="C6541" t="str">
            <v>M2</v>
          </cell>
          <cell r="D6541">
            <v>31.44</v>
          </cell>
        </row>
        <row r="6542">
          <cell r="A6542">
            <v>87623</v>
          </cell>
          <cell r="B6542" t="str">
            <v>CONTRAPISO EM ARGAMASSA PRONTA, PREPARO MECÂNICO COM MISTURADOR 300 KG, APLICADO EM ÁREAS SECAS SOBRE LAJE, ADERIDO, ACABAMENTO NÃO REFORÇADO, ESPESSURA 2CM. AF_07/2021</v>
          </cell>
          <cell r="C6542" t="str">
            <v>M2</v>
          </cell>
          <cell r="D6542">
            <v>67.81</v>
          </cell>
        </row>
        <row r="6543">
          <cell r="A6543">
            <v>87624</v>
          </cell>
          <cell r="B6543" t="str">
            <v>CONTRAPISO EM ARGAMASSA PRONTA, PREPARO MANUAL, APLICADO EM ÁREAS SECAS SOBRE LAJE, ADERIDO, ACABAMENTO NÃO REFORÇADO, ESPESSURA 2CM. AF_07/2021</v>
          </cell>
          <cell r="C6543" t="str">
            <v>M2</v>
          </cell>
          <cell r="D6543">
            <v>74.05</v>
          </cell>
        </row>
        <row r="6544">
          <cell r="A6544">
            <v>87630</v>
          </cell>
          <cell r="B6544" t="str">
            <v>CONTRAPISO EM ARGAMASSA TRAÇO 1:4 (CIMENTO E AREIA), PREPARO MECÂNICO COM BETONEIRA 400 L, APLICADO EM ÁREAS SECAS SOBRE LAJE, ADERIDO, ACABAMENTO NÃO REFORÇADO, ESPESSURA 3CM. AF_07/2021</v>
          </cell>
          <cell r="C6544" t="str">
            <v>M2</v>
          </cell>
          <cell r="D6544">
            <v>36.340000000000003</v>
          </cell>
        </row>
        <row r="6545">
          <cell r="A6545">
            <v>87632</v>
          </cell>
          <cell r="B6545" t="str">
            <v>CONTRAPISO EM ARGAMASSA TRAÇO 1:4 (CIMENTO E AREIA), PREPARO MANUAL, APLICADO EM ÁREAS SECAS SOBRE LAJE, ADERIDO, ACABAMENTO NÃO REFORÇADO, ESPESSURA 3CM. AF_07/2021</v>
          </cell>
          <cell r="C6545" t="str">
            <v>M2</v>
          </cell>
          <cell r="D6545">
            <v>40.56</v>
          </cell>
        </row>
        <row r="6546">
          <cell r="A6546">
            <v>87633</v>
          </cell>
          <cell r="B6546" t="str">
            <v>CONTRAPISO EM ARGAMASSA PRONTA, PREPARO MECÂNICO COM MISTURADOR 300 KG, APLICADO EM ÁREAS SECAS SOBRE LAJE, ADERIDO, ACABAMENTO NÃO REFORÇADO, ESPESSURA 3CM. AF_07/2021</v>
          </cell>
          <cell r="C6546" t="str">
            <v>M2</v>
          </cell>
          <cell r="D6546">
            <v>91.13</v>
          </cell>
        </row>
        <row r="6547">
          <cell r="A6547">
            <v>87634</v>
          </cell>
          <cell r="B6547" t="str">
            <v>CONTRAPISO EM ARGAMASSA PRONTA, PREPARO MANUAL, APLICADO EM ÁREAS SECAS SOBRE LAJE, ADERIDO, ACABAMENTO NÃO REFORÇADO, ESPESSURA 3CM. AF_07/2021</v>
          </cell>
          <cell r="C6547" t="str">
            <v>M2</v>
          </cell>
          <cell r="D6547">
            <v>99.8</v>
          </cell>
        </row>
        <row r="6548">
          <cell r="A6548">
            <v>87640</v>
          </cell>
          <cell r="B6548" t="str">
            <v>CONTRAPISO EM ARGAMASSA TRAÇO 1:4 (CIMENTO E AREIA), PREPARO MECÂNICO COM BETONEIRA 400 L, APLICADO EM ÁREAS SECAS SOBRE LAJE, ADERIDO, ACABAMENTO NÃO REFORÇADO, ESPESSURA 4CM. AF_07/2021</v>
          </cell>
          <cell r="C6548" t="str">
            <v>M2</v>
          </cell>
          <cell r="D6548">
            <v>42.83</v>
          </cell>
        </row>
        <row r="6549">
          <cell r="A6549">
            <v>87642</v>
          </cell>
          <cell r="B6549" t="str">
            <v>CONTRAPISO EM ARGAMASSA TRAÇO 1:4 (CIMENTO E AREIA), PREPARO MANUAL, APLICADO EM ÁREAS SECAS SOBRE LAJE, ADERIDO, ACABAMENTO NÃO REFORÇADO, ESPESSURA 4CM. AF_07/2021</v>
          </cell>
          <cell r="C6549" t="str">
            <v>M2</v>
          </cell>
          <cell r="D6549">
            <v>48.02</v>
          </cell>
        </row>
        <row r="6550">
          <cell r="A6550">
            <v>87643</v>
          </cell>
          <cell r="B6550" t="str">
            <v>CONTRAPISO EM ARGAMASSA PRONTA, PREPARO MECÂNICO COM MISTURADOR 300 KG, APLICADO EM ÁREAS SECAS SOBRE LAJE, ADERIDO, ACABAMENTO NÃO REFORÇADO, ESPESSURA 4CM. AF_07/2021</v>
          </cell>
          <cell r="C6550" t="str">
            <v>M2</v>
          </cell>
          <cell r="D6550">
            <v>110.2</v>
          </cell>
        </row>
        <row r="6551">
          <cell r="A6551">
            <v>87644</v>
          </cell>
          <cell r="B6551" t="str">
            <v>CONTRAPISO EM ARGAMASSA PRONTA, PREPARO MANUAL, APLICADO EM ÁREAS SECAS SOBRE LAJE, ADERIDO, ACABAMENTO NÃO REFORÇADO, ESPESSURA 4CM. AF_07/2021</v>
          </cell>
          <cell r="C6551" t="str">
            <v>M2</v>
          </cell>
          <cell r="D6551">
            <v>120.87</v>
          </cell>
        </row>
        <row r="6552">
          <cell r="A6552">
            <v>87680</v>
          </cell>
          <cell r="B6552" t="str">
            <v>CONTRAPISO EM ARGAMASSA TRAÇO 1:4 (CIMENTO E AREIA), PREPARO MECÂNICO COM BETONEIRA 400 L, APLICADO EM ÁREAS SECAS SOBRE LAJE, NÃO ADERIDO, ACABAMENTO NÃO REFORÇADO, ESPESSURA 4CM. AF_07/2021</v>
          </cell>
          <cell r="C6552" t="str">
            <v>M2</v>
          </cell>
          <cell r="D6552">
            <v>39.01</v>
          </cell>
        </row>
        <row r="6553">
          <cell r="A6553">
            <v>87682</v>
          </cell>
          <cell r="B6553" t="str">
            <v>CONTRAPISO EM ARGAMASSA TRAÇO 1:4 (CIMENTO E AREIA), PREPARO MANUAL, APLICADO EM ÁREAS SECAS SOBRE LAJE, NÃO ADERIDO, ACABAMENTO NÃO REFORÇADO, ESPESSURA 4CM. AF_07/2021</v>
          </cell>
          <cell r="C6553" t="str">
            <v>M2</v>
          </cell>
          <cell r="D6553">
            <v>44.2</v>
          </cell>
        </row>
        <row r="6554">
          <cell r="A6554">
            <v>87683</v>
          </cell>
          <cell r="B6554" t="str">
            <v>CONTRAPISO EM ARGAMASSA PRONTA, PREPARO MECÂNICO COM MISTURADOR 300 KG, APLICADO EM ÁREAS SECAS SOBRE LAJE, NÃO ADERIDO, ACABAMENTO NÃO REFORÇADO, ESPESSURA 4CM. AF_07/2021</v>
          </cell>
          <cell r="C6554" t="str">
            <v>M2</v>
          </cell>
          <cell r="D6554">
            <v>106.38</v>
          </cell>
        </row>
        <row r="6555">
          <cell r="A6555">
            <v>87684</v>
          </cell>
          <cell r="B6555" t="str">
            <v>CONTRAPISO EM ARGAMASSA PRONTA, PREPARO MANUAL, APLICADO EM ÁREAS SECAS SOBRE LAJE, NÃO ADERIDO, ACABAMENTO NÃO REFORÇADO, ESPESSURA 4CM. AF_07/2021</v>
          </cell>
          <cell r="C6555" t="str">
            <v>M2</v>
          </cell>
          <cell r="D6555">
            <v>117.05</v>
          </cell>
        </row>
        <row r="6556">
          <cell r="A6556">
            <v>87690</v>
          </cell>
          <cell r="B6556" t="str">
            <v>CONTRAPISO EM ARGAMASSA TRAÇO 1:4 (CIMENTO E AREIA), PREPARO MECÂNICO COM BETONEIRA 400 L, APLICADO EM ÁREAS SECAS SOBRE LAJE, NÃO ADERIDO, ACABAMENTO NÃO REFORÇADO, ESPESSURA 5CM. AF_07/2021</v>
          </cell>
          <cell r="C6556" t="str">
            <v>M2</v>
          </cell>
          <cell r="D6556">
            <v>44.71</v>
          </cell>
        </row>
        <row r="6557">
          <cell r="A6557">
            <v>87692</v>
          </cell>
          <cell r="B6557" t="str">
            <v>CONTRAPISO EM ARGAMASSA TRAÇO 1:4 (CIMENTO E AREIA), PREPARO MANUAL, APLICADO EM ÁREAS SECAS SOBRE LAJE, NÃO ADERIDO, ACABAMENTO NÃO REFORÇADO, ESPESSURA 5CM. AF_07/2021</v>
          </cell>
          <cell r="C6557" t="str">
            <v>M2</v>
          </cell>
          <cell r="D6557">
            <v>50.65</v>
          </cell>
        </row>
        <row r="6558">
          <cell r="A6558">
            <v>87693</v>
          </cell>
          <cell r="B6558" t="str">
            <v>CONTRAPISO EM ARGAMASSA PRONTA, PREPARO MECÂNICO COM MISTURADOR 300 KG, APLICADO EM ÁREAS SECAS SOBRE LAJE, NÃO ADERIDO, ESPESSURA 5CM. AF_07/2021</v>
          </cell>
          <cell r="C6558" t="str">
            <v>M2</v>
          </cell>
          <cell r="D6558">
            <v>121.87</v>
          </cell>
        </row>
        <row r="6559">
          <cell r="A6559">
            <v>87694</v>
          </cell>
          <cell r="B6559" t="str">
            <v>CONTRAPISO EM ARGAMASSA PRONTA, PREPARO MANUAL, APLICADO EM ÁREAS SECAS SOBRE LAJE, NÃO ADERIDO, ACABAMENTO NÃO REFORÇADO, ESPESSURA 5CM. AF_07/2021</v>
          </cell>
          <cell r="C6559" t="str">
            <v>M2</v>
          </cell>
          <cell r="D6559">
            <v>134.09</v>
          </cell>
        </row>
        <row r="6560">
          <cell r="A6560">
            <v>87700</v>
          </cell>
          <cell r="B6560" t="str">
            <v>CONTRAPISO EM ARGAMASSA TRAÇO 1:4 (CIMENTO E AREIA), PREPARO MECÂNICO COM BETONEIRA 400 L, APLICADO EM ÁREAS SECAS SOBRE LAJE, NÃO ADERIDO, ACABAMENTO NÃO REFORÇADO, ESPESSURA 6CM. AF_07/2021</v>
          </cell>
          <cell r="C6560" t="str">
            <v>M2</v>
          </cell>
          <cell r="D6560">
            <v>48.25</v>
          </cell>
        </row>
        <row r="6561">
          <cell r="A6561">
            <v>87702</v>
          </cell>
          <cell r="B6561" t="str">
            <v>CONTRAPISO EM ARGAMASSA TRAÇO 1:4 (CIMENTO E AREIA), PREPARO MANUAL, APLICADO EM ÁREAS SECAS SOBRE LAJE, NÃO ADERIDO, ACABAMENTO NÃO REFORÇADO, ESPESSURA 6CM. AF_07/2021</v>
          </cell>
          <cell r="C6561" t="str">
            <v>M2</v>
          </cell>
          <cell r="D6561">
            <v>54.72</v>
          </cell>
        </row>
        <row r="6562">
          <cell r="A6562">
            <v>87703</v>
          </cell>
          <cell r="B6562" t="str">
            <v>CONTRAPISO EM ARGAMASSA PRONTA, PREPARO MECÂNICO COM MISTURADOR 300 KG, APLICADO EM ÁREAS SECAS SOBRE LAJE, NÃO ADERIDO, ACABAMENTO NÃO REFORÇADO, ESPESSURA 6CM. AF_07/2021</v>
          </cell>
          <cell r="C6562" t="str">
            <v>M2</v>
          </cell>
          <cell r="D6562">
            <v>132.27000000000001</v>
          </cell>
        </row>
        <row r="6563">
          <cell r="A6563">
            <v>87704</v>
          </cell>
          <cell r="B6563" t="str">
            <v>CONTRAPISO EM ARGAMASSA PRONTA, PREPARO MANUAL, APLICADO EM ÁREAS SECAS SOBRE LAJE, NÃO ADERIDO, ACABAMENTO NÃO REFORÇADO, ESPESSURA 6CM. AF_07/2021</v>
          </cell>
          <cell r="C6563" t="str">
            <v>M2</v>
          </cell>
          <cell r="D6563">
            <v>145.58000000000001</v>
          </cell>
        </row>
        <row r="6564">
          <cell r="A6564">
            <v>87735</v>
          </cell>
          <cell r="B6564" t="str">
            <v>CONTRAPISO EM ARGAMASSA TRAÇO 1:4 (CIMENTO E AREIA), PREPARO MECÂNICO COM BETONEIRA 400 L, APLICADO EM ÁREAS MOLHADAS SOBRE LAJE, ADERIDO, ACABAMENTO NÃO REFORÇADO, ESPESSURA 2CM. AF_07/2021</v>
          </cell>
          <cell r="C6564" t="str">
            <v>M2</v>
          </cell>
          <cell r="D6564">
            <v>40.71</v>
          </cell>
        </row>
        <row r="6565">
          <cell r="A6565">
            <v>87737</v>
          </cell>
          <cell r="B6565" t="str">
            <v>CONTRAPISO EM ARGAMASSA TRAÇO 1:4 (CIMENTO E AREIA), PREPARO MANUAL, APLICADO EM ÁREAS MOLHADAS SOBRE LAJE, ADERIDO, ACABAMENTO NÃO REFORÇADO, ESPESSURA 2CM. AF_07/2021</v>
          </cell>
          <cell r="C6565" t="str">
            <v>M2</v>
          </cell>
          <cell r="D6565">
            <v>43.74</v>
          </cell>
        </row>
        <row r="6566">
          <cell r="A6566">
            <v>87738</v>
          </cell>
          <cell r="B6566" t="str">
            <v>CONTRAPISO EM ARGAMASSA PRONTA, PREPARO MECÂNICO COM MISTURADOR 300 KG, APLICADO EM ÁREAS MOLHADAS SOBRE LAJE, ADERIDO, ACABAMENTO NÃO REFORÇADO, ESPESSURA 2CM. AF_07/2021</v>
          </cell>
          <cell r="C6566" t="str">
            <v>M2</v>
          </cell>
          <cell r="D6566">
            <v>80.11</v>
          </cell>
        </row>
        <row r="6567">
          <cell r="A6567">
            <v>87739</v>
          </cell>
          <cell r="B6567" t="str">
            <v>CONTRAPISO EM ARGAMASSA PRONTA, PREPARO MANUAL, APLICADO EM ÁREAS MOLHADAS SOBRE LAJE, ADERIDO, ACABAMENTO NÃO REFORÇADO, ESPESSURA 2CM. AF_07/2021</v>
          </cell>
          <cell r="C6567" t="str">
            <v>M2</v>
          </cell>
          <cell r="D6567">
            <v>86.35</v>
          </cell>
        </row>
        <row r="6568">
          <cell r="A6568">
            <v>87745</v>
          </cell>
          <cell r="B6568" t="str">
            <v>CONTRAPISO EM ARGAMASSA TRAÇO 1:4 (CIMENTO E AREIA), PREPARO MECÂNICO COM BETONEIRA 400 L, APLICADO EM ÁREAS MOLHADAS SOBRE LAJE, ADERIDO, ACABAMENTO NÃO REFORÇADO, ESPESSURA 3CM. AF_07/2021</v>
          </cell>
          <cell r="C6568" t="str">
            <v>M2</v>
          </cell>
          <cell r="D6568">
            <v>48.64</v>
          </cell>
        </row>
        <row r="6569">
          <cell r="A6569">
            <v>87747</v>
          </cell>
          <cell r="B6569" t="str">
            <v>CONTRAPISO EM ARGAMASSA TRAÇO 1:4 (CIMENTO E AREIA), PREPARO MANUAL, APLICADO EM ÁREAS MOLHADAS SOBRE LAJE, ADERIDO, ACABAMENTO NÃO REFORÇADO, ESPESSURA 3CM. AF_07/2021</v>
          </cell>
          <cell r="C6569" t="str">
            <v>M2</v>
          </cell>
          <cell r="D6569">
            <v>52.86</v>
          </cell>
        </row>
        <row r="6570">
          <cell r="A6570">
            <v>87748</v>
          </cell>
          <cell r="B6570" t="str">
            <v>CONTRAPISO EM ARGAMASSA PRONTA, PREPARO MECÂNICO COM MISTURADOR 300 KG, APLICADO EM ÁREAS MOLHADAS SOBRE LAJE, ADERIDO, ACABAMENTO NÃO REFORÇADO, ESPESSURA 3CM. AF_07/2021</v>
          </cell>
          <cell r="C6570" t="str">
            <v>M2</v>
          </cell>
          <cell r="D6570">
            <v>103.43</v>
          </cell>
        </row>
        <row r="6571">
          <cell r="A6571">
            <v>87749</v>
          </cell>
          <cell r="B6571" t="str">
            <v>CONTRAPISO EM ARGAMASSA PRONTA, PREPARO MANUAL, APLICADO EM ÁREAS MOLHADAS SOBRE LAJE, ADERIDO, ACABAMENTO NÃO REFORÇADO, ESPESSURA 3CM. AF_07/2021</v>
          </cell>
          <cell r="C6571" t="str">
            <v>M2</v>
          </cell>
          <cell r="D6571">
            <v>112.1</v>
          </cell>
        </row>
        <row r="6572">
          <cell r="A6572">
            <v>87755</v>
          </cell>
          <cell r="B6572" t="str">
            <v>CONTRAPISO EM ARGAMASSA TRAÇO 1:4 (CIMENTO E AREIA), PREPARO MECÂNICO COM BETONEIRA 400 L, APLICADO EM ÁREAS MOLHADAS SOBRE IMPERMEABILIZAÇÃO, ACABAMENTO NÃO REFORÇADO, ESPESSURA 3CM. AF_07/2021</v>
          </cell>
          <cell r="C6572" t="str">
            <v>M2</v>
          </cell>
          <cell r="D6572">
            <v>47.14</v>
          </cell>
        </row>
        <row r="6573">
          <cell r="A6573">
            <v>87757</v>
          </cell>
          <cell r="B6573" t="str">
            <v>CONTRAPISO EM ARGAMASSA TRAÇO 1:4 (CIMENTO E AREIA), PREPARO MANUAL, APLICADO EM ÁREAS MOLHADAS SOBRE IMPERMEABILIZAÇÃO, ACABAMENTO NÃO REFORÇADO, ESPESSURA 3CM. AF_07/2021</v>
          </cell>
          <cell r="C6573" t="str">
            <v>M2</v>
          </cell>
          <cell r="D6573">
            <v>51.36</v>
          </cell>
        </row>
        <row r="6574">
          <cell r="A6574">
            <v>87758</v>
          </cell>
          <cell r="B6574" t="str">
            <v>CONTRAPISO EM ARGAMASSA PRONTA, PREPARO MECÂNICO COM MISTURADOR 300 KG, APLICADO EM ÁREAS MOLHADAS SOBRE IMPERMEABILIZAÇÃO, ACABAMENTO NÃO REFORÇADO, ESPESSURA 3CM. AF_07/2021</v>
          </cell>
          <cell r="C6574" t="str">
            <v>M2</v>
          </cell>
          <cell r="D6574">
            <v>101.93</v>
          </cell>
        </row>
        <row r="6575">
          <cell r="A6575">
            <v>87759</v>
          </cell>
          <cell r="B6575" t="str">
            <v>CONTRAPISO EM ARGAMASSA PRONTA, PREPARO MANUAL, APLICADO EM ÁREAS MOLHADAS SOBRE IMPERMEABILIZAÇÃO, ACABAMENTO NÃO REFORÇADO, ESPESSURA 3CM. AF_07/2021</v>
          </cell>
          <cell r="C6575" t="str">
            <v>M2</v>
          </cell>
          <cell r="D6575">
            <v>110.6</v>
          </cell>
        </row>
        <row r="6576">
          <cell r="A6576">
            <v>87765</v>
          </cell>
          <cell r="B6576" t="str">
            <v>CONTRAPISO EM ARGAMASSA TRAÇO 1:4 (CIMENTO E AREIA), PREPARO MECÂNICO COM BETONEIRA 400 L, APLICADO EM ÁREAS MOLHADAS SOBRE IMPERMEABILIZAÇÃO, ACABAMENTO NÃO REFORÇADO, ESPESSURA 4CM. AF_07/2021</v>
          </cell>
          <cell r="C6576" t="str">
            <v>M2</v>
          </cell>
          <cell r="D6576">
            <v>53.68</v>
          </cell>
        </row>
        <row r="6577">
          <cell r="A6577">
            <v>87767</v>
          </cell>
          <cell r="B6577" t="str">
            <v>CONTRAPISO EM ARGAMASSA TRAÇO 1:4 (CIMENTO E AREIA), PREPARO MANUAL, APLICADO EM ÁREAS MOLHADAS SOBRE IMPERMEABILIZAÇÃO, ACABAMENTO NÃO REFORÇADO, ESPESSURA 4CM. AF_07/2021</v>
          </cell>
          <cell r="C6577" t="str">
            <v>M2</v>
          </cell>
          <cell r="D6577">
            <v>58.87</v>
          </cell>
        </row>
        <row r="6578">
          <cell r="A6578">
            <v>87768</v>
          </cell>
          <cell r="B6578" t="str">
            <v>CONTRAPISO EM ARGAMASSA PRONTA, PREPARO MECÂNICO COM MISTURADOR 300 KG, APLICADO EM ÁREAS MOLHADAS SOBRE IMPERMEABILIZAÇÃO, ACABAMENTO NÃO REFORÇADO, ESPESSURA 4CM. AF_07/2021</v>
          </cell>
          <cell r="C6578" t="str">
            <v>M2</v>
          </cell>
          <cell r="D6578">
            <v>121.05</v>
          </cell>
        </row>
        <row r="6579">
          <cell r="A6579">
            <v>87769</v>
          </cell>
          <cell r="B6579" t="str">
            <v>CONTRAPISO EM ARGAMASSA PRONTA, PREPARO MANUAL, APLICADO EM ÁREAS MOLHADAS SOBRE IMPERMEABILIZAÇÃO, ACABAMENTO NÃO REFORÇADO, ESPESSURA 4CM. AF_07/2021</v>
          </cell>
          <cell r="C6579" t="str">
            <v>M2</v>
          </cell>
          <cell r="D6579">
            <v>131.72</v>
          </cell>
        </row>
        <row r="6580">
          <cell r="A6580">
            <v>88470</v>
          </cell>
          <cell r="B6580" t="str">
            <v>CONTRAPISO COM ARGAMASSA AUTONIVELANTE, APLICADO SOBRE LAJE, NÃO ADERIDO, ESPESSURA 3CM. AF_07/2021</v>
          </cell>
          <cell r="C6580" t="str">
            <v>M2</v>
          </cell>
          <cell r="D6580">
            <v>30.57</v>
          </cell>
        </row>
        <row r="6581">
          <cell r="A6581">
            <v>88471</v>
          </cell>
          <cell r="B6581" t="str">
            <v>CONTRAPISO COM ARGAMASSA AUTONIVELANTE, APLICADO SOBRE LAJE, NÃO ADERIDO, ESPESSURA 4CM. AF_07/2021</v>
          </cell>
          <cell r="C6581" t="str">
            <v>M2</v>
          </cell>
          <cell r="D6581">
            <v>38.159999999999997</v>
          </cell>
        </row>
        <row r="6582">
          <cell r="A6582">
            <v>88472</v>
          </cell>
          <cell r="B6582" t="str">
            <v>CONTRAPISO COM ARGAMASSA AUTONIVELANTE, APLICADO SOBRE LAJE, NÃO ADERIDO, ESPESSURA 5CM. AF_07/2021</v>
          </cell>
          <cell r="C6582" t="str">
            <v>M2</v>
          </cell>
          <cell r="D6582">
            <v>44.22</v>
          </cell>
        </row>
        <row r="6583">
          <cell r="A6583">
            <v>88476</v>
          </cell>
          <cell r="B6583" t="str">
            <v>CONTRAPISO COM ARGAMASSA AUTONIVELANTE, APLICADO SOBRE LAJE, ADERIDO, ESPESSURA 2CM. AF_07/2021</v>
          </cell>
          <cell r="C6583" t="str">
            <v>M2</v>
          </cell>
          <cell r="D6583">
            <v>24.33</v>
          </cell>
        </row>
        <row r="6584">
          <cell r="A6584">
            <v>88477</v>
          </cell>
          <cell r="B6584" t="str">
            <v>CONTRAPISO COM ARGAMASSA AUTONIVELANTE, APLICADO SOBRE LAJE, ADERIDO, ESPESSURA 3CM. AF_07/2021</v>
          </cell>
          <cell r="C6584" t="str">
            <v>M2</v>
          </cell>
          <cell r="D6584">
            <v>33.799999999999997</v>
          </cell>
        </row>
        <row r="6585">
          <cell r="A6585">
            <v>88478</v>
          </cell>
          <cell r="B6585" t="str">
            <v>CONTRAPISO COM ARGAMASSA AUTONIVELANTE, APLICADO SOBRE LAJE, ADERIDO, ESPESSURA 4CM. AF_07/2021</v>
          </cell>
          <cell r="C6585" t="str">
            <v>M2</v>
          </cell>
          <cell r="D6585">
            <v>41.63</v>
          </cell>
        </row>
        <row r="6586">
          <cell r="A6586">
            <v>90930</v>
          </cell>
          <cell r="B6586" t="str">
            <v>CONTRAPISO ACÚSTICO EM ARGAMASSA TRAÇO 1:4 (CIMENTO E AREIA), PREPARO MECÂNICO COM BETONEIRA 400L, APLICADO EM ÁREAS SECAS, ACABAMENTO NÃO REFORÇADO, ESPESSURA 5CM. AF_07/2021</v>
          </cell>
          <cell r="C6586" t="str">
            <v>M2</v>
          </cell>
          <cell r="D6586">
            <v>76.260000000000005</v>
          </cell>
        </row>
        <row r="6587">
          <cell r="A6587">
            <v>90932</v>
          </cell>
          <cell r="B6587" t="str">
            <v>CONTRAPISO ACÚSTICO EM ARGAMASSA TRAÇO 1:4 (CIMENTO E AREIA), PREPARO MANUAL, APLICADO EM ÁREAS SECAS, ACABAMENTO NÃO REFORÇADO, ESPESSURA 5CM. AF_07/2021</v>
          </cell>
          <cell r="C6587" t="str">
            <v>M2</v>
          </cell>
          <cell r="D6587">
            <v>82.2</v>
          </cell>
        </row>
        <row r="6588">
          <cell r="A6588">
            <v>90933</v>
          </cell>
          <cell r="B6588" t="str">
            <v>CONTRAPISO ACÚSTICO EM ARGAMASSA PRONTA, PREPARO MECÂNICO COM MISTURADOR 300 KG, APLICADO EM ÁREAS SECAS, ACABAMENTO NÃO REFORÇADO, ESPESSURA 5CM. AF_07/2021</v>
          </cell>
          <cell r="C6588" t="str">
            <v>M2</v>
          </cell>
          <cell r="D6588">
            <v>153.41999999999999</v>
          </cell>
        </row>
        <row r="6589">
          <cell r="A6589">
            <v>90934</v>
          </cell>
          <cell r="B6589" t="str">
            <v>CONTRAPISO ACÚSTICO EM ARGAMASSA PRONTA, PREPARO MANUAL, APLICADO EM ÁREAS SECAS, ACABAMENTO NÃO REFORÇADO, ESPESSURA 5CM. AF_07/2021</v>
          </cell>
          <cell r="C6589" t="str">
            <v>M2</v>
          </cell>
          <cell r="D6589">
            <v>165.64</v>
          </cell>
        </row>
        <row r="6590">
          <cell r="A6590">
            <v>90940</v>
          </cell>
          <cell r="B6590" t="str">
            <v>CONTRAPISO ACÚSTICO EM ARGAMASSA TRAÇO 1:4 (CIMENTO E AREIA), PREPARO MECÂNICO COM BETONEIRA 400L, APLICADO EM ÁREAS SECAS, ACABAMENTO NÃO REFORÇADO, ESPESSURA 6CM. AF_07/2021</v>
          </cell>
          <cell r="C6590" t="str">
            <v>M2</v>
          </cell>
          <cell r="D6590">
            <v>81.12</v>
          </cell>
        </row>
        <row r="6591">
          <cell r="A6591">
            <v>90942</v>
          </cell>
          <cell r="B6591" t="str">
            <v>CONTRAPISO ACÚSTICO EM ARGAMASSA TRAÇO 1:4 (CIMENTO E AREIA), PREPARO MANUAL, APLICADO EM ÁREAS SECAS, ACABAMENTO NÃO REFORÇADO, ESPESSURA 6CM. AF_07/2021</v>
          </cell>
          <cell r="C6591" t="str">
            <v>M2</v>
          </cell>
          <cell r="D6591">
            <v>87.59</v>
          </cell>
        </row>
        <row r="6592">
          <cell r="A6592">
            <v>90943</v>
          </cell>
          <cell r="B6592" t="str">
            <v>CONTRAPISO ACÚSTICO EM ARGAMASSA PRONTA, PREPARO MECÂNICO COM MISTURADOR 300 KG, APLICADO EM ÁREAS SECAS, ACABAMENTO NÃO REFORÇADO, ESPESSURA 6CM. AF_07/2021</v>
          </cell>
          <cell r="C6592" t="str">
            <v>M2</v>
          </cell>
          <cell r="D6592">
            <v>165.14</v>
          </cell>
        </row>
        <row r="6593">
          <cell r="A6593">
            <v>90944</v>
          </cell>
          <cell r="B6593" t="str">
            <v>CONTRAPISO ACÚSTICO EM ARGAMASSA PRONTA, PREPARO MANUAL, APLICADO EM ÁREAS SECA, ACABAMENTO NÃO REFORÇADO, ESPESSURA 6CM. AF_07/2021</v>
          </cell>
          <cell r="C6593" t="str">
            <v>M2</v>
          </cell>
          <cell r="D6593">
            <v>178.45</v>
          </cell>
        </row>
        <row r="6594">
          <cell r="A6594">
            <v>90950</v>
          </cell>
          <cell r="B6594" t="str">
            <v>CONTRAPISO ACÚSTICO EM ARGAMASSA TRAÇO 1:4 (CIMENTO E AREIA), PREPARO MECÂNICO COM BETONEIRA 400L, APLICADO EM ÁREAS SECAS, ACABAMENTO NÃO REFORÇADO, ESPESSURA 7CM. AF_07/2021</v>
          </cell>
          <cell r="C6594" t="str">
            <v>M2</v>
          </cell>
          <cell r="D6594">
            <v>90</v>
          </cell>
        </row>
        <row r="6595">
          <cell r="A6595">
            <v>90952</v>
          </cell>
          <cell r="B6595" t="str">
            <v>CONTRAPISO ACÚSTICO EM ARGAMASSA TRAÇO 1:4 (CIMENTO E AREIA), PREPARO MANUAL, APLICADO EM ÁREAS SECAS, ACABAMENTO NÃO REFORÇADO, ESPESSURA 7CM. AF_07/2021</v>
          </cell>
          <cell r="C6595" t="str">
            <v>M2</v>
          </cell>
          <cell r="D6595">
            <v>97.44</v>
          </cell>
        </row>
        <row r="6596">
          <cell r="A6596">
            <v>90953</v>
          </cell>
          <cell r="B6596" t="str">
            <v>CONTRAPISO ACÚSTICO EM ARGAMASSA PRONTA, PREPARO MECÂNICO COM MISTURADOR 300 KG, APLICADO EM ÁREAS SECAS, ACABAMENTO NÃO REFORÇADO, ESPESSURA 7CM. AF_07/2021</v>
          </cell>
          <cell r="C6596" t="str">
            <v>M2</v>
          </cell>
          <cell r="D6596">
            <v>186.6</v>
          </cell>
        </row>
        <row r="6597">
          <cell r="A6597">
            <v>90954</v>
          </cell>
          <cell r="B6597" t="str">
            <v>CONTRAPISO ACÚSTICO EM ARGAMASSA PRONTA, PREPARO MANUAL, APLICADO EM ÁREAS SECAS, ACABAMENTO NÃO REFORÇADO, ESPESSURA 7CM. AF_07/2021</v>
          </cell>
          <cell r="C6597" t="str">
            <v>M2</v>
          </cell>
          <cell r="D6597">
            <v>201.9</v>
          </cell>
        </row>
        <row r="6598">
          <cell r="A6598">
            <v>102803</v>
          </cell>
          <cell r="B6598" t="str">
            <v>REFORÇO SUPERFICIAL PARA CONTRAPISOS DE ARGAMASSA SEMI-SECA. AF_07/2021</v>
          </cell>
          <cell r="C6598" t="str">
            <v>M2</v>
          </cell>
          <cell r="D6598">
            <v>2.35</v>
          </cell>
        </row>
        <row r="6599">
          <cell r="A6599">
            <v>101742</v>
          </cell>
          <cell r="B6599" t="str">
            <v>RODAPÉ BORRACHA LISO, ALTURA = 7CM, ESPESSURA = 2 MM, PARA ARGAMASSA. AF_09/2020</v>
          </cell>
          <cell r="C6599" t="str">
            <v>M</v>
          </cell>
          <cell r="D6599">
            <v>53.17</v>
          </cell>
        </row>
        <row r="6600">
          <cell r="A6600">
            <v>87878</v>
          </cell>
          <cell r="B6600" t="str">
            <v>CHAPISCO APLICADO EM ALVENARIAS E ESTRUTURAS DE CONCRETO INTERNAS, COM COLHER DE PEDREIRO.  ARGAMASSA TRAÇO 1:3 COM PREPARO MANUAL. AF_10/2022</v>
          </cell>
          <cell r="C6600" t="str">
            <v>M2</v>
          </cell>
          <cell r="D6600">
            <v>4.67</v>
          </cell>
        </row>
        <row r="6601">
          <cell r="A6601">
            <v>87879</v>
          </cell>
          <cell r="B6601" t="str">
            <v>CHAPISCO APLICADO EM ALVENARIAS E ESTRUTURAS DE CONCRETO INTERNAS, COM COLHER DE PEDREIRO.  ARGAMASSA TRAÇO 1:3 COM PREPARO EM BETONEIRA 400L. AF_10/2022</v>
          </cell>
          <cell r="C6601" t="str">
            <v>M2</v>
          </cell>
          <cell r="D6601">
            <v>4.25</v>
          </cell>
        </row>
        <row r="6602">
          <cell r="A6602">
            <v>87881</v>
          </cell>
          <cell r="B6602" t="str">
            <v>CHAPISCO APLICADO NO TETO OU EM ALVENARIA E ESTRUTURA, COM ROLO PARA TEXTURA ACRÍLICA. ARGAMASSA TRAÇO 1:4 E EMULSÃO POLIMÉRICA (ADESIVO) COM PREPARO MANUAL. AF_10/2022</v>
          </cell>
          <cell r="C6602" t="str">
            <v>M2</v>
          </cell>
          <cell r="D6602">
            <v>5.59</v>
          </cell>
        </row>
        <row r="6603">
          <cell r="A6603">
            <v>87882</v>
          </cell>
          <cell r="B6603" t="str">
            <v>CHAPISCO APLICADO NO TETO OU EM ALVENARIA E ESTRUTURA, COM ROLO PARA TEXTURA ACRÍLICA. ARGAMASSA TRAÇO 1:4 E EMULSÃO POLIMÉRICA (ADESIVO) COM PREPARO EM BETONEIRA 400L. AF_10/2022</v>
          </cell>
          <cell r="C6603" t="str">
            <v>M2</v>
          </cell>
          <cell r="D6603">
            <v>5.45</v>
          </cell>
        </row>
        <row r="6604">
          <cell r="A6604">
            <v>87884</v>
          </cell>
          <cell r="B6604" t="str">
            <v>CHAPISCO APLICADO NO TETO OU EM ALVENARIA E ESTRUTURA, COM ROLO PARA TEXTURA ACRÍLICA. ARGAMASSA INDUSTRIALIZADA COM PREPARO MANUAL. AF_10/2022</v>
          </cell>
          <cell r="C6604" t="str">
            <v>M2</v>
          </cell>
          <cell r="D6604">
            <v>9.06</v>
          </cell>
        </row>
        <row r="6605">
          <cell r="A6605">
            <v>87885</v>
          </cell>
          <cell r="B6605" t="str">
            <v>CHAPISCO APLICADO NO TETO OU EM ALVENARIA E ESTRUTURA, COM ROLO PARA TEXTURA ACRÍLICA. ARGAMASSA INDUSTRIALIZADA COM PREPARO EM MISTURADOR 300 KG. AF_10/2022</v>
          </cell>
          <cell r="C6605" t="str">
            <v>M2</v>
          </cell>
          <cell r="D6605">
            <v>8.7100000000000009</v>
          </cell>
        </row>
        <row r="6606">
          <cell r="A6606">
            <v>87886</v>
          </cell>
          <cell r="B6606" t="str">
            <v>CHAPISCO APLICADO NO TETO OU EM ESTRUTURA, COM DESEMPENADEIRA DENTADA. ARGAMASSA INDUSTRIALIZADA COM PREPARO MANUAL. AF_10/2022</v>
          </cell>
          <cell r="C6606" t="str">
            <v>M2</v>
          </cell>
          <cell r="D6606">
            <v>15.96</v>
          </cell>
        </row>
        <row r="6607">
          <cell r="A6607">
            <v>87887</v>
          </cell>
          <cell r="B6607" t="str">
            <v>CHAPISCO APLICADO NO TETO OU EM ESTRUTURA, COM DESEMPENADEIRA DENTADA. ARGAMASSA INDUSTRIALIZADA COM PREPARO EM MISTURADOR 300 KG. AF_10/2022</v>
          </cell>
          <cell r="C6607" t="str">
            <v>M2</v>
          </cell>
          <cell r="D6607">
            <v>15.19</v>
          </cell>
        </row>
        <row r="6608">
          <cell r="A6608">
            <v>87888</v>
          </cell>
          <cell r="B6608" t="str">
            <v>CHAPISCO APLICADO EM ALVENARIA (SEM PRESENÇA DE VÃOS) E ESTRUTURAS DE CONCRETO DE FACHADA, COM ROLO PARA TEXTURA ACRÍLICA.  ARGAMASSA TRAÇO 1:4 E EMULSÃO POLIMÉRICA (ADESIVO) COM PREPARO MANUAL. AF_10/2022</v>
          </cell>
          <cell r="C6608" t="str">
            <v>M2</v>
          </cell>
          <cell r="D6608">
            <v>7.25</v>
          </cell>
        </row>
        <row r="6609">
          <cell r="A6609">
            <v>87889</v>
          </cell>
          <cell r="B6609" t="str">
            <v>CHAPISCO APLICADO EM ALVENARIA (SEM PRESENÇA DE VÃOS) E ESTRUTURAS DE CONCRETO DE FACHADA, COM ROLO PARA TEXTURA ACRÍLICA.  ARGAMASSA TRAÇO 1:4 E EMULSÃO POLIMÉRICA (ADESIVO) COM PREPARO EM BETONEIRA 400L. AF_10/2022</v>
          </cell>
          <cell r="C6609" t="str">
            <v>M2</v>
          </cell>
          <cell r="D6609">
            <v>7.11</v>
          </cell>
        </row>
        <row r="6610">
          <cell r="A6610">
            <v>87891</v>
          </cell>
          <cell r="B6610" t="str">
            <v>CHAPISCO APLICADO EM ALVENARIA (SEM PRESENÇA DE VÃOS) E ESTRUTURAS DE CONCRETO DE FACHADA, COM ROLO PARA TEXTURA ACRÍLICA. ARGAMASSA INDUSTRIALIZADA COM PREPARO MANUAL. AF_10/2022</v>
          </cell>
          <cell r="C6610" t="str">
            <v>M2</v>
          </cell>
          <cell r="D6610">
            <v>10.72</v>
          </cell>
        </row>
        <row r="6611">
          <cell r="A6611">
            <v>87892</v>
          </cell>
          <cell r="B6611" t="str">
            <v>CHAPISCO APLICADO EM ALVENARIA (SEM PRESENÇA DE VÃOS) E ESTRUTURAS DE CONCRETO DE FACHADA, COM ROLO PARA TEXTURA ACRÍLICA.  ARGAMASSA INDUSTRIALIZADA COM PREPARO EM MISTURADOR 300 KG. AF_10/2022</v>
          </cell>
          <cell r="C6611" t="str">
            <v>M2</v>
          </cell>
          <cell r="D6611">
            <v>10.37</v>
          </cell>
        </row>
        <row r="6612">
          <cell r="A6612">
            <v>87893</v>
          </cell>
          <cell r="B6612" t="str">
            <v>CHAPISCO APLICADO EM ALVENARIA (SEM PRESENÇA DE VÃOS) E ESTRUTURAS DE CONCRETO DE FACHADA, COM COLHER DE PEDREIRO.  ARGAMASSA TRAÇO 1:3 COM PREPARO MANUAL. AF_10/2022</v>
          </cell>
          <cell r="C6612" t="str">
            <v>M2</v>
          </cell>
          <cell r="D6612">
            <v>7.13</v>
          </cell>
        </row>
        <row r="6613">
          <cell r="A6613">
            <v>87894</v>
          </cell>
          <cell r="B6613" t="str">
            <v>CHAPISCO APLICADO EM ALVENARIA (SEM PRESENÇA DE VÃOS) E ESTRUTURAS DE CONCRETO DE FACHADA, COM COLHER DE PEDREIRO.  ARGAMASSA TRAÇO 1:3 COM PREPARO EM BETONEIRA 400L. AF_10/2022</v>
          </cell>
          <cell r="C6613" t="str">
            <v>M2</v>
          </cell>
          <cell r="D6613">
            <v>6.71</v>
          </cell>
        </row>
        <row r="6614">
          <cell r="A6614">
            <v>87896</v>
          </cell>
          <cell r="B6614" t="str">
            <v>CHAPISCO APLICADO EM ALVENARIA (SEM PRESENÇA DE VÃOS) E ESTRUTURAS DE CONCRETO DE FACHADA, COM EQUIPAMENTO DE PROJEÇÃO. ARGAMASSA TRAÇO 1:3 COM PREPARO MANUAL. AF_10/2022</v>
          </cell>
          <cell r="C6614" t="str">
            <v>M2</v>
          </cell>
          <cell r="D6614">
            <v>5.37</v>
          </cell>
        </row>
        <row r="6615">
          <cell r="A6615">
            <v>87897</v>
          </cell>
          <cell r="B6615" t="str">
            <v>CHAPISCO APLICADO EM ALVENARIA (SEM PRESENÇA DE VÃOS) E ESTRUTURAS DE CONCRETO DE FACHADA, COM EQUIPAMENTO DE PROJEÇÃO.  ARGAMASSA TRAÇO 1:3 COM PREPARO EM BETONEIRA 400 L. AF_10/2022</v>
          </cell>
          <cell r="C6615" t="str">
            <v>M2</v>
          </cell>
          <cell r="D6615">
            <v>4.95</v>
          </cell>
        </row>
        <row r="6616">
          <cell r="A6616">
            <v>87899</v>
          </cell>
          <cell r="B6616" t="str">
            <v>CHAPISCO APLICADO EM ALVENARIA (COM PRESENÇA DE VÃOS) E ESTRUTURAS DE CONCRETO DE FACHADA, COM ROLO PARA TEXTURA ACRÍLICA.  ARGAMASSA TRAÇO 1:4 E EMULSÃO POLIMÉRICA (ADESIVO) COM PREPARO MANUAL. AF_10/2022</v>
          </cell>
          <cell r="C6616" t="str">
            <v>M2</v>
          </cell>
          <cell r="D6616">
            <v>7.98</v>
          </cell>
        </row>
        <row r="6617">
          <cell r="A6617">
            <v>87900</v>
          </cell>
          <cell r="B6617" t="str">
            <v>CHAPISCO APLICADO EM ALVENARIA (COM PRESENÇA DE VÃOS) E ESTRUTURAS DE CONCRETO DE FACHADA, COM ROLO PARA TEXTURA ACRÍLICA.  ARGAMASSA TRAÇO 1:4 E EMULSÃO POLIMÉRICA (ADESIVO) COM PREPARO EM BETONEIRA 400L. AF_10/2022</v>
          </cell>
          <cell r="C6617" t="str">
            <v>M2</v>
          </cell>
          <cell r="D6617">
            <v>7.84</v>
          </cell>
        </row>
        <row r="6618">
          <cell r="A6618">
            <v>87902</v>
          </cell>
          <cell r="B6618" t="str">
            <v>CHAPISCO APLICADO EM ALVENARIA (COM PRESENÇA DE VÃOS) E ESTRUTURAS DE CONCRETO DE FACHADA, COM ROLO PARA TEXTURA ACRÍLICA.  ARGAMASSA INDUSTRIALIZADA COM PREPARO MANUAL. AF_10/2022</v>
          </cell>
          <cell r="C6618" t="str">
            <v>M2</v>
          </cell>
          <cell r="D6618">
            <v>11.45</v>
          </cell>
        </row>
        <row r="6619">
          <cell r="A6619">
            <v>87903</v>
          </cell>
          <cell r="B6619" t="str">
            <v>CHAPISCO APLICADO EM ALVENARIA (COM PRESENÇA DE VÃOS) E ESTRUTURAS DE CONCRETO DE FACHADA, COM ROLO PARA TEXTURA ACRÍLICA.  ARGAMASSA INDUSTRIALIZADA COM PREPARO EM MISTURADOR 300 KG. AF_10/2022</v>
          </cell>
          <cell r="C6619" t="str">
            <v>M2</v>
          </cell>
          <cell r="D6619">
            <v>11.1</v>
          </cell>
        </row>
        <row r="6620">
          <cell r="A6620">
            <v>87904</v>
          </cell>
          <cell r="B6620" t="str">
            <v>CHAPISCO APLICADO EM ALVENARIA (COM PRESENÇA DE VÃOS) E ESTRUTURAS DE CONCRETO DE FACHADA, COM COLHER DE PEDREIRO.  ARGAMASSA TRAÇO 1:3 COM PREPARO MANUAL. AF_10/2022</v>
          </cell>
          <cell r="C6620" t="str">
            <v>M2</v>
          </cell>
          <cell r="D6620">
            <v>8.2899999999999991</v>
          </cell>
        </row>
        <row r="6621">
          <cell r="A6621">
            <v>87905</v>
          </cell>
          <cell r="B6621" t="str">
            <v>CHAPISCO APLICADO EM ALVENARIA (COM PRESENÇA DE VÃOS) E ESTRUTURAS DE CONCRETO DE FACHADA, COM COLHER DE PEDREIRO.  ARGAMASSA TRAÇO 1:3 COM PREPARO EM BETONEIRA 400L. AF_10/2022</v>
          </cell>
          <cell r="C6621" t="str">
            <v>M2</v>
          </cell>
          <cell r="D6621">
            <v>7.87</v>
          </cell>
        </row>
        <row r="6622">
          <cell r="A6622">
            <v>87907</v>
          </cell>
          <cell r="B6622" t="str">
            <v>CHAPISCO APLICADO EM ALVENARIA (COM PRESENÇA DE VÃOS) E ESTRUTURAS DE CONCRETO DE FACHADA, COM EQUIPAMENTO DE PROJEÇÃO.  ARGAMASSA TRAÇO 1:3 COM PREPARO MANUAL. AF_10/2022</v>
          </cell>
          <cell r="C6622" t="str">
            <v>M2</v>
          </cell>
          <cell r="D6622">
            <v>6.49</v>
          </cell>
        </row>
        <row r="6623">
          <cell r="A6623">
            <v>87908</v>
          </cell>
          <cell r="B6623" t="str">
            <v>CHAPISCO APLICADO EM ALVENARIA (COM PRESENÇA DE VÃOS) E ESTRUTURAS DE CONCRETO DE FACHADA, COM EQUIPAMENTO DE PROJEÇÃO.  ARGAMASSA TRAÇO 1:3 COM PREPARO EM BETONEIRA 400 L. AF_10/2022</v>
          </cell>
          <cell r="C6623" t="str">
            <v>M2</v>
          </cell>
          <cell r="D6623">
            <v>6.07</v>
          </cell>
        </row>
        <row r="6624">
          <cell r="A6624">
            <v>87910</v>
          </cell>
          <cell r="B6624" t="str">
            <v>CHAPISCO APLICADO SOMENTE NA ESTRUTURA DE CONCRETO DA FACHADA, COM DESEMPENADEIRA DENTADA. ARGAMASSA INDUSTRIALIZADA COM PREPARO MANUAL. AF_10/2022</v>
          </cell>
          <cell r="C6624" t="str">
            <v>M2</v>
          </cell>
          <cell r="D6624">
            <v>21.49</v>
          </cell>
        </row>
        <row r="6625">
          <cell r="A6625">
            <v>87911</v>
          </cell>
          <cell r="B6625" t="str">
            <v>CHAPISCO APLICADO SOMENTE NA ESTRUTURA DE CONCRETO DA FACHADA, COM DESEMPENADEIRA DENTADA. ARGAMASSA INDUSTRIALIZADA COM PREPARO EM MISTURADOR 300 KG. AF_10/2022</v>
          </cell>
          <cell r="C6625" t="str">
            <v>M2</v>
          </cell>
          <cell r="D6625">
            <v>20.72</v>
          </cell>
        </row>
        <row r="6626">
          <cell r="A6626">
            <v>104410</v>
          </cell>
          <cell r="B6626" t="str">
            <v>CHAPISCO APLICADO EM ALVENARIA E ESTRUTURAS DE CONCRETO INTERNAS, COM EQUIPAMENTO DE PROJEÇÃO.  ARGAMASSA TRAÇO 1:3 COM PREPARO MANUAL. AF_10/2022</v>
          </cell>
          <cell r="C6626" t="str">
            <v>M2</v>
          </cell>
          <cell r="D6626">
            <v>4.8600000000000003</v>
          </cell>
        </row>
        <row r="6627">
          <cell r="A6627">
            <v>104411</v>
          </cell>
          <cell r="B6627" t="str">
            <v>CHAPISCO APLICADO EM ALVENARIA E ESTRUTURAS DE CONCRETO INTERNAS, COM EQUIPAMENTO DE PROJEÇÃO.  ARGAMASSA TRAÇO 1:3 COM PREPARO EM BETONEIRA 400 L. AF_10/2022</v>
          </cell>
          <cell r="C6627" t="str">
            <v>M2</v>
          </cell>
          <cell r="D6627">
            <v>4.8600000000000003</v>
          </cell>
        </row>
        <row r="6628">
          <cell r="A6628">
            <v>87411</v>
          </cell>
          <cell r="B6628" t="str">
            <v>APLICAÇÃO MANUAL DE GESSO DESEMPENADO (SEM TALISCAS) EM TETO DE AMBIENTES DE ÁREA MAIOR QUE 10M², ESPESSURA DE 0,5CM. AF_03/2023</v>
          </cell>
          <cell r="C6628" t="str">
            <v>M2</v>
          </cell>
          <cell r="D6628">
            <v>14.87</v>
          </cell>
        </row>
        <row r="6629">
          <cell r="A6629">
            <v>87412</v>
          </cell>
          <cell r="B6629" t="str">
            <v>APLICAÇÃO MANUAL DE GESSO DESEMPENADO (SEM TALISCAS) EM TETO DE AMBIENTES DE ÁREA ENTRE 5M² E 10M², ESPESSURA DE 0,5CM. AF_03/2023</v>
          </cell>
          <cell r="C6629" t="str">
            <v>M2</v>
          </cell>
          <cell r="D6629">
            <v>21.89</v>
          </cell>
        </row>
        <row r="6630">
          <cell r="A6630">
            <v>87413</v>
          </cell>
          <cell r="B6630" t="str">
            <v>APLICAÇÃO MANUAL DE GESSO DESEMPENADO (SEM TALISCAS) EM TETO DE AMBIENTES DE ÁREA MENOR QUE 5M², ESPESSURA DE 0,5CM. AF_03/2023</v>
          </cell>
          <cell r="C6630" t="str">
            <v>M2</v>
          </cell>
          <cell r="D6630">
            <v>25.93</v>
          </cell>
        </row>
        <row r="6631">
          <cell r="A6631">
            <v>87414</v>
          </cell>
          <cell r="B6631" t="str">
            <v>APLICAÇÃO MANUAL DE GESSO DESEMPENADO (SEM TALISCAS) EM TETO DE AMBIENTES DE ÁREA MAIOR QUE 10M², ESPESSURA DE 1,0CM. AF_03/2023</v>
          </cell>
          <cell r="C6631" t="str">
            <v>M2</v>
          </cell>
          <cell r="D6631">
            <v>23.8</v>
          </cell>
        </row>
        <row r="6632">
          <cell r="A6632">
            <v>87415</v>
          </cell>
          <cell r="B6632" t="str">
            <v>APLICAÇÃO MANUAL DE GESSO DESEMPENADO (SEM TALISCAS) EM TETO DE AMBIENTES DE ÁREA ENTRE 5M² E 10M², ESPESSURA DE 1,0CM. AF_03/2023</v>
          </cell>
          <cell r="C6632" t="str">
            <v>M2</v>
          </cell>
          <cell r="D6632">
            <v>30.82</v>
          </cell>
        </row>
        <row r="6633">
          <cell r="A6633">
            <v>87416</v>
          </cell>
          <cell r="B6633" t="str">
            <v>APLICAÇÃO MANUAL DE GESSO DESEMPENADO (SEM TALISCAS) EM TETO DE AMBIENTES DE ÁREA MENOR QUE 5M², ESPESSURA DE 1,0CM. AF_03/2023</v>
          </cell>
          <cell r="C6633" t="str">
            <v>M2</v>
          </cell>
          <cell r="D6633">
            <v>34.85</v>
          </cell>
        </row>
        <row r="6634">
          <cell r="A6634">
            <v>87418</v>
          </cell>
          <cell r="B6634" t="str">
            <v>APLICAÇÃO MANUAL DE GESSO DESEMPENADO (SEM TALISCAS) EM PAREDES, ESPESSURA DE 0,5CM. AF_03/2023</v>
          </cell>
          <cell r="C6634" t="str">
            <v>M2</v>
          </cell>
          <cell r="D6634">
            <v>17.09</v>
          </cell>
        </row>
        <row r="6635">
          <cell r="A6635">
            <v>87421</v>
          </cell>
          <cell r="B6635" t="str">
            <v>APLICAÇÃO MANUAL DE GESSO DESEMPENADO (SEM TALISCAS) EM PAREDES, ESPESSURA DE 1,0CM. AF_03/2023</v>
          </cell>
          <cell r="C6635" t="str">
            <v>M2</v>
          </cell>
          <cell r="D6635">
            <v>26.35</v>
          </cell>
        </row>
        <row r="6636">
          <cell r="A6636">
            <v>87424</v>
          </cell>
          <cell r="B6636" t="str">
            <v>APLICAÇÃO MANUAL DE GESSO SARRAFEADO (COM TALISCAS) EM PAREDES, ESPESSURA DE 1,0CM. AF_03/2023</v>
          </cell>
          <cell r="C6636" t="str">
            <v>M2</v>
          </cell>
          <cell r="D6636">
            <v>34.19</v>
          </cell>
        </row>
        <row r="6637">
          <cell r="A6637">
            <v>87427</v>
          </cell>
          <cell r="B6637" t="str">
            <v>APLICAÇÃO MANUAL DE GESSO SARRAFEADO (COM TALISCAS) EM PAREDES, ESPESSURA DE 1,5CM. AF_03/2023</v>
          </cell>
          <cell r="C6637" t="str">
            <v>M2</v>
          </cell>
          <cell r="D6637">
            <v>40.630000000000003</v>
          </cell>
        </row>
        <row r="6638">
          <cell r="A6638">
            <v>87430</v>
          </cell>
          <cell r="B6638" t="str">
            <v>APLICAÇÃO DE GESSO PROJETADO COM EQUIPAMENTO DE PROJEÇÃO EM PAREDES, DESEMPENADO (SEM TALISCAS), ESPESSURA DE 0,5CM. AF_03/2023</v>
          </cell>
          <cell r="C6638" t="str">
            <v>M2</v>
          </cell>
          <cell r="D6638">
            <v>17.37</v>
          </cell>
        </row>
        <row r="6639">
          <cell r="A6639">
            <v>87433</v>
          </cell>
          <cell r="B6639" t="str">
            <v>APLICAÇÃO DE GESSO PROJETADO COM EQUIPAMENTO DE PROJEÇÃO EM PAREDES, DESEMPENADO (SEM TALISCAS), ESPESSURA DE 1,0CM. AF_03/2023</v>
          </cell>
          <cell r="C6639" t="str">
            <v>M2</v>
          </cell>
          <cell r="D6639">
            <v>25.54</v>
          </cell>
        </row>
        <row r="6640">
          <cell r="A6640">
            <v>87436</v>
          </cell>
          <cell r="B6640" t="str">
            <v>APLICAÇÃO DE GESSO PROJETADO COM EQUIPAMENTO DE PROJEÇÃO EM PAREDES, SARRAFEADO (COM TALISCAS), ESPESSURA DE 1,0CM. AF_03/2023</v>
          </cell>
          <cell r="C6640" t="str">
            <v>M2</v>
          </cell>
          <cell r="D6640">
            <v>28.72</v>
          </cell>
        </row>
        <row r="6641">
          <cell r="A6641">
            <v>87439</v>
          </cell>
          <cell r="B6641" t="str">
            <v>APLICAÇÃO DE GESSO PROJETADO COM EQUIPAMENTO DE PROJEÇÃO EM PAREDES, SARRAFEADO (COM TALISCAS), ESPESSURA DE 1,5CM. AF_03/2023</v>
          </cell>
          <cell r="C6641" t="str">
            <v>M2</v>
          </cell>
          <cell r="D6641">
            <v>35.380000000000003</v>
          </cell>
        </row>
        <row r="6642">
          <cell r="A6642">
            <v>87527</v>
          </cell>
          <cell r="B6642" t="str">
            <v>EMBOÇO, EM ARGAMASSA TRAÇO 1:2:8, PREPARO MECÂNICO, APLICADO MANUALMENTE EM PAREDES INTERNAS DE AMBIENTES COM ÁREA MENOR QUE 5M², E =17,5MM, COM TALISCAS. AF_03/2024</v>
          </cell>
          <cell r="C6642" t="str">
            <v>M2</v>
          </cell>
          <cell r="D6642">
            <v>38.25</v>
          </cell>
        </row>
        <row r="6643">
          <cell r="A6643">
            <v>87528</v>
          </cell>
          <cell r="B6643" t="str">
            <v>EMBOÇO, EM ARGAMASSA TRAÇO 1:2:8, PREPARO MANUAL, APLICADO MANUALMENTE EM PAREDES INTERNAS DE AMBIENTES COM ÁREA MENOR QUE 5M², E = 17,5MM, COM TALISCAS. AF_03/2024</v>
          </cell>
          <cell r="C6643" t="str">
            <v>M2</v>
          </cell>
          <cell r="D6643">
            <v>41.5</v>
          </cell>
        </row>
        <row r="6644">
          <cell r="A6644">
            <v>87529</v>
          </cell>
          <cell r="B6644" t="str">
            <v>MASSA ÚNICA, EM ARGAMASSA TRAÇO 1:2:8, PREPARO MECÂNICO, APLICADA MANUALMENTE EM PAREDES INTERNAS DE AMBIENTES COM ÁREA ENTRE 5M² E 10M², E = 17,5MM, COM TALISCAS. AF_03/2024</v>
          </cell>
          <cell r="C6644" t="str">
            <v>M2</v>
          </cell>
          <cell r="D6644">
            <v>35.17</v>
          </cell>
        </row>
        <row r="6645">
          <cell r="A6645">
            <v>87530</v>
          </cell>
          <cell r="B6645" t="str">
            <v>MASSA ÚNICA, EM ARGAMASSA TRAÇO 1:2:8, PREPARO MANUAL, APLICADA MANUALMENTE EM PAREDES INTERNAS DE AMBIENTES COM ÁREA ENTRE 5M² E 10M², E = 17,5MM, COM TALISCAS. AF_03/2024</v>
          </cell>
          <cell r="C6645" t="str">
            <v>M2</v>
          </cell>
          <cell r="D6645">
            <v>38.42</v>
          </cell>
        </row>
        <row r="6646">
          <cell r="A6646">
            <v>87531</v>
          </cell>
          <cell r="B6646" t="str">
            <v>EMBOÇO, EM ARGAMASSA TRAÇO 1:2:8, PREPARO MECÂNICO, APLICADO MANUALMENTE EM PAREDES INTERNAS DE AMBIENTES COM ÁREA ENTRE 5M² E 10M², E = 17,5MM, COM TALISCAS. AF_03/2024</v>
          </cell>
          <cell r="C6646" t="str">
            <v>M2</v>
          </cell>
          <cell r="D6646">
            <v>33.92</v>
          </cell>
        </row>
        <row r="6647">
          <cell r="A6647">
            <v>87532</v>
          </cell>
          <cell r="B6647" t="str">
            <v>EMBOÇO, EM ARGAMASSA TRAÇO 1:2:8, PREPARO MANUAL, APLICADO MANUALMENTE EM PAREDES INTERNAS DE AMBIENTES COM ÁREA ENTRE 5M² E 10M², E = 17,5MM, COM TALISCAS. AF_03/2024</v>
          </cell>
          <cell r="C6647" t="str">
            <v>M2</v>
          </cell>
          <cell r="D6647">
            <v>37.17</v>
          </cell>
        </row>
        <row r="6648">
          <cell r="A6648">
            <v>87535</v>
          </cell>
          <cell r="B6648" t="str">
            <v>EMBOÇO, EM ARGAMASSA TRAÇO 1:2:8, PREPARO MECÂNICO, APLICADO MANUALMENTE EM PAREDES INTERNAS DE AMBIENTES COM ÁREA MAIOR QUE 10M², E = 17,5MM, COM TALISCAS. AF_03/2024</v>
          </cell>
          <cell r="C6648" t="str">
            <v>M2</v>
          </cell>
          <cell r="D6648">
            <v>31.34</v>
          </cell>
        </row>
        <row r="6649">
          <cell r="A6649">
            <v>87536</v>
          </cell>
          <cell r="B6649" t="str">
            <v>EMBOÇO, EM ARGAMASSA TRAÇO 1:2:8, PREPARO MANUAL, APLICADO MANUALMENTE EM PAREDES INTERNAS DE AMBIENTES COM ÁREA MAIOR QUE 10M², E = 17,5MM, COM TALISCAS. AF_03/2024</v>
          </cell>
          <cell r="C6649" t="str">
            <v>M2</v>
          </cell>
          <cell r="D6649">
            <v>34.590000000000003</v>
          </cell>
        </row>
        <row r="6650">
          <cell r="A6650">
            <v>87539</v>
          </cell>
          <cell r="B6650" t="str">
            <v>EMBOÇO, EM ARGAMASSA INDUSTRIALIZADA, PREPARO MECÂNICO, APLICADO COM EQUIPAMENTO DE MISTURA E PROJEÇÃO DE ARGAMASSA EM PAREDES INTERNAS, E = 17,5MM, COM TALISCAS. AF_03/2024</v>
          </cell>
          <cell r="C6650" t="str">
            <v>M2</v>
          </cell>
          <cell r="D6650">
            <v>61.09</v>
          </cell>
        </row>
        <row r="6651">
          <cell r="A6651">
            <v>87543</v>
          </cell>
          <cell r="B6651" t="str">
            <v>MASSA ÚNICA, EM ARGAMASSA INDUSTRIALIZADA, PREPARO MECÂNICO, APLICADA COM EQUIPAMENTO DE MISTURA E PROJEÇÃO DE ARGAMASSA EM PAREDES INTERNAS, E = 5MM, SEM TALISCAS. AF_03/2024</v>
          </cell>
          <cell r="C6651" t="str">
            <v>M2</v>
          </cell>
          <cell r="D6651">
            <v>23.49</v>
          </cell>
        </row>
        <row r="6652">
          <cell r="A6652">
            <v>87545</v>
          </cell>
          <cell r="B6652" t="str">
            <v>EMBOÇO, EM ARGAMASSA TRAÇO 1:2:8, PREPARO MECÂNICO, APLICADO MANUALMENTE EM PAREDES INTERNAS, PARA AMBIENTES COM ÁREA MENOR QUE 5M², E = 10MM, COM TALISCAS. AF_03/2024</v>
          </cell>
          <cell r="C6652" t="str">
            <v>M2</v>
          </cell>
          <cell r="D6652">
            <v>28.55</v>
          </cell>
        </row>
        <row r="6653">
          <cell r="A6653">
            <v>87546</v>
          </cell>
          <cell r="B6653" t="str">
            <v>EMBOÇO, EM ARGAMASSA TRAÇO 1:2:8, PREPARO MANUAL, APLICADO MANUALMENTE EM PAREDES INTERNAS, PARA AMBIENTES COM ÁREA MENOR QUE 5M², E = 10MM, COM TALISCAS. AF_03/2024</v>
          </cell>
          <cell r="C6653" t="str">
            <v>M2</v>
          </cell>
          <cell r="D6653">
            <v>30.61</v>
          </cell>
        </row>
        <row r="6654">
          <cell r="A6654">
            <v>87547</v>
          </cell>
          <cell r="B6654" t="str">
            <v>MASSA ÚNICA, EM ARGAMASSA TRAÇO 1:2:8, PREPARO MECÂNICO, APLICADA MANUALMENTE EM PAREDES INTERNAS DE AMBIENTES COM ÁREA ENTRE 5M² E 10M², E = 10MM, COM TALISCAS. AF_03/2024</v>
          </cell>
          <cell r="C6654" t="str">
            <v>M2</v>
          </cell>
          <cell r="D6654">
            <v>25.46</v>
          </cell>
        </row>
        <row r="6655">
          <cell r="A6655">
            <v>87548</v>
          </cell>
          <cell r="B6655" t="str">
            <v>MASSA ÚNICA, EM ARGAMASSA TRAÇO 1:2:8, PREPARO MANUAL, APLICADA MANUALMENTE EM PAREDES INTERNAS DE AMBIENTES COM ÁREA ENTRE 5M² E 10M², E = 10MM, COM TALISCAS. AF_03/2024</v>
          </cell>
          <cell r="C6655" t="str">
            <v>M2</v>
          </cell>
          <cell r="D6655">
            <v>27.52</v>
          </cell>
        </row>
        <row r="6656">
          <cell r="A6656">
            <v>87549</v>
          </cell>
          <cell r="B6656" t="str">
            <v>EMBOÇO, EM ARGAMASSA TRAÇO 1:2:8, PREPARO MECÂNICO, APLICADO MANUALMENTE EM PAREDES INTERNAS DE AMBIENTES COM ÁREA ENTRE 5M² E 10M², E = 10MM, COM TALISCAS. AF_03/2024</v>
          </cell>
          <cell r="C6656" t="str">
            <v>M2</v>
          </cell>
          <cell r="D6656">
            <v>24.21</v>
          </cell>
        </row>
        <row r="6657">
          <cell r="A6657">
            <v>87550</v>
          </cell>
          <cell r="B6657" t="str">
            <v>EMBOÇO, EM ARGAMASSA TRAÇO 1:2:8, PREPARO MANUAL, APLICADO MANUALMENTE EM PAREDES INTERNAS DE AMBIENTES COM ÁREA ENTRE 5M² E 10M², E = 10MM, COM TALISCAS. AF_03/2024</v>
          </cell>
          <cell r="C6657" t="str">
            <v>M2</v>
          </cell>
          <cell r="D6657">
            <v>26.27</v>
          </cell>
        </row>
        <row r="6658">
          <cell r="A6658">
            <v>87553</v>
          </cell>
          <cell r="B6658" t="str">
            <v>EMBOÇO, EM ARGAMASSA TRAÇO 1:2:8, PREPARO MECÂNICO, APLICADO MANUALMENTE EM PAREDES INTERNAS DE AMBIENTES COM ÁREA MAIOR QUE 10M², E = 10MM, COM TALISCAS. AF_03/2024</v>
          </cell>
          <cell r="C6658" t="str">
            <v>M2</v>
          </cell>
          <cell r="D6658">
            <v>21.63</v>
          </cell>
        </row>
        <row r="6659">
          <cell r="A6659">
            <v>87554</v>
          </cell>
          <cell r="B6659" t="str">
            <v>EMBOÇO, EM ARGAMASSA TRAÇO 1:2:8, PREPARO MANUAL, APLICADO MANUALMENTE EM PAREDES INTERNAS DE AMBIENTES COM ÁREA MAIOR QUE 10M², E = 10MM, COM TALISCAS. AF_03/2024</v>
          </cell>
          <cell r="C6659" t="str">
            <v>M2</v>
          </cell>
          <cell r="D6659">
            <v>23.69</v>
          </cell>
        </row>
        <row r="6660">
          <cell r="A6660">
            <v>87557</v>
          </cell>
          <cell r="B6660" t="str">
            <v>EMBOÇO, EM ARGAMASSA INDUSTRIALIZADA, PREPARO MECÂNICO, APLICADO COM EQUIPAMENTO DE MISTURA E PROJEÇÃO DE ARGAMASSA EM PAREDES INTERNAS, E = 10MM, COM TALISCAS. AF_03/2024</v>
          </cell>
          <cell r="C6660" t="str">
            <v>M2</v>
          </cell>
          <cell r="D6660">
            <v>40.46</v>
          </cell>
        </row>
        <row r="6661">
          <cell r="A6661">
            <v>87561</v>
          </cell>
          <cell r="B6661" t="str">
            <v>MASSA ÚNICA, EM ARGAMASSA INDUSTRIALIZADA, PREPARO MECÂNICO, APLICADA COM EQUIPAMENTO DE MISTURA E PROJEÇÃO DE ARGAMASSA EM PAREDES INTERNAS, E = 10MM, SEM TALISCAS. AF_03/2024</v>
          </cell>
          <cell r="C6661" t="str">
            <v>M2</v>
          </cell>
          <cell r="D6661">
            <v>39.9</v>
          </cell>
        </row>
        <row r="6662">
          <cell r="A6662">
            <v>87775</v>
          </cell>
          <cell r="B6662" t="str">
            <v>EMBOÇO OU MASSA ÚNICA EM ARGAMASSA TRAÇO 1:2:8, PREPARO MECÂNICO COM BETONEIRA 400 L, APLICADA MANUALMENTE EM PANOS DE FACHADA COM PRESENÇA DE VÃOS, ESPESSURA DE 25 MM. AF_08/2022</v>
          </cell>
          <cell r="C6662" t="str">
            <v>M2</v>
          </cell>
          <cell r="D6662">
            <v>53.68</v>
          </cell>
        </row>
        <row r="6663">
          <cell r="A6663">
            <v>87777</v>
          </cell>
          <cell r="B6663" t="str">
            <v>EMBOÇO OU MASSA ÚNICA EM ARGAMASSA TRAÇO 1:2:8, PREPARO MANUAL, APLICADA MANUALMENTE EM PANOS DE FACHADA COM PRESENÇA DE VÃOS, ESPESSURA DE 25 MM. AF_08/2022</v>
          </cell>
          <cell r="C6663" t="str">
            <v>M2</v>
          </cell>
          <cell r="D6663">
            <v>57.02</v>
          </cell>
        </row>
        <row r="6664">
          <cell r="A6664">
            <v>87778</v>
          </cell>
          <cell r="B6664" t="str">
            <v>EMBOÇO OU MASSA ÚNICA EM ARGAMASSA INDUSTRIALIZADA, PREPARO MECÂNICO E APLICAÇÃO COM EQUIPAMENTO DE MISTURA E PROJEÇÃO DE 1,5 M3/H DE ARGAMASSA EM PANOS DE FACHADA COM PRESENÇA DE VÃOS, ESPESSURA DE 25 MM. AF_08/2022</v>
          </cell>
          <cell r="C6664" t="str">
            <v>M2</v>
          </cell>
          <cell r="D6664">
            <v>83.93</v>
          </cell>
        </row>
        <row r="6665">
          <cell r="A6665">
            <v>87779</v>
          </cell>
          <cell r="B6665" t="str">
            <v>EMBOÇO OU MASSA ÚNICA EM ARGAMASSA TRAÇO 1:2:8, PREPARO MECÂNICO COM BETONEIRA 400 L, APLICADA MANUALMENTE EM PANOS DE FACHADA COM PRESENÇA DE VÃOS, ESPESSURA DE 35 MM. AF_08/2022</v>
          </cell>
          <cell r="C6665" t="str">
            <v>M2</v>
          </cell>
          <cell r="D6665">
            <v>69.05</v>
          </cell>
        </row>
        <row r="6666">
          <cell r="A6666">
            <v>87781</v>
          </cell>
          <cell r="B6666" t="str">
            <v>EMBOÇO OU MASSA ÚNICA EM ARGAMASSA TRAÇO 1:2:8, PREPARO MANUAL, APLICADA MANUALMENTE EM PANOS DE FACHADA COM PRESENÇA DE VÃOS, ESPESSURA DE 35 MM. AF_08/2022</v>
          </cell>
          <cell r="C6666" t="str">
            <v>M2</v>
          </cell>
          <cell r="D6666">
            <v>73.540000000000006</v>
          </cell>
        </row>
        <row r="6667">
          <cell r="A6667">
            <v>87783</v>
          </cell>
          <cell r="B6667" t="str">
            <v>EMBOÇO OU MASSA ÚNICA EM ARGAMASSA INDUSTRIALIZADA, PREPARO MECÂNICO E APLICAÇÃO COM EQUIPAMENTO DE MISTURA E PROJEÇÃO DE 1,5 M3/H DE ARGAMASSA EM PANOS DE FACHADA COM PRESENÇA DE VÃOS, ESPESSURA DE 35 MM. AF_08/2022</v>
          </cell>
          <cell r="C6667" t="str">
            <v>M2</v>
          </cell>
          <cell r="D6667">
            <v>109.88</v>
          </cell>
        </row>
        <row r="6668">
          <cell r="A6668">
            <v>87784</v>
          </cell>
          <cell r="B6668" t="str">
            <v>EMBOÇO OU MASSA ÚNICA EM ARGAMASSA TRAÇO 1:2:8, PREPARO MECÂNICO COM BETONEIRA 400 L, APLICADA MANUALMENTE EM PANOS DE FACHADA COM PRESENÇA DE VÃOS, ESPESSURA DE 45 MM. AF_08/2022</v>
          </cell>
          <cell r="C6668" t="str">
            <v>M2</v>
          </cell>
          <cell r="D6668">
            <v>74.95</v>
          </cell>
        </row>
        <row r="6669">
          <cell r="A6669">
            <v>87786</v>
          </cell>
          <cell r="B6669" t="str">
            <v>EMBOÇO OU MASSA ÚNICA EM ARGAMASSA TRAÇO 1:2:8, PREPARO MANUAL, APLICADA MANUALMENTE EM PANOS DE FACHADA COM PRESENÇA DE VÃOS, ESPESSURA DE 45 MM. AF_08/2022</v>
          </cell>
          <cell r="C6669" t="str">
            <v>M2</v>
          </cell>
          <cell r="D6669">
            <v>80.58</v>
          </cell>
        </row>
        <row r="6670">
          <cell r="A6670">
            <v>87787</v>
          </cell>
          <cell r="B6670" t="str">
            <v>EMBOÇO OU MASSA ÚNICA EM ARGAMASSA INDUSTRIALIZADA, PREPARO MECÂNICO E APLICAÇÃO COM EQUIPAMENTO DE MISTURA E PROJEÇÃO DE 1,5 M3/H DE ARGAMASSA EM PANOS DE FACHADA COM PRESENÇA DE VÃOS, ESPESSURA DE 45 MM. AF_08/2022</v>
          </cell>
          <cell r="C6670" t="str">
            <v>M2</v>
          </cell>
          <cell r="D6670">
            <v>127.14</v>
          </cell>
        </row>
        <row r="6671">
          <cell r="A6671">
            <v>87788</v>
          </cell>
          <cell r="B6671" t="str">
            <v>EMBOÇO OU MASSA ÚNICA EM ARGAMASSA TRAÇO 1:2:8, PREPARO MECÂNICO COM BETONEIRA 400 L, APLICADA MANUALMENTE EM PANOS DE FACHADA COM PRESENÇA DE VÃOS, ESPESSURA MAIOR OU IGUAL A 50 MM. AF_08/2022</v>
          </cell>
          <cell r="C6671" t="str">
            <v>M2</v>
          </cell>
          <cell r="D6671">
            <v>88.64</v>
          </cell>
        </row>
        <row r="6672">
          <cell r="A6672">
            <v>87791</v>
          </cell>
          <cell r="B6672" t="str">
            <v>EMBOÇO OU MASSA ÚNICA EM ARGAMASSA INDUSTRIALIZADA, PREPARO MECÂNICO E APLICAÇÃO COM EQUIPAMENTO DE MISTURA E PROJEÇÃO DE 1,5 M3/H DE ARGAMASSA EM PANOS DE FACHADA COM PRESENÇA DE VÃOS, ESPESSURA MAIOR OU IGUAL A 50 MM. AF_08/2022</v>
          </cell>
          <cell r="C6672" t="str">
            <v>M2</v>
          </cell>
          <cell r="D6672">
            <v>140.13</v>
          </cell>
        </row>
        <row r="6673">
          <cell r="A6673">
            <v>87792</v>
          </cell>
          <cell r="B6673" t="str">
            <v>EMBOÇO OU MASSA ÚNICA EM ARGAMASSA TRAÇO 1:2:8, PREPARO MECÂNICO COM BETONEIRA 400 L, APLICADA MANUALMENTE EM PANOS CEGOS DE FACHADA (SEM PRESENÇA DE VÃOS), ESPESSURA DE 25 MM. AF_08/2022</v>
          </cell>
          <cell r="C6673" t="str">
            <v>M2</v>
          </cell>
          <cell r="D6673">
            <v>39.409999999999997</v>
          </cell>
        </row>
        <row r="6674">
          <cell r="A6674">
            <v>87794</v>
          </cell>
          <cell r="B6674" t="str">
            <v>EMBOÇO OU MASSA ÚNICA EM ARGAMASSA TRAÇO 1:2:8, PREPARO MANUAL, APLICADA MANUALMENTE EM PANOS CEGOS DE FACHADA (SEM PRESENÇA DE VÃOS), ESPESSURA DE 25 MM. AF_09/2022</v>
          </cell>
          <cell r="C6674" t="str">
            <v>M2</v>
          </cell>
          <cell r="D6674">
            <v>42.53</v>
          </cell>
        </row>
        <row r="6675">
          <cell r="A6675">
            <v>87795</v>
          </cell>
          <cell r="B6675" t="str">
            <v>EMBOÇO OU MASSA ÚNICA EM ARGAMASSA INDUSTRIALIZADA, PREPARO MECÂNICO E APLICAÇÃO COM EQUIPAMENTO DE MISTURA E PROJEÇÃO DE 1,5 M3/H DE ARGAMASSA EM PANOS CEGOS DE FACHADA (SEM PRESENÇA DE VÃOS), ESPESSURA DE 25 MM. AF_08/2022</v>
          </cell>
          <cell r="C6675" t="str">
            <v>M2</v>
          </cell>
          <cell r="D6675">
            <v>68.67</v>
          </cell>
        </row>
        <row r="6676">
          <cell r="A6676">
            <v>87797</v>
          </cell>
          <cell r="B6676" t="str">
            <v>EMBOÇO OU MASSA ÚNICA EM ARGAMASSA TRAÇO 1:2:8, PREPARO MECÂNICO COM BETONEIRA 400 L, APLICADA MANUALMENTE EM PANOS CEGOS DE FACHADA (SEM PRESENÇA DE VÃOS), ESPESSURA DE 35 MM. AF_08/2022</v>
          </cell>
          <cell r="C6676" t="str">
            <v>M2</v>
          </cell>
          <cell r="D6676">
            <v>54.44</v>
          </cell>
        </row>
        <row r="6677">
          <cell r="A6677">
            <v>87799</v>
          </cell>
          <cell r="B6677" t="str">
            <v>EMBOÇO OU MASSA ÚNICA EM ARGAMASSA TRAÇO 1:2:8, PREPARO MANUAL, APLICADA MANUALMENTE EM PANOS CEGOS DE FACHADA (SEM PRESENÇA DE VÃOS), ESPESSURA DE 35 MM. AF_08/2022</v>
          </cell>
          <cell r="C6677" t="str">
            <v>M2</v>
          </cell>
          <cell r="D6677">
            <v>58.63</v>
          </cell>
        </row>
        <row r="6678">
          <cell r="A6678">
            <v>87800</v>
          </cell>
          <cell r="B6678" t="str">
            <v>EMBOÇO OU MASSA ÚNICA EM ARGAMASSA INDUSTRIALIZADA, PREPARO MECÂNICO E APLICAÇÃO COM EQUIPAMENTO DE MISTURA E PROJEÇÃO DE 1,5 M3/H DE ARGAMASSA EM PANOS CEGOS DE FACHADA (SEM PRESENÇA DE VÃOS), ESPESSURA DE 35 MM. AF_08/2022</v>
          </cell>
          <cell r="C6678" t="str">
            <v>M2</v>
          </cell>
          <cell r="D6678">
            <v>93.44</v>
          </cell>
        </row>
        <row r="6679">
          <cell r="A6679">
            <v>87801</v>
          </cell>
          <cell r="B6679" t="str">
            <v>EMBOÇO OU MASSA ÚNICA EM ARGAMASSA TRAÇO 1:2:8, PREPARO MECÂNICO COM BETONEIRA 400 L, APLICADA MANUALMENTE EM PANOS CEGOS DE FACHADA (SEM PRESENÇA DE VÃOS), ESPESSURA DE 45 MM. AF_08/2022</v>
          </cell>
          <cell r="C6679" t="str">
            <v>M2</v>
          </cell>
          <cell r="D6679">
            <v>59.96</v>
          </cell>
        </row>
        <row r="6680">
          <cell r="A6680">
            <v>87803</v>
          </cell>
          <cell r="B6680" t="str">
            <v>EMBOÇO OU MASSA ÚNICA EM ARGAMASSA TRAÇO 1:2:8, PREPARO MANUAL, APLICADA MANUALMENTE EM PANOS CEGOS DE FACHADA (SEM PRESENÇA DE VÃOS), ESPESSURA DE 45 MM. AF_08/2022</v>
          </cell>
          <cell r="C6680" t="str">
            <v>M2</v>
          </cell>
          <cell r="D6680">
            <v>65.22</v>
          </cell>
        </row>
        <row r="6681">
          <cell r="A6681">
            <v>87804</v>
          </cell>
          <cell r="B6681" t="str">
            <v>EMBOÇO OU MASSA ÚNICA EM ARGAMASSA INDUSTRIALIZADA, PREPARO MECÂNICO E APLICAÇÃO COM EQUIPAMENTO DE MISTURA E PROJEÇÃO DE 1,5 M3/H DE ARGAMASSA EM PANOS CEGOS DE FACHADA (SEM PRESENÇA DE VÃOS), ESPESSURA DE 45 MM. AF_08/2022</v>
          </cell>
          <cell r="C6681" t="str">
            <v>M2</v>
          </cell>
          <cell r="D6681">
            <v>109.58</v>
          </cell>
        </row>
        <row r="6682">
          <cell r="A6682">
            <v>87805</v>
          </cell>
          <cell r="B6682" t="str">
            <v>EMBOÇO OU MASSA ÚNICA EM ARGAMASSA TRAÇO 1:2:8, PREPARO MECÂNICO COM BETONEIRA 400 L, APLICADA MANUALMENTE EM PANOS CEGOS DE FACHADA (SEM PRESENÇA DE VÃOS), ESPESSURA MAIOR OU IGUAL A 50 MM. AF_08/2022</v>
          </cell>
          <cell r="C6682" t="str">
            <v>M2</v>
          </cell>
          <cell r="D6682">
            <v>65.459999999999994</v>
          </cell>
        </row>
        <row r="6683">
          <cell r="A6683">
            <v>87807</v>
          </cell>
          <cell r="B6683" t="str">
            <v>EMBOÇO OU MASSA ÚNICA EM ARGAMASSA TRAÇO 1:2:8, PREPARO MANUAL, APLICADA MANUALMENTE EM PANOS CEGOS DE FACHADA (SEM PRESENÇA DE VÃOS), ESPESSURA MAIOR OU IGUAL A 50 MM. AF_08/2022</v>
          </cell>
          <cell r="C6683" t="str">
            <v>M2</v>
          </cell>
          <cell r="D6683">
            <v>71.25</v>
          </cell>
        </row>
        <row r="6684">
          <cell r="A6684">
            <v>87808</v>
          </cell>
          <cell r="B6684" t="str">
            <v>EMBOÇO OU MASSA ÚNICA EM ARGAMASSA INDUSTRIALIZADA, PREPARO MECÂNICO E APLICAÇÃO COM EQUIPAMENTO DE MISTURA E PROJEÇÃO DE 1,5 M3/H DE ARGAMASSA EM PANOS CEGOS DE FACHADA (SEM PRESENÇA DE VÃOS), ESPESSURA MAIOR OU IGUAL A 50 MM. AF_08/2022</v>
          </cell>
          <cell r="C6684" t="str">
            <v>M2</v>
          </cell>
          <cell r="D6684">
            <v>116.95</v>
          </cell>
        </row>
        <row r="6685">
          <cell r="A6685">
            <v>87809</v>
          </cell>
          <cell r="B6685" t="str">
            <v>EMBOÇO OU MASSA ÚNICA EM ARGAMASSA TRAÇO 1:2:8, PREPARO MECÂNICO COM BETONEIRA 400 L, APLICADA MANUALMENTE EM SUPERFÍCIES EXTERNAS DA SACADA, ESPESSURA DE 25 MM, SEM USO DE TELA METÁLICA DE REFORÇO CONTRA FISSURAÇÃO. AF_08/2022</v>
          </cell>
          <cell r="C6685" t="str">
            <v>M2</v>
          </cell>
          <cell r="D6685">
            <v>76.77</v>
          </cell>
        </row>
        <row r="6686">
          <cell r="A6686">
            <v>87811</v>
          </cell>
          <cell r="B6686" t="str">
            <v>EMBOÇO OU MASSA ÚNICA EM ARGAMASSA TRAÇO 1:2:8, PREPARO MANUAL, APLICADA MANUALMENTE EM SUPERFÍCIES EXTERNAS DA SACADA, ESPESSURA DE 25 MM, SEM USO DE TELA METÁLICA DE REFORÇO CONTRA FISSURAÇÃO. AF_08/2022</v>
          </cell>
          <cell r="C6686" t="str">
            <v>M2</v>
          </cell>
          <cell r="D6686">
            <v>79.89</v>
          </cell>
        </row>
        <row r="6687">
          <cell r="A6687">
            <v>87812</v>
          </cell>
          <cell r="B6687" t="str">
            <v>EMBOÇO OU MASSA ÚNICA EM ARGAMASSA INDUSTRIALIZADA, PREPARO MECÂNICO E APLICAÇÃO COM EQUIPAMENTO DE MISTURA E PROJEÇÃO DE 1,5 M3/H EM SUPERFÍCIES EXTERNAS DA SACADA, ESPESSURA 25 MM, SEM USO DE TELA METÁLICA. AF_08/2022</v>
          </cell>
          <cell r="C6687" t="str">
            <v>M2</v>
          </cell>
          <cell r="D6687">
            <v>102.35</v>
          </cell>
        </row>
        <row r="6688">
          <cell r="A6688">
            <v>87813</v>
          </cell>
          <cell r="B6688" t="str">
            <v>EMBOÇO OU MASSA ÚNICA EM ARGAMASSA TRAÇO 1:2:8, PREPARO MECÂNICO COM BETONEIRA 400 L, APLICADA MANUALMENTE EM SUPERFÍCIES EXTERNAS DA SACADA, ESPESSURA DE 35 MM, SEM USO DE TELA METÁLICA DE REFORÇO CONTRA FISSURAÇÃO. AF_08/2022</v>
          </cell>
          <cell r="C6688" t="str">
            <v>M2</v>
          </cell>
          <cell r="D6688">
            <v>91.8</v>
          </cell>
        </row>
        <row r="6689">
          <cell r="A6689">
            <v>87815</v>
          </cell>
          <cell r="B6689" t="str">
            <v>EMBOÇO OU MASSA ÚNICA EM ARGAMASSA TRAÇO 1:2:8, PREPARO MANUAL, APLICADA MANUALMENTE EM SUPERFÍCIES EXTERNAS DA SACADA, ESPESSURA DE 35 MM, SEM USO DE TELA METÁLICA DE REFORÇO CONTRA FISSURAÇÃO. AF_08/2022</v>
          </cell>
          <cell r="C6689" t="str">
            <v>M2</v>
          </cell>
          <cell r="D6689">
            <v>95.99</v>
          </cell>
        </row>
        <row r="6690">
          <cell r="A6690">
            <v>87816</v>
          </cell>
          <cell r="B6690" t="str">
            <v>EMBOÇO OU MASSA ÚNICA EM ARGAMASSA INDUSTRIALIZADA, PREPARO MECÂNICO E APLICAÇÃO COM EQUIPAMENTO DE MISTURA E PROJEÇÃO DE 1,5 M3/H EM SUPERFÍCIES EXTERNAS DA SACADA, ESPESSURA 35 MM, SEM USO DE TELA METÁLICA. AF_08/2022</v>
          </cell>
          <cell r="C6690" t="str">
            <v>M2</v>
          </cell>
          <cell r="D6690">
            <v>127.15</v>
          </cell>
        </row>
        <row r="6691">
          <cell r="A6691">
            <v>87817</v>
          </cell>
          <cell r="B6691" t="str">
            <v>EMBOÇO OU MASSA ÚNICA EM ARGAMASSA TRAÇO 1:2:8, PREPARO MECÂNICO COM BETONEIRA 400 L, APLICADA MANUALMENTE EM SUPERFÍCIES EXTERNAS DA SACADA, ESPESSURA DE 45 MM, SEM USO DE TELA METÁLICA DE REFORÇO CONTRA FISSURAÇÃO. AF_08/2022</v>
          </cell>
          <cell r="C6691" t="str">
            <v>M2</v>
          </cell>
          <cell r="D6691">
            <v>97.32</v>
          </cell>
        </row>
        <row r="6692">
          <cell r="A6692">
            <v>87819</v>
          </cell>
          <cell r="B6692" t="str">
            <v>EMBOÇO OU MASSA ÚNICA EM ARGAMASSA TRAÇO 1:2:8, PREPARO MANUAL, APLICADA MANUALMENTE EM SUPERFÍCIES EXTERNAS DA SACADA, ESPESSURA DE 45 MM, SEM USO DE TELA METÁLICA DE REFORÇO CONTRA FISSURAÇÃO. AF_08/2022</v>
          </cell>
          <cell r="C6692" t="str">
            <v>M2</v>
          </cell>
          <cell r="D6692">
            <v>102.58</v>
          </cell>
        </row>
        <row r="6693">
          <cell r="A6693">
            <v>87820</v>
          </cell>
          <cell r="B6693" t="str">
            <v>EMBOÇO OU MASSA ÚNICA EM ARGAMASSA INDUSTRIALIZADA, PREPARO MECÂNICO E APLICAÇÃO COM EQUIPAMENTO DE MISTURA E PROJEÇÃO DE 1,5 M3/H EM SUPERFÍCIES EXTERNAS DA SACADA, ESPESSURA 45 MM, SEM USO DE TELA METÁLICA. AF_08/2022</v>
          </cell>
          <cell r="C6693" t="str">
            <v>M2</v>
          </cell>
          <cell r="D6693">
            <v>143.29</v>
          </cell>
        </row>
        <row r="6694">
          <cell r="A6694">
            <v>87821</v>
          </cell>
          <cell r="B6694" t="str">
            <v>EMBOÇO OU MASSA ÚNICA EM ARGAMASSA TRAÇO 1:2:8, PREPARO MECÂNICO COM BETONEIRA 400 L, APLICADA MANUALMENTE EM SUPERFÍCIES EXTERNAS DA SACADA, ESPESSURA MAIOR OU IGUAL A 50 MM, SEM USO DE TELA METÁLICA DE REFORÇO CONTRA FISSURAÇÃO. AF_08/2022</v>
          </cell>
          <cell r="C6694" t="str">
            <v>M2</v>
          </cell>
          <cell r="D6694">
            <v>126.85</v>
          </cell>
        </row>
        <row r="6695">
          <cell r="A6695">
            <v>87823</v>
          </cell>
          <cell r="B6695" t="str">
            <v>EMBOÇO OU MASSA ÚNICA EM ARGAMASSA TRAÇO 1:2:8, PREPARO MANUAL, APLICADA MANUALMENTE EM SUPERFÍCIES EXTERNAS DA SACADA, ESPESSURA MAIOR OU IGUAL A 50 MM, SEM USO DE TELA METÁLICA DE REFORÇO CONTRA FISSURAÇÃO. AF_08/2022</v>
          </cell>
          <cell r="C6695" t="str">
            <v>M2</v>
          </cell>
          <cell r="D6695">
            <v>132.63999999999999</v>
          </cell>
        </row>
        <row r="6696">
          <cell r="A6696">
            <v>87824</v>
          </cell>
          <cell r="B6696" t="str">
            <v>EMBOÇO OU MASSA ÚNICA EM ARGAMASSA INDUSTRIALIZADA, PREPARO MECÂNICO E APLICAÇÃO COM EQUIPAMENTO DE MISTURA E PROJEÇÃO DE 1,5 M3/H EM SUPERFÍCIES EXTERNAS DA SACADA, ESPESSURA MAIOR OU IGUAL A 50 MM, SEM USO DE TELA METÁLICA. AF_08/2022</v>
          </cell>
          <cell r="C6696" t="str">
            <v>M2</v>
          </cell>
          <cell r="D6696">
            <v>166.23</v>
          </cell>
        </row>
        <row r="6697">
          <cell r="A6697">
            <v>87825</v>
          </cell>
          <cell r="B6697" t="str">
            <v>EMBOÇO OU MASSA ÚNICA EM ARGAMASSA TRAÇO 1:2:8, PREPARO MECÂNICO COM BETONEIRA 400 L, APLICADA MANUALMENTE NAS PAREDES INTERNAS DA SACADA, ESPESSURA DE 25 MM, SEM USO DE TELA METÁLICA DE REFORÇO CONTRA FISSURAÇÃO. AF_08/2022</v>
          </cell>
          <cell r="C6697" t="str">
            <v>M2</v>
          </cell>
          <cell r="D6697">
            <v>71.489999999999995</v>
          </cell>
        </row>
        <row r="6698">
          <cell r="A6698">
            <v>87827</v>
          </cell>
          <cell r="B6698" t="str">
            <v>EMBOÇO OU MASSA ÚNICA EM ARGAMASSA TRAÇO 1:2:8, PREPARO MANUAL, APLICADA MANUALMENTE NAS PAREDES INTERNAS DA SACADA, ESPESSURA DE 25 MM, SEM USO DE TELA METÁLICA DE REFORÇO CONTRA FISSURAÇÃO. AF_08/2022</v>
          </cell>
          <cell r="C6698" t="str">
            <v>M2</v>
          </cell>
          <cell r="D6698">
            <v>75.319999999999993</v>
          </cell>
        </row>
        <row r="6699">
          <cell r="A6699">
            <v>87828</v>
          </cell>
          <cell r="B6699" t="str">
            <v>EMBOÇO OU MASSA ÚNICA EM ARGAMASSA INDUSTRIALIZADA, PREPARO MECÂNICO E APLICAÇÃO COM EQUIPAMENTO DE MISTURA E PROJEÇÃO DE 1,5 M3/H NAS PAREDES INTERNAS DA SACADA, ESPESSURA 25 MM, SEM USO DE TELA METÁLICA. AF_08/2022</v>
          </cell>
          <cell r="C6699" t="str">
            <v>M2</v>
          </cell>
          <cell r="D6699">
            <v>104.97</v>
          </cell>
        </row>
        <row r="6700">
          <cell r="A6700">
            <v>87829</v>
          </cell>
          <cell r="B6700" t="str">
            <v>EMBOÇO OU MASSA ÚNICA EM ARGAMASSA TRAÇO 1:2:8, PREPARO MECÂNICO COM BETONEIRA 400 L, APLICADA MANUALMENTE NAS PAREDES INTERNAS DA SACADA, ESPESSURA DE 35 MM, SEM USO DE TELA METÁLICA DE REFORÇO CONTRA FISSURAÇÃO. AF_08/2022</v>
          </cell>
          <cell r="C6700" t="str">
            <v>M2</v>
          </cell>
          <cell r="D6700">
            <v>86.34</v>
          </cell>
        </row>
        <row r="6701">
          <cell r="A6701">
            <v>87831</v>
          </cell>
          <cell r="B6701" t="str">
            <v>EMBOÇO OU MASSA ÚNICA EM ARGAMASSA TRAÇO 1:2:8, PREPARO MANUAL, APLICADA MANUALMENTE NAS PAREDES INTERNAS DA SACADA, ESPESSURA DE 35 MM, SEM USO DE TELA METÁLICA DE REFORÇO CONTRA FISSURAÇÃO. AF_08/2022</v>
          </cell>
          <cell r="C6701" t="str">
            <v>M2</v>
          </cell>
          <cell r="D6701">
            <v>91.47</v>
          </cell>
        </row>
        <row r="6702">
          <cell r="A6702">
            <v>87832</v>
          </cell>
          <cell r="B6702" t="str">
            <v>EMBOÇO OU MASSA ÚNICA EM ARGAMASSA INDUSTRIALIZADA, PREPARO MECÂNICO E APLICAÇÃO COM EQUIPAMENTO DE MISTURA E PROJEÇÃO DE 1,5 M3/H DE ARGAMASSA NAS PAREDES INTERNAS DA SACADA, ESPESSURA 35 MM, SEM USO DE TELA METÁLICA. AF_08/2022</v>
          </cell>
          <cell r="C6702" t="str">
            <v>M2</v>
          </cell>
          <cell r="D6702">
            <v>132.03</v>
          </cell>
        </row>
        <row r="6703">
          <cell r="A6703">
            <v>87838</v>
          </cell>
          <cell r="B6703" t="str">
            <v>REVESTIMENTO DECORATIVO MONOCAMADA EXECUTADO MANUALMENTE EM FACHADA DE UM EDIFÍCIO DE ESTRUTURA CONVENCIONAL E ACABAMENTO RASPADO. AF_03/2024</v>
          </cell>
          <cell r="C6703" t="str">
            <v>M2</v>
          </cell>
          <cell r="D6703">
            <v>180.02</v>
          </cell>
        </row>
        <row r="6704">
          <cell r="A6704">
            <v>87839</v>
          </cell>
          <cell r="B6704" t="str">
            <v>REVESTIMENTO DECORATIVO MONOCAMADA EXECUTADO MANUALMENTE EM FACHADA DE UM EDIFÍCIO DE ALVENARIA ESTRUTURAL E ACABAMENTO RASPADO. AF_03/2024</v>
          </cell>
          <cell r="C6704" t="str">
            <v>M2</v>
          </cell>
          <cell r="D6704">
            <v>129.83000000000001</v>
          </cell>
        </row>
        <row r="6705">
          <cell r="A6705">
            <v>87840</v>
          </cell>
          <cell r="B6705" t="str">
            <v>REVESTIMENTO DECORATIVO MONOCAMADA EXECUTADO COM EQUIPAMENTO DE PROJEÇÃO EM FACHADA DE UM EDIFÍCIO DE ESTRUTURA CONVENCIONAL E ACABAMENTO RASPADO. AF_03/2024</v>
          </cell>
          <cell r="C6705" t="str">
            <v>M2</v>
          </cell>
          <cell r="D6705">
            <v>174.01</v>
          </cell>
        </row>
        <row r="6706">
          <cell r="A6706">
            <v>87841</v>
          </cell>
          <cell r="B6706" t="str">
            <v>REVESTIMENTO DECORATIVO MONOCAMADA EXECUTADO COM EQUIPAMENTO DE PROJEÇÃO EM FACHADA DE UM EDIFÍCIO DE ALVENARIA ESTRUTURAL E ACABAMENTO RASPADO. AF_03/2024</v>
          </cell>
          <cell r="C6706" t="str">
            <v>M2</v>
          </cell>
          <cell r="D6706">
            <v>124.1</v>
          </cell>
        </row>
        <row r="6707">
          <cell r="A6707">
            <v>87850</v>
          </cell>
          <cell r="B6707" t="str">
            <v>REVESTIMENTO DECORATIVO MONOCAMADA EXECUTADO MANUALMENTE EM FACHADA DE UM EDIFÍCIO DE ESTRUTURA CONVENCIONAL E ACABAMENTO TRAVERTINO. AF_03/2024</v>
          </cell>
          <cell r="C6707" t="str">
            <v>M2</v>
          </cell>
          <cell r="D6707">
            <v>195.29</v>
          </cell>
        </row>
        <row r="6708">
          <cell r="A6708">
            <v>87851</v>
          </cell>
          <cell r="B6708" t="str">
            <v>REVESTIMENTO DECORATIVO MONOCAMADA EXECUTADO MANUALMENTE EM FACHADA DE UM EDIFÍCIO DE ALVENARIA ESTRUTURAL E ACABAMENTO TRAVERTINO. AF_03/2024</v>
          </cell>
          <cell r="C6708" t="str">
            <v>M2</v>
          </cell>
          <cell r="D6708">
            <v>145.11000000000001</v>
          </cell>
        </row>
        <row r="6709">
          <cell r="A6709">
            <v>87852</v>
          </cell>
          <cell r="B6709" t="str">
            <v>REVESTIMENTO DECORATIVO MONOCAMADA EXECUTADO COM EQUIPAMENTO DE PROJEÇÃO EM FACHADA DE UM EDIFÍCIO DE ESTRUTURA CONVENCIONAL E ACABAMENTO TRAVERTINO. AF_03/2024</v>
          </cell>
          <cell r="C6709" t="str">
            <v>M2</v>
          </cell>
          <cell r="D6709">
            <v>188.86</v>
          </cell>
        </row>
        <row r="6710">
          <cell r="A6710">
            <v>87853</v>
          </cell>
          <cell r="B6710" t="str">
            <v>REVESTIMENTO DECORATIVO MONOCAMADA EXECUTADO COM EQUIPAMENTO DE PROJEÇÃO EM FACHADA DE UM EDIFÍCIO DE ALVENARIA ESTRUTURAL E ACABAMENTO TRAVERTINO. AF_03/2024</v>
          </cell>
          <cell r="C6710" t="str">
            <v>M2</v>
          </cell>
          <cell r="D6710">
            <v>138.94999999999999</v>
          </cell>
        </row>
        <row r="6711">
          <cell r="A6711">
            <v>90406</v>
          </cell>
          <cell r="B6711" t="str">
            <v>MASSA ÚNICA, EM ARGAMASSA TRAÇO 1:2:8, PREPARO MECÂNICO, APLICADA MANUALMENTE EM TETO, E = 17,5MM, COM TALISCAS. AF_03/2024</v>
          </cell>
          <cell r="C6711" t="str">
            <v>M2</v>
          </cell>
          <cell r="D6711">
            <v>42</v>
          </cell>
        </row>
        <row r="6712">
          <cell r="A6712">
            <v>90408</v>
          </cell>
          <cell r="B6712" t="str">
            <v>MASSA ÚNICA, EM ARGAMASSA TRAÇO 1:2:8, PREPARO MECÂNICO, APLICADA MANUALMENTE EM TETO, E = 10MM, COM TALISCAS. AF_03/2024</v>
          </cell>
          <cell r="C6712" t="str">
            <v>M2</v>
          </cell>
          <cell r="D6712">
            <v>31.45</v>
          </cell>
        </row>
        <row r="6713">
          <cell r="A6713">
            <v>104203</v>
          </cell>
          <cell r="B6713" t="str">
            <v>EMBOÇO OU MASSA ÚNICA EM ARGAMASSA TRAÇO 1:2:8, PREPARO MECÂNICA COM BETONEIRA 400 L, APLICADA COM PROJETOR TIPO CANEQUINHA EM PANOS DE FACHADA COM PRESENÇA DE VÃOS, ESPESSURA DE 25 MM, ACESSO POR BALANCIM MANUAL. AF_08/2022</v>
          </cell>
          <cell r="C6713" t="str">
            <v>M2</v>
          </cell>
          <cell r="D6713">
            <v>57.87</v>
          </cell>
        </row>
        <row r="6714">
          <cell r="A6714">
            <v>104204</v>
          </cell>
          <cell r="B6714" t="str">
            <v>EMBOÇO OU MASSA ÚNICA EM ARGAMASSA TRAÇO 1:2:8, PREPARO MECÂNICA COM BETONEIRA 400 L, APLICADA COM PROJETOR TIPO CANEQUINHA EM PANOS DE FACHADA COM PRESENÇA DE VÃOS, ESPESSURA DE 35 MM, ACESSO POR BALANCIM MANUAL. AF_08/2022</v>
          </cell>
          <cell r="C6714" t="str">
            <v>M2</v>
          </cell>
          <cell r="D6714">
            <v>74.709999999999994</v>
          </cell>
        </row>
        <row r="6715">
          <cell r="A6715">
            <v>104205</v>
          </cell>
          <cell r="B6715" t="str">
            <v>EMBOÇO OU MASSA ÚNICA EM ARGAMASSA TRAÇO 1:2:8, PREPARO MECÂNICA COM BETONEIRA 400 L, APLICADA COM PROJETOR TIPO CANEQUINHA EM PANOS DE FACHADA COM PRESENÇA DE VÃOS, ESPESSURA DE 45 MM, ACESSO POR BALANCIM MANUAL. AF_08/2022</v>
          </cell>
          <cell r="C6715" t="str">
            <v>M2</v>
          </cell>
          <cell r="D6715">
            <v>81.3</v>
          </cell>
        </row>
        <row r="6716">
          <cell r="A6716">
            <v>104206</v>
          </cell>
          <cell r="B6716" t="str">
            <v>EMBOÇO OU MASSA ÚNICA EM ARGAMASSA TRAÇO 1:2:8, PREPARO MECÂNICA COM BETONEIRA 400 L, APLICADA COM PROJETOR TIPO CANEQUINHA EM PANOS DE FACHADA COM PRESENÇA DE VÃOS, ESPESSURA DE 50 MM, ACESSO POR BALANCIM MANUAL. AF_08/2022</v>
          </cell>
          <cell r="C6716" t="str">
            <v>M2</v>
          </cell>
          <cell r="D6716">
            <v>89.8</v>
          </cell>
        </row>
        <row r="6717">
          <cell r="A6717">
            <v>104207</v>
          </cell>
          <cell r="B6717" t="str">
            <v>EMBOÇO OU MASSA ÚNICA EM ARGAMASSA TRAÇO 1:2:8, PREPARO MECÂNICA COM BETONEIRA 400 L, APLICADA COM PROJETOR TIPO CANEQUINHA EM PANOS DE FACHADA SEM PRESENÇA DE VÃOS, ESPESSURA DE 25 MM, ACESSO POR BALANCIM MANUAL. AF_08/2022</v>
          </cell>
          <cell r="C6717" t="str">
            <v>M2</v>
          </cell>
          <cell r="D6717">
            <v>42.63</v>
          </cell>
        </row>
        <row r="6718">
          <cell r="A6718">
            <v>104208</v>
          </cell>
          <cell r="B6718" t="str">
            <v>EMBOÇO OU MASSA ÚNICA EM ARGAMASSA TRAÇO 1:2:8, PREPARO MECÂNICA COM BETONEIRA 400 L, APLICADA COM PROJETOR TIPO CANEQUINHA EM PANOS DE FACHADA SEM PRESENÇA DE VÃOS, ESPESSURA DE 35 MM, ACESSO POR BALANCIM MANUAL. AF_08/2022</v>
          </cell>
          <cell r="C6718" t="str">
            <v>M2</v>
          </cell>
          <cell r="D6718">
            <v>59.02</v>
          </cell>
        </row>
        <row r="6719">
          <cell r="A6719">
            <v>104209</v>
          </cell>
          <cell r="B6719" t="str">
            <v>EMBOÇO OU MASSA ÚNICA EM ARGAMASSA TRAÇO 1:2:8, PREPARO MECÂNICA COM BETONEIRA 400 L, APLICADA COM PROJETOR TIPO CANEQUINHA EM PANOS DE FACHADA SEM PRESENÇA DE VÃOS, ESPESSURA DE 45 MM, ACESSO POR BALANCIM MANUAL. AF_08/2022</v>
          </cell>
          <cell r="C6719" t="str">
            <v>M2</v>
          </cell>
          <cell r="D6719">
            <v>65.23</v>
          </cell>
        </row>
        <row r="6720">
          <cell r="A6720">
            <v>104210</v>
          </cell>
          <cell r="B6720" t="str">
            <v>EMBOÇO OU MASSA ÚNICA EM ARGAMASSA TRAÇO 1:2:8, PREPARO MECÂNICA COM BETONEIRA 400 L, APLICADA COM PROJETOR TIPO CANEQUINHA EM PANOS DE FACHADA SEM PRESENÇA DE VÃOS, ESPESSURA DE 50 MM, ACESSO POR BALANCIM MANUAL. AF_08/2022</v>
          </cell>
          <cell r="C6720" t="str">
            <v>M2</v>
          </cell>
          <cell r="D6720">
            <v>67.5</v>
          </cell>
        </row>
        <row r="6721">
          <cell r="A6721">
            <v>104211</v>
          </cell>
          <cell r="B6721" t="str">
            <v>EMBOÇO OU MASSA ÚNICA EM ARGAMASSA TRAÇO 1:2:8, PREPARO MECÂNICA COM BETONEIRA 400 L, APLICADA COM PROJETOR TIPO CANEQUINHA EM SUPERFÍCIES EXTERNAS DA SACADA, ESPESSURA DE 25 MM, ACESSO POR BALANCIM MANUAL, SEM USO DE TELA METÁLICA. AF_08/2022</v>
          </cell>
          <cell r="C6721" t="str">
            <v>M2</v>
          </cell>
          <cell r="D6721">
            <v>82.93</v>
          </cell>
        </row>
        <row r="6722">
          <cell r="A6722">
            <v>104212</v>
          </cell>
          <cell r="B6722" t="str">
            <v>EMBOÇO OU MASSA ÚNICA EM ARGAMASSA TRAÇO 1:2:8, PREPARO MECÂNICA COM BETONEIRA 400 L, APLICADA COM PROJETOR TIPO CANEQUINHA EM SUPERFÍCIES EXTERNAS DA SACADA, ESPESSURA DE 35 MM, ACESSO POR BALANCIM MANUAL, SEM USO DE TELA METÁLICA. AF_08/2022</v>
          </cell>
          <cell r="C6722" t="str">
            <v>M2</v>
          </cell>
          <cell r="D6722">
            <v>99.37</v>
          </cell>
        </row>
        <row r="6723">
          <cell r="A6723">
            <v>104213</v>
          </cell>
          <cell r="B6723" t="str">
            <v>EMBOÇO OU MASSA ÚNICA EM ARGAMASSA TRAÇO 1:2:8, PREPARO MECÂNICA COM BETONEIRA 400 L, APLICADA COM PROJETOR TIPO CANEQUINHA EM SUPERFÍCIES EXTERNAS DA SACADA, ESPESSURA DE 45 MM, ACESSO POR BALANCIM MANUAL, SEM USO DE TELA METÁLICA. AF_08/2022</v>
          </cell>
          <cell r="C6723" t="str">
            <v>M2</v>
          </cell>
          <cell r="D6723">
            <v>105.57</v>
          </cell>
        </row>
        <row r="6724">
          <cell r="A6724">
            <v>104214</v>
          </cell>
          <cell r="B6724" t="str">
            <v>EMBOÇO OU MASSA ÚNICA EM ARGAMASSA TRAÇO 1:2:8, PREPARO MECÂNICA COM BETONEIRA 400 L, APLICADA COM PROJETOR TIPO CANEQUINHA EM SUPERFÍCIES EXTERNAS DA SACADA, ESPESSURA DE 50 MM, ACESSO POR BALANCIM MANUAL, SEM USO DE TELA METÁLICA. AF_08/2022</v>
          </cell>
          <cell r="C6724" t="str">
            <v>M2</v>
          </cell>
          <cell r="D6724">
            <v>126.24</v>
          </cell>
        </row>
        <row r="6725">
          <cell r="A6725">
            <v>104215</v>
          </cell>
          <cell r="B6725" t="str">
            <v>EMBOÇO OU MASSA ÚNICA EM ARGAMASSA TRAÇO 1:2:8, PREPARO MECÂNICA COM BETONEIRA 400 L, APLICADA COM PROJETOR TIPO CANEQUINHA EM SUPERFÍCIES INTERNAS DA SACADA, ESPESSURA DE 25 MM,  SEM USO DE TELA METÁLICA. AF_08/2022</v>
          </cell>
          <cell r="C6725" t="str">
            <v>M2</v>
          </cell>
          <cell r="D6725">
            <v>77.09</v>
          </cell>
        </row>
        <row r="6726">
          <cell r="A6726">
            <v>104216</v>
          </cell>
          <cell r="B6726" t="str">
            <v>EMBOÇO OU MASSA ÚNICA EM ARGAMASSA TRAÇO 1:2:8, PREPARO MECÂNICA COM BETONEIRA 400 L, APLICADA COM PROJETOR TIPO CANEQUINHA EM SUPERFÍCIES INTERNAS DA SACADA, ESPESSURA DE 35 MM, SEM USO DE TELA METÁLICA. AF_08/2022</v>
          </cell>
          <cell r="C6726" t="str">
            <v>M2</v>
          </cell>
          <cell r="D6726">
            <v>93.21</v>
          </cell>
        </row>
        <row r="6727">
          <cell r="A6727">
            <v>104217</v>
          </cell>
          <cell r="B6727" t="str">
            <v>EMBOÇO OU MASSA ÚNICA EM ARGAMASSA TRAÇO 1:2:8, PREPARO MECÂNICA COM BETONEIRA 400 L, APLICADA MANUALMENTE EM PANOS DE FACHADA COM PRESENÇA DE VÃOS, ESPESSURA DE 25 MM, ACESSO POR ANDAIME. AF_08/2022</v>
          </cell>
          <cell r="C6727" t="str">
            <v>M2</v>
          </cell>
          <cell r="D6727">
            <v>49.79</v>
          </cell>
        </row>
        <row r="6728">
          <cell r="A6728">
            <v>104218</v>
          </cell>
          <cell r="B6728" t="str">
            <v>EMBOÇO OU MASSA ÚNICA EM ARGAMASSA TRAÇO 1:2:8, PREPARO MANUAL, APLICADA MANUALMENTE EM PANOS DE FACHADA COM PRESENÇA DE VÃOS, ESPESSURA DE 25 MM, ACESSO POR ANDAIME. AF_08/2022</v>
          </cell>
          <cell r="C6728" t="str">
            <v>M2</v>
          </cell>
          <cell r="D6728">
            <v>53.13</v>
          </cell>
        </row>
        <row r="6729">
          <cell r="A6729">
            <v>104219</v>
          </cell>
          <cell r="B6729" t="str">
            <v>EMBOÇO OU MASSA ÚNICA EM ARGAMASSA INDUSTRIALIZADA, PREPARO MECÂNICA E APLICAÇÃO COM EQUIPAMENTO DE MISTURA E PROJEÇÃO DE 1,5 M3/H DE ARGAMASSA EM PANOS DE FACHADA COM PRESENÇA DE VÃOS, ESPESSURA DE 25 MM, ACESSO POR ANDAIME. AF_08/2022</v>
          </cell>
          <cell r="C6729" t="str">
            <v>M2</v>
          </cell>
          <cell r="D6729">
            <v>80.44</v>
          </cell>
        </row>
        <row r="6730">
          <cell r="A6730">
            <v>104220</v>
          </cell>
          <cell r="B6730" t="str">
            <v>EMBOÇO OU MASSA ÚNICA EM ARGAMASSA TRAÇO 1:2:8, PREPARO MECÂNICA COM BETONEIRA 400 L, APLICADA COM PROJETOR TIPO CANEQUINHA EM PANOS DE FACHADA COM PRESENÇA DE VÃOS, ESPESSURA DE 25 MM, ACESSO POR ANDAIME. AF_08/2022</v>
          </cell>
          <cell r="C6730" t="str">
            <v>M2</v>
          </cell>
          <cell r="D6730">
            <v>53.75</v>
          </cell>
        </row>
        <row r="6731">
          <cell r="A6731">
            <v>104221</v>
          </cell>
          <cell r="B6731" t="str">
            <v>EMBOÇO OU MASSA ÚNICA EM ARGAMASSA TRAÇO 1:2:8, PREPARO MECÂNICA COM BETONEIRA 400 L, APLICADA MANUALMENTE EM PANOS DE FACHADA COM PRESENÇA DE VÃOS, ESPESSURA DE 35 MM, ACESSO POR ANDAIME. AF_08/2022</v>
          </cell>
          <cell r="C6731" t="str">
            <v>M2</v>
          </cell>
          <cell r="D6731">
            <v>64.069999999999993</v>
          </cell>
        </row>
        <row r="6732">
          <cell r="A6732">
            <v>104222</v>
          </cell>
          <cell r="B6732" t="str">
            <v>EMBOÇO OU MASSA ÚNICA EM ARGAMASSA TRAÇO 1:2:8, PREPARO MANUAL, APLICADA MANUALMENTE EM PANOS DE FACHADA COM PRESENÇA DE VÃOS, ESPESSURA DE 35 MM, ACESSO POR ANDAIME. AF_08/2022</v>
          </cell>
          <cell r="C6732" t="str">
            <v>M2</v>
          </cell>
          <cell r="D6732">
            <v>68.56</v>
          </cell>
        </row>
        <row r="6733">
          <cell r="A6733">
            <v>104223</v>
          </cell>
          <cell r="B6733" t="str">
            <v>EMBOÇO OU MASSA ÚNICA EM ARGAMASSA INDUSTRIALIZADA, PREPARO MECÂNICA E APLICAÇÃO COM EQUIPAMENTO DE MISTURA E PROJEÇÃO DE 1,5 M3/H DE ARGAMASSA EM PANOS DE FACHADA COM PRESENÇA DE VÃOS, ESPESSURA DE 35 MM, ACESSO POR ANDAIME. AF_08/2022</v>
          </cell>
          <cell r="C6733" t="str">
            <v>M2</v>
          </cell>
          <cell r="D6733">
            <v>105.34</v>
          </cell>
        </row>
        <row r="6734">
          <cell r="A6734">
            <v>104224</v>
          </cell>
          <cell r="B6734" t="str">
            <v>EMBOÇO OU MASSA ÚNICA EM ARGAMASSA TRAÇO 1:2:8, PREPARO MECÂNICA COM BETONEIRA 400 L, APLICADA COM PROJETOR TIPO CANEQUINHA EM PANOS DE FACHADA COM PRESENÇA DE VÃOS, ESPESSURA DE 35 MM, ACESSO POR ANDAIME. AF_08/2022</v>
          </cell>
          <cell r="C6734" t="str">
            <v>M2</v>
          </cell>
          <cell r="D6734">
            <v>69.349999999999994</v>
          </cell>
        </row>
        <row r="6735">
          <cell r="A6735">
            <v>104225</v>
          </cell>
          <cell r="B6735" t="str">
            <v>EMBOÇO OU MASSA ÚNICA EM ARGAMASSA TRAÇO 1:2:8, PREPARO MECÂNICA COM BETONEIRA 400 L, APLICADA MANUALMENTE EM PANOS DE FACHADA COM PRESENÇA DE VÃOS, ESPESSURA DE 45 MM, ACESSO POR ANDAIME. AF_08/2022</v>
          </cell>
          <cell r="C6735" t="str">
            <v>M2</v>
          </cell>
          <cell r="D6735">
            <v>69.97</v>
          </cell>
        </row>
        <row r="6736">
          <cell r="A6736">
            <v>104226</v>
          </cell>
          <cell r="B6736" t="str">
            <v>EMBOÇO OU MASSA ÚNICA EM ARGAMASSA TRAÇO 1:2:8, PREPARO MANUAL, APLICADA MANUALMENTE EM PANOS DE FACHADA COM PRESENÇA DE VÃOS, ESPESSURA DE 45 MM, ACESSO POR ANDAIME. AF_08/2022</v>
          </cell>
          <cell r="C6736" t="str">
            <v>M2</v>
          </cell>
          <cell r="D6736">
            <v>75.599999999999994</v>
          </cell>
        </row>
        <row r="6737">
          <cell r="A6737">
            <v>104227</v>
          </cell>
          <cell r="B6737" t="str">
            <v>EMBOÇO OU MASSA ÚNICA EM ARGAMASSA INDUSTRIALIZADA, PREPARO MECÂNICA E APLICAÇÃO COM EQUIPAMENTO DE MISTURA E PROJEÇÃO DE 1,5 M3/H DE ARGAMASSA EM PANOS DE FACHADA COM PRESENÇA DE VÃOS, ESPESSURA DE 45 MM, ACESSO POR ANDAIME. AF_08/2022</v>
          </cell>
          <cell r="C6737" t="str">
            <v>M2</v>
          </cell>
          <cell r="D6737">
            <v>122.6</v>
          </cell>
        </row>
        <row r="6738">
          <cell r="A6738">
            <v>104228</v>
          </cell>
          <cell r="B6738" t="str">
            <v>EMBOÇO OU MASSA ÚNICA EM ARGAMASSA TRAÇO 1:2:8, PREPARO MECÂNICA COM BETONEIRA 400 L, APLICADA COM PROJETOR TIPO CANEQUINHA EM PANOS DE FACHADA COM PRESENÇA DE VÃOS, ESPESSURA DE 45 MM, ACESSO POR ANDAIME. AF_08/2022</v>
          </cell>
          <cell r="C6738" t="str">
            <v>M2</v>
          </cell>
          <cell r="D6738">
            <v>75.94</v>
          </cell>
        </row>
        <row r="6739">
          <cell r="A6739">
            <v>104229</v>
          </cell>
          <cell r="B6739" t="str">
            <v>EMBOÇO OU MASSA ÚNICA EM ARGAMASSA TRAÇO 1:2:8, PREPARO MECÂNICA COM BETONEIRA 400 L, APLICADA MANUALMENTE EM PANOS DE FACHADA COM PRESENÇA DE VÃOS, ESPESSURA DE 50 MM, ACESSO POR ANDAIME. AF_08/2022</v>
          </cell>
          <cell r="C6739" t="str">
            <v>M2</v>
          </cell>
          <cell r="D6739">
            <v>82.46</v>
          </cell>
        </row>
        <row r="6740">
          <cell r="A6740">
            <v>104230</v>
          </cell>
          <cell r="B6740" t="str">
            <v>EMBOÇO OU MASSA ÚNICA EM ARGAMASSA TRAÇO 1:2:8, PREPARO MANUAL, APLICADA MANUALMENTE EM PANOS DE FACHADA COM PRESENÇA DE VÃOS, ESPESSURA DE 50 MM, ACESSO POR ANDAIME. AF_08/2022</v>
          </cell>
          <cell r="C6740" t="str">
            <v>M2</v>
          </cell>
          <cell r="D6740">
            <v>88.66</v>
          </cell>
        </row>
        <row r="6741">
          <cell r="A6741">
            <v>104231</v>
          </cell>
          <cell r="B6741" t="str">
            <v>EMBOÇO OU MASSA ÚNICA EM ARGAMASSA INDUSTRIALIZADA, PREPARO MECÂNICA E APLICAÇÃO COM EQUIPAMENTO DE MISTURA E PROJEÇÃO DE 1,5 M3/H DE ARGAMASSA EM PANOS DE FACHADA COM PRESENÇA DE VÃOS, ESPESSURA DE 50 MM, ACESSO POR ANDAIME. AF_08/2022</v>
          </cell>
          <cell r="C6741" t="str">
            <v>M2</v>
          </cell>
          <cell r="D6741">
            <v>135.15</v>
          </cell>
        </row>
        <row r="6742">
          <cell r="A6742">
            <v>104232</v>
          </cell>
          <cell r="B6742" t="str">
            <v>EMBOÇO OU MASSA ÚNICA EM ARGAMASSA TRAÇO 1:2:8, PREPARO MECÂNICA COM BETONEIRA 400 L, APLICADA COM PROJETOR TIPO CANEQUINHA EM PANOS DE FACHADA COM PRESENÇA DE VÃOS, ESPESSURA DE 50 MM, ACESSO POR ANDAIME. AF_08/2022</v>
          </cell>
          <cell r="C6742" t="str">
            <v>M2</v>
          </cell>
          <cell r="D6742">
            <v>83.91</v>
          </cell>
        </row>
        <row r="6743">
          <cell r="A6743">
            <v>104233</v>
          </cell>
          <cell r="B6743" t="str">
            <v>EMBOÇO OU MASSA ÚNICA EM ARGAMASSA TRAÇO 1:2:8, PREPARO MECÂNICA COM BETONEIRA 400 L, APLICADA MANUALMENTE EM PANOS DE FACHADA SEM PRESENÇA DE VÃOS, ESPESSURA DE 25 MM, ACESSO POR ANDAIME. AF_08/2022</v>
          </cell>
          <cell r="C6743" t="str">
            <v>M2</v>
          </cell>
          <cell r="D6743">
            <v>37.119999999999997</v>
          </cell>
        </row>
        <row r="6744">
          <cell r="A6744">
            <v>104234</v>
          </cell>
          <cell r="B6744" t="str">
            <v>EMBOÇO OU MASSA ÚNICA EM ARGAMASSA TRAÇO 1:2:8, PREPARO MANUAL, APLICADA MANUALMENTE EM PANOS DE FACHADA SEM PRESENÇA DE VÃOS, ESPESSURA DE 25 MM, ACESSO POR ANDAIME. AF_08/2022</v>
          </cell>
          <cell r="C6744" t="str">
            <v>M2</v>
          </cell>
          <cell r="D6744">
            <v>40.24</v>
          </cell>
        </row>
        <row r="6745">
          <cell r="A6745">
            <v>104235</v>
          </cell>
          <cell r="B6745" t="str">
            <v>EMBOÇO OU MASSA ÚNICA EM ARGAMASSA INDUSTRIALIZADA, PREPARO MECÂNICA E APLICAÇÃO COM EQUIPAMENTO DE MISTURA E PROJEÇÃO DE 1,5 M3/H DE ARGAMASSA EM PANOS DE FACHADA SEM PRESENÇA DE VÃOS, ESPESSURA DE 25 MM, ACESSO POR ANDAIME. AF_08/2022</v>
          </cell>
          <cell r="C6745" t="str">
            <v>M2</v>
          </cell>
          <cell r="D6745">
            <v>66.53</v>
          </cell>
        </row>
        <row r="6746">
          <cell r="A6746">
            <v>104236</v>
          </cell>
          <cell r="B6746" t="str">
            <v>EMBOÇO OU MASSA ÚNICA EM ARGAMASSA TRAÇO 1:2:8, PREPARO MECÂNICA COM BETONEIRA 400 L, APLICADA COM PROJETOR TIPO CANEQUINHA EM PANOS DE FACHADA SEM PRESENÇA DE VÃOS, ESPESSURA DE 25 MM, ACESSO POR ANDAIME. AF_08/2022</v>
          </cell>
          <cell r="C6746" t="str">
            <v>M2</v>
          </cell>
          <cell r="D6746">
            <v>40.1</v>
          </cell>
        </row>
        <row r="6747">
          <cell r="A6747">
            <v>104237</v>
          </cell>
          <cell r="B6747" t="str">
            <v>EMBOÇO OU MASSA ÚNICA EM ARGAMASSA TRAÇO 1:2:8, PREPARO MECÂNICA COM BETONEIRA 400 L, APLICADA MANUALMENTE EM PANOS DE FACHADA SEM PRESENÇA DE VÃOS, ESPESSURA DE 35 MM, ACESSO POR ANDAIME. AF_08/2022</v>
          </cell>
          <cell r="C6747" t="str">
            <v>M2</v>
          </cell>
          <cell r="D6747">
            <v>51.05</v>
          </cell>
        </row>
        <row r="6748">
          <cell r="A6748">
            <v>104238</v>
          </cell>
          <cell r="B6748" t="str">
            <v>EMBOÇO OU MASSA ÚNICA EM ARGAMASSA TRAÇO 1:2:8, PREPARO MANUAL, APLICADA MANUALMENTE EM PANOS DE FACHADA SEM PRESENÇA DE VÃOS, ESPESSURA DE 35 MM, ACESSO POR ANDAIME. AF_08/2022</v>
          </cell>
          <cell r="C6748" t="str">
            <v>M2</v>
          </cell>
          <cell r="D6748">
            <v>55.24</v>
          </cell>
        </row>
        <row r="6749">
          <cell r="A6749">
            <v>104239</v>
          </cell>
          <cell r="B6749" t="str">
            <v>EMBOÇO OU MASSA ÚNICA EM ARGAMASSA INDUSTRIALIZADA, PREPARO MECÂNICA E APLICAÇÃO COM EQUIPAMENTO DE MISTURA E PROJEÇÃO DE 1,5 M3/H DE ARGAMASSA EM PANOS DE FACHADA SEM PRESENÇA DE VÃOS, ESPESSURA DE 35 MM, ACESSO POR ANDAIME. AF_08/2022</v>
          </cell>
          <cell r="C6749" t="str">
            <v>M2</v>
          </cell>
          <cell r="D6749">
            <v>90.35</v>
          </cell>
        </row>
        <row r="6750">
          <cell r="A6750">
            <v>104240</v>
          </cell>
          <cell r="B6750" t="str">
            <v>EMBOÇO OU MASSA ÚNICA EM ARGAMASSA TRAÇO 1:2:8, PREPARO MECÂNICA COM BETONEIRA 400 L, APLICADA COM PROJETOR TIPO CANEQUINHA EM PANOS DE FACHADA SEM PRESENÇA DE VÃOS, ESPESSURA DE 35 MM, ACESSO POR ANDAIME. AF_08/2022</v>
          </cell>
          <cell r="C6750" t="str">
            <v>M2</v>
          </cell>
          <cell r="D6750">
            <v>55.37</v>
          </cell>
        </row>
        <row r="6751">
          <cell r="A6751">
            <v>104241</v>
          </cell>
          <cell r="B6751" t="str">
            <v>EMBOÇO OU MASSA ÚNICA EM ARGAMASSA TRAÇO 1:2:8, PREPARO MECÂNICA COM BETONEIRA 400 L, APLICADA MANUALMENTE EM PANOS DE FACHADA SEM PRESENÇA DE VÃOS, ESPESSURA DE 45 MM, ACESSO POR ANDAIME. AF_08/2022</v>
          </cell>
          <cell r="C6751" t="str">
            <v>M2</v>
          </cell>
          <cell r="D6751">
            <v>56.57</v>
          </cell>
        </row>
        <row r="6752">
          <cell r="A6752">
            <v>104242</v>
          </cell>
          <cell r="B6752" t="str">
            <v>EMBOÇO OU MASSA ÚNICA EM ARGAMASSA TRAÇO 1:2:8, PREPARO MANUAL, APLICADA MANUALMENTE EM PANOS DE FACHADA SEM PRESENÇA DE VÃOS, ESPESSURA DE 45 MM, ACESSO POR ANDAIME. AF_08/2022</v>
          </cell>
          <cell r="C6752" t="str">
            <v>M2</v>
          </cell>
          <cell r="D6752">
            <v>61.83</v>
          </cell>
        </row>
        <row r="6753">
          <cell r="A6753">
            <v>104243</v>
          </cell>
          <cell r="B6753" t="str">
            <v>EMBOÇO OU MASSA ÚNICA EM ARGAMASSA INDUSTRIALIZADA, PREPARO MECÂNICA E APLICAÇÃO COM EQUIPAMENTO DE MISTURA E PROJEÇÃO DE 1,5 M3/H DE ARGAMASSA EM PANOS DE FACHADA SEM PRESENÇA DE VÃOS, ESPESSURA DE 45 MM, ACESSO POR ANDAIME. AF_08/2022</v>
          </cell>
          <cell r="C6753" t="str">
            <v>M2</v>
          </cell>
          <cell r="D6753">
            <v>106.49</v>
          </cell>
        </row>
        <row r="6754">
          <cell r="A6754">
            <v>104244</v>
          </cell>
          <cell r="B6754" t="str">
            <v>EMBOÇO OU MASSA ÚNICA EM ARGAMASSA TRAÇO 1:2:8, PREPARO MECÂNICA COM BETONEIRA 400 L, APLICADA COM PROJETOR TIPO CANEQUINHA EM PANOS DE FACHADA SEM PRESENÇA DE VÃOS, ESPESSURA DE 45 MM, ACESSO POR ANDAIME. AF_08/2022</v>
          </cell>
          <cell r="C6754" t="str">
            <v>M2</v>
          </cell>
          <cell r="D6754">
            <v>61.58</v>
          </cell>
        </row>
        <row r="6755">
          <cell r="A6755">
            <v>104245</v>
          </cell>
          <cell r="B6755" t="str">
            <v>EMBOÇO OU MASSA ÚNICA EM ARGAMASSA TRAÇO 1:2:8, PREPARO MECÂNICA COM BETONEIRA 400 L, APLICADA MANUALMENTE EM PANOS DE FACHADA SEM PRESENÇA DE VÃOS, ESPESSURA DE 50 MM, ACESSO POR ANDAIME. AF_08/2022</v>
          </cell>
          <cell r="C6755" t="str">
            <v>M2</v>
          </cell>
          <cell r="D6755">
            <v>61.72</v>
          </cell>
        </row>
        <row r="6756">
          <cell r="A6756">
            <v>104246</v>
          </cell>
          <cell r="B6756" t="str">
            <v>EMBOÇO OU MASSA ÚNICA EM ARGAMASSA TRAÇO 1:2:8, PREPARO MANUAL, APLICADA MANUALMENTE EM PANOS DE FACHADA SEM PRESENÇA DE VÃOS, ESPESSURA DE 50 MM, ACESSO POR ANDAIME. AF_08/2022</v>
          </cell>
          <cell r="C6756" t="str">
            <v>M2</v>
          </cell>
          <cell r="D6756">
            <v>67.510000000000005</v>
          </cell>
        </row>
        <row r="6757">
          <cell r="A6757">
            <v>104247</v>
          </cell>
          <cell r="B6757" t="str">
            <v>EMBOÇO OU MASSA ÚNICA EM ARGAMASSA INDUSTRIALIZADA, PREPARO MECÂNICA E APLICAÇÃO COM EQUIPAMENTO DE MISTURA E PROJEÇÃO DE 1,5 M3/H DE ARGAMASSA EM PANOS DE FACHADA SEM PRESENÇA DE VÃOS, ESPESSURA DE 50 MM, ACESSO POR ANDAIME. AF_08/2022</v>
          </cell>
          <cell r="C6757" t="str">
            <v>M2</v>
          </cell>
          <cell r="D6757">
            <v>113.96</v>
          </cell>
        </row>
        <row r="6758">
          <cell r="A6758">
            <v>104248</v>
          </cell>
          <cell r="B6758" t="str">
            <v>EMBOÇO OU MASSA ÚNICA EM ARGAMASSA TRAÇO 1:2:8, PREPARO MECÂNICA COM BETONEIRA 400 L, APLICADA COM PROJETOR TIPO CANEQUINHA EM PANOS DE FACHADA SEM PRESENÇA DE VÃOS, ESPESSURA DE 50 MM, ACESSO POR ANDAIME. AF_08/2022</v>
          </cell>
          <cell r="C6758" t="str">
            <v>M2</v>
          </cell>
          <cell r="D6758">
            <v>63.97</v>
          </cell>
        </row>
        <row r="6759">
          <cell r="A6759">
            <v>104249</v>
          </cell>
          <cell r="B6759" t="str">
            <v>EMBOÇO OU MASSA ÚNICA EM ARGAMASSA TRAÇO 1:2:8, PREPARO MECÂNICA COM BETONEIRA 400 L, APLICADA MANUALMENTE EM SUPERFÍCIES EXTERNAS DA SACADA, ESPESSURA DE 25 MM, ACESSO POR ANDAIME, SEM USO DE TELA METÁLICA. AF_08/2022</v>
          </cell>
          <cell r="C6759" t="str">
            <v>M2</v>
          </cell>
          <cell r="D6759">
            <v>69.790000000000006</v>
          </cell>
        </row>
        <row r="6760">
          <cell r="A6760">
            <v>104250</v>
          </cell>
          <cell r="B6760" t="str">
            <v>EMBOÇO OU MASSA ÚNICA EM ARGAMASSA TRAÇO 1:2:8, PREPARO MANUAL, APLICADA MANUALMENTE EM SUPERFÍCIES EXTERNAS DA SACADA, ESPESSURA DE 25 MM, ACESSO POR ANDAIME, SEM USO DE TELA METÁLICA. AF_08/2022</v>
          </cell>
          <cell r="C6760" t="str">
            <v>M2</v>
          </cell>
          <cell r="D6760">
            <v>72.91</v>
          </cell>
        </row>
        <row r="6761">
          <cell r="A6761">
            <v>104251</v>
          </cell>
          <cell r="B6761" t="str">
            <v>EMBOÇO OU MASSA ÚNICA EM ARGAMASSA INDUSTRIALIZADA, PREPARO MECÂNICO E APLICAÇÃO COM EQUIPAMENTO DE MISTURA E PROJEÇÃO DE 1,5 M3/H, NAS SUPERFÍCIES EXTERNAS DA SACADA, ESPESSURA DE 25 MM, ACESSO POR ANDAIME, SEM USO DE TELA METÁLICA. AF_08/2022</v>
          </cell>
          <cell r="C6761" t="str">
            <v>M2</v>
          </cell>
          <cell r="D6761">
            <v>96.06</v>
          </cell>
        </row>
        <row r="6762">
          <cell r="A6762">
            <v>104252</v>
          </cell>
          <cell r="B6762" t="str">
            <v>EMBOÇO OU MASSA ÚNICA EM ARGAMASSA TRAÇO 1:2:8, PREPARO MECÂNICA COM BETONEIRA 400 L, APLICADA COM PROJETOR TIPO CANEQUINHA EM SUPERFÍCIES EXTERNAS DA SACADA, ESPESSURA DE 25 MM, ACESSO POR ANDAIME, SEM USO DE TELA METÁLICA. AF_08/2022</v>
          </cell>
          <cell r="C6762" t="str">
            <v>M2</v>
          </cell>
          <cell r="D6762">
            <v>75.5</v>
          </cell>
        </row>
        <row r="6763">
          <cell r="A6763">
            <v>104253</v>
          </cell>
          <cell r="B6763" t="str">
            <v>EMBOÇO OU MASSA ÚNICA EM ARGAMASSA TRAÇO 1:2:8, PREPARO MECÂNICA COM BETONEIRA 400 L, APLICADA MANUALMENTE EM SUPERFÍCIES EXTERNAS DA SACADA, ESPESSURA DE 35 MM, ACESSO POR ANDAIME, SEM USO DE TELA METÁLICA. AF_08/2022</v>
          </cell>
          <cell r="C6763" t="str">
            <v>M2</v>
          </cell>
          <cell r="D6763">
            <v>83.73</v>
          </cell>
        </row>
        <row r="6764">
          <cell r="A6764">
            <v>104254</v>
          </cell>
          <cell r="B6764" t="str">
            <v>EMBOÇO OU MASSA ÚNICA EM ARGAMASSA TRAÇO 1:2:8, PREPARO MANUAL, APLICADA MANUALMENTE EM SUPERFÍCIES EXTERNAS DA SACADA, ESPESSURA DE 35 MM, ACESSO POR ANDAIME, SEM USO DE TELA METÁLICA. AF_08/2022</v>
          </cell>
          <cell r="C6764" t="str">
            <v>M2</v>
          </cell>
          <cell r="D6764">
            <v>87.92</v>
          </cell>
        </row>
        <row r="6765">
          <cell r="A6765">
            <v>104255</v>
          </cell>
          <cell r="B6765" t="str">
            <v>EMBOÇO OU MASSA ÚNICA EM ARGAMASSA INDUSTRIALIZADA, PREPARO MECÂNICO E APLICAÇÃO COM EQUIPAMENTO DE MISTURA E PROJEÇÃO DE 1,5 M3/H, NAS SUPERFÍCIES EXTERNAS DA SACADA, ESPESSURA DE 35 MM, ACESSO POR ANDAIME, SEM USO DE TELA METÁLICA. AF_08/2022</v>
          </cell>
          <cell r="C6765" t="str">
            <v>M2</v>
          </cell>
          <cell r="D6765">
            <v>119.88</v>
          </cell>
        </row>
        <row r="6766">
          <cell r="A6766">
            <v>104256</v>
          </cell>
          <cell r="B6766" t="str">
            <v>EMBOÇO OU MASSA ÚNICA EM ARGAMASSA TRAÇO 1:2:8, PREPARO MECÂNICO COM BETONEIRA 400 L, APLICADA COM PROJETOR TIPO CANEQUINHA EM SUPERFÍCIES EXTERNAS DA SACADA, ESPESSURA DE 35 MM, ACESSO POR ANDAIME, SEM USO DE TELA METÁLICA. AF_08/2022</v>
          </cell>
          <cell r="C6766" t="str">
            <v>M2</v>
          </cell>
          <cell r="D6766">
            <v>90.78</v>
          </cell>
        </row>
        <row r="6767">
          <cell r="A6767">
            <v>104257</v>
          </cell>
          <cell r="B6767" t="str">
            <v>EMBOÇO OU MASSA ÚNICA EM ARGAMASSA TRAÇO 1:2:8, PREPARO MECÂNICO COM BETONEIRA 400 L, APLICADA MANUALMENTE EM SUPERFÍCIES EXTERNAS DA SACADA, ESPESSURA DE 45 MM, ACESSO POR ANDAIME, SEM USO DE TELA METÁLICA. AF_08/2022</v>
          </cell>
          <cell r="C6767" t="str">
            <v>M2</v>
          </cell>
          <cell r="D6767">
            <v>89.25</v>
          </cell>
        </row>
        <row r="6768">
          <cell r="A6768">
            <v>104258</v>
          </cell>
          <cell r="B6768" t="str">
            <v>EMBOÇO OU MASSA ÚNICA EM ARGAMASSA TRAÇO 1:2:8, PREPARO MANUAL, APLICADA MANUALMENTE EM SUPERFÍCIES EXTERNAS DA SACADA, ESPESSURA DE 45 MM, ACESSO POR ANDAIME, SEM USO DE TELA METÁLICA. AF_08/2022</v>
          </cell>
          <cell r="C6768" t="str">
            <v>M2</v>
          </cell>
          <cell r="D6768">
            <v>94.51</v>
          </cell>
        </row>
        <row r="6769">
          <cell r="A6769">
            <v>104259</v>
          </cell>
          <cell r="B6769" t="str">
            <v>EMBOÇO OU MASSA ÚNICA EM ARGAMASSA INDUSTRIALIZADA, PREPARO MECÂNICO E APLICAÇÃO COM EQUIPAMENTO DE MISTURA E PROJEÇÃO DE 1,5 M3/H, NAS SUPERFÍCIES EXTERNAS DA SACADA, ESPESSURA DE 45 MM, ACESSO POR ANDAIME, SEM USO DE TELA METÁLICA. AF_08/2022</v>
          </cell>
          <cell r="C6769" t="str">
            <v>M2</v>
          </cell>
          <cell r="D6769">
            <v>136.02000000000001</v>
          </cell>
        </row>
        <row r="6770">
          <cell r="A6770">
            <v>104260</v>
          </cell>
          <cell r="B6770" t="str">
            <v>EMBOÇO OU MASSA ÚNICA EM ARGAMASSA TRAÇO 1:2:8, PREPARO MECÂNICO COM BETONEIRA 400 L, APLICADA COM PROJETOR TIPO CANEQUINHA EM SUPERFÍCIES EXTERNAS DA SACADA, ESPESSURA DE 45 MM, ACESSO POR ANDAIME, SEM USO DE TELA METÁLICA. AF_08/2022</v>
          </cell>
          <cell r="C6770" t="str">
            <v>M2</v>
          </cell>
          <cell r="D6770">
            <v>96.98</v>
          </cell>
        </row>
        <row r="6771">
          <cell r="A6771">
            <v>104261</v>
          </cell>
          <cell r="B6771" t="str">
            <v>EMBOÇO OU MASSA ÚNICA EM ARGAMASSA TRAÇO 1:2:8, PREPARO MECÂNICO COM BETONEIRA 400 L, APLICADA MANUALMENTE EM SUPERFÍCIES EXTERNAS DA SACADA, ESPESSURA DE 50 MM, ACESSO POR ANDAIME, SEM USO DE TELA METÁLICA. AF_08/2022</v>
          </cell>
          <cell r="C6771" t="str">
            <v>M2</v>
          </cell>
          <cell r="D6771">
            <v>115.83</v>
          </cell>
        </row>
        <row r="6772">
          <cell r="A6772">
            <v>104262</v>
          </cell>
          <cell r="B6772" t="str">
            <v>EMBOÇO OU MASSA ÚNICA EM ARGAMASSA TRAÇO 1:2:8, PREPARO MANUAL, APLICADA MANUALMENTE EM SUPERFÍCIES EXTERNAS DA SACADA, ESPESSURA DE 50 MM, ACESSO POR ANDAIME, SEM USO DE TELA METÁLICA. AF_08/2022</v>
          </cell>
          <cell r="C6772" t="str">
            <v>M2</v>
          </cell>
          <cell r="D6772">
            <v>121.62</v>
          </cell>
        </row>
        <row r="6773">
          <cell r="A6773">
            <v>104263</v>
          </cell>
          <cell r="B6773" t="str">
            <v>EMBOÇO OU MASSA ÚNICA EM ARGAMASSA INDUSTRIALIZADA, PREPARO MECÂNICO E APLICAÇÃO COM EQUIPAMENTO DE MISTURA E PROJEÇÃO DE 1,5 M3/H, NAS SUPERFÍCIES EXTERNAS DA SACADA, ESPESSURA DE 50 MM, ACESSO POR ANDAIME, SEM USO DE TELA METÁLICA. AF_08/2022</v>
          </cell>
          <cell r="C6773" t="str">
            <v>M2</v>
          </cell>
          <cell r="D6773">
            <v>157.25</v>
          </cell>
        </row>
        <row r="6774">
          <cell r="A6774">
            <v>104264</v>
          </cell>
          <cell r="B6774" t="str">
            <v>EMBOÇO OU MASSA ÚNICA EM ARGAMASSA TRAÇO 1:2:8, PREPARO MECÂNICO COM BETONEIRA 400 L, APLICADA COM PROJETOR TIPO CANEQUINHA EM SUPERFÍCIES EXTERNAS DA SACADA, ESPESSURA DE 50 MM, ACESSO POR ANDAIME, SEM USO DE TELA METÁLICA. AF_08/2022</v>
          </cell>
          <cell r="C6774" t="str">
            <v>M2</v>
          </cell>
          <cell r="D6774">
            <v>115.63</v>
          </cell>
        </row>
        <row r="6775">
          <cell r="A6775">
            <v>104627</v>
          </cell>
          <cell r="B6775" t="str">
            <v>APLICAÇÃO MANUAL DE GESSO DESEMPENADO (SEM TALISCAS) EM TETO DE AMBIENTES COM PAREDES EM PÉ DIREITO DUPLO E ÁREA MAIOR QUE 10M², ESPESSURA DE 0,5CM. AF_03/2023</v>
          </cell>
          <cell r="C6775" t="str">
            <v>M2</v>
          </cell>
          <cell r="D6775">
            <v>17.079999999999998</v>
          </cell>
        </row>
        <row r="6776">
          <cell r="A6776">
            <v>104628</v>
          </cell>
          <cell r="B6776" t="str">
            <v>APLICAÇÃO MANUAL DE GESSO DESEMPENADO (SEM TALISCAS) EM TETO DE AMBIENTES COM PAREDES EM PÉ DIREITO DUPLO E ÁREA ENTRE 5M² E 10M², ESPESSURA DE 0,5CM. AF_03/2023</v>
          </cell>
          <cell r="C6776" t="str">
            <v>M2</v>
          </cell>
          <cell r="D6776">
            <v>26.19</v>
          </cell>
        </row>
        <row r="6777">
          <cell r="A6777">
            <v>104629</v>
          </cell>
          <cell r="B6777" t="str">
            <v>APLICAÇÃO MANUAL DE GESSO DESEMPENADO (SEM TALISCAS) EM TETO DE AMBIENTES COM PAREDES EM PÉ DIREITO DUPLO E ÁREA MENOR QUE 5M², ESPESSURA DE 0,5CM. AF_03/2023</v>
          </cell>
          <cell r="C6777" t="str">
            <v>M2</v>
          </cell>
          <cell r="D6777">
            <v>31.43</v>
          </cell>
        </row>
        <row r="6778">
          <cell r="A6778">
            <v>104630</v>
          </cell>
          <cell r="B6778" t="str">
            <v>APLICAÇÃO MANUAL DE GESSO DESEMPENADO (SEM TALISCAS) EM TETO DE AMBIENTES COM PAREDES EM PÉ DIREITO DUPLO E ÁREA MAIOR QUE 10M², ESPESSURA DE 1,0CM. AF_03/2023</v>
          </cell>
          <cell r="C6778" t="str">
            <v>M2</v>
          </cell>
          <cell r="D6778">
            <v>26.97</v>
          </cell>
        </row>
        <row r="6779">
          <cell r="A6779">
            <v>104631</v>
          </cell>
          <cell r="B6779" t="str">
            <v>APLICAÇÃO MANUAL DE GESSO DESEMPENADO (SEM TALISCAS) EM TETO DE AMBIENTES COM PAREDES EM PÉ DIREITO DUPLO E ÁREA ENTRE 5M² E 10M², ESPESSURA DE 1,0CM. AF_03/2023</v>
          </cell>
          <cell r="C6779" t="str">
            <v>M2</v>
          </cell>
          <cell r="D6779">
            <v>36.08</v>
          </cell>
        </row>
        <row r="6780">
          <cell r="A6780">
            <v>104632</v>
          </cell>
          <cell r="B6780" t="str">
            <v>APLICAÇÃO MANUAL DE GESSO DESEMPENADO (SEM TALISCAS) EM TETO DE AMBIENTES COM PAREDES EM PÉ DIREITO DUPLO E ÁREA MENOR QUE 5M², ESPESSURA DE 1,0CM. AF_03/2023</v>
          </cell>
          <cell r="C6780" t="str">
            <v>M2</v>
          </cell>
          <cell r="D6780">
            <v>41.31</v>
          </cell>
        </row>
        <row r="6781">
          <cell r="A6781">
            <v>104633</v>
          </cell>
          <cell r="B6781" t="str">
            <v>APLICAÇÃO MANUAL DE GESSO DESEMPENADO (SEM TALISCAS) EM PAREDES COM PÉ DIREITO DUPLO, ESPESSURA DE 0,5CM. AF_03/2023</v>
          </cell>
          <cell r="C6781" t="str">
            <v>M2</v>
          </cell>
          <cell r="D6781">
            <v>23.2</v>
          </cell>
        </row>
        <row r="6782">
          <cell r="A6782">
            <v>104634</v>
          </cell>
          <cell r="B6782" t="str">
            <v>APLICAÇÃO MANUAL DE GESSO DESEMPENADO (SEM TALISCAS) EM PAREDES COM PÉ DIREITO DUPLO, ESPESSURA DE 1,0CM. AF_03/2023</v>
          </cell>
          <cell r="C6782" t="str">
            <v>M2</v>
          </cell>
          <cell r="D6782">
            <v>34.479999999999997</v>
          </cell>
        </row>
        <row r="6783">
          <cell r="A6783">
            <v>104635</v>
          </cell>
          <cell r="B6783" t="str">
            <v>APLICAÇÃO MANUAL DE GESSO SARRAFEADO (COM TALISCAS) EM PAREDES COM PÉ DIREITO DUPLO, ESPESSURA DE 1,0CM. AF_03/2023</v>
          </cell>
          <cell r="C6783" t="str">
            <v>M2</v>
          </cell>
          <cell r="D6783">
            <v>47.15</v>
          </cell>
        </row>
        <row r="6784">
          <cell r="A6784">
            <v>104636</v>
          </cell>
          <cell r="B6784" t="str">
            <v>APLICAÇÃO MANUAL DE GESSO SARRAFEADO (COM TALISCAS) EM PAREDES COM PÉ DIREITO DUPLO, ESPESSURA DE 1,5CM. AF_03/2023</v>
          </cell>
          <cell r="C6784" t="str">
            <v>M2</v>
          </cell>
          <cell r="D6784">
            <v>55</v>
          </cell>
        </row>
        <row r="6785">
          <cell r="A6785">
            <v>104951</v>
          </cell>
          <cell r="B6785" t="str">
            <v>MASSA ÚNICA, EM ARGAMASSA TRAÇO 1:2:8, PREPARO MECÂNICO, APLICADA MANUALMENTE EM PAREDES INTERNAS DE AMBIENTES COM ÁREA MAIOR QUE 10M², E = 17,5MM, COM TALISCAS. AF_03/2024</v>
          </cell>
          <cell r="C6785" t="str">
            <v>M2</v>
          </cell>
          <cell r="D6785">
            <v>31.98</v>
          </cell>
        </row>
        <row r="6786">
          <cell r="A6786">
            <v>104952</v>
          </cell>
          <cell r="B6786" t="str">
            <v>MASSA ÚNICA, EM ARGAMASSA TRAÇO 1:2:8, PREPARO MANUAL, APLICADA MANUALMENTE EM PAREDES INTERNAS DE AMBIENTES COM ÁREA MAIOR QUE 10M², E = 17,5MM, COM TALISCAS. AF_03/2024</v>
          </cell>
          <cell r="C6786" t="str">
            <v>M2</v>
          </cell>
          <cell r="D6786">
            <v>35.229999999999997</v>
          </cell>
        </row>
        <row r="6787">
          <cell r="A6787">
            <v>104953</v>
          </cell>
          <cell r="B6787" t="str">
            <v>MASSA ÚNICA, EM ARGAMASSA INDUSTRIALIZADA, PREPARO MECÂNICO, APLICADA COM EQUIPAMENTO DE MISTURA E PROJEÇÃO DE ARGAMASSA EM PAREDES INTERNAS, E = 17,5MM, COM TALISCAS. AF_03/2024</v>
          </cell>
          <cell r="C6787" t="str">
            <v>M2</v>
          </cell>
          <cell r="D6787">
            <v>59.56</v>
          </cell>
        </row>
        <row r="6788">
          <cell r="A6788">
            <v>104954</v>
          </cell>
          <cell r="B6788" t="str">
            <v>EMBOÇO, EM ARGAMASSA TRAÇO 1:2:8, PREPARO MANUAL, APLICADO MANUALMENTE EM PAREDES INTERNAS DE AMBIENTES COM PÉ-DIREITO DUPLO E ÁREA ENTRE 5M² E 10M², E = 17,5MM, COM TALISCAS. AF_03/2024</v>
          </cell>
          <cell r="C6788" t="str">
            <v>M2</v>
          </cell>
          <cell r="D6788">
            <v>46.59</v>
          </cell>
        </row>
        <row r="6789">
          <cell r="A6789">
            <v>104955</v>
          </cell>
          <cell r="B6789" t="str">
            <v>MASSA ÚNICA, EM ARGAMASSA TRAÇO 1:2:8, PREPARO MECÂNICO, APLICADA MANUALMENTE EM PAREDES INTERNAS DE AMBIENTES COM PÉ-DIREITO DUPLO E ÁREA MAIOR QUE 10M², E = 17,5MM, COM TALISCAS. AF_03/2024</v>
          </cell>
          <cell r="C6789" t="str">
            <v>M2</v>
          </cell>
          <cell r="D6789">
            <v>40.35</v>
          </cell>
        </row>
        <row r="6790">
          <cell r="A6790">
            <v>104956</v>
          </cell>
          <cell r="B6790" t="str">
            <v>MASSA ÚNICA, EM ARGAMASSA TRAÇO 1:2:8, PREPARO MANUAL, APLICADA MANUALMENTE EM PAREDES INTERNAS DE AMBIENTES COM PÉ-DIREITO DUPLO E ÁREA MAIOR QUE 10M², E = 17,5MM, COM TALISCAS. AF_03/2024</v>
          </cell>
          <cell r="C6790" t="str">
            <v>M2</v>
          </cell>
          <cell r="D6790">
            <v>43.6</v>
          </cell>
        </row>
        <row r="6791">
          <cell r="A6791">
            <v>104957</v>
          </cell>
          <cell r="B6791" t="str">
            <v>EMBOÇO, EM ARGAMASSA TRAÇO 1:2:8, PREPARO MECÂNICO, APLICADO MANUALMENTE EM PAREDES INTERNAS DE AMBIENTES COM PÉ-DIREITO DUPLO E ÁREA MAIOR QUE 10M², E = 17,5MM, COM TALISCAS. AF_03/2024</v>
          </cell>
          <cell r="C6791" t="str">
            <v>M2</v>
          </cell>
          <cell r="D6791">
            <v>39.340000000000003</v>
          </cell>
        </row>
        <row r="6792">
          <cell r="A6792">
            <v>104958</v>
          </cell>
          <cell r="B6792" t="str">
            <v>MASSA ÚNICA, EM ARGAMASSA TRAÇO 1:2:8 PREPARO MECÂNICO, APLICADA MANUALMENTE EM PAREDES INTERNAS DE AMBIENTES COM ÁREA MAIOR QUE 10M², E = 10MM, COM TALISCAS. AF_03/2024</v>
          </cell>
          <cell r="C6792" t="str">
            <v>M2</v>
          </cell>
          <cell r="D6792">
            <v>22.27</v>
          </cell>
        </row>
        <row r="6793">
          <cell r="A6793">
            <v>104959</v>
          </cell>
          <cell r="B6793" t="str">
            <v>MASSA ÚNICA, EM ARGAMASSA TRAÇO 1:2:8 PREPARO MANUAL, APLICADA MANUALMENTE EM PAREDES INTERNAS DE AMBIENTES COM ÁREA MAIOR QUE 10M², E = 10MM, COM TALISCAS. AF_03/2024</v>
          </cell>
          <cell r="C6793" t="str">
            <v>M2</v>
          </cell>
          <cell r="D6793">
            <v>24.33</v>
          </cell>
        </row>
        <row r="6794">
          <cell r="A6794">
            <v>104960</v>
          </cell>
          <cell r="B6794" t="str">
            <v>MASSA ÚNICA, EM ARGAMASSA INDUSTRIALIZADA, PREPARO MECÂNICO, APLICADA COM EQUIPAMENTO DE MISTURA E PROJEÇÃO DE ARGAMASSA EM PAREDES INTERNAS, E = 10MM, COM TALISCAS. AF_03/2024</v>
          </cell>
          <cell r="C6794" t="str">
            <v>M2</v>
          </cell>
          <cell r="D6794">
            <v>38.94</v>
          </cell>
        </row>
        <row r="6795">
          <cell r="A6795">
            <v>104961</v>
          </cell>
          <cell r="B6795" t="str">
            <v>EMBOÇO, EM ARGAMASSA TRAÇO 1:2:8, PREPARO MECÂNICO, APLICADO MANUALMENTE EM PAREDES INTERNAS DE AMBIENTES COM PÉ-DIREITO DUPLO E ÁREA MENOR QUE 5M², E = 17,5MM, COM TALISCAS. AF_03/2024</v>
          </cell>
          <cell r="C6795" t="str">
            <v>M2</v>
          </cell>
          <cell r="D6795">
            <v>50.06</v>
          </cell>
        </row>
        <row r="6796">
          <cell r="A6796">
            <v>104962</v>
          </cell>
          <cell r="B6796" t="str">
            <v>EMBOÇO, EM ARGAMASSA TRAÇO 1:2:8, PREPARO MANUAL, APLICADO MANUALMENTE EM PAREDES INTERNAS DE AMBIENTES COM PÉ-DIREITO DUPLO E ÁREA MENOR QUE 5M², E = 17,5MM, COM TALISCAS. AF_03/2024</v>
          </cell>
          <cell r="C6796" t="str">
            <v>M2</v>
          </cell>
          <cell r="D6796">
            <v>53.31</v>
          </cell>
        </row>
        <row r="6797">
          <cell r="A6797">
            <v>104963</v>
          </cell>
          <cell r="B6797" t="str">
            <v>MASSA ÚNICA, EM ARGAMASSA TRAÇO 1:2:8, PREPARO MECÂNICO, APLICADA MANUALMENTE EM PAREDES INTERNAS DE AMBIENTES COM PÉ-DIREITO DUPLO E ÁREA ENTRE 5M² E 10M², E = 17,5MM, COM TALISCAS. AF_03/2024</v>
          </cell>
          <cell r="C6797" t="str">
            <v>M2</v>
          </cell>
          <cell r="D6797">
            <v>45.28</v>
          </cell>
        </row>
        <row r="6798">
          <cell r="A6798">
            <v>104964</v>
          </cell>
          <cell r="B6798" t="str">
            <v>MASSA ÚNICA, EM ARGAMASSA TRAÇO 1:2:8, PREPARO MANUAL, APLICADA MANUALMENTE EM PAREDES INTERNAS DE AMBIENTES COM PÉ-DIREITO DUPLO E ÁREA ENTRE 5M² E 10M², E = 17,5MM, COM TALISCAS. AF_03/2024</v>
          </cell>
          <cell r="C6798" t="str">
            <v>M2</v>
          </cell>
          <cell r="D6798">
            <v>48.53</v>
          </cell>
        </row>
        <row r="6799">
          <cell r="A6799">
            <v>104965</v>
          </cell>
          <cell r="B6799" t="str">
            <v>EMBOÇO, EM ARGAMASSA TRAÇO 1:2:8, PREPARO MECÂNICO, APLICADO MANUALMENTE EM PAREDES INTERNAS DE AMBIENTES COM PÉ-DIREITO DUPLO E ÁREA ENTRE 5M² E 10M², E = 17,5MM, COM TALISCAS. AF_03/2024</v>
          </cell>
          <cell r="C6799" t="str">
            <v>M2</v>
          </cell>
          <cell r="D6799">
            <v>43.34</v>
          </cell>
        </row>
        <row r="6800">
          <cell r="A6800">
            <v>104966</v>
          </cell>
          <cell r="B6800" t="str">
            <v>EMBOÇO, EM ARGAMASSA TRAÇO 1:2:8, PREPARO MANUAL, APLICADO MANUALMENTE EM PAREDES INTERNAS DE AMBIENTES COM PÉ-DIREITO DUPLO E ÁREA MAIOR QUE 10M², E = 17,5MM, COM TALISCAS. AF_03/2024</v>
          </cell>
          <cell r="C6800" t="str">
            <v>M2</v>
          </cell>
          <cell r="D6800">
            <v>42.59</v>
          </cell>
        </row>
        <row r="6801">
          <cell r="A6801">
            <v>104967</v>
          </cell>
          <cell r="B6801" t="str">
            <v>EMBOÇO, EM ARGAMASSA TRAÇO 1:2:8, PREPARO MECÂNICO, APLICADO MANUALMENTE EM PAREDES INTERNAS DE AMBIENTES COM PÉ-DIREITO DUPLO E ÁREA MENOR QUE 5M², E = 10MM, COM TALISCAS. AF_03/2024</v>
          </cell>
          <cell r="C6801" t="str">
            <v>M2</v>
          </cell>
          <cell r="D6801">
            <v>38.36</v>
          </cell>
        </row>
        <row r="6802">
          <cell r="A6802">
            <v>104968</v>
          </cell>
          <cell r="B6802" t="str">
            <v>EMBOÇO, EM ARGAMASSA TRAÇO 1:2:8, PREPARO MANUAL, APLICADO MANUALMENTE EM PAREDES INTERNAS DE AMBIENTES COM PÉ-DIREITO DUPLO E ÁREA MENOR QUE 5M², E = 10MM, COM TALISCAS. AF_03/2024</v>
          </cell>
          <cell r="C6802" t="str">
            <v>M2</v>
          </cell>
          <cell r="D6802">
            <v>40.42</v>
          </cell>
        </row>
        <row r="6803">
          <cell r="A6803">
            <v>104969</v>
          </cell>
          <cell r="B6803" t="str">
            <v>MASSA ÚNICA, EM ARGAMASSA TRAÇO 1:2:8, PREPARO MECÂNICO, APLICADA MANUALMENTE EM PAREDES INTERNAS DE AMBIENTES COM PÉ-DIREITO DUPLO E ÁREA ENTRE 5M² E 10M², E = 10MM, COM TALISCAS. AF_03/2024</v>
          </cell>
          <cell r="C6803" t="str">
            <v>M2</v>
          </cell>
          <cell r="D6803">
            <v>33.58</v>
          </cell>
        </row>
        <row r="6804">
          <cell r="A6804">
            <v>104970</v>
          </cell>
          <cell r="B6804" t="str">
            <v>MASSA ÚNICA, EM ARGAMASSA TRAÇO 1:2:8, PREPARO MANUAL, APLICADA MANUALMENTE EM PAREDES INTERNAS DE AMBIENTES COM PÉ-DIREITO DUPLO E ÁREA ENTRE 5M² E 10M², E = 10MM, COM TALISCAS. AF_03/2024</v>
          </cell>
          <cell r="C6804" t="str">
            <v>M2</v>
          </cell>
          <cell r="D6804">
            <v>35.64</v>
          </cell>
        </row>
        <row r="6805">
          <cell r="A6805">
            <v>104971</v>
          </cell>
          <cell r="B6805" t="str">
            <v>EMBOÇO, EM ARGAMASSA TRAÇO 1:2:8, PREPARO MECÂNICO, APLICADO MANUALMENTE EM PAREDES INTERNAS DE AMBIENTES COM PÉ-DIREITO DUPLO E ÁREA ENTRE 5M² E 10M², E = 10MM, COM TALISCAS. AF_03/2024</v>
          </cell>
          <cell r="C6805" t="str">
            <v>M2</v>
          </cell>
          <cell r="D6805">
            <v>31.64</v>
          </cell>
        </row>
        <row r="6806">
          <cell r="A6806">
            <v>104972</v>
          </cell>
          <cell r="B6806" t="str">
            <v>EMBOÇO, EM ARGAMASSA TRAÇO 1:2:8, PREPARO MANUAL, APLICADO MANUALMENTE EM PAREDES INTERNAS DE AMBIENTES COM PÉ-DIREITO DUPLO E ÁREA ENTRE 5M² E 10M², E = 10MM, COM TALISCAS. AF_03/2024</v>
          </cell>
          <cell r="C6806" t="str">
            <v>M2</v>
          </cell>
          <cell r="D6806">
            <v>33.700000000000003</v>
          </cell>
        </row>
        <row r="6807">
          <cell r="A6807">
            <v>104973</v>
          </cell>
          <cell r="B6807" t="str">
            <v>MASSA ÚNICA, EM ARGAMASSA TRAÇO 1:2:8, PREPARO MECÂNICO, APLICADA MANUALMENTE EM PAREDES INTERNAS DE AMBIENTES COM PÉ-DIREITO DUPLO ÁREA MAIOR QUE 10M², E = 10MM, COM TALISCAS. AF_03/2024</v>
          </cell>
          <cell r="C6807" t="str">
            <v>M2</v>
          </cell>
          <cell r="D6807">
            <v>28.63</v>
          </cell>
        </row>
        <row r="6808">
          <cell r="A6808">
            <v>104974</v>
          </cell>
          <cell r="B6808" t="str">
            <v>MASSA ÚNICA, EM ARGAMASSA TRAÇO 1:2:8, PREPARO MANUAL, APLICADA MANUALMENTE EM PAREDES INTERNAS DE AMBIENTES COM PÉ-DIREITO DUPLO ÁREA MAIOR QUE 10M², E = 10MM, COM TALISCAS. AF_03/2024</v>
          </cell>
          <cell r="C6808" t="str">
            <v>M2</v>
          </cell>
          <cell r="D6808">
            <v>30.69</v>
          </cell>
        </row>
        <row r="6809">
          <cell r="A6809">
            <v>104975</v>
          </cell>
          <cell r="B6809" t="str">
            <v>EMBOÇO, EM ARGAMASSA TRAÇO 1:2:8, PREPARO MECÂNICO, APLICADO MANUALMENTE EM PAREDES INTERNAS DE AMBIENTES COM PÉ-DIREITO DUPLO E ÁREA MAIOR QUE 10M², E = 10MM, COM TALISCAS. AF_03/2024</v>
          </cell>
          <cell r="C6809" t="str">
            <v>M2</v>
          </cell>
          <cell r="D6809">
            <v>27.63</v>
          </cell>
        </row>
        <row r="6810">
          <cell r="A6810">
            <v>104976</v>
          </cell>
          <cell r="B6810" t="str">
            <v>EMBOÇO, EM ARGAMASSA TRAÇO 1:2:8, PREPARO MANUAL, APLICADO MANUALMENTE EM PAREDES INTERNAS DE AMBIENTES COM PÉ-DIREITO DUPLO E ÁREA MAIOR QUE 10M², E = 10MM, COM TALISCAS. AF_03/2024</v>
          </cell>
          <cell r="C6810" t="str">
            <v>M2</v>
          </cell>
          <cell r="D6810">
            <v>29.69</v>
          </cell>
        </row>
        <row r="6811">
          <cell r="A6811">
            <v>104977</v>
          </cell>
          <cell r="B6811" t="str">
            <v>MASSA ÚNICA, EM ARGAMASSA TRAÇO 1:2:8, PREPARO MECÂNICO, APLICADA MANUALMENTE EM TETO DE AMBIENTES COM PAREDES EM PÉ-DIREITO DUPLO, E = 17,5MM, COM TALISCAS. AF_03/2024</v>
          </cell>
          <cell r="C6811" t="str">
            <v>M2</v>
          </cell>
          <cell r="D6811">
            <v>47.56</v>
          </cell>
        </row>
        <row r="6812">
          <cell r="A6812">
            <v>104978</v>
          </cell>
          <cell r="B6812" t="str">
            <v>MASSA ÚNICA, EM ARGAMASSA TRAÇO 1:2:8, PREPARO MECÂNICO, APLICADA MANUALMENTE EM TETO DE AMBIENTES COM PAREDES EM PÉ-DIREITO DUPLO, E = 10MM, COM TALISCAS. AF_03/2024</v>
          </cell>
          <cell r="C6812" t="str">
            <v>M2</v>
          </cell>
          <cell r="D6812">
            <v>36.020000000000003</v>
          </cell>
        </row>
        <row r="6813">
          <cell r="A6813">
            <v>105185</v>
          </cell>
          <cell r="B6813" t="str">
            <v>REVESTIMENTO DECORATIVO MONOCAMADA EXECUTADO MANUALMENTE EM FACHADA DE UM EDIFÍCIO DE ESTRUTURA CONVENCIONAL E ACABAMENTO CHAPISCADO/FLOCADO. AF_03/2024</v>
          </cell>
          <cell r="C6813" t="str">
            <v>M2</v>
          </cell>
          <cell r="D6813">
            <v>192.37</v>
          </cell>
        </row>
        <row r="6814">
          <cell r="A6814">
            <v>105186</v>
          </cell>
          <cell r="B6814" t="str">
            <v>REVESTIMENTO DECORATIVO MONOCAMADA EXECUTADO MANUALMENTE EM FACHADA DE UM EDIFÍCIO DE ALVENARIA ESTRUTURAL E ACABAMENTO CHAPISCADO/FLOCADO. AF_03/2024</v>
          </cell>
          <cell r="C6814" t="str">
            <v>M2</v>
          </cell>
          <cell r="D6814">
            <v>142.24</v>
          </cell>
        </row>
        <row r="6815">
          <cell r="A6815">
            <v>105187</v>
          </cell>
          <cell r="B6815" t="str">
            <v>REVESTIMENTO DECORATIVO MONOCAMADA EXECUTADO COM EQUIPAMENTO DE PROJEÇÃO EM FACHADA DE UM EDIFÍCIO DE ESTRUTURA CONVENCIONAL E ACABAMENTO CHAPISCADO/FLOCADO. AF_03/2024</v>
          </cell>
          <cell r="C6815" t="str">
            <v>M2</v>
          </cell>
          <cell r="D6815">
            <v>186.64</v>
          </cell>
        </row>
        <row r="6816">
          <cell r="A6816">
            <v>105188</v>
          </cell>
          <cell r="B6816" t="str">
            <v>REVESTIMENTO DECORATIVO MONOCAMADA EXECUTADO COM EQUIPAMENTO DE PROJEÇÃO EM FACHADA DE UM EDIFÍCIO DE ALVENARIA ESTRUTURAL E ACABAMENTO CHAPISCADO/FLOCADO. AF_03/2024</v>
          </cell>
          <cell r="C6816" t="str">
            <v>M2</v>
          </cell>
          <cell r="D6816">
            <v>136.72</v>
          </cell>
        </row>
        <row r="6817">
          <cell r="A6817">
            <v>87244</v>
          </cell>
          <cell r="B6817" t="str">
            <v>REVESTIMENTO CERÂMICO PARA PAREDES EXTERNAS EM PASTILHAS DE PORCELANA 5 X 5 CM (PLACAS DE 30 X 30 CM), ALINHADAS A PRUMO. AF_02/2023</v>
          </cell>
          <cell r="C6817" t="str">
            <v>M2</v>
          </cell>
          <cell r="D6817">
            <v>240.78</v>
          </cell>
        </row>
        <row r="6818">
          <cell r="A6818">
            <v>87245</v>
          </cell>
          <cell r="B6818" t="str">
            <v>REVESTIMENTO CERÂMICO PARA PAREDES EXTERNAS EM PASTILHAS DE PORCELANA 5 X 5 CM (PLACAS DE 30 X 30 CM), ALINHADAS A PRUMO, APLICADO EM SUPERFÍCIES INTERNAS DE SACADA. AF_02/2023</v>
          </cell>
          <cell r="C6818" t="str">
            <v>M2</v>
          </cell>
          <cell r="D6818">
            <v>288.29000000000002</v>
          </cell>
        </row>
        <row r="6819">
          <cell r="A6819">
            <v>87265</v>
          </cell>
          <cell r="B6819" t="str">
            <v>REVESTIMENTO CERÂMICO PARA PAREDES INTERNAS COM PLACAS TIPO ESMALTADA DE DIMENSÕES 20X20 CM APLICADAS NA ALTURA INTEIRA DAS PAREDES.  AF_02/2023_PE</v>
          </cell>
          <cell r="C6819" t="str">
            <v>M2</v>
          </cell>
          <cell r="D6819">
            <v>52.77</v>
          </cell>
        </row>
        <row r="6820">
          <cell r="A6820">
            <v>87267</v>
          </cell>
          <cell r="B6820" t="str">
            <v>REVESTIMENTO CERÂMICO PARA PAREDES INTERNAS COM PLACAS TIPO ESMALTADA DE DIMENSÕES 20X20 CM APLICADAS A MEIA ALTURA DAS PAREDES. AF_02/2023_PE</v>
          </cell>
          <cell r="C6820" t="str">
            <v>M2</v>
          </cell>
          <cell r="D6820">
            <v>57.87</v>
          </cell>
        </row>
        <row r="6821">
          <cell r="A6821">
            <v>87269</v>
          </cell>
          <cell r="B6821" t="str">
            <v>REVESTIMENTO CERÂMICO PARA PAREDES INTERNAS COM PLACAS TIPO ESMALTADA DE DIMENSÕES 25X35 CM APLICADAS NA ALTURA INTEIRA DAS PAREDES. AF_02/2023_PE</v>
          </cell>
          <cell r="C6821" t="str">
            <v>M2</v>
          </cell>
          <cell r="D6821">
            <v>56.54</v>
          </cell>
        </row>
        <row r="6822">
          <cell r="A6822">
            <v>87271</v>
          </cell>
          <cell r="B6822" t="str">
            <v>REVESTIMENTO CERÂMICO PARA PAREDES INTERNAS COM PLACAS TIPO ESMALTADA DE DIMENSÕES 25X35 CM APLICADAS A MEIA ALTURA DAS PAREDES. AF_02/2023_PE</v>
          </cell>
          <cell r="C6822" t="str">
            <v>M2</v>
          </cell>
          <cell r="D6822">
            <v>61.73</v>
          </cell>
        </row>
        <row r="6823">
          <cell r="A6823">
            <v>87273</v>
          </cell>
          <cell r="B6823" t="str">
            <v>REVESTIMENTO CERÂMICO PARA PAREDES INTERNAS COM PLACAS TIPO ESMALTADA DE DIMENSÕES 33X45 CM APLICADAS NA ALTURA INTEIRA DAS PAREDES. AF_02/2023_PE</v>
          </cell>
          <cell r="C6823" t="str">
            <v>M2</v>
          </cell>
          <cell r="D6823">
            <v>59.5</v>
          </cell>
        </row>
        <row r="6824">
          <cell r="A6824">
            <v>87275</v>
          </cell>
          <cell r="B6824" t="str">
            <v>REVESTIMENTO CERÂMICO PARA PAREDES INTERNAS COM PLACAS TIPO ESMALTADA DE DIMENSÕES 33X45 CM APLICADAS A MEIA ALTURA DAS PAREDES. AF_02/2023_PE</v>
          </cell>
          <cell r="C6824" t="str">
            <v>M2</v>
          </cell>
          <cell r="D6824">
            <v>66.349999999999994</v>
          </cell>
        </row>
        <row r="6825">
          <cell r="A6825">
            <v>88788</v>
          </cell>
          <cell r="B6825" t="str">
            <v>REVESTIMENTO CERÂMICO PARA PAREDES EXTERNAS EM PASTILHAS DE PORCELANA 2,5 X 2,5 CM (PLACAS DE 30 X 30 CM), ALINHADAS A PRUMO. AF_02/2023</v>
          </cell>
          <cell r="C6825" t="str">
            <v>M2</v>
          </cell>
          <cell r="D6825">
            <v>312.74</v>
          </cell>
        </row>
        <row r="6826">
          <cell r="A6826">
            <v>88789</v>
          </cell>
          <cell r="B6826" t="str">
            <v>REVESTIMENTO CERÂMICO PARA PAREDES EXTERNAS EM PASTILHAS DE PORCELANA 2,5 X 2,5 CM (PLACAS DE 30 X 30 CM), ALINHADAS A PRUMO, APLICADO EM SUPERFÍCIES INTERNAS DE SACADA. AF_02/2023</v>
          </cell>
          <cell r="C6826" t="str">
            <v>M2</v>
          </cell>
          <cell r="D6826">
            <v>375.08</v>
          </cell>
        </row>
        <row r="6827">
          <cell r="A6827">
            <v>104588</v>
          </cell>
          <cell r="B6827" t="str">
            <v>REVESTIMENTO CERÂMICO PARA PAREDES EXTERNAS, COM PLACAS TIPO GRÊS OU SEMIGRÊS, FORMATO MENOR OU IGUAL A 200 CM2, ALINHADAS A PRUMO. AF_02/2023</v>
          </cell>
          <cell r="C6827" t="str">
            <v>M2</v>
          </cell>
          <cell r="D6827">
            <v>200.33</v>
          </cell>
        </row>
        <row r="6828">
          <cell r="A6828">
            <v>104589</v>
          </cell>
          <cell r="B6828" t="str">
            <v>REVESTIMENTO CERÂMICO PARA PAREDES EXTERNAS, COM PLACAS TIPO GRÊS OU SEMIGRÊS, FORMATO MENOR OU IGUAL A 200 CM2, ALINHADAS A PRUMO, APLICADO  EM SUPERFÍCIES INTERNAS DE SACADA. AF_02/2023</v>
          </cell>
          <cell r="C6828" t="str">
            <v>M2</v>
          </cell>
          <cell r="D6828">
            <v>239.26</v>
          </cell>
        </row>
        <row r="6829">
          <cell r="A6829">
            <v>104590</v>
          </cell>
          <cell r="B6829" t="str">
            <v>REVESTIMENTO CERÂMICO PARA PAREDES EXTERNAS, COM PLACAS TIPO GRÊS OU SEMIGRÊS, FORMATO MENOR OU IGUAL A 200 CM2, DISPOSTAS EM AMARRAÇÃO. AF_02/2023</v>
          </cell>
          <cell r="C6829" t="str">
            <v>M2</v>
          </cell>
          <cell r="D6829">
            <v>221.21</v>
          </cell>
        </row>
        <row r="6830">
          <cell r="A6830">
            <v>104591</v>
          </cell>
          <cell r="B6830" t="str">
            <v>REVESTIMENTO CERÂMICO PARA PAREDES EXTERNAS, COM PLACAS TIPO GRÊS OU SEMIGRÊS, FORMATO MENOR OU IGUAL A 200 CM2, DISPOSTAS EM AMARRAÇÃO, APLICADO  EM SUPERFÍCIES INTERNAS DE SACADA. AF_02/2023</v>
          </cell>
          <cell r="C6830" t="str">
            <v>M2</v>
          </cell>
          <cell r="D6830">
            <v>262.73</v>
          </cell>
        </row>
        <row r="6831">
          <cell r="A6831">
            <v>104611</v>
          </cell>
          <cell r="B6831" t="str">
            <v>REVESTIMENTO CERÂMICO PARA PAREDES INTERNAS COM PLACAS TIPO ESMALTADA DE DIMENSÕES 60X60 CM APLICADAS NA ALTURA INTEIRA DAS PAREDES. AF_02/2023_PE</v>
          </cell>
          <cell r="C6831" t="str">
            <v>M2</v>
          </cell>
          <cell r="D6831">
            <v>82.07</v>
          </cell>
        </row>
        <row r="6832">
          <cell r="A6832">
            <v>104612</v>
          </cell>
          <cell r="B6832" t="str">
            <v>REVESTIMENTO CERÂMICO PARA PAREDES INTERNAS COM PLACAS TIPO ESMALTADA DE DIMENSÕES 60X60 CM APLICADAS A MEIA ALTURA DAS PAREDES. AF_02/2023_PE</v>
          </cell>
          <cell r="C6832" t="str">
            <v>M2</v>
          </cell>
          <cell r="D6832">
            <v>82.83</v>
          </cell>
        </row>
        <row r="6833">
          <cell r="A6833">
            <v>104613</v>
          </cell>
          <cell r="B6833" t="str">
            <v>REVESTIMENTO CERÂMICO PARA PAREDES INTERNAS COM PLACAS TIPO ESMALTADA DE DIMENSÕES 20X20 CM APLICADAS EM DIAGONAL, NA ALTURA INTEIRA DAS PAREDES. AF_02/2023_PE</v>
          </cell>
          <cell r="C6833" t="str">
            <v>M2</v>
          </cell>
          <cell r="D6833">
            <v>56.15</v>
          </cell>
        </row>
        <row r="6834">
          <cell r="A6834">
            <v>104614</v>
          </cell>
          <cell r="B6834" t="str">
            <v>REVESTIMENTO CERÂMICO PARA PAREDES INTERNAS COM PLACAS TIPO ESMALTADA DE DIMENSÕES 20X20 CM APLICADAS EM DIAGONAL, A MEIA ALTURA DAS PAREDES. AF_02/2023_PE</v>
          </cell>
          <cell r="C6834" t="str">
            <v>M2</v>
          </cell>
          <cell r="D6834">
            <v>62.79</v>
          </cell>
        </row>
        <row r="6835">
          <cell r="A6835">
            <v>104615</v>
          </cell>
          <cell r="B6835" t="str">
            <v>REVESTIMENTO CERÂMICO PARA PAREDES INTERNAS COM PLACAS TIPO PASTILHA DE DIMENSÕES 5 X 5 CM (PLACAS DE 30 X 30 CM) CM APLICADAS NA ALTURA INTEIRA DAS PAREDES. AF_02/2023</v>
          </cell>
          <cell r="C6835" t="str">
            <v>M2</v>
          </cell>
          <cell r="D6835">
            <v>239.03</v>
          </cell>
        </row>
        <row r="6836">
          <cell r="A6836">
            <v>104616</v>
          </cell>
          <cell r="B6836" t="str">
            <v>REVESTIMENTO CERÂMICO PARA PAREDES INTERNAS COM PLACAS TIPO PASTILHA DE DIMENSÕES 2,5 X 2,5 CM (PLACAS DE 30 X 30 CM) CM APLICADAS NA ALTURA INTEIRA DAS PAREDES. AF_02/2023</v>
          </cell>
          <cell r="C6836" t="str">
            <v>M2</v>
          </cell>
          <cell r="D6836">
            <v>313.83</v>
          </cell>
        </row>
        <row r="6837">
          <cell r="A6837">
            <v>104617</v>
          </cell>
          <cell r="B6837" t="str">
            <v>REVESTIMENTO CERÂMICO PARA PAREDES INTERNAS COM PLACAS TIPO PASTILHA DE DIMENSÕES 5 X 5 CM (PLACAS DE 30 X 30 CM) CM APLICADAS A MEIA ALTURA DAS PAREDES. AF_02/2023</v>
          </cell>
          <cell r="C6837" t="str">
            <v>M2</v>
          </cell>
          <cell r="D6837">
            <v>249.4</v>
          </cell>
        </row>
        <row r="6838">
          <cell r="A6838">
            <v>104618</v>
          </cell>
          <cell r="B6838" t="str">
            <v>REVESTIMENTO CERÂMICO PARA PAREDES INTERNAS COM PLACAS TIPO PASTILHA DE DIMENSÕES 2,5 X 2,5 CM (PLACAS DE 30 X 30 CM) CM APLICADAS A MEIA ALTURA DAS PAREDES. AF_02/2023</v>
          </cell>
          <cell r="C6838" t="str">
            <v>M2</v>
          </cell>
          <cell r="D6838">
            <v>324.2</v>
          </cell>
        </row>
        <row r="6839">
          <cell r="A6839">
            <v>104619</v>
          </cell>
          <cell r="B6839" t="str">
            <v>RODAPÉ CERÂMICO DE 7CM DE ALTURA COM PLACAS TIPO ESMALTADA DE DIMENSÕES 80X80CM. AF_02/2023</v>
          </cell>
          <cell r="C6839" t="str">
            <v>M</v>
          </cell>
          <cell r="D6839">
            <v>12.18</v>
          </cell>
        </row>
        <row r="6840">
          <cell r="A6840">
            <v>101965</v>
          </cell>
          <cell r="B6840" t="str">
            <v>PEITORIL LINEAR EM GRANITO OU MÁRMORE, L = 15CM, COMPRIMENTO DE ATÉ 2M, ASSENTADO COM ARGAMASSA 1:6 COM ADITIVO. AF_11/2020</v>
          </cell>
          <cell r="C6840" t="str">
            <v>M</v>
          </cell>
          <cell r="D6840">
            <v>80</v>
          </cell>
        </row>
        <row r="6841">
          <cell r="A6841">
            <v>101966</v>
          </cell>
          <cell r="B6841" t="str">
            <v>CHAPIM SOBRE MUROS LINEARES, EM GRANITO OU MÁRMORE, L = 25 CM, ASSENTADO COM ARGAMASSA 1:6 COM ADITIVO. AF_11/2020</v>
          </cell>
          <cell r="C6841" t="str">
            <v>M</v>
          </cell>
          <cell r="D6841">
            <v>85.82</v>
          </cell>
        </row>
        <row r="6842">
          <cell r="A6842">
            <v>101979</v>
          </cell>
          <cell r="B6842" t="str">
            <v>CHAPIM (RUFO CAPA) EM AÇO GALVANIZADO, CORTE 33. AF_11/2020</v>
          </cell>
          <cell r="C6842" t="str">
            <v>M</v>
          </cell>
          <cell r="D6842">
            <v>40.28</v>
          </cell>
        </row>
        <row r="6843">
          <cell r="A6843">
            <v>96112</v>
          </cell>
          <cell r="B6843" t="str">
            <v>FORRO EM MADEIRA PINUS, PARA AMBIENTES RESIDENCIAIS, INCLUSIVE ESTRUTURA UNIDIRECIONAL DE FIXAÇÃO. AF_08/2023</v>
          </cell>
          <cell r="C6843" t="str">
            <v>M2</v>
          </cell>
          <cell r="D6843">
            <v>155.83000000000001</v>
          </cell>
        </row>
        <row r="6844">
          <cell r="A6844">
            <v>96122</v>
          </cell>
          <cell r="B6844" t="str">
            <v>ACABAMENTOS PARA FORRO (RODA-FORRO EM MADEIRA PINUS). AF_08/2023</v>
          </cell>
          <cell r="C6844" t="str">
            <v>M</v>
          </cell>
          <cell r="D6844">
            <v>47.75</v>
          </cell>
        </row>
        <row r="6845">
          <cell r="A6845">
            <v>104756</v>
          </cell>
          <cell r="B6845" t="str">
            <v>FORRO EM MADEIRA PINUS, PARA AMBIENTES RESIDENCIAIS E COMERCIAIS, INCLUSIVE ESTRUTURA BIDIRECIONAL DE FIXAÇÃO. AF_08/2023</v>
          </cell>
          <cell r="C6845" t="str">
            <v>M2</v>
          </cell>
          <cell r="D6845">
            <v>205.3</v>
          </cell>
        </row>
        <row r="6846">
          <cell r="A6846">
            <v>96109</v>
          </cell>
          <cell r="B6846" t="str">
            <v>FORRO EM PLACAS DE GESSO, PARA AMBIENTES RESIDENCIAIS. AF_08/2023_PS</v>
          </cell>
          <cell r="C6846" t="str">
            <v>M2</v>
          </cell>
          <cell r="D6846">
            <v>46.41</v>
          </cell>
        </row>
        <row r="6847">
          <cell r="A6847">
            <v>96110</v>
          </cell>
          <cell r="B6847" t="str">
            <v>FORRO EM DRYWALL PARA AMBIENTES RESIDENCIAIS, INCLUSIVE ESTRUTURA UNIDIRECIONAL DE FIXAÇÃO. AF_08/2023_PS</v>
          </cell>
          <cell r="C6847" t="str">
            <v>M2</v>
          </cell>
          <cell r="D6847">
            <v>71</v>
          </cell>
        </row>
        <row r="6848">
          <cell r="A6848">
            <v>96113</v>
          </cell>
          <cell r="B6848" t="str">
            <v>FORRO EM PLACAS DE GESSO, PARA AMBIENTES COMERCIAIS. AF_08/2023_PS</v>
          </cell>
          <cell r="C6848" t="str">
            <v>M2</v>
          </cell>
          <cell r="D6848">
            <v>42.03</v>
          </cell>
        </row>
        <row r="6849">
          <cell r="A6849">
            <v>96114</v>
          </cell>
          <cell r="B6849" t="str">
            <v>FORRO EM DRYWALL, PARA AMBIENTES COMERCIAIS, INCLUSIVE ESTRUTURA BIRECIONAL DE FIXAÇÃO. AF_08/2023_PS</v>
          </cell>
          <cell r="C6849" t="str">
            <v>M2</v>
          </cell>
          <cell r="D6849">
            <v>70.14</v>
          </cell>
        </row>
        <row r="6850">
          <cell r="A6850">
            <v>96120</v>
          </cell>
          <cell r="B6850" t="str">
            <v>ACABAMENTOS PARA FORRO (MOLDURA DE GESSO). AF_08/2023</v>
          </cell>
          <cell r="C6850" t="str">
            <v>M</v>
          </cell>
          <cell r="D6850">
            <v>2.74</v>
          </cell>
        </row>
        <row r="6851">
          <cell r="A6851">
            <v>96123</v>
          </cell>
          <cell r="B6851" t="str">
            <v>ACABAMENTOS PARA FORRO (MOLDURA EM DRYWALL, COM LARGURA DE 15 CM). AF_08/2023_PS</v>
          </cell>
          <cell r="C6851" t="str">
            <v>M</v>
          </cell>
          <cell r="D6851">
            <v>26.62</v>
          </cell>
        </row>
        <row r="6852">
          <cell r="A6852">
            <v>99054</v>
          </cell>
          <cell r="B6852" t="str">
            <v>ACABAMENTOS PARA FORRO (SANCA DE GESSO, MONTADA NA OBRA). AF_08/2023_PS</v>
          </cell>
          <cell r="C6852" t="str">
            <v>M2</v>
          </cell>
          <cell r="D6852">
            <v>52.89</v>
          </cell>
        </row>
        <row r="6853">
          <cell r="A6853">
            <v>96111</v>
          </cell>
          <cell r="B6853" t="str">
            <v>FORRO EM RÉGUAS DE PVC, FRISADO, PARA AMBIENTES RESIDENCIAIS, INCLUSIVE ESTRUTURA UNIDIRECIONAL DE FIXAÇÃO. AF_08/2023_PS</v>
          </cell>
          <cell r="C6853" t="str">
            <v>M2</v>
          </cell>
          <cell r="D6853">
            <v>58.81</v>
          </cell>
        </row>
        <row r="6854">
          <cell r="A6854">
            <v>96116</v>
          </cell>
          <cell r="B6854" t="str">
            <v>FORRO EM RÉGUAS DE PVC, FRISADO, PARA AMBIENTES COMERCIAIS, INCLUSIVE ESTRUTURA BIDIRECIONAL DE FIXAÇÃO. AF_08/2023_PS</v>
          </cell>
          <cell r="C6854" t="str">
            <v>M2</v>
          </cell>
          <cell r="D6854">
            <v>59.31</v>
          </cell>
        </row>
        <row r="6855">
          <cell r="A6855">
            <v>96121</v>
          </cell>
          <cell r="B6855" t="str">
            <v>ACABAMENTOS PARA FORRO (RODA-FORRO EM PERFIL METÁLICO E PLÁSTICO). AF_08/2023</v>
          </cell>
          <cell r="C6855" t="str">
            <v>M</v>
          </cell>
          <cell r="D6855">
            <v>12.24</v>
          </cell>
        </row>
        <row r="6856">
          <cell r="A6856">
            <v>96485</v>
          </cell>
          <cell r="B6856" t="str">
            <v>FORRO EM RÉGUAS DE PVC, LISO, PARA AMBIENTES RESIDENCIAIS, INCLUSIVE ESTRUTURA UNIDIRECIONAL DE FIXAÇÃO. AF_08/2023_PS</v>
          </cell>
          <cell r="C6856" t="str">
            <v>M2</v>
          </cell>
          <cell r="D6856">
            <v>67.62</v>
          </cell>
        </row>
        <row r="6857">
          <cell r="A6857">
            <v>96486</v>
          </cell>
          <cell r="B6857" t="str">
            <v>FORRO EM RÉGUAS DE PVC, LISO, PARA AMBIENTES COMERCIAIS, INCLUSIVE ESTRUTURA BIDIRECIONAL DE FIXAÇÃO. AF_08/2023_PS</v>
          </cell>
          <cell r="C6857" t="str">
            <v>M2</v>
          </cell>
          <cell r="D6857">
            <v>68.12</v>
          </cell>
        </row>
        <row r="6858">
          <cell r="A6858">
            <v>91515</v>
          </cell>
          <cell r="B6858" t="str">
            <v>ESTUCAMENTO DE DENSIDADE BAIXA DE PANOS DE FACHADA DO SISTEMA DE PAREDES DE CONCRETO EM EDIFICAÇÕES DE MÚLTIPLOS PAVIMENTOS, PAVIMENTOS SUPERIORES, UTILIZAÇÃO DE ARGAMASSA COLANTE. AF_12/2024</v>
          </cell>
          <cell r="C6858" t="str">
            <v>M2</v>
          </cell>
          <cell r="D6858">
            <v>4.7699999999999996</v>
          </cell>
        </row>
        <row r="6859">
          <cell r="A6859">
            <v>91519</v>
          </cell>
          <cell r="B6859" t="str">
            <v>ESTUCAMENTO DE DENSIDADE BAIXA DE PANOS DE FACHADA DO SISTEMA DE PAREDES DE CONCRETO EM UNIDADES HABITACIONAIS DE PAVIMENTO ÚNICO, UTILIZAÇÃO DE ARGAMASSA COLANTE. AF_12/2024</v>
          </cell>
          <cell r="C6859" t="str">
            <v>M2</v>
          </cell>
          <cell r="D6859">
            <v>2</v>
          </cell>
        </row>
        <row r="6860">
          <cell r="A6860">
            <v>91520</v>
          </cell>
          <cell r="B6860" t="str">
            <v>ESTUCAMENTO DE DENSIDADE BAIXA NAS FACES INTERNAS DE PAREDES DO SISTEMA DE PAREDES DE CONCRETO, EM AMBIENTES COM ÁREA ENTRE 5 M² E 10 M², UTILIZAÇÃO DE ARGAMASSA COLANTE. AF_12/2024</v>
          </cell>
          <cell r="C6860" t="str">
            <v>M2</v>
          </cell>
          <cell r="D6860">
            <v>2.02</v>
          </cell>
        </row>
        <row r="6861">
          <cell r="A6861">
            <v>91522</v>
          </cell>
          <cell r="B6861" t="str">
            <v>ESTUCAMENTO PARA QUALQUER REVESTIMENTO, EM TETO DO SISTEMA DE PAREDES DE CONCRETO, EM AMBIENTES COM ÁREA ENTRE 5 M² E 10 M², UTILIZAÇÃO DE ARGAMASSA COLANTE. AF_12/2024</v>
          </cell>
          <cell r="C6861" t="str">
            <v>M2</v>
          </cell>
          <cell r="D6861">
            <v>3.39</v>
          </cell>
        </row>
        <row r="6862">
          <cell r="A6862">
            <v>91525</v>
          </cell>
          <cell r="B6862" t="str">
            <v>ESTUCAMENTO DE DENSIDADE ALTA NAS FACES INTERNAS DE PAREDES DO SISTEMA DE PAREDES DE CONCRETO, EM AMBIENTES COM ÁREA ENTRE 5 M² E 10 M², UTILIZAÇÃO DE ARGAMASSA COLANTE. AF_12/2024</v>
          </cell>
          <cell r="C6862" t="str">
            <v>M2</v>
          </cell>
          <cell r="D6862">
            <v>6.9</v>
          </cell>
        </row>
        <row r="6863">
          <cell r="A6863">
            <v>104412</v>
          </cell>
          <cell r="B6863" t="str">
            <v>ESTUCAMENTO PARA QUALQUER REVESTIMENTO, EM TETO DO SISTEMA DE PAREDES DE CONCRETO, EM AMBIENTES COM ÁREA MAIOR OU IGUAL A 10 M², UTILIZAÇÃO DE ARGAMASSA COLANTE. AF_12/2024</v>
          </cell>
          <cell r="C6863" t="str">
            <v>M2</v>
          </cell>
          <cell r="D6863">
            <v>3.05</v>
          </cell>
        </row>
        <row r="6864">
          <cell r="A6864">
            <v>104413</v>
          </cell>
          <cell r="B6864" t="str">
            <v>ESTUCAMENTO PARA QUALQUER REVESTIMENTO, EM TETO DO SISTEMA DE PAREDES DE CONCRETO, EM AMBIENTES COM ÁREA MENOR OU IGUAL A 5 M², UTILIZAÇÃO DE ARGAMASSA COLANTE. AF_12/2024</v>
          </cell>
          <cell r="C6864" t="str">
            <v>M2</v>
          </cell>
          <cell r="D6864">
            <v>5.18</v>
          </cell>
        </row>
        <row r="6865">
          <cell r="A6865">
            <v>104414</v>
          </cell>
          <cell r="B6865" t="str">
            <v>ESTUCAMENTO DE DENSIDADE ALTA NAS FACES INTERNAS DE PAREDES DO SISTEMA DE PAREDES DE CONCRETO, EM AMBIENTES COM ÁREA MAIOR OU IGUAL A 10 M², UTILIZAÇÃO DE ARGAMASSA COLANTE. AF_12/2024</v>
          </cell>
          <cell r="C6865" t="str">
            <v>M2</v>
          </cell>
          <cell r="D6865">
            <v>6.08</v>
          </cell>
        </row>
        <row r="6866">
          <cell r="A6866">
            <v>104415</v>
          </cell>
          <cell r="B6866" t="str">
            <v>ESTUCAMENTO DE DENSIDADE ALTA NAS FACES INTERNAS DE PAREDES DO SISTEMA DE PAREDES DE CONCRETO, EM AMBIENTES COM ÁREA MENOR OU IGUAL A 5 M², UTILIZAÇÃO DE ARGAMASSA COLANTE. AF_12/2024</v>
          </cell>
          <cell r="C6866" t="str">
            <v>M2</v>
          </cell>
          <cell r="D6866">
            <v>11.18</v>
          </cell>
        </row>
        <row r="6867">
          <cell r="A6867">
            <v>104416</v>
          </cell>
          <cell r="B6867" t="str">
            <v>ESTUCAMENTO DE DENSIDADE BAIXA NAS FACES INTERNAS DE PAREDES DO SISTEMA DE PAREDES DE CONCRETO, EM AMBIENTES COM ÁREA MAIOR OU IGUAL A 10 M², UTILIZAÇÃO DE ARGAMASSA COLANTE. AF_12/2024</v>
          </cell>
          <cell r="C6867" t="str">
            <v>M2</v>
          </cell>
          <cell r="D6867">
            <v>1.67</v>
          </cell>
        </row>
        <row r="6868">
          <cell r="A6868">
            <v>104417</v>
          </cell>
          <cell r="B6868" t="str">
            <v>ESTUCAMENTO DE DENSIDADE BAIXA NAS FACES INTERNAS DE PAREDES DO SISTEMA DE PAREDES DE CONCRETO, EM AMBIENTES COM ÁREA MENOR OU IGUAL A 5 M², UTILIZAÇÃO DE ARGAMASSA COLANTE. AF_12/2024</v>
          </cell>
          <cell r="C6868" t="str">
            <v>M2</v>
          </cell>
          <cell r="D6868">
            <v>3.78</v>
          </cell>
        </row>
        <row r="6869">
          <cell r="A6869">
            <v>104418</v>
          </cell>
          <cell r="B6869" t="str">
            <v>ESTUCAMENTO DE DENSIDADE BAIXA DE PANOS DE FACHADA DO SISTEMA DE PAREDES DE CONCRETO EM EDIFICAÇÕES DE MÚLTIPLOS PAVIMENTOS, PAVIMENTO TÉRREO, UTILIZAÇÃO DE ARGAMASSA COLANTE. AF_12/2024</v>
          </cell>
          <cell r="C6869" t="str">
            <v>M2</v>
          </cell>
          <cell r="D6869">
            <v>2.61</v>
          </cell>
        </row>
        <row r="6870">
          <cell r="A6870">
            <v>104419</v>
          </cell>
          <cell r="B6870" t="str">
            <v>ESTUCAMENTO DE DENSIDADE BAIXA DE PANOS DE FACHADA DO SISTEMA DE PAREDES DE CONCRETO EM UNIDADES HABITACIONAIS DE DOIS PAVIMENTOS (SOBRADO), ACESSO COM ANDAIME FACHADEIRO, UTILIZAÇÃO DE ARGAMASSA COLANTE. AF_12/2024</v>
          </cell>
          <cell r="C6870" t="str">
            <v>M2</v>
          </cell>
          <cell r="D6870">
            <v>4.1399999999999997</v>
          </cell>
        </row>
        <row r="6871">
          <cell r="A6871">
            <v>104421</v>
          </cell>
          <cell r="B6871" t="str">
            <v>ESTUCAMENTO DE DENSIDADE ALTA DE PANOS DE FACHADA DO SISTEMA DE PAREDES DE CONCRETO EM EDIFICAÇÕES DE MÚLTIPLOS PAVIMENTOS, PAVIMENTOS SUPERIORES, UTILIZAÇÃO DE ARGAMASSA COLANTE. AF_12/2024</v>
          </cell>
          <cell r="C6871" t="str">
            <v>M2</v>
          </cell>
          <cell r="D6871">
            <v>14.93</v>
          </cell>
        </row>
        <row r="6872">
          <cell r="A6872">
            <v>104422</v>
          </cell>
          <cell r="B6872" t="str">
            <v>ESTUCAMENTO DE DENSIDADE ALTA DE PANOS DE FACHADA DO SISTEMA DE PAREDES DE CONCRETO EM EDIFICAÇÕES DE MÚLTIPLOS PAVIMENTOS, PAVIMENTO TÉRREO, UTILIZAÇÃO DE ARGAMASSA COLANTE. AF_12/2024</v>
          </cell>
          <cell r="C6872" t="str">
            <v>M2</v>
          </cell>
          <cell r="D6872">
            <v>9.75</v>
          </cell>
        </row>
        <row r="6873">
          <cell r="A6873">
            <v>104423</v>
          </cell>
          <cell r="B6873" t="str">
            <v>ESTUCAMENTO DE DENSIDADE ALTA DE PANOS DE FACHADA DO SISTEMA DE PAREDES DE CONCRETO EM UNIDADES HABITACIONAIS DE DOIS PAVIMENTOS (SOBRADO), ACESSO COM ANDAIME FACHADEIRO, UTILIZAÇÃO DE ARGAMASSA COLANTE. AF_12/2024</v>
          </cell>
          <cell r="C6873" t="str">
            <v>M2</v>
          </cell>
          <cell r="D6873">
            <v>13.39</v>
          </cell>
        </row>
        <row r="6874">
          <cell r="A6874">
            <v>104425</v>
          </cell>
          <cell r="B6874" t="str">
            <v>ESTUCAMENTO DE DENSIDADE ALTA DE PANOS DE FACHADA DO SISTEMA DE PAREDES DE CONCRETO EM UNIDADES HABITACIONAIS DE PAVIMENTO ÚNICO, UTILIZAÇÃO DE ARGAMASSA COLANTE. AF_12/2024</v>
          </cell>
          <cell r="C6874" t="str">
            <v>M2</v>
          </cell>
          <cell r="D6874">
            <v>8.18</v>
          </cell>
        </row>
        <row r="6875">
          <cell r="A6875">
            <v>105816</v>
          </cell>
          <cell r="B6875" t="str">
            <v>ESTUCAMENTO DE DENSIDADE ALTA NAS FACES INTERNAS DE PAREDES DO SISTEMA DE PAREDES DE CONCRETO, EM AMBIENTES COM ÁREA MAIOR OU IGUAL A 10 M², UTILIZAÇÃO DE ARGAMASSA POLIMÉRICA. AF_12/2024</v>
          </cell>
          <cell r="C6875" t="str">
            <v>M2</v>
          </cell>
          <cell r="D6875">
            <v>9.69</v>
          </cell>
        </row>
        <row r="6876">
          <cell r="A6876">
            <v>105817</v>
          </cell>
          <cell r="B6876" t="str">
            <v>ESTUCAMENTO DE DENSIDADE ALTA NAS FACES INTERNAS DE PAREDES DO SISTEMA DE PAREDES DE CONCRETO, EM AMBIENTES COM ÁREA MAIOR OU IGUAL A 10 M², UTILIZAÇÃO DE ARGAMASSA TRAÇO 1:1:6 (CIM:CAL:AREIA). AF_12/2024</v>
          </cell>
          <cell r="C6876" t="str">
            <v>M2</v>
          </cell>
          <cell r="D6876">
            <v>4.34</v>
          </cell>
        </row>
        <row r="6877">
          <cell r="A6877">
            <v>105818</v>
          </cell>
          <cell r="B6877" t="str">
            <v>ESTUCAMENTO DE DENSIDADE ALTA NAS FACES INTERNAS DE PAREDES DO SISTEMA DE PAREDES DE CONCRETO, EM AMBIENTES COM ÁREA ENTRE 5 M² E 10 M², UTILIZAÇÃO DE ARGAMASSA POLIMÉRICA. AF_12/2024</v>
          </cell>
          <cell r="C6877" t="str">
            <v>M2</v>
          </cell>
          <cell r="D6877">
            <v>10.51</v>
          </cell>
        </row>
        <row r="6878">
          <cell r="A6878">
            <v>105819</v>
          </cell>
          <cell r="B6878" t="str">
            <v>ESTUCAMENTO DE DENSIDADE ALTA NAS FACES INTERNAS DE PAREDES DO SISTEMA DE PAREDES DE CONCRETO, EM AMBIENTES COM ÁREA ENTRE 5 M² E 10 M², UTILIZAÇÃO DE ARGAMASSA TRAÇO 1:1:6 (CIM:CAL:AREIA). AF_12/2024</v>
          </cell>
          <cell r="C6878" t="str">
            <v>M2</v>
          </cell>
          <cell r="D6878">
            <v>5.16</v>
          </cell>
        </row>
        <row r="6879">
          <cell r="A6879">
            <v>105820</v>
          </cell>
          <cell r="B6879" t="str">
            <v>ESTUCAMENTO DE DENSIDADE ALTA NAS FACES INTERNAS DE PAREDES DO SISTEMA DE PAREDES DE CONCRETO, EM AMBIENTES COM ÁREA MENOR OU IGUAL A 5 M², UTILIZAÇÃO DE ARGAMASSA POLIMÉRICA. AF_12/2024</v>
          </cell>
          <cell r="C6879" t="str">
            <v>M2</v>
          </cell>
          <cell r="D6879">
            <v>14.79</v>
          </cell>
        </row>
        <row r="6880">
          <cell r="A6880">
            <v>105821</v>
          </cell>
          <cell r="B6880" t="str">
            <v>ESTUCAMENTO DE DENSIDADE ALTA NAS FACES INTERNAS DE PAREDES DO SISTEMA DE PAREDES DE CONCRETO, EM AMBIENTES COM ÁREA MENOR OU IGUAL A 5 M², UTILIZAÇÃO DE ARGAMASSA TRAÇO 1:1:6 (CIM:CAL:AREIA). AF_12/2024</v>
          </cell>
          <cell r="C6880" t="str">
            <v>M2</v>
          </cell>
          <cell r="D6880">
            <v>9.44</v>
          </cell>
        </row>
        <row r="6881">
          <cell r="A6881">
            <v>105822</v>
          </cell>
          <cell r="B6881" t="str">
            <v>ESTUCAMENTO DE DENSIDADE ALTA DE PANOS DE FACHADA DO SISTEMA DE PAREDES DE CONCRETO EM EDIFICAÇÕES DE MÚLTIPLOS PAVIMENTOS, PAVIMENTOS SUPERIORES, UTILIZAÇÃO DE ARGAMASSA POLIMÉRICA. AF_12/2024</v>
          </cell>
          <cell r="C6881" t="str">
            <v>M2</v>
          </cell>
          <cell r="D6881">
            <v>17</v>
          </cell>
        </row>
        <row r="6882">
          <cell r="A6882">
            <v>105823</v>
          </cell>
          <cell r="B6882" t="str">
            <v>ESTUCAMENTO DE DENSIDADE ALTA DE PANOS DE FACHADA DO SISTEMA DE PAREDES DE CONCRETO EM EDIFICAÇÕES DE MÚLTIPLOS PAVIMENTOS, PAVIMENTOS SUPERIORES, UTILIZAÇÃO DE ARGAMASSA TRAÇO 1:0,5:4,5 (CIM:CAL:AREIA). AF_12/2024</v>
          </cell>
          <cell r="C6882" t="str">
            <v>M2</v>
          </cell>
          <cell r="D6882">
            <v>11.61</v>
          </cell>
        </row>
        <row r="6883">
          <cell r="A6883">
            <v>105824</v>
          </cell>
          <cell r="B6883" t="str">
            <v>ESTUCAMENTO DE DENSIDADE ALTA DE PANOS DE FACHADA DO SISTEMA DE PAREDES DE CONCRETO EM EDIFICAÇÕES DE MÚLTIPLOS PAVIMENTOS, PAVIMENTO TÉRREO, UTILIZAÇÃO DE ARGAMASSA POLIMÉRICA. AF_12/2024</v>
          </cell>
          <cell r="C6883" t="str">
            <v>M2</v>
          </cell>
          <cell r="D6883">
            <v>11.82</v>
          </cell>
        </row>
        <row r="6884">
          <cell r="A6884">
            <v>105825</v>
          </cell>
          <cell r="B6884" t="str">
            <v>ESTUCAMENTO DE DENSIDADE ALTA DE PANOS DE FACHADA DO SISTEMA DE PAREDES DE CONCRETO EM EDIFICAÇÕES DE MÚLTIPLOS PAVIMENTOS, PAVIMENTO TÉRREO, UTILIZAÇÃO DE ARGAMASSA TRAÇO 1:0,5:4,5 (CIM:CAL:AREIA). AF_12/2024</v>
          </cell>
          <cell r="C6884" t="str">
            <v>M2</v>
          </cell>
          <cell r="D6884">
            <v>6.43</v>
          </cell>
        </row>
        <row r="6885">
          <cell r="A6885">
            <v>105826</v>
          </cell>
          <cell r="B6885" t="str">
            <v>ESTUCAMENTO DE DENSIDADE ALTA DE PANOS DE FACHADA DO SISTEMA DE PAREDES DE CONCRETO EM UNIDADES HABITACIONAIS DE DOIS PAVIMENTOS (SOBRADO), ACESSO COM ANDAIME FACHADEIRO, UTILIZAÇÃO DE ARGAMASSA POLIMÉRICA. AF_12/2024</v>
          </cell>
          <cell r="C6885" t="str">
            <v>M2</v>
          </cell>
          <cell r="D6885">
            <v>15.46</v>
          </cell>
        </row>
        <row r="6886">
          <cell r="A6886">
            <v>105827</v>
          </cell>
          <cell r="B6886" t="str">
            <v>ESTUCAMENTO DE DENSIDADE ALTA DE PANOS DE FACHADA DO SISTEMA DE PAREDES DE CONCRETO EM UNIDADES HABITACIONAIS DE DOIS PAVIMENTOS (SOBRADO), ACESSO COM ANDAIME FACHADEIRO, UTILIZAÇÃO DE ARGAMASSA TRAÇO 1:0,5:4,5 (CIM:CAL:AREIA). AF_12/2024</v>
          </cell>
          <cell r="C6886" t="str">
            <v>M2</v>
          </cell>
          <cell r="D6886">
            <v>10.07</v>
          </cell>
        </row>
        <row r="6887">
          <cell r="A6887">
            <v>105828</v>
          </cell>
          <cell r="B6887" t="str">
            <v>ESTUCAMENTO DE DENSIDADE ALTA DE PANOS DE FACHADA DO SISTEMA DE PAREDES DE CONCRETO EM UNIDADES HABITACIONAIS DE PAVIMENTO ÚNICO, UTILIZAÇÃO DE ARGAMASSA POLIMÉRICA. AF_12/2024</v>
          </cell>
          <cell r="C6887" t="str">
            <v>M2</v>
          </cell>
          <cell r="D6887">
            <v>10.25</v>
          </cell>
        </row>
        <row r="6888">
          <cell r="A6888">
            <v>105829</v>
          </cell>
          <cell r="B6888" t="str">
            <v>ESTUCAMENTO DE DENSIDADE ALTA DE PANOS DE FACHADA DO SISTEMA DE PAREDES DE CONCRETO EM UNIDADES HABITACIONAIS DE PAVIMENTO ÚNICO, UTILIZAÇÃO DE ARGAMASSA TRAÇO 1:0,5:4,5 (CIM:CAL:AREIA). AF_12/2024</v>
          </cell>
          <cell r="C6888" t="str">
            <v>M2</v>
          </cell>
          <cell r="D6888">
            <v>4.8600000000000003</v>
          </cell>
        </row>
        <row r="6889">
          <cell r="A6889">
            <v>87280</v>
          </cell>
          <cell r="B6889" t="str">
            <v>ARGAMASSA TRAÇO 1:7 (EM VOLUME DE CIMENTO E AREIA MÉDIA ÚMIDA) COM ADIÇÃO DE PLASTIFICANTE PARA EMBOÇO/MASSA ÚNICA/ASSENTAMENTO DE ALVENARIA DE VEDAÇÃO, PREPARO MECÂNICO COM BETONEIRA 400 L. AF_08/2019</v>
          </cell>
          <cell r="C6889" t="str">
            <v>M3</v>
          </cell>
          <cell r="D6889">
            <v>407.89</v>
          </cell>
        </row>
        <row r="6890">
          <cell r="A6890">
            <v>87281</v>
          </cell>
          <cell r="B6890" t="str">
            <v>ARGAMASSA TRAÇO 1:7 (EM VOLUME DE CIMENTO E AREIA MÉDIA ÚMIDA) COM ADIÇÃO DE PLASTIFICANTE PARA EMBOÇO/MASSA ÚNICA/ASSENTAMENTO DE ALVENARIA DE VEDAÇÃO, PREPARO MECÂNICO COM BETONEIRA 600 L. AF_08/2019</v>
          </cell>
          <cell r="C6890" t="str">
            <v>M3</v>
          </cell>
          <cell r="D6890">
            <v>393.31</v>
          </cell>
        </row>
        <row r="6891">
          <cell r="A6891">
            <v>87283</v>
          </cell>
          <cell r="B6891" t="str">
            <v>ARGAMASSA TRAÇO 1:6 (EM VOLUME DE CIMENTO E AREIA MÉDIA ÚMIDA) COM ADIÇÃO DE PLASTIFICANTE PARA EMBOÇO/MASSA ÚNICA/ASSENTAMENTO DE ALVENARIA DE VEDAÇÃO, PREPARO MECÂNICO COM BETONEIRA 400 L. AF_08/2019</v>
          </cell>
          <cell r="C6891" t="str">
            <v>M3</v>
          </cell>
          <cell r="D6891">
            <v>417.7</v>
          </cell>
        </row>
        <row r="6892">
          <cell r="A6892">
            <v>87284</v>
          </cell>
          <cell r="B6892" t="str">
            <v>ARGAMASSA TRAÇO 1:6 (EM VOLUME DE CIMENTO E AREIA MÉDIA ÚMIDA) COM ADIÇÃO DE PLASTIFICANTE PARA EMBOÇO/MASSA ÚNICA/ASSENTAMENTO DE ALVENARIA DE VEDAÇÃO, PREPARO MECÂNICO COM BETONEIRA 600 L. AF_08/2019</v>
          </cell>
          <cell r="C6892" t="str">
            <v>M3</v>
          </cell>
          <cell r="D6892">
            <v>402.52</v>
          </cell>
        </row>
        <row r="6893">
          <cell r="A6893">
            <v>87286</v>
          </cell>
          <cell r="B6893" t="str">
            <v>ARGAMASSA TRAÇO 1:1:6 (EM VOLUME DE CIMENTO, CAL E AREIA MÉDIA ÚMIDA) PARA EMBOÇO/MASSA ÚNICA/ASSENTAMENTO DE ALVENARIA DE VEDAÇÃO, PREPARO MECÂNICO COM BETONEIRA 400 L. AF_08/2019</v>
          </cell>
          <cell r="C6893" t="str">
            <v>M3</v>
          </cell>
          <cell r="D6893">
            <v>551.05999999999995</v>
          </cell>
        </row>
        <row r="6894">
          <cell r="A6894">
            <v>87287</v>
          </cell>
          <cell r="B6894" t="str">
            <v>ARGAMASSA TRAÇO 1:1:6 (EM VOLUME DE CIMENTO, CAL E AREIA MÉDIA ÚMIDA) PARA EMBOÇO/MASSA ÚNICA/ASSENTAMENTO DE ALVENARIA DE VEDAÇÃO, PREPARO MECÂNICO COM BETONEIRA 600 L. AF_08/2019</v>
          </cell>
          <cell r="C6894" t="str">
            <v>M3</v>
          </cell>
          <cell r="D6894">
            <v>520.74</v>
          </cell>
        </row>
        <row r="6895">
          <cell r="A6895">
            <v>87289</v>
          </cell>
          <cell r="B6895" t="str">
            <v>ARGAMASSA TRAÇO 1:1,5:7,5 (EM VOLUME DE CIMENTO, CAL E AREIA MÉDIA ÚMIDA) PARA EMBOÇO/MASSA ÚNICA/ASSENTAMENTO DE ALVENARIA DE VEDAÇÃO, PREPARO MECÂNICO COM BETONEIRA 400 L. AF_08/2019</v>
          </cell>
          <cell r="C6895" t="str">
            <v>M3</v>
          </cell>
          <cell r="D6895">
            <v>536.48</v>
          </cell>
        </row>
        <row r="6896">
          <cell r="A6896">
            <v>87290</v>
          </cell>
          <cell r="B6896" t="str">
            <v>ARGAMASSA TRAÇO 1:1,5:7,5 (EM VOLUME DE CIMENTO, CAL E AREIA MÉDIA ÚMIDA) PARA EMBOÇO/MASSA ÚNICA/ASSENTAMENTO DE ALVENARIA DE VEDAÇÃO, PREPARO MECÂNICO COM BETONEIRA 600 L. AF_08/2019</v>
          </cell>
          <cell r="C6896" t="str">
            <v>M3</v>
          </cell>
          <cell r="D6896">
            <v>518.38</v>
          </cell>
        </row>
        <row r="6897">
          <cell r="A6897">
            <v>87292</v>
          </cell>
          <cell r="B6897" t="str">
            <v>ARGAMASSA TRAÇO 1:2:8 (EM VOLUME DE CIMENTO, CAL E AREIA MÉDIA ÚMIDA) PARA EMBOÇO/MASSA ÚNICA/ASSENTAMENTO DE ALVENARIA DE VEDAÇÃO, PREPARO MECÂNICO COM BETONEIRA 400 L. AF_08/2019</v>
          </cell>
          <cell r="C6897" t="str">
            <v>M3</v>
          </cell>
          <cell r="D6897">
            <v>551.62</v>
          </cell>
        </row>
        <row r="6898">
          <cell r="A6898">
            <v>87294</v>
          </cell>
          <cell r="B6898" t="str">
            <v>ARGAMASSA TRAÇO 1:2:9 (EM VOLUME DE CIMENTO, CAL E AREIA MÉDIA ÚMIDA) PARA EMBOÇO/MASSA ÚNICA/ASSENTAMENTO DE ALVENARIA DE VEDAÇÃO, PREPARO MECÂNICO COM BETONEIRA 600 L. AF_08/2019</v>
          </cell>
          <cell r="C6898" t="str">
            <v>M3</v>
          </cell>
          <cell r="D6898">
            <v>520.85</v>
          </cell>
        </row>
        <row r="6899">
          <cell r="A6899">
            <v>87295</v>
          </cell>
          <cell r="B6899" t="str">
            <v>ARGAMASSA TRAÇO 1:3:12 (EM VOLUME DE CIMENTO, CAL E AREIA MÉDIA ÚMIDA) PARA EMBOÇO/MASSA ÚNICA/ASSENTAMENTO DE ALVENARIA DE VEDAÇÃO, PREPARO MECÂNICO COM BETONEIRA 400 L. AF_08/2019</v>
          </cell>
          <cell r="C6899" t="str">
            <v>M3</v>
          </cell>
          <cell r="D6899">
            <v>550.12</v>
          </cell>
        </row>
        <row r="6900">
          <cell r="A6900">
            <v>87296</v>
          </cell>
          <cell r="B6900" t="str">
            <v>ARGAMASSA TRAÇO 1:3:12 (EM VOLUME DE CIMENTO, CAL E AREIA MÉDIA ÚMIDA) PARA EMBOÇO/MASSA ÚNICA/ASSENTAMENTO DE ALVENARIA DE VEDAÇÃO, PREPARO MECÂNICO COM BETONEIRA 600 L. AF_08/2019</v>
          </cell>
          <cell r="C6900" t="str">
            <v>M3</v>
          </cell>
          <cell r="D6900">
            <v>508.23</v>
          </cell>
        </row>
        <row r="6901">
          <cell r="A6901">
            <v>87298</v>
          </cell>
          <cell r="B6901" t="str">
            <v>ARGAMASSA TRAÇO 1:3 (EM VOLUME DE CIMENTO E AREIA MÉDIA ÚMIDA) PARA CONTRAPISO, PREPARO MECÂNICO COM BETONEIRA 400 L. AF_08/2019</v>
          </cell>
          <cell r="C6901" t="str">
            <v>M3</v>
          </cell>
          <cell r="D6901">
            <v>609.38</v>
          </cell>
        </row>
        <row r="6902">
          <cell r="A6902">
            <v>87299</v>
          </cell>
          <cell r="B6902" t="str">
            <v>ARGAMASSA TRAÇO 1:3 (EM VOLUME DE CIMENTO E AREIA MÉDIA ÚMIDA) PARA CONTRAPISO, PREPARO MECÂNICO COM BETONEIRA 600 L. AF_08/2019</v>
          </cell>
          <cell r="C6902" t="str">
            <v>M3</v>
          </cell>
          <cell r="D6902">
            <v>402.01</v>
          </cell>
        </row>
        <row r="6903">
          <cell r="A6903">
            <v>87301</v>
          </cell>
          <cell r="B6903" t="str">
            <v>ARGAMASSA TRAÇO 1:4 (EM VOLUME DE CIMENTO E AREIA MÉDIA ÚMIDA) PARA CONTRAPISO, PREPARO MECÂNICO COM BETONEIRA 400 L. AF_08/2019</v>
          </cell>
          <cell r="C6903" t="str">
            <v>M3</v>
          </cell>
          <cell r="D6903">
            <v>553.96</v>
          </cell>
        </row>
        <row r="6904">
          <cell r="A6904">
            <v>87302</v>
          </cell>
          <cell r="B6904" t="str">
            <v>ARGAMASSA TRAÇO 1:4 (EM VOLUME DE CIMENTO E AREIA MÉDIA ÚMIDA) PARA CONTRAPISO, PREPARO MECÂNICO COM BETONEIRA 600 L. AF_08/2019</v>
          </cell>
          <cell r="C6904" t="str">
            <v>M3</v>
          </cell>
          <cell r="D6904">
            <v>535.4</v>
          </cell>
        </row>
        <row r="6905">
          <cell r="A6905">
            <v>87304</v>
          </cell>
          <cell r="B6905" t="str">
            <v>ARGAMASSA TRAÇO 1:5 (EM VOLUME DE CIMENTO E AREIA MÉDIA ÚMIDA) PARA CONTRAPISO, PREPARO MECÂNICO COM BETONEIRA 400 L. AF_08/2019</v>
          </cell>
          <cell r="C6905" t="str">
            <v>M3</v>
          </cell>
          <cell r="D6905">
            <v>499.12</v>
          </cell>
        </row>
        <row r="6906">
          <cell r="A6906">
            <v>87305</v>
          </cell>
          <cell r="B6906" t="str">
            <v>ARGAMASSA TRAÇO 1:5 (EM VOLUME DE CIMENTO E AREIA MÉDIA ÚMIDA) PARA CONTRAPISO, PREPARO MECÂNICO COM BETONEIRA 600 L. AF_08/2019</v>
          </cell>
          <cell r="C6906" t="str">
            <v>M3</v>
          </cell>
          <cell r="D6906">
            <v>495.72</v>
          </cell>
        </row>
        <row r="6907">
          <cell r="A6907">
            <v>87307</v>
          </cell>
          <cell r="B6907" t="str">
            <v>ARGAMASSA TRAÇO 1:6 (EM VOLUME DE CIMENTO E AREIA MÉDIA ÚMIDA) PARA CONTRAPISO, PREPARO MECÂNICO COM BETONEIRA 400 L. AF_08/2019</v>
          </cell>
          <cell r="C6907" t="str">
            <v>M3</v>
          </cell>
          <cell r="D6907">
            <v>479.83</v>
          </cell>
        </row>
        <row r="6908">
          <cell r="A6908">
            <v>87308</v>
          </cell>
          <cell r="B6908" t="str">
            <v>ARGAMASSA TRAÇO 1:6 (EM VOLUME DE CIMENTO E AREIA MÉDIA ÚMIDA) PARA CONTRAPISO, PREPARO MECÂNICO COM BETONEIRA 600 L. AF_08/2019</v>
          </cell>
          <cell r="C6908" t="str">
            <v>M3</v>
          </cell>
          <cell r="D6908">
            <v>461.9</v>
          </cell>
        </row>
        <row r="6909">
          <cell r="A6909">
            <v>87310</v>
          </cell>
          <cell r="B6909" t="str">
            <v>ARGAMASSA TRAÇO 1:5 (EM VOLUME DE CIMENTO E AREIA GROSSA ÚMIDA) PARA CHAPISCO CONVENCIONAL, PREPARO MECÂNICO COM BETONEIRA 400 L. AF_08/2019</v>
          </cell>
          <cell r="C6909" t="str">
            <v>M3</v>
          </cell>
          <cell r="D6909">
            <v>402.84</v>
          </cell>
        </row>
        <row r="6910">
          <cell r="A6910">
            <v>87311</v>
          </cell>
          <cell r="B6910" t="str">
            <v>ARGAMASSA TRAÇO 1:5 (EM VOLUME DE CIMENTO E AREIA GROSSA ÚMIDA) PARA CHAPISCO CONVENCIONAL, PREPARO MECÂNICO COM BETONEIRA 600 L. AF_08/2019</v>
          </cell>
          <cell r="C6910" t="str">
            <v>M3</v>
          </cell>
          <cell r="D6910">
            <v>385.27</v>
          </cell>
        </row>
        <row r="6911">
          <cell r="A6911">
            <v>87313</v>
          </cell>
          <cell r="B6911" t="str">
            <v>ARGAMASSA TRAÇO 1:3 (EM VOLUME DE CIMENTO E AREIA GROSSA ÚMIDA) PARA CHAPISCO CONVENCIONAL, PREPARO MECÂNICO COM BETONEIRA 400 L. AF_08/2019</v>
          </cell>
          <cell r="C6911" t="str">
            <v>M3</v>
          </cell>
          <cell r="D6911">
            <v>483.8</v>
          </cell>
        </row>
        <row r="6912">
          <cell r="A6912">
            <v>87314</v>
          </cell>
          <cell r="B6912" t="str">
            <v>ARGAMASSA TRAÇO 1:3 (EM VOLUME DE CIMENTO E AREIA GROSSA ÚMIDA) PARA CHAPISCO CONVENCIONAL, PREPARO MECÂNICO COM BETONEIRA 600 L. AF_08/2019</v>
          </cell>
          <cell r="C6912" t="str">
            <v>M3</v>
          </cell>
          <cell r="D6912">
            <v>467.76</v>
          </cell>
        </row>
        <row r="6913">
          <cell r="A6913">
            <v>87316</v>
          </cell>
          <cell r="B6913" t="str">
            <v>ARGAMASSA TRAÇO 1:4 (EM VOLUME DE CIMENTO E AREIA GROSSA ÚMIDA) PARA CHAPISCO CONVENCIONAL, PREPARO MECÂNICO COM BETONEIRA 400 L. AF_08/2019</v>
          </cell>
          <cell r="C6913" t="str">
            <v>M3</v>
          </cell>
          <cell r="D6913">
            <v>443.99</v>
          </cell>
        </row>
        <row r="6914">
          <cell r="A6914">
            <v>87317</v>
          </cell>
          <cell r="B6914" t="str">
            <v>ARGAMASSA TRAÇO 1:4 (EM VOLUME DE CIMENTO E AREIA GROSSA ÚMIDA) PARA CHAPISCO CONVENCIONAL, PREPARO MECÂNICO COM BETONEIRA 600 L. AF_08/2019</v>
          </cell>
          <cell r="C6914" t="str">
            <v>M3</v>
          </cell>
          <cell r="D6914">
            <v>419.04</v>
          </cell>
        </row>
        <row r="6915">
          <cell r="A6915">
            <v>87319</v>
          </cell>
          <cell r="B6915" t="str">
            <v>ARGAMASSA TRAÇO 1:5 (EM VOLUME DE CIMENTO E AREIA GROSSA ÚMIDA) COM ADIÇÃO DE EMULSÃO POLIMÉRICA PARA CHAPISCO ROLADO, PREPARO MECÂNICO COM BETONEIRA 400 L. AF_08/2019</v>
          </cell>
          <cell r="C6915" t="str">
            <v>M3</v>
          </cell>
          <cell r="D6915">
            <v>2675.82</v>
          </cell>
        </row>
        <row r="6916">
          <cell r="A6916">
            <v>87320</v>
          </cell>
          <cell r="B6916" t="str">
            <v>ARGAMASSA TRAÇO 1:5 (EM VOLUME DE CIMENTO E AREIA GROSSA ÚMIDA) COM ADIÇÃO DE EMULSÃO POLIMÉRICA PARA CHAPISCO ROLADO, PREPARO MECÂNICO COM BETONEIRA 600 L. AF_08/2019</v>
          </cell>
          <cell r="C6916" t="str">
            <v>M3</v>
          </cell>
          <cell r="D6916">
            <v>2670.37</v>
          </cell>
        </row>
        <row r="6917">
          <cell r="A6917">
            <v>87322</v>
          </cell>
          <cell r="B6917" t="str">
            <v>ARGAMASSA TRAÇO 1:3 (EM VOLUME DE CIMENTO E AREIA GROSSA ÚMIDA) COM ADIÇÃO DE EMULSÃO POLIMÉRICA PARA CHAPISCO ROLADO, PREPARO MECÂNICO COM BETONEIRA 400 L. AF_08/2019</v>
          </cell>
          <cell r="C6917" t="str">
            <v>M3</v>
          </cell>
          <cell r="D6917">
            <v>2769.49</v>
          </cell>
        </row>
        <row r="6918">
          <cell r="A6918">
            <v>87323</v>
          </cell>
          <cell r="B6918" t="str">
            <v>ARGAMASSA TRAÇO 1:3 (EM VOLUME DE CIMENTO E AREIA GROSSA ÚMIDA) COM ADIÇÃO DE EMULSÃO POLIMÉRICA PARA CHAPISCO ROLADO, PREPARO MECÂNICO COM BETONEIRA 600 L. AF_08/2019</v>
          </cell>
          <cell r="C6918" t="str">
            <v>M3</v>
          </cell>
          <cell r="D6918">
            <v>2754.86</v>
          </cell>
        </row>
        <row r="6919">
          <cell r="A6919">
            <v>87325</v>
          </cell>
          <cell r="B6919" t="str">
            <v>ARGAMASSA TRAÇO 1:4 (EM VOLUME DE CIMENTO E AREIA GROSSA ÚMIDA) COM ADIÇÃO DE EMULSÃO POLIMÉRICA PARA CHAPISCO ROLADO, PREPARO MECÂNICO COM BETONEIRA 400 L. AF_08/2019</v>
          </cell>
          <cell r="C6919" t="str">
            <v>M3</v>
          </cell>
          <cell r="D6919">
            <v>2704.45</v>
          </cell>
        </row>
        <row r="6920">
          <cell r="A6920">
            <v>87326</v>
          </cell>
          <cell r="B6920" t="str">
            <v>ARGAMASSA TRAÇO 1:4 (EM VOLUME DE CIMENTO E AREIA GROSSA ÚMIDA) COM ADIÇÃO DE EMULSÃO POLIMÉRICA PARA CHAPISCO ROLADO, PREPARO MECÂNICO COM BETONEIRA 600 L. AF_08/2019</v>
          </cell>
          <cell r="C6920" t="str">
            <v>M3</v>
          </cell>
          <cell r="D6920">
            <v>2693.72</v>
          </cell>
        </row>
        <row r="6921">
          <cell r="A6921">
            <v>87327</v>
          </cell>
          <cell r="B6921" t="str">
            <v>ARGAMASSA TRAÇO 1:7 (EM VOLUME DE CIMENTO E AREIA MÉDIA ÚMIDA) COM ADIÇÃO DE PLASTIFICANTE PARA EMBOÇO/MASSA ÚNICA/ASSENTAMENTO DE ALVENARIA DE VEDAÇÃO, PREPARO MECÂNICO COM MISTURADOR DE EIXO HORIZONTAL DE 300 KG. AF_08/2019</v>
          </cell>
          <cell r="C6921" t="str">
            <v>M3</v>
          </cell>
          <cell r="D6921">
            <v>437.19</v>
          </cell>
        </row>
        <row r="6922">
          <cell r="A6922">
            <v>87328</v>
          </cell>
          <cell r="B6922" t="str">
            <v>ARGAMASSA TRAÇO 1:7 (EM VOLUME DE CIMENTO E AREIA MÉDIA ÚMIDA) COM ADIÇÃO DE PLASTIFICANTE PARA EMBOÇO/MASSA ÚNICA/ASSENTAMENTO DE ALVENARIA DE VEDAÇÃO, PREPARO MECÂNICO COM MISTURADOR DE EIXO HORIZONTAL DE 600 KG. AF_08/2019</v>
          </cell>
          <cell r="C6922" t="str">
            <v>M3</v>
          </cell>
          <cell r="D6922">
            <v>360.48</v>
          </cell>
        </row>
        <row r="6923">
          <cell r="A6923">
            <v>87329</v>
          </cell>
          <cell r="B6923" t="str">
            <v>ARGAMASSA TRAÇO 1:6 (EM VOLUME DE CIMENTO E AREIA MÉDIA ÚMIDA) COM ADIÇÃO DE PLASTIFICANTE PARA EMBOÇO/MASSA ÚNICA/ASSENTAMENTO DE ALVENARIA DE VEDAÇÃO, PREPARO MECÂNICO COM MISTURADOR DE EIXO HORIZONTAL DE 300 KG. AF_08/2019</v>
          </cell>
          <cell r="C6923" t="str">
            <v>M3</v>
          </cell>
          <cell r="D6923">
            <v>470.88</v>
          </cell>
        </row>
        <row r="6924">
          <cell r="A6924">
            <v>87330</v>
          </cell>
          <cell r="B6924" t="str">
            <v>ARGAMASSA TRAÇO 1:6 (EM VOLUME DE CIMENTO E AREIA MÉDIA ÚMIDA) COM ADIÇÃO DE PLASTIFICANTE PARA EMBOÇO/MASSA ÚNICA/ASSENTAMENTO DE ALVENARIA DE VEDAÇÃO, PREPARO MECÂNICO COM MISTURADOR DE EIXO HORIZONTAL DE 600 KG. AF_08/2019</v>
          </cell>
          <cell r="C6924" t="str">
            <v>M3</v>
          </cell>
          <cell r="D6924">
            <v>384.51</v>
          </cell>
        </row>
        <row r="6925">
          <cell r="A6925">
            <v>87331</v>
          </cell>
          <cell r="B6925" t="str">
            <v>ARGAMASSA TRAÇO 1:1:6 (EM VOLUME DE CIMENTO, CAL E AREIA MÉDIA ÚMIDA) PARA EMBOÇO/MASSA ÚNICA/ASSENTAMENTO DE ALVENARIA DE VEDAÇÃO, PREPARO MECÂNICO COM MISTURADOR DE EIXO HORIZONTAL DE 300 KG. AF_08/2019</v>
          </cell>
          <cell r="C6925" t="str">
            <v>M3</v>
          </cell>
          <cell r="D6925">
            <v>579.01</v>
          </cell>
        </row>
        <row r="6926">
          <cell r="A6926">
            <v>87332</v>
          </cell>
          <cell r="B6926" t="str">
            <v>ARGAMASSA TRAÇO 1:1:6 (EM VOLUME DE CIMENTO, CAL E AREIA MÉDIA ÚMIDA) PARA EMBOÇO/MASSA ÚNICA/ASSENTAMENTO DE ALVENARIA DE VEDAÇÃO, PREPARO MECÂNICO COM MISTURADOR DE EIXO HORIZONTAL DE 600 KG. AF_08/2019</v>
          </cell>
          <cell r="C6926" t="str">
            <v>M3</v>
          </cell>
          <cell r="D6926">
            <v>499.03</v>
          </cell>
        </row>
        <row r="6927">
          <cell r="A6927">
            <v>87333</v>
          </cell>
          <cell r="B6927" t="str">
            <v>ARGAMASSA TRAÇO 1:1,5:7,5 (EM VOLUME DE CIMENTO, CAL E AREIA MÉDIA ÚMIDA) PARA EMBOÇO/MASSA ÚNICA/ASSENTAMENTO DE ALVENARIA DE VEDAÇÃO, PREPARO MECÂNICO COM MISTURADOR DE EIXO HORIZONTAL DE 300 KG. AF_08/2019</v>
          </cell>
          <cell r="C6927" t="str">
            <v>M3</v>
          </cell>
          <cell r="D6927">
            <v>544.29999999999995</v>
          </cell>
        </row>
        <row r="6928">
          <cell r="A6928">
            <v>87334</v>
          </cell>
          <cell r="B6928" t="str">
            <v>ARGAMASSA TRAÇO 1:1,5:7,5 (EM VOLUME DE CIMENTO, CAL E AREIA MÉDIA ÚMIDA) PARA EMBOÇO/MASSA ÚNICA/ASSENTAMENTO DE ALVENARIA DE VEDAÇÃO, PREPARO MECÂNICO COM MISTURADOR DE EIXO HORIZONTAL DE 600 KG. AF_08/2019</v>
          </cell>
          <cell r="C6928" t="str">
            <v>M3</v>
          </cell>
          <cell r="D6928">
            <v>494.36</v>
          </cell>
        </row>
        <row r="6929">
          <cell r="A6929">
            <v>87335</v>
          </cell>
          <cell r="B6929" t="str">
            <v>ARGAMASSA TRAÇO 1:2:8 (EM VOLUME DE CIMENTO, CAL E AREIA MÉDIA ÚMIDA) PARA EMBOÇO/MASSA ÚNICA/ASSENTAMENTO DE ALVENARIA DE VEDAÇÃO, PREPARO MECÂNICO COM MISTURADOR DE EIXO HORIZONTAL DE 300 KG. AF_08/2019</v>
          </cell>
          <cell r="C6929" t="str">
            <v>M3</v>
          </cell>
          <cell r="D6929">
            <v>534.64</v>
          </cell>
        </row>
        <row r="6930">
          <cell r="A6930">
            <v>87336</v>
          </cell>
          <cell r="B6930" t="str">
            <v>ARGAMASSA TRAÇO 1:2:8 (EM VOLUME DE CIMENTO, CAL E AREIA MÉDIA ÚMIDA) PARA EMBOÇO/MASSA ÚNICA/ASSENTAMENTO DE ALVENARIA DE VEDAÇÃO, PREPARO MECÂNICO COM MISTURADOR DE EIXO HORIZONTAL DE 600 KG. AF_08/2019</v>
          </cell>
          <cell r="C6930" t="str">
            <v>M3</v>
          </cell>
          <cell r="D6930">
            <v>515.29</v>
          </cell>
        </row>
        <row r="6931">
          <cell r="A6931">
            <v>87337</v>
          </cell>
          <cell r="B6931" t="str">
            <v>ARGAMASSA TRAÇO 1:2:9 (EM VOLUME DE CIMENTO, CAL E AREIA MÉDIA ÚMIDA) PARA EMBOÇO/MASSA ÚNICA/ASSENTAMENTO DE ALVENARIA DE VEDAÇÃO, PREPARO MECÂNICO COM MISTURADOR DE EIXO HORIZONTAL DE 300 KG. AF_08/2019</v>
          </cell>
          <cell r="C6931" t="str">
            <v>M3</v>
          </cell>
          <cell r="D6931">
            <v>530.77</v>
          </cell>
        </row>
        <row r="6932">
          <cell r="A6932">
            <v>87338</v>
          </cell>
          <cell r="B6932" t="str">
            <v>ARGAMASSA TRAÇO 1:3:12 (EM VOLUME DE CIMENTO, CAL E AREIA MÉDIA ÚMIDA) PARA EMBOÇO/MASSA ÚNICA/ASSENTAMENTO DE ALVENARIA DE VEDAÇÃO, PREPARO MECÂNICO COM MISTURADOR DE EIXO HORIZONTAL DE 600 KG. AF_08/2019</v>
          </cell>
          <cell r="C6932" t="str">
            <v>M3</v>
          </cell>
          <cell r="D6932">
            <v>509.91</v>
          </cell>
        </row>
        <row r="6933">
          <cell r="A6933">
            <v>87339</v>
          </cell>
          <cell r="B6933" t="str">
            <v>ARGAMASSA TRAÇO 1:3 (EM VOLUME DE CIMENTO E AREIA MÉDIA ÚMIDA) PARA CONTRAPISO, PREPARO MECÂNICO COM MISTURADOR DE EIXO HORIZONTAL DE 160 KG. AF_08/2019</v>
          </cell>
          <cell r="C6933" t="str">
            <v>M3</v>
          </cell>
          <cell r="D6933">
            <v>766.17</v>
          </cell>
        </row>
        <row r="6934">
          <cell r="A6934">
            <v>87340</v>
          </cell>
          <cell r="B6934" t="str">
            <v>ARGAMASSA TRAÇO 1:3 (EM VOLUME DE CIMENTO E AREIA MÉDIA ÚMIDA) PARA CONTRAPISO, PREPARO MECÂNICO COM MISTURADOR DE EIXO HORIZONTAL DE 300 KG. AF_08/2019</v>
          </cell>
          <cell r="C6934" t="str">
            <v>M3</v>
          </cell>
          <cell r="D6934">
            <v>611.16</v>
          </cell>
        </row>
        <row r="6935">
          <cell r="A6935">
            <v>87341</v>
          </cell>
          <cell r="B6935" t="str">
            <v>ARGAMASSA TRAÇO 1:3 (EM VOLUME DE CIMENTO E AREIA MÉDIA ÚMIDA) PARA CONTRAPISO, PREPARO MECÂNICO COM MISTURADOR DE EIXO HORIZONTAL DE 600 KG. AF_08/2019</v>
          </cell>
          <cell r="C6935" t="str">
            <v>M3</v>
          </cell>
          <cell r="D6935">
            <v>568.92999999999995</v>
          </cell>
        </row>
        <row r="6936">
          <cell r="A6936">
            <v>87342</v>
          </cell>
          <cell r="B6936" t="str">
            <v>ARGAMASSA TRAÇO 1:4 (EM VOLUME DE CIMENTO E AREIA MÉDIA ÚMIDA) PARA CONTRAPISO, PREPARO MECÂNICO COM MISTURADOR DE EIXO HORIZONTAL DE 160 KG. AF_08/2019</v>
          </cell>
          <cell r="C6936" t="str">
            <v>M3</v>
          </cell>
          <cell r="D6936">
            <v>646.04999999999995</v>
          </cell>
        </row>
        <row r="6937">
          <cell r="A6937">
            <v>87343</v>
          </cell>
          <cell r="B6937" t="str">
            <v>ARGAMASSA TRAÇO 1:4 (EM VOLUME DE CIMENTO E AREIA MÉDIA ÚMIDA) PARA CONTRAPISO, PREPARO MECÂNICO COM MISTURADOR DE EIXO HORIZONTAL DE 300 KG. AF_08/2019</v>
          </cell>
          <cell r="C6937" t="str">
            <v>M3</v>
          </cell>
          <cell r="D6937">
            <v>558.23</v>
          </cell>
        </row>
        <row r="6938">
          <cell r="A6938">
            <v>87344</v>
          </cell>
          <cell r="B6938" t="str">
            <v>ARGAMASSA TRAÇO 1:4 (EM VOLUME DE CIMENTO E AREIA MÉDIA ÚMIDA) PARA CONTRAPISO, PREPARO MECÂNICO COM MISTURADOR DE EIXO HORIZONTAL DE 600 KG. AF_08/2019</v>
          </cell>
          <cell r="C6938" t="str">
            <v>M3</v>
          </cell>
          <cell r="D6938">
            <v>505.77</v>
          </cell>
        </row>
        <row r="6939">
          <cell r="A6939">
            <v>87345</v>
          </cell>
          <cell r="B6939" t="str">
            <v>ARGAMASSA TRAÇO 1:5 (EM VOLUME DE CIMENTO E AREIA MÉDIA ÚMIDA) PARA CONTRAPISO, PREPARO MECÂNICO COM MISTURADOR DE EIXO HORIZONTAL DE 160 KG. AF_08/2019</v>
          </cell>
          <cell r="C6939" t="str">
            <v>M3</v>
          </cell>
          <cell r="D6939">
            <v>577.46</v>
          </cell>
        </row>
        <row r="6940">
          <cell r="A6940">
            <v>87346</v>
          </cell>
          <cell r="B6940" t="str">
            <v>ARGAMASSA TRAÇO 1:5 (EM VOLUME DE CIMENTO E AREIA MÉDIA ÚMIDA) PARA CONTRAPISO, PREPARO MECÂNICO COM MISTURADOR DE EIXO HORIZONTAL DE 300 KG. AF_08/2019</v>
          </cell>
          <cell r="C6940" t="str">
            <v>M3</v>
          </cell>
          <cell r="D6940">
            <v>504.75</v>
          </cell>
        </row>
        <row r="6941">
          <cell r="A6941">
            <v>87347</v>
          </cell>
          <cell r="B6941" t="str">
            <v>ARGAMASSA TRAÇO 1:5 (EM VOLUME DE CIMENTO E AREIA MÉDIA ÚMIDA) PARA CONTRAPISO, PREPARO MECÂNICO COM MISTURADOR DE EIXO HORIZONTAL DE 600 KG. AF_08/2019</v>
          </cell>
          <cell r="C6941" t="str">
            <v>M3</v>
          </cell>
          <cell r="D6941">
            <v>462.67</v>
          </cell>
        </row>
        <row r="6942">
          <cell r="A6942">
            <v>87348</v>
          </cell>
          <cell r="B6942" t="str">
            <v>ARGAMASSA TRAÇO 1:6 (EM VOLUME DE CIMENTO E AREIA MÉDIA ÚMIDA) PARA CONTRAPISO, PREPARO MECÂNICO COM MISTURADOR DE EIXO HORIZONTAL DE 160 KG. AF_08/2019</v>
          </cell>
          <cell r="C6942" t="str">
            <v>M3</v>
          </cell>
          <cell r="D6942">
            <v>525.77</v>
          </cell>
        </row>
        <row r="6943">
          <cell r="A6943">
            <v>87349</v>
          </cell>
          <cell r="B6943" t="str">
            <v>ARGAMASSA TRAÇO 1:6 (EM VOLUME DE CIMENTO E AREIA MÉDIA ÚMIDA) PARA CONTRAPISO, PREPARO MECÂNICO COM MISTURADOR DE EIXO HORIZONTAL DE 600 KG. AF_08/2019</v>
          </cell>
          <cell r="C6943" t="str">
            <v>M3</v>
          </cell>
          <cell r="D6943">
            <v>426.76</v>
          </cell>
        </row>
        <row r="6944">
          <cell r="A6944">
            <v>87350</v>
          </cell>
          <cell r="B6944" t="str">
            <v>ARGAMASSA TRAÇO 1:5 (EM VOLUME DE CIMENTO E AREIA GROSSA ÚMIDA) PARA CHAPISCO CONVENCIONAL, PREPARO MECÂNICO COM MISTURADOR DE EIXO HORIZONTAL DE 300 KG. AF_08/2019</v>
          </cell>
          <cell r="C6944" t="str">
            <v>M3</v>
          </cell>
          <cell r="D6944">
            <v>461.09</v>
          </cell>
        </row>
        <row r="6945">
          <cell r="A6945">
            <v>87351</v>
          </cell>
          <cell r="B6945" t="str">
            <v>ARGAMASSA TRAÇO 1:5 (EM VOLUME DE CIMENTO E AREIA GROSSA ÚMIDA) PARA CHAPISCO CONVENCIONAL, PREPARO MECÂNICO COM MISTURADOR DE EIXO HORIZONTAL DE 600 KG. AF_08/2019</v>
          </cell>
          <cell r="C6945" t="str">
            <v>M3</v>
          </cell>
          <cell r="D6945">
            <v>368.97</v>
          </cell>
        </row>
        <row r="6946">
          <cell r="A6946">
            <v>87352</v>
          </cell>
          <cell r="B6946" t="str">
            <v>ARGAMASSA TRAÇO 1:3 (EM VOLUME DE CIMENTO E AREIA GROSSA ÚMIDA) PARA CHAPISCO CONVENCIONAL, PREPARO MECÂNICO COM MISTURADOR DE EIXO HORIZONTAL DE 160 KG. AF_08/2019</v>
          </cell>
          <cell r="C6946" t="str">
            <v>M3</v>
          </cell>
          <cell r="D6946">
            <v>587.02</v>
          </cell>
        </row>
        <row r="6947">
          <cell r="A6947">
            <v>87353</v>
          </cell>
          <cell r="B6947" t="str">
            <v>ARGAMASSA TRAÇO 1:3 (EM VOLUME DE CIMENTO E AREIA GROSSA ÚMIDA) PARA CHAPISCO CONVENCIONAL, PREPARO MECÂNICO COM MISTURADOR DE EIXO HORIZONTAL DE 300 KG. AF_08/2019</v>
          </cell>
          <cell r="C6947" t="str">
            <v>M3</v>
          </cell>
          <cell r="D6947">
            <v>491.83</v>
          </cell>
        </row>
        <row r="6948">
          <cell r="A6948">
            <v>87354</v>
          </cell>
          <cell r="B6948" t="str">
            <v>ARGAMASSA TRAÇO 1:3 (EM VOLUME DE CIMENTO E AREIA GROSSA ÚMIDA) PARA CHAPISCO CONVENCIONAL, PREPARO MECÂNICO COM MISTURADOR DE EIXO HORIZONTAL DE 600 KG. AF_08/2019</v>
          </cell>
          <cell r="C6948" t="str">
            <v>M3</v>
          </cell>
          <cell r="D6948">
            <v>445.05</v>
          </cell>
        </row>
        <row r="6949">
          <cell r="A6949">
            <v>87355</v>
          </cell>
          <cell r="B6949" t="str">
            <v>ARGAMASSA TRAÇO 1:4 (EM VOLUME DE CIMENTO E AREIA GROSSA ÚMIDA) PARA CHAPISCO CONVENCIONAL, PREPARO MECÂNICO COM MISTURADOR DE EIXO HORIZONTAL DE 160 KG. AF_08/2019</v>
          </cell>
          <cell r="C6949" t="str">
            <v>M3</v>
          </cell>
          <cell r="D6949">
            <v>493.89</v>
          </cell>
        </row>
        <row r="6950">
          <cell r="A6950">
            <v>87356</v>
          </cell>
          <cell r="B6950" t="str">
            <v>ARGAMASSA TRAÇO 1:4 (EM VOLUME DE CIMENTO E AREIA GROSSA ÚMIDA) PARA CHAPISCO CONVENCIONAL, PREPARO MECÂNICO COM MISTURADOR DE EIXO HORIZONTAL DE 300 KG. AF_08/2019</v>
          </cell>
          <cell r="C6950" t="str">
            <v>M3</v>
          </cell>
          <cell r="D6950">
            <v>428.86</v>
          </cell>
        </row>
        <row r="6951">
          <cell r="A6951">
            <v>87357</v>
          </cell>
          <cell r="B6951" t="str">
            <v>ARGAMASSA TRAÇO 1:4 (EM VOLUME DE CIMENTO E AREIA GROSSA ÚMIDA) PARA CHAPISCO CONVENCIONAL, PREPARO MECÂNICO COM MISTURADOR DE EIXO HORIZONTAL DE 600 KG. AF_08/2019</v>
          </cell>
          <cell r="C6951" t="str">
            <v>M3</v>
          </cell>
          <cell r="D6951">
            <v>394.52</v>
          </cell>
        </row>
        <row r="6952">
          <cell r="A6952">
            <v>87358</v>
          </cell>
          <cell r="B6952" t="str">
            <v>ARGAMASSA TRAÇO 1:5 (EM VOLUME DE CIMENTO E AREIA GROSSA ÚMIDA) COM ADIÇÃO DE EMULSÃO POLIMÉRICA PARA CHAPISCO ROLADO, PREPARO MECÂNICO COM MISTURADOR DE EIXO HORIZONTAL DE 300 KG. AF_08/2019</v>
          </cell>
          <cell r="C6952" t="str">
            <v>M3</v>
          </cell>
          <cell r="D6952">
            <v>2659.83</v>
          </cell>
        </row>
        <row r="6953">
          <cell r="A6953">
            <v>87359</v>
          </cell>
          <cell r="B6953" t="str">
            <v>ARGAMASSA TRAÇO 1:5 (EM VOLUME DE CIMENTO E AREIA GROSSA ÚMIDA) COM ADIÇÃO DE EMULSÃO POLIMÉRICA PARA CHAPISCO ROLADO, PREPARO MECÂNICO COM MISTURADOR DE EIXO HORIZONTAL DE 600 KG. AF_08/2019</v>
          </cell>
          <cell r="C6953" t="str">
            <v>M3</v>
          </cell>
          <cell r="D6953">
            <v>2615.4299999999998</v>
          </cell>
        </row>
        <row r="6954">
          <cell r="A6954">
            <v>87360</v>
          </cell>
          <cell r="B6954" t="str">
            <v>ARGAMASSA TRAÇO 1:3 (EM VOLUME DE CIMENTO E AREIA GROSSA ÚMIDA) COM ADIÇÃO DE EMULSÃO POLIMÉRICA PARA CHAPISCO ROLADO, PREPARO MECÂNICO COM MISTURADOR DE EIXO HORIZONTAL DE 160 KG. AF_08/2019</v>
          </cell>
          <cell r="C6954" t="str">
            <v>M3</v>
          </cell>
          <cell r="D6954">
            <v>2764.83</v>
          </cell>
        </row>
        <row r="6955">
          <cell r="A6955">
            <v>87361</v>
          </cell>
          <cell r="B6955" t="str">
            <v>ARGAMASSA TRAÇO 1:3 (EM VOLUME DE CIMENTO E AREIA GROSSA ÚMIDA) COM ADIÇÃO DE EMULSÃO POLIMÉRICA PARA CHAPISCO ROLADO, PREPARO MECÂNICO COM MISTURADOR DE EIXO HORIZONTAL DE 300 KG. AF_08/2019</v>
          </cell>
          <cell r="C6955" t="str">
            <v>M3</v>
          </cell>
          <cell r="D6955">
            <v>2701.13</v>
          </cell>
        </row>
        <row r="6956">
          <cell r="A6956">
            <v>87362</v>
          </cell>
          <cell r="B6956" t="str">
            <v>ARGAMASSA TRAÇO 1:3 (EM VOLUME DE CIMENTO E AREIA GROSSA ÚMIDA) COM ADIÇÃO DE EMULSÃO POLIMÉRICA PARA CHAPISCO ROLADO, PREPARO MECÂNICO COM MISTURADOR DE EIXO HORIZONTAL DE 600 KG. AF_08/2019</v>
          </cell>
          <cell r="C6956" t="str">
            <v>M3</v>
          </cell>
          <cell r="D6956">
            <v>2685.2</v>
          </cell>
        </row>
        <row r="6957">
          <cell r="A6957">
            <v>87363</v>
          </cell>
          <cell r="B6957" t="str">
            <v>ARGAMASSA TRAÇO 1:4 (EM VOLUME DE CIMENTO E AREIA GROSSA ÚMIDA) COM ADIÇÃO DE EMULSÃO POLIMÉRICA PARA CHAPISCO ROLADO, PREPARO MECÂNICO COM MISTURADOR DE EIXO HORIZONTAL DE 300 KG. AF_08/2019</v>
          </cell>
          <cell r="C6957" t="str">
            <v>M3</v>
          </cell>
          <cell r="D6957">
            <v>2696.85</v>
          </cell>
        </row>
        <row r="6958">
          <cell r="A6958">
            <v>87364</v>
          </cell>
          <cell r="B6958" t="str">
            <v>ARGAMASSA TRAÇO 1:4 (EM VOLUME DE CIMENTO E AREIA GROSSA ÚMIDA) COM ADIÇÃO DE EMULSÃO POLIMÉRICA PARA CHAPISCO ROLADO, PREPARO MECÂNICO COM MISTURADOR DE EIXO HORIZONTAL DE 600 KG. AF_08/2019</v>
          </cell>
          <cell r="C6958" t="str">
            <v>M3</v>
          </cell>
          <cell r="D6958">
            <v>2642.72</v>
          </cell>
        </row>
        <row r="6959">
          <cell r="A6959">
            <v>87365</v>
          </cell>
          <cell r="B6959" t="str">
            <v>ARGAMASSA TRAÇO 1:7 (EM VOLUME DE CIMENTO E AREIA MÉDIA ÚMIDA) COM ADIÇÃO DE PLASTIFICANTE PARA EMBOÇO/MASSA ÚNICA/ASSENTAMENTO DE ALVENARIA DE VEDAÇÃO, PREPARO MANUAL. AF_08/2019</v>
          </cell>
          <cell r="C6959" t="str">
            <v>M3</v>
          </cell>
          <cell r="D6959">
            <v>504.29</v>
          </cell>
        </row>
        <row r="6960">
          <cell r="A6960">
            <v>87366</v>
          </cell>
          <cell r="B6960" t="str">
            <v>ARGAMASSA TRAÇO 1:6 (EM VOLUME DE CIMENTO E AREIA MÉDIA ÚMIDA) COM ADIÇÃO DE PLASTIFICANTE PARA EMBOÇO/MASSA ÚNICA/ASSENTAMENTO DE ALVENARIA DE VEDAÇÃO, PREPARO MANUAL. AF_08/2019</v>
          </cell>
          <cell r="C6960" t="str">
            <v>M3</v>
          </cell>
          <cell r="D6960">
            <v>531.91999999999996</v>
          </cell>
        </row>
        <row r="6961">
          <cell r="A6961">
            <v>87367</v>
          </cell>
          <cell r="B6961" t="str">
            <v>ARGAMASSA TRAÇO 1:1:6 (EM VOLUME DE CIMENTO, CAL E AREIA MÉDIA ÚMIDA) PARA EMBOÇO/MASSA ÚNICA/ASSENTAMENTO DE ALVENARIA DE VEDAÇÃO, PREPARO MANUAL. AF_08/2019</v>
          </cell>
          <cell r="C6961" t="str">
            <v>M3</v>
          </cell>
          <cell r="D6961">
            <v>646.11</v>
          </cell>
        </row>
        <row r="6962">
          <cell r="A6962">
            <v>87368</v>
          </cell>
          <cell r="B6962" t="str">
            <v>ARGAMASSA TRAÇO 1:1,5:7,5 (EM VOLUME DE CIMENTO, CAL E AREIA MÉDIA ÚMIDA) PARA EMBOÇO/MASSA ÚNICA/ASSENTAMENTO DE ALVENARIA DE VEDAÇÃO, PREPARO MANUAL. AF_08/2019</v>
          </cell>
          <cell r="C6962" t="str">
            <v>M3</v>
          </cell>
          <cell r="D6962">
            <v>637.9</v>
          </cell>
        </row>
        <row r="6963">
          <cell r="A6963">
            <v>87369</v>
          </cell>
          <cell r="B6963" t="str">
            <v>ARGAMASSA TRAÇO 1:2:8 (EM VOLUME DE CIMENTO, CAL E AREIA MÉDIA ÚMIDA) PARA EMBOÇO/MASSA ÚNICA/ASSENTAMENTO DE ALVENARIA DE VEDAÇÃO, PREPARO MANUAL. AF_08/2019</v>
          </cell>
          <cell r="C6963" t="str">
            <v>M3</v>
          </cell>
          <cell r="D6963">
            <v>658.23</v>
          </cell>
        </row>
        <row r="6964">
          <cell r="A6964">
            <v>87370</v>
          </cell>
          <cell r="B6964" t="str">
            <v>ARGAMASSA TRAÇO 1:2:9 (EM VOLUME DE CIMENTO, CAL E AREIA MÉDIA ÚMIDA) PARA EMBOÇO/MASSA ÚNICA/ASSENTAMENTO DE ALVENARIA DE VEDAÇÃO, PREPARO MANUAL. AF_08/2019</v>
          </cell>
          <cell r="C6964" t="str">
            <v>M3</v>
          </cell>
          <cell r="D6964">
            <v>633.51</v>
          </cell>
        </row>
        <row r="6965">
          <cell r="A6965">
            <v>87371</v>
          </cell>
          <cell r="B6965" t="str">
            <v>ARGAMASSA TRAÇO 1:3:12 (EM VOLUME DE CIMENTO, CAL E AREIA MÉDIA ÚMIDA) PARA EMBOÇO/MASSA ÚNICA/ASSENTAMENTO DE ALVENARIA DE VEDAÇÃO, PREPARO MANUAL. AF_08/2019</v>
          </cell>
          <cell r="C6965" t="str">
            <v>M3</v>
          </cell>
          <cell r="D6965">
            <v>626.37</v>
          </cell>
        </row>
        <row r="6966">
          <cell r="A6966">
            <v>87372</v>
          </cell>
          <cell r="B6966" t="str">
            <v>ARGAMASSA TRAÇO 1:3 (EM VOLUME DE CIMENTO E AREIA MÉDIA ÚMIDA) PARA CONTRAPISO, PREPARO MANUAL. AF_08/2019</v>
          </cell>
          <cell r="C6966" t="str">
            <v>M3</v>
          </cell>
          <cell r="D6966">
            <v>729.16</v>
          </cell>
        </row>
        <row r="6967">
          <cell r="A6967">
            <v>87373</v>
          </cell>
          <cell r="B6967" t="str">
            <v>ARGAMASSA TRAÇO 1:4 (EM VOLUME DE CIMENTO E AREIA MÉDIA ÚMIDA) PARA CONTRAPISO, PREPARO MANUAL. AF_08/2019</v>
          </cell>
          <cell r="C6967" t="str">
            <v>M3</v>
          </cell>
          <cell r="D6967">
            <v>651.87</v>
          </cell>
        </row>
        <row r="6968">
          <cell r="A6968">
            <v>87374</v>
          </cell>
          <cell r="B6968" t="str">
            <v>ARGAMASSA TRAÇO 1:5 (EM VOLUME DE CIMENTO E AREIA MÉDIA ÚMIDA) PARA CONTRAPISO, PREPARO MANUAL. AF_08/2019</v>
          </cell>
          <cell r="C6968" t="str">
            <v>M3</v>
          </cell>
          <cell r="D6968">
            <v>609.98</v>
          </cell>
        </row>
        <row r="6969">
          <cell r="A6969">
            <v>87375</v>
          </cell>
          <cell r="B6969" t="str">
            <v>ARGAMASSA TRAÇO 1:6 (EM VOLUME DE CIMENTO E AREIA MÉDIA ÚMIDA) PARA CONTRAPISO, PREPARO MANUAL. AF_08/2019</v>
          </cell>
          <cell r="C6969" t="str">
            <v>M3</v>
          </cell>
          <cell r="D6969">
            <v>583.65</v>
          </cell>
        </row>
        <row r="6970">
          <cell r="A6970">
            <v>87376</v>
          </cell>
          <cell r="B6970" t="str">
            <v>ARGAMASSA TRAÇO 1:5 (EM VOLUME DE CIMENTO E AREIA GROSSA ÚMIDA) PARA CHAPISCO CONVENCIONAL, PREPARO MANUAL. AF_08/2019</v>
          </cell>
          <cell r="C6970" t="str">
            <v>M3</v>
          </cell>
          <cell r="D6970">
            <v>512.13</v>
          </cell>
        </row>
        <row r="6971">
          <cell r="A6971">
            <v>87377</v>
          </cell>
          <cell r="B6971" t="str">
            <v>ARGAMASSA TRAÇO 1:3 (EM VOLUME DE CIMENTO E AREIA GROSSA ÚMIDA) PARA CHAPISCO CONVENCIONAL, PREPARO MANUAL. AF_08/2019</v>
          </cell>
          <cell r="C6971" t="str">
            <v>M3</v>
          </cell>
          <cell r="D6971">
            <v>597.63</v>
          </cell>
        </row>
        <row r="6972">
          <cell r="A6972">
            <v>87378</v>
          </cell>
          <cell r="B6972" t="str">
            <v>ARGAMASSA TRAÇO 1:4 (EM VOLUME DE CIMENTO E AREIA GROSSA ÚMIDA) PARA CHAPISCO CONVENCIONAL, PREPARO MANUAL. AF_08/2019</v>
          </cell>
          <cell r="C6972" t="str">
            <v>M3</v>
          </cell>
          <cell r="D6972">
            <v>541.46</v>
          </cell>
        </row>
        <row r="6973">
          <cell r="A6973">
            <v>87379</v>
          </cell>
          <cell r="B6973" t="str">
            <v>ARGAMASSA TRAÇO 1:5 (EM VOLUME DE CIMENTO E AREIA GROSSA ÚMIDA) COM ADIÇÃO DE EMULSÃO POLIMÉRICA PARA CHAPISCO ROLADO, PREPARO MANUAL. AF_08/2019</v>
          </cell>
          <cell r="C6973" t="str">
            <v>M3</v>
          </cell>
          <cell r="D6973">
            <v>2768.52</v>
          </cell>
        </row>
        <row r="6974">
          <cell r="A6974">
            <v>87380</v>
          </cell>
          <cell r="B6974" t="str">
            <v>ARGAMASSA TRAÇO 1:3 (EM VOLUME DE CIMENTO E AREIA GROSSA ÚMIDA) COM ADIÇÃO DE EMULSÃO POLIMÉRICA PARA CHAPISCO ROLADO, PREPARO MANUAL. AF_08/2019</v>
          </cell>
          <cell r="C6974" t="str">
            <v>M3</v>
          </cell>
          <cell r="D6974">
            <v>2849.33</v>
          </cell>
        </row>
        <row r="6975">
          <cell r="A6975">
            <v>87381</v>
          </cell>
          <cell r="B6975" t="str">
            <v>ARGAMASSA TRAÇO 1:4 (EM VOLUME DE CIMENTO E AREIA GROSSA ÚMIDA) COM ADIÇÃO DE EMULSÃO POLIMÉRICA PARA CHAPISCO ROLADO, PREPARO MANUAL. AF_08/2019</v>
          </cell>
          <cell r="C6975" t="str">
            <v>M3</v>
          </cell>
          <cell r="D6975">
            <v>2795.78</v>
          </cell>
        </row>
        <row r="6976">
          <cell r="A6976">
            <v>87382</v>
          </cell>
          <cell r="B6976" t="str">
            <v>ARGAMASSA INDUSTRIALIZADA MULTIUSO PARA REVESTIMENTOS E ASSENTAMENTO DA ALVENARIA, PREPARO COM MISTURADOR DE EIXO HORIZONTAL DE 160 KG. AF_08/2019</v>
          </cell>
          <cell r="C6976" t="str">
            <v>M3</v>
          </cell>
          <cell r="D6976">
            <v>1582.91</v>
          </cell>
        </row>
        <row r="6977">
          <cell r="A6977">
            <v>87383</v>
          </cell>
          <cell r="B6977" t="str">
            <v>ARGAMASSA INDUSTRIALIZADA MULTIUSO PARA REVESTIMENTOS E ASSENTAMENTO DA ALVENARIA, PREPARO COM MISTURADOR DE EIXO HORIZONTAL DE 300 KG. AF_08/2019</v>
          </cell>
          <cell r="C6977" t="str">
            <v>M3</v>
          </cell>
          <cell r="D6977">
            <v>1570.87</v>
          </cell>
        </row>
        <row r="6978">
          <cell r="A6978">
            <v>87384</v>
          </cell>
          <cell r="B6978" t="str">
            <v>ARGAMASSA INDUSTRIALIZADA MULTIUSO PARA REVESTIMENTOS E ASSENTAMENTO DA ALVENARIA, PREPARO COM MISTURADOR DE EIXO HORIZONTAL DE 600 KG. AF_08/2019</v>
          </cell>
          <cell r="C6978" t="str">
            <v>M3</v>
          </cell>
          <cell r="D6978">
            <v>1553.59</v>
          </cell>
        </row>
        <row r="6979">
          <cell r="A6979">
            <v>87385</v>
          </cell>
          <cell r="B6979" t="str">
            <v>ARGAMASSA PRONTA PARA CONTRAPISO, PREPARO COM MISTURADOR DE EIXO HORIZONTAL DE 160 KG. AF_08/2019</v>
          </cell>
          <cell r="C6979" t="str">
            <v>M3</v>
          </cell>
          <cell r="D6979">
            <v>1844.5</v>
          </cell>
        </row>
        <row r="6980">
          <cell r="A6980">
            <v>87386</v>
          </cell>
          <cell r="B6980" t="str">
            <v>ARGAMASSA PRONTA PARA CONTRAPISO, PREPARO COM MISTURADOR DE EIXO HORIZONTAL DE 300 KG. AF_08/2019</v>
          </cell>
          <cell r="C6980" t="str">
            <v>M3</v>
          </cell>
          <cell r="D6980">
            <v>1825.09</v>
          </cell>
        </row>
        <row r="6981">
          <cell r="A6981">
            <v>87387</v>
          </cell>
          <cell r="B6981" t="str">
            <v>ARGAMASSA PRONTA PARA CONTRAPISO, PREPARO COM MISTURADOR DE EIXO HORIZONTAL DE 600 KG. AF_08/2019</v>
          </cell>
          <cell r="C6981" t="str">
            <v>M3</v>
          </cell>
          <cell r="D6981">
            <v>1808.56</v>
          </cell>
        </row>
        <row r="6982">
          <cell r="A6982">
            <v>87388</v>
          </cell>
          <cell r="B6982" t="str">
            <v>ARGAMASSA PARA REVESTIMENTO DECORATIVO MONOCAMADA (MONOCAPA), PREPARO COM MISTURADOR DE EIXO HORIZONTAL DE 160 KG. AF_08/2019</v>
          </cell>
          <cell r="C6982" t="str">
            <v>M3</v>
          </cell>
          <cell r="D6982">
            <v>4352.45</v>
          </cell>
        </row>
        <row r="6983">
          <cell r="A6983">
            <v>87389</v>
          </cell>
          <cell r="B6983" t="str">
            <v>ARGAMASSA PARA REVESTIMENTO DECORATIVO MONOCAMADA (MONOCAPA), PREPARO COM MISTURADOR DE EIXO HORIZONTAL DE 300 KG. AF_08/2019</v>
          </cell>
          <cell r="C6983" t="str">
            <v>M3</v>
          </cell>
          <cell r="D6983">
            <v>4359.57</v>
          </cell>
        </row>
        <row r="6984">
          <cell r="A6984">
            <v>87390</v>
          </cell>
          <cell r="B6984" t="str">
            <v>ARGAMASSA PARA REVESTIMENTO DECORATIVO MONOCAMADA (MONOCAPA), PREPARO COM MISTURADOR DE EIXO HORIZONTAL DE 600 KG. AF_08/2019</v>
          </cell>
          <cell r="C6984" t="str">
            <v>M3</v>
          </cell>
          <cell r="D6984">
            <v>4371.1499999999996</v>
          </cell>
        </row>
        <row r="6985">
          <cell r="A6985">
            <v>87391</v>
          </cell>
          <cell r="B6985" t="str">
            <v>ARGAMASSA INDUSTRIALIZADA PARA CHAPISCO ROLADO, PREPARO COM MISTURADOR DE EIXO HORIZONTAL DE 160 KG. AF_08/2019</v>
          </cell>
          <cell r="C6985" t="str">
            <v>M3</v>
          </cell>
          <cell r="D6985">
            <v>4841.51</v>
          </cell>
        </row>
        <row r="6986">
          <cell r="A6986">
            <v>87393</v>
          </cell>
          <cell r="B6986" t="str">
            <v>ARGAMASSA INDUSTRIALIZADA PARA CHAPISCO ROLADO, PREPARO COM MISTURADOR DE EIXO HORIZONTAL DE 300 KG. AF_08/2019</v>
          </cell>
          <cell r="C6986" t="str">
            <v>M3</v>
          </cell>
          <cell r="D6986">
            <v>4873.76</v>
          </cell>
        </row>
        <row r="6987">
          <cell r="A6987">
            <v>87394</v>
          </cell>
          <cell r="B6987" t="str">
            <v>ARGAMASSA INDUSTRIALIZADA PARA CHAPISCO ROLADO, PREPARO COM MISTURADOR DE EIXO HORIZONTAL DE 600 KG. AF_08/2019</v>
          </cell>
          <cell r="C6987" t="str">
            <v>M3</v>
          </cell>
          <cell r="D6987">
            <v>4903.16</v>
          </cell>
        </row>
        <row r="6988">
          <cell r="A6988">
            <v>87395</v>
          </cell>
          <cell r="B6988" t="str">
            <v>ARGAMASSA INDUSTRIALIZADA PARA CHAPISCO COLANTE, PREPARO COM MISTURADOR DE EIXO HORIZONTAL DE 160 KG. AF_08/2019</v>
          </cell>
          <cell r="C6988" t="str">
            <v>M3</v>
          </cell>
          <cell r="D6988">
            <v>3082.04</v>
          </cell>
        </row>
        <row r="6989">
          <cell r="A6989">
            <v>87396</v>
          </cell>
          <cell r="B6989" t="str">
            <v>ARGAMASSA INDUSTRIALIZADA PARA CHAPISCO COLANTE, PREPARO COM MISTURADOR DE EIXO HORIZONTAL DE 300 KG. AF_08/2019</v>
          </cell>
          <cell r="C6989" t="str">
            <v>M3</v>
          </cell>
          <cell r="D6989">
            <v>3090.66</v>
          </cell>
        </row>
        <row r="6990">
          <cell r="A6990">
            <v>87397</v>
          </cell>
          <cell r="B6990" t="str">
            <v>ARGAMASSA INDUSTRIALIZADA PARA CHAPISCO COLANTE, PREPARO COM MISTURADOR DE EIXO HORIZONTAL DE 600 KG. AF_08/2019</v>
          </cell>
          <cell r="C6990" t="str">
            <v>M3</v>
          </cell>
          <cell r="D6990">
            <v>3097.48</v>
          </cell>
        </row>
        <row r="6991">
          <cell r="A6991">
            <v>87398</v>
          </cell>
          <cell r="B6991" t="str">
            <v>ARGAMASSA INDUSTRIALIZADA MULTIUSO PARA REVESTIMENTOS E ASSENTAMENTO DA ALVENARIA, PREPARO MANUAL. AF_08/2019</v>
          </cell>
          <cell r="C6991" t="str">
            <v>M3</v>
          </cell>
          <cell r="D6991">
            <v>1766.55</v>
          </cell>
        </row>
        <row r="6992">
          <cell r="A6992">
            <v>87399</v>
          </cell>
          <cell r="B6992" t="str">
            <v>ARGAMASSA PRONTA PARA CONTRAPISO, PREPARO MANUAL. AF_08/2019</v>
          </cell>
          <cell r="C6992" t="str">
            <v>M3</v>
          </cell>
          <cell r="D6992">
            <v>2026.37</v>
          </cell>
        </row>
        <row r="6993">
          <cell r="A6993">
            <v>87401</v>
          </cell>
          <cell r="B6993" t="str">
            <v>ARGAMASSA INDUSTRIALIZADA PARA CHAPISCO ROLADO, PREPARO MANUAL. AF_08/2019</v>
          </cell>
          <cell r="C6993" t="str">
            <v>M3</v>
          </cell>
          <cell r="D6993">
            <v>5110.79</v>
          </cell>
        </row>
        <row r="6994">
          <cell r="A6994">
            <v>87402</v>
          </cell>
          <cell r="B6994" t="str">
            <v>ARGAMASSA INDUSTRIALIZADA PARA CHAPISCO COLANTE, PREPARO MANUAL. AF_08/2019</v>
          </cell>
          <cell r="C6994" t="str">
            <v>M3</v>
          </cell>
          <cell r="D6994">
            <v>3315.29</v>
          </cell>
        </row>
        <row r="6995">
          <cell r="A6995">
            <v>87404</v>
          </cell>
          <cell r="B6995" t="str">
            <v>ARGAMASSA PARA REVESTIMENTO DECORATIVO MONOCAMADA (MONOCAPA), MISTURA E PROJEÇÃO DE 1,5 M3/H DE ARGAMASSA. AF_08/2019</v>
          </cell>
          <cell r="C6995" t="str">
            <v>M3</v>
          </cell>
          <cell r="D6995">
            <v>4540.1499999999996</v>
          </cell>
        </row>
        <row r="6996">
          <cell r="A6996">
            <v>87405</v>
          </cell>
          <cell r="B6996" t="str">
            <v>ARGAMASSA PARA REVESTIMENTO DECORATIVO MONOCAMADA (MONOCAPA), MISTURA E PROJEÇÃO DE 2 M3/H DE ARGAMASSA. AF_08/2019</v>
          </cell>
          <cell r="C6996" t="str">
            <v>M3</v>
          </cell>
          <cell r="D6996">
            <v>4536.1000000000004</v>
          </cell>
        </row>
        <row r="6997">
          <cell r="A6997">
            <v>87407</v>
          </cell>
          <cell r="B6997" t="str">
            <v>ARGAMASSA INDUSTRIALIZADA PARA REVESTIMENTOS, MISTURA E PROJEÇÃO DE 1,5 M³/H DE ARGAMASSA. AF_08/2019</v>
          </cell>
          <cell r="C6997" t="str">
            <v>M3</v>
          </cell>
          <cell r="D6997">
            <v>1613.63</v>
          </cell>
        </row>
        <row r="6998">
          <cell r="A6998">
            <v>87408</v>
          </cell>
          <cell r="B6998" t="str">
            <v>ARGAMASSA INDUSTRIALIZADA PARA REVESTIMENTOS, MISTURA E PROJEÇÃO DE 2 M³/H DE ARGAMASSA. AF_08/2019</v>
          </cell>
          <cell r="C6998" t="str">
            <v>M3</v>
          </cell>
          <cell r="D6998">
            <v>1593.26</v>
          </cell>
        </row>
        <row r="6999">
          <cell r="A6999">
            <v>87410</v>
          </cell>
          <cell r="B6999" t="str">
            <v>ARGAMASSA À BASE DE GESSO, MISTURA E PROJEÇÃO DE 1,5 M³/H DE ARGAMASSA. AF_08/2019</v>
          </cell>
          <cell r="C6999" t="str">
            <v>M3</v>
          </cell>
          <cell r="D6999">
            <v>859.2</v>
          </cell>
        </row>
        <row r="7000">
          <cell r="A7000">
            <v>88626</v>
          </cell>
          <cell r="B7000" t="str">
            <v>ARGAMASSA TRAÇO 1:0,5:4,5 (EM VOLUME DE CIMENTO, CAL E AREIA MÉDIA ÚMIDA), PREPARO MECÂNICO COM BETONEIRA 400 L. AF_08/2019</v>
          </cell>
          <cell r="C7000" t="str">
            <v>M3</v>
          </cell>
          <cell r="D7000">
            <v>514.01</v>
          </cell>
        </row>
        <row r="7001">
          <cell r="A7001">
            <v>88627</v>
          </cell>
          <cell r="B7001" t="str">
            <v>ARGAMASSA TRAÇO 1:0,5:4,5 (EM VOLUME DE CIMENTO, CAL E AREIA MÉDIA ÚMIDA) PARA ASSENTAMENTO DE ALVENARIA, PREPARO MANUAL. AF_08/2019</v>
          </cell>
          <cell r="C7001" t="str">
            <v>M3</v>
          </cell>
          <cell r="D7001">
            <v>595.04</v>
          </cell>
        </row>
        <row r="7002">
          <cell r="A7002">
            <v>88628</v>
          </cell>
          <cell r="B7002" t="str">
            <v>ARGAMASSA TRAÇO 1:3 (EM VOLUME DE CIMENTO E AREIA MÉDIA ÚMIDA), PREPARO MECÂNICO COM BETONEIRA 400 L. AF_08/2019</v>
          </cell>
          <cell r="C7002" t="str">
            <v>M3</v>
          </cell>
          <cell r="D7002">
            <v>505.1</v>
          </cell>
        </row>
        <row r="7003">
          <cell r="A7003">
            <v>88629</v>
          </cell>
          <cell r="B7003" t="str">
            <v>ARGAMASSA TRAÇO 1:3 (EM VOLUME DE CIMENTO E AREIA MÉDIA ÚMIDA), PREPARO MANUAL. AF_08/2019</v>
          </cell>
          <cell r="C7003" t="str">
            <v>M3</v>
          </cell>
          <cell r="D7003">
            <v>594.05999999999995</v>
          </cell>
        </row>
        <row r="7004">
          <cell r="A7004">
            <v>88630</v>
          </cell>
          <cell r="B7004" t="str">
            <v>ARGAMASSA TRAÇO 1:4 (CIMENTO E AREIA MÉDIA), PREPARO MECÂNICO COM BETONEIRA 400 L. AF_08/2019</v>
          </cell>
          <cell r="C7004" t="str">
            <v>M3</v>
          </cell>
          <cell r="D7004">
            <v>431.8</v>
          </cell>
        </row>
        <row r="7005">
          <cell r="A7005">
            <v>88631</v>
          </cell>
          <cell r="B7005" t="str">
            <v>ARGAMASSA TRAÇO 1:4 (EM VOLUME DE CIMENTO E AREIA MÉDIA ÚMIDA), PREPARO MANUAL. AF_08/2019</v>
          </cell>
          <cell r="C7005" t="str">
            <v>M3</v>
          </cell>
          <cell r="D7005">
            <v>532.98</v>
          </cell>
        </row>
        <row r="7006">
          <cell r="A7006">
            <v>88715</v>
          </cell>
          <cell r="B7006" t="str">
            <v>ARGAMASSA TRAÇO 1:2:9 (EM VOLUME DE CIMENTO, CAL E AREIA MÉDIA ÚMIDA) PARA EMBOÇO/MASSA ÚNICA/ASSENTAMENTO DE ALVENARIA DE VEDAÇÃO, PREPARO MECÂNICO COM BETONEIRA 400 L. AF_08/2019</v>
          </cell>
          <cell r="C7006" t="str">
            <v>M3</v>
          </cell>
          <cell r="D7006">
            <v>518.82000000000005</v>
          </cell>
        </row>
        <row r="7007">
          <cell r="A7007">
            <v>100464</v>
          </cell>
          <cell r="B7007" t="str">
            <v>ARGAMASSA TRAÇO 1:0,5:4,5  (EM VOLUME DE CIMENTO, CAL E AREIA MÉDIA ÚMIDA), PREPARO MECÂNICO COM MISTURADOR DE EIXO HORIZONTAL DE 160 KG. AF_08/2019</v>
          </cell>
          <cell r="C7007" t="str">
            <v>M3</v>
          </cell>
          <cell r="D7007">
            <v>548.41999999999996</v>
          </cell>
        </row>
        <row r="7008">
          <cell r="A7008">
            <v>100465</v>
          </cell>
          <cell r="B7008" t="str">
            <v>ARGAMASSA TRAÇO 1:0,5:4,5  (EM VOLUME DE CIMENTO, CAL E AREIA MÉDIA ÚMIDA), PREPARO MECÂNICO COM MISTURADOR DE EIXO HORIZONTAL DE 300 KG. AF_08/2019</v>
          </cell>
          <cell r="C7008" t="str">
            <v>M3</v>
          </cell>
          <cell r="D7008">
            <v>499.89</v>
          </cell>
        </row>
        <row r="7009">
          <cell r="A7009">
            <v>100466</v>
          </cell>
          <cell r="B7009" t="str">
            <v>ARGAMASSA TRAÇO 1:0,5:4,5  (EM VOLUME DE CIMENTO, CAL E AREIA MÉDIA ÚMIDA), PREPARO MECÂNICO COM MISTURADOR DE EIXO HORIZONTAL DE 600 KG. AF_08/2019</v>
          </cell>
          <cell r="C7009" t="str">
            <v>M3</v>
          </cell>
          <cell r="D7009">
            <v>472.69</v>
          </cell>
        </row>
        <row r="7010">
          <cell r="A7010">
            <v>100468</v>
          </cell>
          <cell r="B7010" t="str">
            <v>ARGAMASSA TRAÇO 1:3 (EM VOLUME DE CIMENTO E AREIA MÉDIA ÚMIDA), PREPARO MECÂNICO COM MISTURADOR DE EIXO HORIZONTAL DE 160 KG. AF_08/2019</v>
          </cell>
          <cell r="C7010" t="str">
            <v>M3</v>
          </cell>
          <cell r="D7010">
            <v>635.97</v>
          </cell>
        </row>
        <row r="7011">
          <cell r="A7011">
            <v>100469</v>
          </cell>
          <cell r="B7011" t="str">
            <v>ARGAMASSA TRAÇO 1:3 (EM VOLUME DE CIMENTO E AREIA MÉDIA ÚMIDA), PREPARO MECÂNICO COM MISTURADOR DE EIXO HORIZONTAL DE 300 KG. AF_08/2019</v>
          </cell>
          <cell r="C7011" t="str">
            <v>M3</v>
          </cell>
          <cell r="D7011">
            <v>495.48</v>
          </cell>
        </row>
        <row r="7012">
          <cell r="A7012">
            <v>100470</v>
          </cell>
          <cell r="B7012" t="str">
            <v>ARGAMASSA TRAÇO 1:3 (EM VOLUME DE CIMENTO E AREIA MÉDIA ÚMIDA), PREPARO MECÂNICO COM MISTURADOR DE EIXO HORIZONTAL DE 600 KG. AF_08/2019</v>
          </cell>
          <cell r="C7012" t="str">
            <v>M3</v>
          </cell>
          <cell r="D7012">
            <v>449.78</v>
          </cell>
        </row>
        <row r="7013">
          <cell r="A7013">
            <v>100472</v>
          </cell>
          <cell r="B7013" t="str">
            <v>ARGAMASSA TRAÇO 1:4 (EM VOLUME DE CIMENTO E AREIA MÉDIA ÚMIDA), PREPARO MECÂNICO COM MISTURADOR DE EIXO HORIZONTAL DE 160 KG. AF_08/2019</v>
          </cell>
          <cell r="C7013" t="str">
            <v>M3</v>
          </cell>
          <cell r="D7013">
            <v>510.27</v>
          </cell>
        </row>
        <row r="7014">
          <cell r="A7014">
            <v>100473</v>
          </cell>
          <cell r="B7014" t="str">
            <v>ARGAMASSA TRAÇO 1:4 (EM VOLUME DE CIMENTO E AREIA MÉDIA ÚMIDA), PREPARO MECÂNICO COM MISTURADOR DE EIXO HORIZONTAL DE 300 KG. AF_08/2019</v>
          </cell>
          <cell r="C7014" t="str">
            <v>M3</v>
          </cell>
          <cell r="D7014">
            <v>449.17</v>
          </cell>
        </row>
        <row r="7015">
          <cell r="A7015">
            <v>100474</v>
          </cell>
          <cell r="B7015" t="str">
            <v>ARGAMASSA TRAÇO 1:4 (EM VOLUME DE CIMENTO E AREIA MÉDIA ÚMIDA), PREPARO MECÂNICO COM MISTURADOR DE EIXO HORIZONTAL DE 600 KG. AF_08/2019</v>
          </cell>
          <cell r="C7015" t="str">
            <v>M3</v>
          </cell>
          <cell r="D7015">
            <v>418.79</v>
          </cell>
        </row>
        <row r="7016">
          <cell r="A7016">
            <v>100475</v>
          </cell>
          <cell r="B7016" t="str">
            <v>ARGAMASSA TRAÇO 1:3 (EM VOLUME DE CIMENTO E AREIA MÉDIA ÚMIDA) COM ADIÇÃO DE IMPERMEABILIZANTE, PREPARO MECÂNICO COM BETONEIRA 400 L. AF_08/2019</v>
          </cell>
          <cell r="C7016" t="str">
            <v>M3</v>
          </cell>
          <cell r="D7016">
            <v>633.99</v>
          </cell>
        </row>
        <row r="7017">
          <cell r="A7017">
            <v>100477</v>
          </cell>
          <cell r="B7017" t="str">
            <v>ARGAMASSA TRAÇO 1:3 (EM VOLUME DE CIMENTO E AREIA MÉDIA ÚMIDA) COM ADIÇÃO DE IMPERMEABILIZANTE, PREPARO MECÂNICO COM MISTURADOR DE EIXO HORIZONTAL DE 160 KG. AF_08/2019</v>
          </cell>
          <cell r="C7017" t="str">
            <v>M3</v>
          </cell>
          <cell r="D7017">
            <v>716.98</v>
          </cell>
        </row>
        <row r="7018">
          <cell r="A7018">
            <v>100478</v>
          </cell>
          <cell r="B7018" t="str">
            <v>ARGAMASSA TRAÇO 1:3 (EM VOLUME DE CIMENTO E AREIA MÉDIA ÚMIDA) COM ADIÇÃO DE IMPERMEABILIZANTE, PREPARO MECÂNICO COM MISTURADOR DE EIXO HORIZONTAL DE 300 KG. AF_08/2019</v>
          </cell>
          <cell r="C7018" t="str">
            <v>M3</v>
          </cell>
          <cell r="D7018">
            <v>621.38</v>
          </cell>
        </row>
        <row r="7019">
          <cell r="A7019">
            <v>100479</v>
          </cell>
          <cell r="B7019" t="str">
            <v>ARGAMASSA TRAÇO 1:3 (EM VOLUME DE CIMENTO E AREIA MÉDIA ÚMIDA) COM ADIÇÃO DE IMPERMEABILIZANTE, PREPARO MECÂNICO COM MISTURADOR DE EIXO HORIZONTAL DE 600 KG. AF_08/2019</v>
          </cell>
          <cell r="C7019" t="str">
            <v>M3</v>
          </cell>
          <cell r="D7019">
            <v>597.24</v>
          </cell>
        </row>
        <row r="7020">
          <cell r="A7020">
            <v>100480</v>
          </cell>
          <cell r="B7020" t="str">
            <v>ARGAMASSA TRAÇO 1:3 (EM VOLUME DE CIMENTO E AREIA MÉDIA ÚMIDA) COM ADIÇÃO DE IMPERMEABILIZANTE, PREPARO MANUAL. AF_08/2019</v>
          </cell>
          <cell r="C7020" t="str">
            <v>M3</v>
          </cell>
          <cell r="D7020">
            <v>720.1</v>
          </cell>
        </row>
        <row r="7021">
          <cell r="A7021">
            <v>100481</v>
          </cell>
          <cell r="B7021" t="str">
            <v>ARGAMASSA TRAÇO 1:4 (EM VOLUME DE CIMENTO E AREIA MÉDIA ÚMIDA) COM ADIÇÃO DE IMPERMEABILIZANTE, PREPARO MECÂNICO COM BETONEIRA 400 L. AF_08/2019</v>
          </cell>
          <cell r="C7021" t="str">
            <v>M3</v>
          </cell>
          <cell r="D7021">
            <v>547.80999999999995</v>
          </cell>
        </row>
        <row r="7022">
          <cell r="A7022">
            <v>100483</v>
          </cell>
          <cell r="B7022" t="str">
            <v>ARGAMASSA TRAÇO 1:4 (EM VOLUME DE CIMENTO E AREIA MÉDIA ÚMIDA) COM ADIÇÃO DE IMPERMEABILIZANTE, PREPARO MECÂNICO COM MISTURADOR DE EIXO HORIZONTAL DE 160 KG. AF_08/2019</v>
          </cell>
          <cell r="C7022" t="str">
            <v>M3</v>
          </cell>
          <cell r="D7022">
            <v>609.80999999999995</v>
          </cell>
        </row>
        <row r="7023">
          <cell r="A7023">
            <v>100484</v>
          </cell>
          <cell r="B7023" t="str">
            <v>ARGAMASSA TRAÇO 1:4 (EM VOLUME DE CIMENTO E AREIA MÉDIA ÚMIDA) COM ADIÇÃO DE IMPERMEABILIZANTE, PREPARO MECÂNICO COM MISTURADOR DE EIXO HORIZONTAL DE 300 KG. AF_08/2019</v>
          </cell>
          <cell r="C7023" t="str">
            <v>M3</v>
          </cell>
          <cell r="D7023">
            <v>549.63</v>
          </cell>
        </row>
        <row r="7024">
          <cell r="A7024">
            <v>100485</v>
          </cell>
          <cell r="B7024" t="str">
            <v>ARGAMASSA TRAÇO 1:4 (EM VOLUME DE CIMENTO E AREIA MÉDIA ÚMIDA) COM ADIÇÃO DE IMPERMEABILIZANTE, PREPARO MECÂNICO COM MISTURADOR DE EIXO HORIZONTAL DE 600 KG. AF_08/2019</v>
          </cell>
          <cell r="C7024" t="str">
            <v>M3</v>
          </cell>
          <cell r="D7024">
            <v>520.59</v>
          </cell>
        </row>
        <row r="7025">
          <cell r="A7025">
            <v>100486</v>
          </cell>
          <cell r="B7025" t="str">
            <v>ARGAMASSA TRAÇO 1:4 (EM VOLUME DE CIMENTO E AREIA MÉDIA ÚMIDA) COM ADIÇÃO DE IMPERMEABILIZANTE, PREPARO MANUAL. AF_08/2019</v>
          </cell>
          <cell r="C7025" t="str">
            <v>M3</v>
          </cell>
          <cell r="D7025">
            <v>638.94000000000005</v>
          </cell>
        </row>
        <row r="7026">
          <cell r="A7026">
            <v>100487</v>
          </cell>
          <cell r="B7026" t="str">
            <v>ARGAMASSA TRAÇO 1:2:9 (EM VOLUME DE CIMENTO, CAL E AREIA MÉDIA ÚMIDA) PARA EMBOÇO/MASSA ÚNICA/ASSENTAMENTO DE ALVENARIA DE VEDAÇÃO, PREPARO MECÂNICO COM MISTURADOR DE EIXO HORIZONTAL DE 600 KG. AF_08/2019</v>
          </cell>
          <cell r="C7026" t="str">
            <v>M3</v>
          </cell>
          <cell r="D7026">
            <v>485.93</v>
          </cell>
        </row>
        <row r="7027">
          <cell r="A7027">
            <v>100488</v>
          </cell>
          <cell r="B7027" t="str">
            <v>ARGAMASSA TRAÇO 1:0,5:4,5 (EM VOLUME DE CIMENTO, CAL E AREIA MÉDIA ÚMIDA), PREPARO MECÂNICO COM BETONEIRA 600 L. AF_08/2019</v>
          </cell>
          <cell r="C7027" t="str">
            <v>M3</v>
          </cell>
          <cell r="D7027">
            <v>497.14</v>
          </cell>
        </row>
        <row r="7028">
          <cell r="A7028">
            <v>100489</v>
          </cell>
          <cell r="B7028" t="str">
            <v>ARGAMASSA TRAÇO 1:3 (EM VOLUME DE CIMENTO E AREIA MÉDIA ÚMIDA), PREPARO MECÂNICO COM BETONEIRA 600 L. AF_08/2019</v>
          </cell>
          <cell r="C7028" t="str">
            <v>M3</v>
          </cell>
          <cell r="D7028">
            <v>497.57</v>
          </cell>
        </row>
        <row r="7029">
          <cell r="A7029">
            <v>100490</v>
          </cell>
          <cell r="B7029" t="str">
            <v>ARGAMASSA TRAÇO 1:4 (EM VOLUME DE CIMENTO E AREIA MÉDIA ÚMIDA), PREPARO MECÂNICO COM BETONEIRA 600 L. AF_08/2019</v>
          </cell>
          <cell r="C7029" t="str">
            <v>M3</v>
          </cell>
          <cell r="D7029">
            <v>438.28</v>
          </cell>
        </row>
        <row r="7030">
          <cell r="A7030">
            <v>100491</v>
          </cell>
          <cell r="B7030" t="str">
            <v>ARGAMASSA TRAÇO 1:3 (EM VOLUME DE CIMENTO E AREIA MÉDIA ÚMIDA) COM ADIÇÃO DE IMPERMEABILIZANTE, PREPARO MECÂNICO COM BETONEIRA 600 L. AF_08/2019</v>
          </cell>
          <cell r="C7030" t="str">
            <v>M3</v>
          </cell>
          <cell r="D7030">
            <v>627.09</v>
          </cell>
        </row>
        <row r="7031">
          <cell r="A7031">
            <v>100492</v>
          </cell>
          <cell r="B7031" t="str">
            <v>ARGAMASSA TRAÇO 1:4 (EM VOLUME DE CIMENTO E AREIA MÉDIA ÚMIDA) COM ADIÇÃO DE IMPERMEABILIZANTE, PREPARO MECÂNICO COM BETONEIRA 600 L. AF_08/2019</v>
          </cell>
          <cell r="C7031" t="str">
            <v>M3</v>
          </cell>
          <cell r="D7031">
            <v>541.55999999999995</v>
          </cell>
        </row>
        <row r="7032">
          <cell r="A7032">
            <v>105515</v>
          </cell>
          <cell r="B7032" t="str">
            <v>ARGAMASSA TRAÇO 1:1,93 (EM VOLUME DE CIMENTO E AREIA MÉDIA ÚMIDA), FCK 20MPA, PREPARO MECÂNICO COM MISTURADOR DUPLO HORIZONTAL DE ALTA TURBULÊNCIA. AF_03/2020</v>
          </cell>
          <cell r="C7032" t="str">
            <v>M3</v>
          </cell>
          <cell r="D7032">
            <v>746.81</v>
          </cell>
        </row>
        <row r="7033">
          <cell r="A7033">
            <v>92121</v>
          </cell>
          <cell r="B7033" t="str">
            <v>PENEIRAMENTO DE AREIA COM PENEIRA ELÉTRICA. AF_11/2015</v>
          </cell>
          <cell r="C7033" t="str">
            <v>M3</v>
          </cell>
          <cell r="D7033">
            <v>30.95</v>
          </cell>
        </row>
        <row r="7034">
          <cell r="A7034">
            <v>92122</v>
          </cell>
          <cell r="B7034" t="str">
            <v>PENEIRAMENTO DE AREIA COM PENEIRA MANUAL. AF_11/2015</v>
          </cell>
          <cell r="C7034" t="str">
            <v>M3</v>
          </cell>
          <cell r="D7034">
            <v>52.08</v>
          </cell>
        </row>
        <row r="7035">
          <cell r="A7035">
            <v>92123</v>
          </cell>
          <cell r="B7035" t="str">
            <v>ENSACAMENTO DE AREIA. AF_11/2015</v>
          </cell>
          <cell r="C7035" t="str">
            <v>M3</v>
          </cell>
          <cell r="D7035">
            <v>61.77</v>
          </cell>
        </row>
        <row r="7036">
          <cell r="A7036">
            <v>100195</v>
          </cell>
          <cell r="B7036" t="str">
            <v>TRANSPORTE HORIZONTAL MANUAL, DE SACOS DE 50 KG (UNIDADE: KGXKM). AF_07/2019</v>
          </cell>
          <cell r="C7036" t="str">
            <v>KGXKM</v>
          </cell>
          <cell r="D7036">
            <v>0.79</v>
          </cell>
        </row>
        <row r="7037">
          <cell r="A7037">
            <v>100196</v>
          </cell>
          <cell r="B7037" t="str">
            <v>TRANSPORTE HORIZONTAL MANUAL, DE SACOS DE 30 KG (UNIDADE: KGXKM). AF_07/2019</v>
          </cell>
          <cell r="C7037" t="str">
            <v>KGXKM</v>
          </cell>
          <cell r="D7037">
            <v>1.32</v>
          </cell>
        </row>
        <row r="7038">
          <cell r="A7038">
            <v>100197</v>
          </cell>
          <cell r="B7038" t="str">
            <v>TRANSPORTE HORIZONTAL MANUAL, DE SACOS DE 20 KG (UNIDADE: KGXKM). AF_07/2019</v>
          </cell>
          <cell r="C7038" t="str">
            <v>KGXKM</v>
          </cell>
          <cell r="D7038">
            <v>1.99</v>
          </cell>
        </row>
        <row r="7039">
          <cell r="A7039">
            <v>100198</v>
          </cell>
          <cell r="B7039" t="str">
            <v>TRANSPORTE HORIZONTAL COM CARRINHO PLATAFORMA, DE SACOS DE 50 KG (UNIDADE: KGXKM). AF_07/2019</v>
          </cell>
          <cell r="C7039" t="str">
            <v>KGXKM</v>
          </cell>
          <cell r="D7039">
            <v>0.27</v>
          </cell>
        </row>
        <row r="7040">
          <cell r="A7040">
            <v>100199</v>
          </cell>
          <cell r="B7040" t="str">
            <v>TRANSPORTE HORIZONTAL COM CARRINHO PLATAFORMA, DE SACOS DE 30 KG (UNIDADE: KGXKM). AF_07/2019</v>
          </cell>
          <cell r="C7040" t="str">
            <v>KGXKM</v>
          </cell>
          <cell r="D7040">
            <v>0.33</v>
          </cell>
        </row>
        <row r="7041">
          <cell r="A7041">
            <v>100200</v>
          </cell>
          <cell r="B7041" t="str">
            <v>TRANSPORTE HORIZONTAL COM CARRINHO PLATAFORMA, DE SACOS DE 20 KG (UNIDADE: KGXKM). AF_07/2019</v>
          </cell>
          <cell r="C7041" t="str">
            <v>KGXKM</v>
          </cell>
          <cell r="D7041">
            <v>0.4</v>
          </cell>
        </row>
        <row r="7042">
          <cell r="A7042">
            <v>100201</v>
          </cell>
          <cell r="B7042" t="str">
            <v>TRANSPORTE HORIZONTAL COM CARRINHO DE MÃO, DE SACOS DE 50 KG (UNIDADE: KGXKM). AF_07/2019</v>
          </cell>
          <cell r="C7042" t="str">
            <v>KGXKM</v>
          </cell>
          <cell r="D7042">
            <v>0.81</v>
          </cell>
        </row>
        <row r="7043">
          <cell r="A7043">
            <v>100202</v>
          </cell>
          <cell r="B7043" t="str">
            <v>TRANSPORTE HORIZONTAL COM CARRINHO DE MÃO, DE SACOS DE 30 KG (UNIDADE: KGXKM). AF_07/2019</v>
          </cell>
          <cell r="C7043" t="str">
            <v>KGXKM</v>
          </cell>
          <cell r="D7043">
            <v>0.94</v>
          </cell>
        </row>
        <row r="7044">
          <cell r="A7044">
            <v>100203</v>
          </cell>
          <cell r="B7044" t="str">
            <v>TRANSPORTE HORIZONTAL COM CARRINHO DE MÃO, DE SACOS DE 20 KG (UNIDADE: KGXKM). AF_07/2019</v>
          </cell>
          <cell r="C7044" t="str">
            <v>KGXKM</v>
          </cell>
          <cell r="D7044">
            <v>1.1200000000000001</v>
          </cell>
        </row>
        <row r="7045">
          <cell r="A7045">
            <v>100204</v>
          </cell>
          <cell r="B7045" t="str">
            <v>TRANSPORTE HORIZONTAL COM MANIPULADOR TELESCÓPICO, DE PÁLETE DE SACOS (UNIDADE: KGXKM). AF_07/2019</v>
          </cell>
          <cell r="C7045" t="str">
            <v>KGXKM</v>
          </cell>
          <cell r="D7045">
            <v>0.13</v>
          </cell>
        </row>
        <row r="7046">
          <cell r="A7046">
            <v>100205</v>
          </cell>
          <cell r="B7046" t="str">
            <v>TRANSPORTE HORIZONTAL COM JERICA DE 60 L, DE MASSA/ GRANEL (UNIDADE: M3XKM). AF_07/2019</v>
          </cell>
          <cell r="C7046" t="str">
            <v>M3XKM</v>
          </cell>
          <cell r="D7046">
            <v>1483.61</v>
          </cell>
        </row>
        <row r="7047">
          <cell r="A7047">
            <v>100206</v>
          </cell>
          <cell r="B7047" t="str">
            <v>TRANSPORTE HORIZONTAL COM JERICA DE 90 L, DE MASSA/ GRANEL (UNIDADE: M3XKM). AF_07/2019</v>
          </cell>
          <cell r="C7047" t="str">
            <v>M3XKM</v>
          </cell>
          <cell r="D7047">
            <v>1072.4000000000001</v>
          </cell>
        </row>
        <row r="7048">
          <cell r="A7048">
            <v>100207</v>
          </cell>
          <cell r="B7048" t="str">
            <v>TRANSPORTE HORIZONTAL COM CARREGADEIRA, DE MASSA/ GRANEL (UNIDADE: M3XKM). AF_07/2019</v>
          </cell>
          <cell r="C7048" t="str">
            <v>M3XKM</v>
          </cell>
          <cell r="D7048">
            <v>515.95000000000005</v>
          </cell>
        </row>
        <row r="7049">
          <cell r="A7049">
            <v>100208</v>
          </cell>
          <cell r="B7049" t="str">
            <v>TRANSPORTE HORIZONTAL MANUAL, DE BLOCOS VAZADOS DE CONCRETO OU CERÂMICO DE 19X19X39CM (UNIDADE: BLOCOXKM). AF_07/2019</v>
          </cell>
          <cell r="C7049" t="str">
            <v>UNXKM</v>
          </cell>
          <cell r="D7049">
            <v>19.62</v>
          </cell>
        </row>
        <row r="7050">
          <cell r="A7050">
            <v>100209</v>
          </cell>
          <cell r="B7050" t="str">
            <v>TRANSPORTE HORIZONTAL MANUAL, DE BLOCOS CERÂMICOS FURADOS NA HORIZONTAL DE 9X19X19CM (UNIDADE: BLOCOXKM). AF_07/2019</v>
          </cell>
          <cell r="C7050" t="str">
            <v>UNXKM</v>
          </cell>
          <cell r="D7050">
            <v>9.81</v>
          </cell>
        </row>
        <row r="7051">
          <cell r="A7051">
            <v>100210</v>
          </cell>
          <cell r="B7051" t="str">
            <v>TRANSPORTE HORIZONTAL COM CARRINHO DE MÃO, DE BLOCOS VAZADOS DE CONCRETO OU CERÂMICO DE 19X19X39CM (UNIDADE: BLOCOXKM). AF_07/2019</v>
          </cell>
          <cell r="C7051" t="str">
            <v>UNXKM</v>
          </cell>
          <cell r="D7051">
            <v>18.079999999999998</v>
          </cell>
        </row>
        <row r="7052">
          <cell r="A7052">
            <v>100211</v>
          </cell>
          <cell r="B7052" t="str">
            <v>TRANSPORTE HORIZONTAL COM CARRINHO DE MÃO, DE BLOCOS CERÂMICOS FURADOS NA HORIZONTAL DE 9X19X19CM (UNIDADE: BLOCOXKM). AF_07/2019</v>
          </cell>
          <cell r="C7052" t="str">
            <v>UNXKM</v>
          </cell>
          <cell r="D7052">
            <v>6.97</v>
          </cell>
        </row>
        <row r="7053">
          <cell r="A7053">
            <v>100212</v>
          </cell>
          <cell r="B7053" t="str">
            <v>TRANSPORTE HORIZONTAL COM CARRINHO PLATAFORMA, DE BLOCOS VAZADOS DE CONCRETO OU CERÂMICO DE 19X19X39CM (UNIDADE: BLOCOXKM). AF_07/2019</v>
          </cell>
          <cell r="C7053" t="str">
            <v>UNXKM</v>
          </cell>
          <cell r="D7053">
            <v>7.7</v>
          </cell>
        </row>
        <row r="7054">
          <cell r="A7054">
            <v>100213</v>
          </cell>
          <cell r="B7054" t="str">
            <v>TRANSPORTE HORIZONTAL COM CARRINHO PLATAFORMA, DE BLOCOS CERÂMICOS FURADOS NA HORIZONTAL DE 9X19X19CM (UNIDADE: BLOCOXKM). AF_07/2019</v>
          </cell>
          <cell r="C7054" t="str">
            <v>UNXKM</v>
          </cell>
          <cell r="D7054">
            <v>2.76</v>
          </cell>
        </row>
        <row r="7055">
          <cell r="A7055">
            <v>100214</v>
          </cell>
          <cell r="B7055" t="str">
            <v>TRANSPORTE HORIZONTAL COM CARRINHO MINI PÁLETES, DE BLOCOS VAZADOS DE CONCRETO DE 19X19X39CM (UNIDADE: BLOCOXKM). AF_07/2019</v>
          </cell>
          <cell r="C7055" t="str">
            <v>UNXKM</v>
          </cell>
          <cell r="D7055">
            <v>4.25</v>
          </cell>
        </row>
        <row r="7056">
          <cell r="A7056">
            <v>100215</v>
          </cell>
          <cell r="B7056" t="str">
            <v>TRANSPORTE HORIZONTAL COM CARRINHO MINI PÁLETES, DE BLOCOS CERÂMICOS FURADOS NA VERTICAL DE 19X19X39CM (UNIDADE: BLOCOXKM). AF_07/2019</v>
          </cell>
          <cell r="C7056" t="str">
            <v>UNXKM</v>
          </cell>
          <cell r="D7056">
            <v>3.64</v>
          </cell>
        </row>
        <row r="7057">
          <cell r="A7057">
            <v>100216</v>
          </cell>
          <cell r="B7057" t="str">
            <v>TRANSPORTE HORIZONTAL COM CARRINHO MINI PÁLETES, DE BLOCOS CERÂMICOS FURADOS NA HORIZONTAL DE 9X19X19CM (UNIDADE: BLOCOXKM). AF_07/2019</v>
          </cell>
          <cell r="C7057" t="str">
            <v>UNXKM</v>
          </cell>
          <cell r="D7057">
            <v>0.98</v>
          </cell>
        </row>
        <row r="7058">
          <cell r="A7058">
            <v>100217</v>
          </cell>
          <cell r="B7058" t="str">
            <v>TRANSPORTE HORIZONTAL COM MANIPULADOR TELESCÓPICO, DE BLOCOS VAZADOS DE CONCRETO DE 19X19X39CM (UNIDADE: BLOCOXKM). AF_07/2019</v>
          </cell>
          <cell r="C7058" t="str">
            <v>UNXKM</v>
          </cell>
          <cell r="D7058">
            <v>3.53</v>
          </cell>
        </row>
        <row r="7059">
          <cell r="A7059">
            <v>100218</v>
          </cell>
          <cell r="B7059" t="str">
            <v>TRANSPORTE HORIZONTAL COM MANIPULADOR TELESCÓPICO, DE BLOCOS CERÂMICOS FURADOS NA VERTICAL DE 19X19X39CM (UNIDADE: BLOCOXKM). AF_07/2019</v>
          </cell>
          <cell r="C7059" t="str">
            <v>UNXKM</v>
          </cell>
          <cell r="D7059">
            <v>2.42</v>
          </cell>
        </row>
        <row r="7060">
          <cell r="A7060">
            <v>100219</v>
          </cell>
          <cell r="B7060" t="str">
            <v>TRANSPORTE HORIZONTAL COM MANIPULADOR TELESCÓPICO, DE BLOCOS CERÂMICOS FURADOS NA HORIZONTAL DE 9X19X19CM (UNIDADE: BLOCOXKM). AF_07/2019</v>
          </cell>
          <cell r="C7060" t="str">
            <v>UNXKM</v>
          </cell>
          <cell r="D7060">
            <v>0.53</v>
          </cell>
        </row>
        <row r="7061">
          <cell r="A7061">
            <v>100220</v>
          </cell>
          <cell r="B7061" t="str">
            <v>TRANSPORTE HORIZONTAL MANUAL, DE CAIXA COM REVESTIMENTO CERÂMICO (UNIDADE: M2XKM). AF_07/2019</v>
          </cell>
          <cell r="C7061" t="str">
            <v>M2XKM</v>
          </cell>
          <cell r="D7061">
            <v>28.19</v>
          </cell>
        </row>
        <row r="7062">
          <cell r="A7062">
            <v>100221</v>
          </cell>
          <cell r="B7062" t="str">
            <v>TRANSPORTE HORIZONTAL COM CARRINHO DE MÃO, DE CAIXA COM REVESTIMENTO CERÂMICO (UNIDADE: M2XKM). AF_07/2019</v>
          </cell>
          <cell r="C7062" t="str">
            <v>M2XKM</v>
          </cell>
          <cell r="D7062">
            <v>31.96</v>
          </cell>
        </row>
        <row r="7063">
          <cell r="A7063">
            <v>100222</v>
          </cell>
          <cell r="B7063" t="str">
            <v>TRANSPORTE HORIZONTAL COM CARRINHO PLATAFORMA, DE CAIXA COM REVESTIMENTO CERÂMICO (UNIDADE: M2XKM). AF_07/2019</v>
          </cell>
          <cell r="C7063" t="str">
            <v>M2XKM</v>
          </cell>
          <cell r="D7063">
            <v>12.1</v>
          </cell>
        </row>
        <row r="7064">
          <cell r="A7064">
            <v>100223</v>
          </cell>
          <cell r="B7064" t="str">
            <v>TRANSPORTE HORIZONTAL COM CARRINHO MINI PÁLETES, DE CAIXA COM REVESTIMENTO CERÂMICO (UNIDADE: M2XKM). AF_07/2019</v>
          </cell>
          <cell r="C7064" t="str">
            <v>M2XKM</v>
          </cell>
          <cell r="D7064">
            <v>5.66</v>
          </cell>
        </row>
        <row r="7065">
          <cell r="A7065">
            <v>100224</v>
          </cell>
          <cell r="B7065" t="str">
            <v>TRANSPORTE HORIZONTAL COM MANIPULADOR TELESCÓPICO, DE CAIXA COM REVESTIMENTO CERÂMICO (UNIDADE: M2XKM). AF_07/2019</v>
          </cell>
          <cell r="C7065" t="str">
            <v>M2XKM</v>
          </cell>
          <cell r="D7065">
            <v>3.53</v>
          </cell>
        </row>
        <row r="7066">
          <cell r="A7066">
            <v>100225</v>
          </cell>
          <cell r="B7066" t="str">
            <v>TRANSPORTE HORIZONTAL MANUAL, DE LATA DE 18 LITROS (UNIDADE: LXKM). AF_07/2019</v>
          </cell>
          <cell r="C7066" t="str">
            <v>LXKM</v>
          </cell>
          <cell r="D7066">
            <v>2.21</v>
          </cell>
        </row>
        <row r="7067">
          <cell r="A7067">
            <v>100226</v>
          </cell>
          <cell r="B7067" t="str">
            <v>TRANSPORTE HORIZONTAL COM CARRINHO PLATAFORMA, DE LATA DE 18 LITROS (UNIDADE: LXKM). AF_07/2019</v>
          </cell>
          <cell r="C7067" t="str">
            <v>LXKM</v>
          </cell>
          <cell r="D7067">
            <v>0.69</v>
          </cell>
        </row>
        <row r="7068">
          <cell r="A7068">
            <v>100227</v>
          </cell>
          <cell r="B7068" t="str">
            <v>TRANSPORTE HORIZONTAL COM CARRINHO RACIONAL, DE LATA DE 18 LITROS (UNIDADE: LXKM). AF_07/2019</v>
          </cell>
          <cell r="C7068" t="str">
            <v>LXKM</v>
          </cell>
          <cell r="D7068">
            <v>1.02</v>
          </cell>
        </row>
        <row r="7069">
          <cell r="A7069">
            <v>100228</v>
          </cell>
          <cell r="B7069" t="str">
            <v>TRANSPORTE HORIZONTAL COM MANIPULADOR TELESCÓPICO, DE LATA DE 18 LITROS (UNIDADE: LXKM). AF_07/2019</v>
          </cell>
          <cell r="C7069" t="str">
            <v>LXKM</v>
          </cell>
          <cell r="D7069">
            <v>0.34</v>
          </cell>
        </row>
        <row r="7070">
          <cell r="A7070">
            <v>100229</v>
          </cell>
          <cell r="B7070" t="str">
            <v>TRANSPORTE VERTICAL MANUAL, 1 PAVIMENTO, DE SACOS DE 50 KG (UNIDADE: KG). AF_07/2019</v>
          </cell>
          <cell r="C7070" t="str">
            <v>KG</v>
          </cell>
          <cell r="D7070">
            <v>0.01</v>
          </cell>
        </row>
        <row r="7071">
          <cell r="A7071">
            <v>100230</v>
          </cell>
          <cell r="B7071" t="str">
            <v>TRANSPORTE VERTICAL MANUAL, 1 PAVIMENTO, DE SACOS DE 30 KG (UNIDADE: KG). AF_07/2019</v>
          </cell>
          <cell r="C7071" t="str">
            <v>KG</v>
          </cell>
          <cell r="D7071">
            <v>0.02</v>
          </cell>
        </row>
        <row r="7072">
          <cell r="A7072">
            <v>100231</v>
          </cell>
          <cell r="B7072" t="str">
            <v>TRANSPORTE VERTICAL MANUAL, 1 PAVIMENTO, DE SACOS DE 20 KG (UNIDADE: KG). AF_07/2019</v>
          </cell>
          <cell r="C7072" t="str">
            <v>KG</v>
          </cell>
          <cell r="D7072">
            <v>0.03</v>
          </cell>
        </row>
        <row r="7073">
          <cell r="A7073">
            <v>100232</v>
          </cell>
          <cell r="B7073" t="str">
            <v>TRANSPORTE VERTICAL MANUAL, 1 PAVIMENTO, DE BLOCOS VAZADOS DE CONCRETO OU CERÂMICO DE 19X19X39CM (UNIDADE: BLOCO). AF_07/2019</v>
          </cell>
          <cell r="C7073" t="str">
            <v>UN</v>
          </cell>
          <cell r="D7073">
            <v>0.37</v>
          </cell>
        </row>
        <row r="7074">
          <cell r="A7074">
            <v>100233</v>
          </cell>
          <cell r="B7074" t="str">
            <v>TRANSPORTE VERTICAL MANUAL, 1 PAVIMENTO, DE BLOCOS CERÂMICOS FURADOS NA HORIZONTAL DE 9X19X19CM (UNIDADE: BLOCO). AF_07/2019</v>
          </cell>
          <cell r="C7074" t="str">
            <v>UN</v>
          </cell>
          <cell r="D7074">
            <v>0.18</v>
          </cell>
        </row>
        <row r="7075">
          <cell r="A7075">
            <v>100234</v>
          </cell>
          <cell r="B7075" t="str">
            <v>TRANSPORTE VERTICAL MANUAL, 1 PAVIMENTO, DE CAIXA COM REVESTIMENTO CERÂMICO (UNIDADE: M2). AF_07/2019</v>
          </cell>
          <cell r="C7075" t="str">
            <v>M2</v>
          </cell>
          <cell r="D7075">
            <v>0.55000000000000004</v>
          </cell>
        </row>
        <row r="7076">
          <cell r="A7076">
            <v>100235</v>
          </cell>
          <cell r="B7076" t="str">
            <v>TRANSPORTE VERTICAL MANUAL, 1 PAVIMENTO, DE LATA DE 18 LITROS (UNIDADE: L). AF_07/2019</v>
          </cell>
          <cell r="C7076" t="str">
            <v>L</v>
          </cell>
          <cell r="D7076">
            <v>0.04</v>
          </cell>
        </row>
        <row r="7077">
          <cell r="A7077">
            <v>100236</v>
          </cell>
          <cell r="B7077" t="str">
            <v>TRANSPORTE HORIZONTAL MANUAL, DE TUBO DE PVC SOLDÁVEL COM DIÂMETRO MENOR OU IGUAL A 60 MM (UNIDADE: MXKM). AF_07/2019</v>
          </cell>
          <cell r="C7077" t="str">
            <v>MXKM</v>
          </cell>
          <cell r="D7077">
            <v>2.81</v>
          </cell>
        </row>
        <row r="7078">
          <cell r="A7078">
            <v>100237</v>
          </cell>
          <cell r="B7078" t="str">
            <v>TRANSPORTE HORIZONTAL MANUAL, DE TUBO DE PVC SOLDÁVEL COM DIÂMETRO MAIOR QUE 60 MM E MENOR OU IGUAL A 85 MM (UNIDADE: MXKM). AF_07/2019</v>
          </cell>
          <cell r="C7078" t="str">
            <v>MXKM</v>
          </cell>
          <cell r="D7078">
            <v>3.37</v>
          </cell>
        </row>
        <row r="7079">
          <cell r="A7079">
            <v>100238</v>
          </cell>
          <cell r="B7079" t="str">
            <v>TRANSPORTE HORIZONTAL MANUAL, DE TUBO DE CPVC COM DIÂMETRO MENOR OU IGUAL A 73 MM (UNIDADE: MXKM). AF_07/2019</v>
          </cell>
          <cell r="C7079" t="str">
            <v>MXKM</v>
          </cell>
          <cell r="D7079">
            <v>5.39</v>
          </cell>
        </row>
        <row r="7080">
          <cell r="A7080">
            <v>100239</v>
          </cell>
          <cell r="B7080" t="str">
            <v>TRANSPORTE HORIZONTAL MANUAL, DE TUBO DE CPVC COM DIÂMETRO MAIOR QUE 73 MM E MENOR OU IGUAL A 89 MM (UNIDADE: MXKM). AF_07/2019</v>
          </cell>
          <cell r="C7080" t="str">
            <v>MXKM</v>
          </cell>
          <cell r="D7080">
            <v>6.74</v>
          </cell>
        </row>
        <row r="7081">
          <cell r="A7081">
            <v>100240</v>
          </cell>
          <cell r="B7081" t="str">
            <v>TRANSPORTE HORIZONTAL MANUAL, DE TUBO DE PPR - PN12 OU PN25 - COM DIÂMETRO MENOR OU IGUAL A 50 MM (UNIDADE: MXKM). AF_07/2019</v>
          </cell>
          <cell r="C7081" t="str">
            <v>MXKM</v>
          </cell>
          <cell r="D7081">
            <v>4.04</v>
          </cell>
        </row>
        <row r="7082">
          <cell r="A7082">
            <v>100241</v>
          </cell>
          <cell r="B7082" t="str">
            <v>TRANSPORTE HORIZONTAL MANUAL, DE TUBO DE PPR - PN12 OU PN25 - COM DIÂMETRO MAIOR QUE 50 MM E MENOR OU IGUAL A 75 MM (UNIDADE: MXKM). AF_07/2019</v>
          </cell>
          <cell r="C7082" t="str">
            <v>MXKM</v>
          </cell>
          <cell r="D7082">
            <v>6.74</v>
          </cell>
        </row>
        <row r="7083">
          <cell r="A7083">
            <v>100242</v>
          </cell>
          <cell r="B7083" t="str">
            <v>TRANSPORTE HORIZONTAL MANUAL, DE TUBO DE PPR - PN12 OU PN25 - COM DIÂMETRO MAIOR QUE 75 MM E MENOR OU IGUAL A 110 MM (UNIDADE: MXKM). AF_07/2019</v>
          </cell>
          <cell r="C7083" t="str">
            <v>MXKM</v>
          </cell>
          <cell r="D7083">
            <v>19.93</v>
          </cell>
        </row>
        <row r="7084">
          <cell r="A7084">
            <v>100243</v>
          </cell>
          <cell r="B7084" t="str">
            <v>TRANSPORTE HORIZONTAL MANUAL, DE TUBO DE COBRE - CLASSE E - COM DIÂMETRO MENOR OU IGUAL A 54 MM (UNIDADE: MXKM). AF_07/2019</v>
          </cell>
          <cell r="C7084" t="str">
            <v>MXKM</v>
          </cell>
          <cell r="D7084">
            <v>3.23</v>
          </cell>
        </row>
        <row r="7085">
          <cell r="A7085">
            <v>100244</v>
          </cell>
          <cell r="B7085" t="str">
            <v>TRANSPORTE HORIZONTAL MANUAL, DE TUBO DE COBRE - CLASSE E - COM DIÂMETRO MAIOR QUE 54 MM E MENOR OU IGUAL A 79 MM (UNIDADE: MXKM). AF_07/2019</v>
          </cell>
          <cell r="C7085" t="str">
            <v>MXKM</v>
          </cell>
          <cell r="D7085">
            <v>4.04</v>
          </cell>
        </row>
        <row r="7086">
          <cell r="A7086">
            <v>100245</v>
          </cell>
          <cell r="B7086" t="str">
            <v>TRANSPORTE HORIZONTAL MANUAL, DE TUBO DE COBRE - CLASSE E - COM DIÂMETRO MAIOR QUE 79 MM E MENOR OU IGUAL A 104 MM (UNIDADE: MXKM). AF_07/2019</v>
          </cell>
          <cell r="C7086" t="str">
            <v>MXKM</v>
          </cell>
          <cell r="D7086">
            <v>8.09</v>
          </cell>
        </row>
        <row r="7087">
          <cell r="A7087">
            <v>100246</v>
          </cell>
          <cell r="B7087" t="str">
            <v>TRANSPORTE HORIZONTAL MANUAL, DE TUBO DE PVC SÉRIE NORMAL - ESGOTO PREDIAL, OU REFORÇADO PARA ESGOTO OU ÁGUAS PLUVIAIS PREDIAL, COM DIÂMETRO MENOR OU IGUAL A 75 MM (UNIDADE: MXKM). AF_07/2019</v>
          </cell>
          <cell r="C7087" t="str">
            <v>MXKM</v>
          </cell>
          <cell r="D7087">
            <v>2.69</v>
          </cell>
        </row>
        <row r="7088">
          <cell r="A7088">
            <v>100247</v>
          </cell>
          <cell r="B7088" t="str">
            <v>TRANSPORTE HORIZONTAL MANUAL, DE TUBO DE PVC SÉRIE NORMAL - ESGOTO PREDIAL, OU REFORÇADO PARA ESGOTO OU ÁGUAS PLUVIAIS PREDIAL, COM DIÂMETRO MAIOR QUE 75 MM E MENOR OU IGUAL A 100 MM (UNIDADE: MXKM). AF_07/2019</v>
          </cell>
          <cell r="C7088" t="str">
            <v>MXKM</v>
          </cell>
          <cell r="D7088">
            <v>3.37</v>
          </cell>
        </row>
        <row r="7089">
          <cell r="A7089">
            <v>100248</v>
          </cell>
          <cell r="B7089" t="str">
            <v>TRANSPORTE HORIZONTAL MANUAL, DE TUBO DE PVC SÉRIE NORMAL - ESGOTO PREDIAL, OU REFORÇADO PARA ESGOTO OU ÁGUAS PLUVIAIS PREDIAL, COM DIÂMETRO MAIOR QUE 100 MM E MENOR OU IGUAL A 150 MM (UNIDADE: MXKM). AF_07/2019</v>
          </cell>
          <cell r="C7089" t="str">
            <v>MXKM</v>
          </cell>
          <cell r="D7089">
            <v>13.28</v>
          </cell>
        </row>
        <row r="7090">
          <cell r="A7090">
            <v>100249</v>
          </cell>
          <cell r="B7090" t="str">
            <v>TRANSPORTE HORIZONTAL MANUAL, DE TUBO DE AÇO CARBONO LEVE OU MÉDIO, PRETO OU GALVANIZADO, COM DIÂMETRO MENOR OU IGUAL A 20 MM (UNIDADE: MXKM). AF_07/2019</v>
          </cell>
          <cell r="C7090" t="str">
            <v>MXKM</v>
          </cell>
          <cell r="D7090">
            <v>2.69</v>
          </cell>
        </row>
        <row r="7091">
          <cell r="A7091">
            <v>100250</v>
          </cell>
          <cell r="B7091" t="str">
            <v>TRANSPORTE HORIZONTAL MANUAL, DE TUBO DE AÇO CARBONO LEVE OU MÉDIO, PRETO OU GALVANIZADO, COM DIÂMETRO MAIOR QUE 20 MM E MENOR OU IGUAL A 32 MM (UNIDADE: MXKM). AF_07/2019</v>
          </cell>
          <cell r="C7091" t="str">
            <v>MXKM</v>
          </cell>
          <cell r="D7091">
            <v>4.49</v>
          </cell>
        </row>
        <row r="7092">
          <cell r="A7092">
            <v>100251</v>
          </cell>
          <cell r="B7092" t="str">
            <v>TRANSPORTE HORIZONTAL MANUAL, DE TUBO DE AÇO CARBONO LEVE OU MÉDIO, PRETO OU GALVANIZADO, COM DIÂMETRO MAIOR QUE 32 MM E MENOR OU IGUAL A 65 MM (UNIDADE: MXKM). AF_07/2019</v>
          </cell>
          <cell r="C7092" t="str">
            <v>MXKM</v>
          </cell>
          <cell r="D7092">
            <v>13.28</v>
          </cell>
        </row>
        <row r="7093">
          <cell r="A7093">
            <v>100252</v>
          </cell>
          <cell r="B7093" t="str">
            <v>TRANSPORTE HORIZONTAL MANUAL, DE TUBO DE AÇO CARBONO LEVE OU MÉDIO, PRETO OU GALVANIZADO, COM DIÂMETRO MAIOR QUE 65 MM E MENOR OU IGUAL A 90 MM (UNIDADE: MXKM). AF_07/2019</v>
          </cell>
          <cell r="C7093" t="str">
            <v>MXKM</v>
          </cell>
          <cell r="D7093">
            <v>19.93</v>
          </cell>
        </row>
        <row r="7094">
          <cell r="A7094">
            <v>100253</v>
          </cell>
          <cell r="B7094" t="str">
            <v>TRANSPORTE HORIZONTAL MANUAL, DE TUBO DE AÇO CARBONO LEVE OU MÉDIO, PRETO OU GALVANIZADO, COM DIÂMETRO MAIOR QUE 90 MM E MENOR OU IGUAL A 125 MM (UNIDADE: MXKM). AF_07/2019</v>
          </cell>
          <cell r="C7094" t="str">
            <v>MXKM</v>
          </cell>
          <cell r="D7094">
            <v>26.57</v>
          </cell>
        </row>
        <row r="7095">
          <cell r="A7095">
            <v>100254</v>
          </cell>
          <cell r="B7095" t="str">
            <v>TRANSPORTE HORIZONTAL MANUAL, DE TUBO DE AÇO CARBONO LEVE OU MÉDIO, PRETO OU GALVANIZADO, COM DIÂMETRO MAIOR QUE 125 MM E MENOR OU IGUAL A 150 MM (UNIDADE: MXKM). AF_07/2019</v>
          </cell>
          <cell r="C7095" t="str">
            <v>MXKM</v>
          </cell>
          <cell r="D7095">
            <v>39.86</v>
          </cell>
        </row>
        <row r="7096">
          <cell r="A7096">
            <v>100255</v>
          </cell>
          <cell r="B7096" t="str">
            <v>TRANSPORTE HORIZONTAL MANUAL, DE TÁBUAS DE MADEIRA COM SEÇÃO TRANSVERSAL DE 2,5 X 25 CM E 2,5 X 30 CM (UNIDADE: MXKM). AF_07/2019</v>
          </cell>
          <cell r="C7096" t="str">
            <v>MXKM</v>
          </cell>
          <cell r="D7096">
            <v>13.49</v>
          </cell>
        </row>
        <row r="7097">
          <cell r="A7097">
            <v>100256</v>
          </cell>
          <cell r="B7097" t="str">
            <v>TRANSPORTE HORIZONTAL MANUAL, DE CAIBROS DE MADEIRA COM SEÇÃO TRANSVERSAL DE 7,5 X 6 CM E 6 X 8 CM (UNIDADE: MXKM). AF_07/2019</v>
          </cell>
          <cell r="C7097" t="str">
            <v>MXKM</v>
          </cell>
          <cell r="D7097">
            <v>8.99</v>
          </cell>
        </row>
        <row r="7098">
          <cell r="A7098">
            <v>100257</v>
          </cell>
          <cell r="B7098" t="str">
            <v>TRANSPORTE HORIZONTAL MANUAL, DE RIPAS DE MADEIRA COM SEÇÃO TRANSVERSAL DE 1 X 5 CM E 2 X 5 CM (UNIDADE: MXKM). AF_07/2019</v>
          </cell>
          <cell r="C7098" t="str">
            <v>MXKM</v>
          </cell>
          <cell r="D7098">
            <v>5.39</v>
          </cell>
        </row>
        <row r="7099">
          <cell r="A7099">
            <v>100258</v>
          </cell>
          <cell r="B7099" t="str">
            <v>TRANSPORTE HORIZONTAL MANUAL, DE VIGAS DE MADEIRA COM SEÇÃO TRANSVERSAL DE 5 X 12 CM (UNIDADE: MXKM). AF_07/2019</v>
          </cell>
          <cell r="C7099" t="str">
            <v>MXKM</v>
          </cell>
          <cell r="D7099">
            <v>13.49</v>
          </cell>
        </row>
        <row r="7100">
          <cell r="A7100">
            <v>100259</v>
          </cell>
          <cell r="B7100" t="str">
            <v>TRANSPORTE HORIZONTAL MANUAL, DE VIGAS DE MADEIRA COM SEÇÃO TRANSVERSAL DE 6 X 16 CM (UNIDADE: MXKM). AF_07/2019</v>
          </cell>
          <cell r="C7100" t="str">
            <v>MXKM</v>
          </cell>
          <cell r="D7100">
            <v>26.57</v>
          </cell>
        </row>
        <row r="7101">
          <cell r="A7101">
            <v>100260</v>
          </cell>
          <cell r="B7101" t="str">
            <v>TRANSPORTE HORIZONTAL MANUAL, DE VERGALHÕES DE AÇO COM DIÂMETRO DE 5 MM (UNIDADE: KGXKM). AF_07/2019</v>
          </cell>
          <cell r="C7101" t="str">
            <v>KGXKM</v>
          </cell>
          <cell r="D7101">
            <v>8.75</v>
          </cell>
        </row>
        <row r="7102">
          <cell r="A7102">
            <v>100261</v>
          </cell>
          <cell r="B7102" t="str">
            <v>TRANSPORTE HORIZONTAL MANUAL, DE VERGALHÕES DE AÇO COM DIÂMETRO DE 6,3 MM (UNIDADE: KGXKM). AF_07/2019</v>
          </cell>
          <cell r="C7102" t="str">
            <v>KGXKM</v>
          </cell>
          <cell r="D7102">
            <v>5.5</v>
          </cell>
        </row>
        <row r="7103">
          <cell r="A7103">
            <v>100262</v>
          </cell>
          <cell r="B7103" t="str">
            <v>TRANSPORTE HORIZONTAL MANUAL, DE VERGALHÕES DE AÇO COM DIÂMETRO DE 8 MM (UNIDADE: KGXKM). AF_07/2019</v>
          </cell>
          <cell r="C7103" t="str">
            <v>KGXKM</v>
          </cell>
          <cell r="D7103">
            <v>3.41</v>
          </cell>
        </row>
        <row r="7104">
          <cell r="A7104">
            <v>100263</v>
          </cell>
          <cell r="B7104" t="str">
            <v>TRANSPORTE HORIZONTAL MANUAL, DE VERGALHÕES DE AÇO COM DIÂMETRO DE 10 MM; 12,5 MM; 16 MM; 20 MM; 25 MM OU 32 MM (UNIDADE: KGXKM). AF_07/2019</v>
          </cell>
          <cell r="C7104" t="str">
            <v>KGXKM</v>
          </cell>
          <cell r="D7104">
            <v>2.1800000000000002</v>
          </cell>
        </row>
        <row r="7105">
          <cell r="A7105">
            <v>100264</v>
          </cell>
          <cell r="B7105" t="str">
            <v>TRANSPORTE HORIZONTAL MANUAL, DE JANELA (UNIDADE: M2XKM). AF_07/2019</v>
          </cell>
          <cell r="C7105" t="str">
            <v>M2XKM</v>
          </cell>
          <cell r="D7105">
            <v>39.799999999999997</v>
          </cell>
        </row>
        <row r="7106">
          <cell r="A7106">
            <v>100265</v>
          </cell>
          <cell r="B7106" t="str">
            <v>TRANSPORTE VERTICAL MANUAL, 1 PAVIMENTO, DE JANELA (UNIDADE: M2). AF_07/2019</v>
          </cell>
          <cell r="C7106" t="str">
            <v>M2</v>
          </cell>
          <cell r="D7106">
            <v>0.83</v>
          </cell>
        </row>
        <row r="7107">
          <cell r="A7107">
            <v>100266</v>
          </cell>
          <cell r="B7107" t="str">
            <v>TRANSPORTE HORIZONTAL MANUAL, DE PORTA (UNIDADE: UNIDXKM). AF_07/2019</v>
          </cell>
          <cell r="C7107" t="str">
            <v>UNXKM</v>
          </cell>
          <cell r="D7107">
            <v>84.59</v>
          </cell>
        </row>
        <row r="7108">
          <cell r="A7108">
            <v>100267</v>
          </cell>
          <cell r="B7108" t="str">
            <v>TRANSPORTE VERTICAL MANUAL, 1 PAVIMENTO, DE PORTA (UNIDADE: UNID). AF_07/2019</v>
          </cell>
          <cell r="C7108" t="str">
            <v>UN</v>
          </cell>
          <cell r="D7108">
            <v>1.67</v>
          </cell>
        </row>
        <row r="7109">
          <cell r="A7109">
            <v>100268</v>
          </cell>
          <cell r="B7109" t="str">
            <v>TRANSPORTE HORIZONTAL MANUAL, DE BANCADA DE MÁRMORE OU GRANITO PARA COZINHA/LAVATÓRIO OU MÁRMORE SINTÉTICO COM CUBA INTEGRADA (UNIDADE: UNIDXKM). AF_07/2019</v>
          </cell>
          <cell r="C7109" t="str">
            <v>UNXKM</v>
          </cell>
          <cell r="D7109">
            <v>84.59</v>
          </cell>
        </row>
        <row r="7110">
          <cell r="A7110">
            <v>100269</v>
          </cell>
          <cell r="B7110" t="str">
            <v>TRANSPORTE VERTICAL, BANCADA DE MÁRMORE OU GRANITO PARA COZINHA/LAVATÓRIO OU MÁRMORE SINTÉTICO COM CUBA INTEGRADA, MANUAL, 1 PAVIMENTO, (UNIDADE: UNID). AF_07/2019</v>
          </cell>
          <cell r="C7110" t="str">
            <v>UN</v>
          </cell>
          <cell r="D7110">
            <v>1.67</v>
          </cell>
        </row>
        <row r="7111">
          <cell r="A7111">
            <v>100270</v>
          </cell>
          <cell r="B7111" t="str">
            <v>TRANSPORTE HORIZONTAL COM CARRINHO PLATAFORMA, DE BANCADA DE MÁRMORE OU GRANITO PARA COZINHA/LAVATÓRIO OU MÁRMORE SINTÉTICO COM CUBA INTEGRADA (UNIDADE: UNIDXKM). AF_07/2019</v>
          </cell>
          <cell r="C7111" t="str">
            <v>UNXKM</v>
          </cell>
          <cell r="D7111">
            <v>63.4</v>
          </cell>
        </row>
        <row r="7112">
          <cell r="A7112">
            <v>100271</v>
          </cell>
          <cell r="B7112" t="str">
            <v>TRANSPORTE HORIZONTAL MANUAL, DE VIDRO (UNIDADE: M2XKM). AF_07/2019</v>
          </cell>
          <cell r="C7112" t="str">
            <v>M2XKM</v>
          </cell>
          <cell r="D7112">
            <v>63.44</v>
          </cell>
        </row>
        <row r="7113">
          <cell r="A7113">
            <v>100272</v>
          </cell>
          <cell r="B7113" t="str">
            <v>TRANSPORTE VERTICAL MANUAL, 1 PAVIMENTO, DE VIDRO (UNIDADE: M2). AF_07/2019</v>
          </cell>
          <cell r="C7113" t="str">
            <v>M2</v>
          </cell>
          <cell r="D7113">
            <v>1.25</v>
          </cell>
        </row>
        <row r="7114">
          <cell r="A7114">
            <v>100273</v>
          </cell>
          <cell r="B7114" t="str">
            <v>TRANSPORTE HORIZONTAL MANUAL, DE TELA DE AÇO (UNIDADE: KGXKM). AF_07/2019</v>
          </cell>
          <cell r="C7114" t="str">
            <v>KGXKM</v>
          </cell>
          <cell r="D7114">
            <v>3.31</v>
          </cell>
        </row>
        <row r="7115">
          <cell r="A7115">
            <v>100274</v>
          </cell>
          <cell r="B7115" t="str">
            <v>TRANSPORTE HORIZONTAL MANUAL, DE COMPENSADO DE MADEIRA (UNIDADE: M2XKM). AF_07/2019</v>
          </cell>
          <cell r="C7115" t="str">
            <v>M2XKM</v>
          </cell>
          <cell r="D7115">
            <v>28.21</v>
          </cell>
        </row>
        <row r="7116">
          <cell r="A7116">
            <v>100275</v>
          </cell>
          <cell r="B7116" t="str">
            <v>TRANSPORTE HORIZONTAL MANUAL, DE TELHA TERMOACÚSTICA OU TELHA DE AÇO ZINCADO (UNIDADE: M2XKM). AF_07/2019</v>
          </cell>
          <cell r="C7116" t="str">
            <v>M2XKM</v>
          </cell>
          <cell r="D7116">
            <v>18.239999999999998</v>
          </cell>
        </row>
        <row r="7117">
          <cell r="A7117">
            <v>100276</v>
          </cell>
          <cell r="B7117" t="str">
            <v>TRANSPORTE HORIZONTAL MANUAL, DE TELHA DE FIBROCIMENTO OU TELHA ESTRUTURAL DE FIBROCIMENTO, CANALETE 90 OU KALHETÃO (UNIDADE: M2XKM). AF_07/2019</v>
          </cell>
          <cell r="C7117" t="str">
            <v>M2XKM</v>
          </cell>
          <cell r="D7117">
            <v>33.28</v>
          </cell>
        </row>
        <row r="7118">
          <cell r="A7118">
            <v>100277</v>
          </cell>
          <cell r="B7118" t="str">
            <v>TRANSPORTE HORIZONTAL COM MANIPULADOR TELESCÓPICO, DE TELHAS TERMOACÚSTICAS, FIBROCIMENTO, AÇO ZINCADO, FIBROCIMENTO ESTRUTURAL, CANALETE 90 OU KALHETÃO (UNIDADE: M2XKM). AF_07/2019</v>
          </cell>
          <cell r="C7118" t="str">
            <v>M2XKM</v>
          </cell>
          <cell r="D7118">
            <v>2.2599999999999998</v>
          </cell>
        </row>
        <row r="7119">
          <cell r="A7119">
            <v>100278</v>
          </cell>
          <cell r="B7119" t="str">
            <v>TRANSPORTE HORIZONTAL MANUAL, DE BACIA SANITÁRIA, CAIXA ACOPLADA, TANQUE OU PIA (UNIDADE: UNIDXKM). AF_07/2019</v>
          </cell>
          <cell r="C7119" t="str">
            <v>UNXKM</v>
          </cell>
          <cell r="D7119">
            <v>40.47</v>
          </cell>
        </row>
        <row r="7120">
          <cell r="A7120">
            <v>100279</v>
          </cell>
          <cell r="B7120" t="str">
            <v>TRANSPORTE VERTICAL MANUAL, 1 PAVIMENTO, DE BACIA SANITÁRIA, CAIXA ACOPLADA, TANQUE OU PIA (UNIDADE: UNID). AF_07/2019</v>
          </cell>
          <cell r="C7120" t="str">
            <v>UN</v>
          </cell>
          <cell r="D7120">
            <v>0.78</v>
          </cell>
        </row>
        <row r="7121">
          <cell r="A7121">
            <v>100280</v>
          </cell>
          <cell r="B7121" t="str">
            <v>TRANSPORTE HORIZONTAL COM CARRINHO PLATAFORMA, DE BACIA SANITÁRIA, CAIXA ACOPLADA, TANQUE OU PIA (UNIDADE: UNIDXKM). AF_07/2019</v>
          </cell>
          <cell r="C7121" t="str">
            <v>UNXKM</v>
          </cell>
          <cell r="D7121">
            <v>18.579999999999998</v>
          </cell>
        </row>
        <row r="7122">
          <cell r="A7122">
            <v>100281</v>
          </cell>
          <cell r="B7122" t="str">
            <v>TRANSPORTE HORIZONTAL COM MANIPULADOR TELESCÓPICO, DE BACIA SANITÁRIA, CAIXA ACOPLADA, TANQUE OU PIA (UNIDADE: UNIDXKM). AF_07/2019</v>
          </cell>
          <cell r="C7122" t="str">
            <v>UNXKM</v>
          </cell>
          <cell r="D7122">
            <v>4.33</v>
          </cell>
        </row>
        <row r="7123">
          <cell r="A7123">
            <v>100282</v>
          </cell>
          <cell r="B7123" t="str">
            <v>TRANSPORTE HORIZONTAL MANUAL, DE TELHA DE CONCRETO OU CERÂMICA (UNIDADE: M2XKM). AF_07/2019</v>
          </cell>
          <cell r="C7123" t="str">
            <v>M2XKM</v>
          </cell>
          <cell r="D7123">
            <v>158.47999999999999</v>
          </cell>
        </row>
        <row r="7124">
          <cell r="A7124">
            <v>100283</v>
          </cell>
          <cell r="B7124" t="str">
            <v>TRANSPORTE HORIZONTAL COM CARRINHO PLATAFORMA, DE TELHA DE CONCRETO OU CERÂMICA (UNIDADE: M2XKM). AF_07/2019</v>
          </cell>
          <cell r="C7124" t="str">
            <v>M2XKM</v>
          </cell>
          <cell r="D7124">
            <v>25.6</v>
          </cell>
        </row>
        <row r="7125">
          <cell r="A7125">
            <v>100284</v>
          </cell>
          <cell r="B7125" t="str">
            <v>TRANSPORTE HORIZONTAL COM MANIPULADOR TELESCÓPICO, DE TELHA DE CONCRETO OU CERÂMICA (UNIDADE: M2XKM). AF_07/2019</v>
          </cell>
          <cell r="C7125" t="str">
            <v>M2XKM</v>
          </cell>
          <cell r="D7125">
            <v>12.67</v>
          </cell>
        </row>
        <row r="7126">
          <cell r="A7126">
            <v>100285</v>
          </cell>
          <cell r="B7126" t="str">
            <v>TRANSPORTE HORIZONTAL MANUAL, DE BARRAMENTO BLINDADO (UNIDADE: MXKM). AF_07/2019</v>
          </cell>
          <cell r="C7126" t="str">
            <v>MXKM</v>
          </cell>
          <cell r="D7126">
            <v>42.58</v>
          </cell>
        </row>
        <row r="7127">
          <cell r="A7127">
            <v>100286</v>
          </cell>
          <cell r="B7127" t="str">
            <v>TRANSPORTE HORIZONTAL COM CARRINHO PLATAFORMA, DE BARRAMENTO BLINDADO (UNIDADE: MXKM). AF_07/2019</v>
          </cell>
          <cell r="C7127" t="str">
            <v>MXKM</v>
          </cell>
          <cell r="D7127">
            <v>13.87</v>
          </cell>
        </row>
        <row r="7128">
          <cell r="A7128">
            <v>100287</v>
          </cell>
          <cell r="B7128" t="str">
            <v>TRANSPORTE HORIZONTAL MANUAL, DE CALHA QUADRADA NÚMERO 24 - CORTE 33 (UNIDADE: MXKM). AF_07/2019</v>
          </cell>
          <cell r="C7128" t="str">
            <v>MXKM</v>
          </cell>
          <cell r="D7128">
            <v>13.28</v>
          </cell>
        </row>
        <row r="7129">
          <cell r="A7129">
            <v>99802</v>
          </cell>
          <cell r="B7129" t="str">
            <v>LIMPEZA DE PISO CERÂMICO OU PORCELANATO COM VASSOURA A SECO. AF_04/2019</v>
          </cell>
          <cell r="C7129" t="str">
            <v>M2</v>
          </cell>
          <cell r="D7129">
            <v>0.54</v>
          </cell>
        </row>
        <row r="7130">
          <cell r="A7130">
            <v>99803</v>
          </cell>
          <cell r="B7130" t="str">
            <v>LIMPEZA DE PISO CERÂMICO OU PORCELANATO COM PANO ÚMIDO. AF_04/2019</v>
          </cell>
          <cell r="C7130" t="str">
            <v>M2</v>
          </cell>
          <cell r="D7130">
            <v>2.1</v>
          </cell>
        </row>
        <row r="7131">
          <cell r="A7131">
            <v>99804</v>
          </cell>
          <cell r="B7131" t="str">
            <v>LIMPEZA DE PISO CERÂMICO OU PORCELANATO UTILIZANDO DETERGENTE NEUTRO E ESCOVAÇÃO MANUAL. AF_04/2019</v>
          </cell>
          <cell r="C7131" t="str">
            <v>M2</v>
          </cell>
          <cell r="D7131">
            <v>5.45</v>
          </cell>
        </row>
        <row r="7132">
          <cell r="A7132">
            <v>99805</v>
          </cell>
          <cell r="B7132" t="str">
            <v>LIMPEZA DE PISO CERÂMICO OU COM PEDRAS RÚSTICAS UTILIZANDO ÁCIDO MURIÁTICO. AF_04/2019</v>
          </cell>
          <cell r="C7132" t="str">
            <v>M2</v>
          </cell>
          <cell r="D7132">
            <v>11.34</v>
          </cell>
        </row>
        <row r="7133">
          <cell r="A7133">
            <v>99806</v>
          </cell>
          <cell r="B7133" t="str">
            <v>LIMPEZA DE REVESTIMENTO CERÂMICO EM PAREDE COM PANO ÚMIDO AF_04/2019</v>
          </cell>
          <cell r="C7133" t="str">
            <v>M2</v>
          </cell>
          <cell r="D7133">
            <v>0.86</v>
          </cell>
        </row>
        <row r="7134">
          <cell r="A7134">
            <v>99807</v>
          </cell>
          <cell r="B7134" t="str">
            <v>LIMPEZA DE REVESTIMENTO CERÂMICO EM PAREDE UTILIZANDO DETERGENTE NEUTRO E ESCOVAÇÃO MANUAL. AF_04/2019</v>
          </cell>
          <cell r="C7134" t="str">
            <v>M2</v>
          </cell>
          <cell r="D7134">
            <v>1.65</v>
          </cell>
        </row>
        <row r="7135">
          <cell r="A7135">
            <v>99808</v>
          </cell>
          <cell r="B7135" t="str">
            <v>LIMPEZA DE REVESTIMENTO CERÂMICO EM PAREDE UTILIZANDO ÁCIDO MURIÁTICO. AF_04/2019</v>
          </cell>
          <cell r="C7135" t="str">
            <v>M2</v>
          </cell>
          <cell r="D7135">
            <v>3.96</v>
          </cell>
        </row>
        <row r="7136">
          <cell r="A7136">
            <v>99809</v>
          </cell>
          <cell r="B7136" t="str">
            <v>LIMPEZA DE PISO DE LADRILHO HIDRÁULICO COM PANO ÚMIDO. AF_04/2019</v>
          </cell>
          <cell r="C7136" t="str">
            <v>M2</v>
          </cell>
          <cell r="D7136">
            <v>5.99</v>
          </cell>
        </row>
        <row r="7137">
          <cell r="A7137">
            <v>99810</v>
          </cell>
          <cell r="B7137" t="str">
            <v>LIMPEZA DE PISO DE MÁRMORE/GRANITO UTILIZANDO DETERGENTE NEUTRO E ESCOVAÇÃO MANUAL. AF_04/2019</v>
          </cell>
          <cell r="C7137" t="str">
            <v>M2</v>
          </cell>
          <cell r="D7137">
            <v>7.45</v>
          </cell>
        </row>
        <row r="7138">
          <cell r="A7138">
            <v>99811</v>
          </cell>
          <cell r="B7138" t="str">
            <v>LIMPEZA DE CONTRAPISO COM VASSOURA A SECO. AF_04/2019</v>
          </cell>
          <cell r="C7138" t="str">
            <v>M2</v>
          </cell>
          <cell r="D7138">
            <v>3.58</v>
          </cell>
        </row>
        <row r="7139">
          <cell r="A7139">
            <v>99812</v>
          </cell>
          <cell r="B7139" t="str">
            <v>LIMPEZA DE LADRILHO HIDRÁULICO EM PAREDE COM PANO ÚMIDO. AF_04/2019</v>
          </cell>
          <cell r="C7139" t="str">
            <v>M2</v>
          </cell>
          <cell r="D7139">
            <v>1.1499999999999999</v>
          </cell>
        </row>
        <row r="7140">
          <cell r="A7140">
            <v>99813</v>
          </cell>
          <cell r="B7140" t="str">
            <v>LIMPEZA DE MÁRMORE/GRANITO EM PAREDE UTILIZANDO DETERGENTE NEUTRO E ESCOVAÇÃO MANUAL. AF_04/2019</v>
          </cell>
          <cell r="C7140" t="str">
            <v>M2</v>
          </cell>
          <cell r="D7140">
            <v>0.98</v>
          </cell>
        </row>
        <row r="7141">
          <cell r="A7141">
            <v>99814</v>
          </cell>
          <cell r="B7141" t="str">
            <v>LIMPEZA DE SUPERFÍCIE COM JATO DE ALTA PRESSÃO. AF_04/2019</v>
          </cell>
          <cell r="C7141" t="str">
            <v>M2</v>
          </cell>
          <cell r="D7141">
            <v>1.99</v>
          </cell>
        </row>
        <row r="7142">
          <cell r="A7142">
            <v>99815</v>
          </cell>
          <cell r="B7142" t="str">
            <v>LIMPEZA DE PIA INOX COM BANCADA DE PEDRA, INCLUSIVE METAIS CORRESPONDENTES. AF_04/2019</v>
          </cell>
          <cell r="C7142" t="str">
            <v>UN</v>
          </cell>
          <cell r="D7142">
            <v>8.61</v>
          </cell>
        </row>
        <row r="7143">
          <cell r="A7143">
            <v>99816</v>
          </cell>
          <cell r="B7143" t="str">
            <v>LIMPEZA DE TANQUE OU LAVATÓRIO DE LOUÇA ISOLADO, INCLUSIVE METAIS CORRESPONDENTES. AF_04/2019</v>
          </cell>
          <cell r="C7143" t="str">
            <v>UN</v>
          </cell>
          <cell r="D7143">
            <v>9.16</v>
          </cell>
        </row>
        <row r="7144">
          <cell r="A7144">
            <v>99817</v>
          </cell>
          <cell r="B7144" t="str">
            <v>LIMPEZA DE LAVATÓRIO DE LOUÇA COM BANCADA DE PEDRA, INCLUSIVE METAIS CORRESPONDENTES. AF_04/2019</v>
          </cell>
          <cell r="C7144" t="str">
            <v>UN</v>
          </cell>
          <cell r="D7144">
            <v>5.38</v>
          </cell>
        </row>
        <row r="7145">
          <cell r="A7145">
            <v>99818</v>
          </cell>
          <cell r="B7145" t="str">
            <v>LIMPEZA DE BACIA SANITÁRIA, BIDÊ OU MICTÓRIO EM LOUÇA, INCLUSIVE METAIS CORRESPONDENTES. AF_04/2019</v>
          </cell>
          <cell r="C7145" t="str">
            <v>UN</v>
          </cell>
          <cell r="D7145">
            <v>5.38</v>
          </cell>
        </row>
        <row r="7146">
          <cell r="A7146">
            <v>99819</v>
          </cell>
          <cell r="B7146" t="str">
            <v>LIMPEZA DE BANCADA DE PEDRA (MÁRMORE OU GRANITO). AF_04/2019</v>
          </cell>
          <cell r="C7146" t="str">
            <v>M2</v>
          </cell>
          <cell r="D7146">
            <v>17.05</v>
          </cell>
        </row>
        <row r="7147">
          <cell r="A7147">
            <v>99820</v>
          </cell>
          <cell r="B7147" t="str">
            <v>LIMPEZA DE JANELA INTEIRAMENTE DE VIDRO. AF_04/2019</v>
          </cell>
          <cell r="C7147" t="str">
            <v>M2</v>
          </cell>
          <cell r="D7147">
            <v>1.94</v>
          </cell>
        </row>
        <row r="7148">
          <cell r="A7148">
            <v>99821</v>
          </cell>
          <cell r="B7148" t="str">
            <v>LIMPEZA DE JANELA DE VIDRO COM CAIXILHO EM AÇO/ALUMÍNIO/PVC. AF_04/2019</v>
          </cell>
          <cell r="C7148" t="str">
            <v>M2</v>
          </cell>
          <cell r="D7148">
            <v>3.01</v>
          </cell>
        </row>
        <row r="7149">
          <cell r="A7149">
            <v>99822</v>
          </cell>
          <cell r="B7149" t="str">
            <v>LIMPEZA DE PORTA DE MADEIRA. AF_04/2019</v>
          </cell>
          <cell r="C7149" t="str">
            <v>M2</v>
          </cell>
          <cell r="D7149">
            <v>1.02</v>
          </cell>
        </row>
        <row r="7150">
          <cell r="A7150">
            <v>99823</v>
          </cell>
          <cell r="B7150" t="str">
            <v>LIMPEZA DE PORTA INTEIRAMENTE DE VIDRO. AF_04/2019</v>
          </cell>
          <cell r="C7150" t="str">
            <v>M2</v>
          </cell>
          <cell r="D7150">
            <v>2.29</v>
          </cell>
        </row>
        <row r="7151">
          <cell r="A7151">
            <v>99824</v>
          </cell>
          <cell r="B7151" t="str">
            <v>LIMPEZA DE PORTA EM AÇO/ALUMÍNIO. AF_04/2019</v>
          </cell>
          <cell r="C7151" t="str">
            <v>M2</v>
          </cell>
          <cell r="D7151">
            <v>2.52</v>
          </cell>
        </row>
        <row r="7152">
          <cell r="A7152">
            <v>99825</v>
          </cell>
          <cell r="B7152" t="str">
            <v>LIMPEZA DE PORTA DE VIDRO COM CAIXILHO EM AÇO/ ALUMÍNIO/ PVC. AF_04/2019</v>
          </cell>
          <cell r="C7152" t="str">
            <v>M2</v>
          </cell>
          <cell r="D7152">
            <v>3.53</v>
          </cell>
        </row>
        <row r="7153">
          <cell r="A7153">
            <v>99826</v>
          </cell>
          <cell r="B7153" t="str">
            <v>LIMPEZA DE FORRO REMOVÍVEL COM PANO ÚMIDO. AF_04/2019</v>
          </cell>
          <cell r="C7153" t="str">
            <v>M2</v>
          </cell>
          <cell r="D7153">
            <v>1.56</v>
          </cell>
        </row>
        <row r="7154">
          <cell r="A7154">
            <v>97013</v>
          </cell>
          <cell r="B7154" t="str">
            <v>GUARDA-CORPO FIXADO EM FÔRMA DE MADEIRA COM MONTANTES E TRAVESSÕES EM MADEIRA E FECHAMENTO EM PLACA COMPENSADO PARA EDIFÍCIOS COM ATÉ 2 PAVIMENTOS. AF_03/2024</v>
          </cell>
          <cell r="C7154" t="str">
            <v>M</v>
          </cell>
          <cell r="D7154">
            <v>91.71</v>
          </cell>
        </row>
        <row r="7155">
          <cell r="A7155">
            <v>97014</v>
          </cell>
          <cell r="B7155" t="str">
            <v>GUARDA-CORPO FIXADO EM FÔRMA DE MADEIRA COM MONTANTES E TRAVESSÕES EM MADEIRA E FECHAMENTO EM PLACA COMPENSADO PARA EDIFÍCIOS COM 3 PAVIMENTOS. AF_03/2024</v>
          </cell>
          <cell r="C7155" t="str">
            <v>M</v>
          </cell>
          <cell r="D7155">
            <v>67.89</v>
          </cell>
        </row>
        <row r="7156">
          <cell r="A7156">
            <v>97015</v>
          </cell>
          <cell r="B7156" t="str">
            <v>GUARDA-CORPO FIXADO EM FÔRMA DE MADEIRA COM MONTANTES E TRAVESSÕES EM MADEIRA E FECHAMENTO EM PLACA COMPENSADO PARA EDIFÍCIOS COM ALTURA IGUAL OU SUPERIOR A 4 PAVIMENTOS. AF_03/2024</v>
          </cell>
          <cell r="C7156" t="str">
            <v>M</v>
          </cell>
          <cell r="D7156">
            <v>56.03</v>
          </cell>
        </row>
        <row r="7157">
          <cell r="A7157">
            <v>97016</v>
          </cell>
          <cell r="B7157" t="str">
            <v>GUARDA-CORPO FIXADO EM FÔRMA DE MADEIRA COM MONTANTES E TRAVESSÕES EM MADEIRA PRÉ-MONTADOS PARA EDIFÍCIOS COM ATÉ 2 PAVIMENTOS. AF_03/2024</v>
          </cell>
          <cell r="C7157" t="str">
            <v>M</v>
          </cell>
          <cell r="D7157">
            <v>64.14</v>
          </cell>
        </row>
        <row r="7158">
          <cell r="A7158">
            <v>97017</v>
          </cell>
          <cell r="B7158" t="str">
            <v>GUARDA-CORPO FIXADO EM FÔRMA DE MADEIRA COM MONTANTES E TRAVESSÕES EM MADEIRA PRÉ-MONTADOS PARA EDIFÍCIOS COM 3 PAVIMENTOS. AF_03/2024</v>
          </cell>
          <cell r="C7158" t="str">
            <v>M</v>
          </cell>
          <cell r="D7158">
            <v>47.89</v>
          </cell>
        </row>
        <row r="7159">
          <cell r="A7159">
            <v>97018</v>
          </cell>
          <cell r="B7159" t="str">
            <v>GUARDA-CORPO FIXADO EM FÔRMA DE MADEIRA COM MONTANTES E TRAVESSÕES EM MADEIRA PRÉ-MONTADOS PARA EDIFÍCIOS COM ALTURA IGUAL OU SUPERIOR A 4 PAVIMENTOS. AF_03/2024</v>
          </cell>
          <cell r="C7159" t="str">
            <v>M</v>
          </cell>
          <cell r="D7159">
            <v>39.86</v>
          </cell>
        </row>
        <row r="7160">
          <cell r="A7160">
            <v>97031</v>
          </cell>
          <cell r="B7160" t="str">
            <v>GUARDA-CORPO EM LAJE PÓS-DESFÔRMA COM ESCORAS DE MADEIRA ESTRONCADAS NA ESTRUTURA, TRAVESSÕES DE MADEIRA E FECHAMENTO EM TELA DE POLIPROPILENO PARA EDIFÍCIOS COM ATÉ 4 PAVIMENTOS (1 MONTAGEM). AF_03/2024</v>
          </cell>
          <cell r="C7160" t="str">
            <v>M</v>
          </cell>
          <cell r="D7160">
            <v>95.82</v>
          </cell>
        </row>
        <row r="7161">
          <cell r="A7161">
            <v>97032</v>
          </cell>
          <cell r="B7161" t="str">
            <v>GUARDA-CORPO EM LAJE PÓS-DESFÔRMA COM ESCORAS DE MADEIRA ESTRONCADAS NA ESTRUTURA, TRAVESSÕES DE MADEIRA E FECHAMENTO EM TELA DE POLIPROPILENO PARA EDIFÍCIOS ACIMA DE 4 PAVIMENTOS (2 MONTAGENS). AF_03/2024</v>
          </cell>
          <cell r="C7161" t="str">
            <v>M</v>
          </cell>
          <cell r="D7161">
            <v>58.65</v>
          </cell>
        </row>
        <row r="7162">
          <cell r="A7162">
            <v>97033</v>
          </cell>
          <cell r="B7162" t="str">
            <v>GUARDA-CORPO EM LAJE PÓS-DESFÔRMA COM ESCORAS METÁLICAS ESTRONCADAS NA ESTRUTURA, TRAVESSÕES DE MADEIRA E FECHAMENTO EM TELA DE POLIPROPILENO PARA EDIFÍCIOS COM ATÉ 4 PAVIMENTOS (1 MONTAGEM). AF_03/2024_PS</v>
          </cell>
          <cell r="C7162" t="str">
            <v>M</v>
          </cell>
          <cell r="D7162">
            <v>89.84</v>
          </cell>
        </row>
        <row r="7163">
          <cell r="A7163">
            <v>97034</v>
          </cell>
          <cell r="B7163" t="str">
            <v>GUARDA-CORPO EM LAJE PÓS-DESFÔRMA COM ESCORAS METÁLICAS ESTRONCADAS NA ESTRUTURA, TRAVESSÕES DE MADEIRA E FECHAMENTO EM TELA DE POLIPROPILENO PARA EDIFÍCIOS ACIMA DE 4 PAVIMENTOS (2 MONTAGENS). AF_03/2024_PS</v>
          </cell>
          <cell r="C7163" t="str">
            <v>M</v>
          </cell>
          <cell r="D7163">
            <v>58.43</v>
          </cell>
        </row>
        <row r="7164">
          <cell r="A7164">
            <v>97039</v>
          </cell>
          <cell r="B7164" t="str">
            <v>FECHAMENTO REMOVÍVEL DE VÃO DE PORTAS EM MADEIRA (VÃO DO ELEVADOR) - 1 MONTAGEM EM OBRA. AF_03/2024</v>
          </cell>
          <cell r="C7164" t="str">
            <v>M2</v>
          </cell>
          <cell r="D7164">
            <v>89.49</v>
          </cell>
        </row>
        <row r="7165">
          <cell r="A7165">
            <v>97040</v>
          </cell>
          <cell r="B7165" t="str">
            <v>FECHAMENTO REMOVÍVEL DE ABERTURA DE CAIXILHO EM MADEIRA - 4 MONTAGENS EM OBRA. AF_03/2024</v>
          </cell>
          <cell r="C7165" t="str">
            <v>M2</v>
          </cell>
          <cell r="D7165">
            <v>19.03</v>
          </cell>
        </row>
        <row r="7166">
          <cell r="A7166">
            <v>97041</v>
          </cell>
          <cell r="B7166" t="str">
            <v>FECHAMENTO REMOVÍVEL DE ABERTURA NO PISO EM MADEIRA - 1 MONTAGEM EM OBRA. AF_03/2024</v>
          </cell>
          <cell r="C7166" t="str">
            <v>M2</v>
          </cell>
          <cell r="D7166">
            <v>144.37</v>
          </cell>
        </row>
        <row r="7167">
          <cell r="A7167">
            <v>97046</v>
          </cell>
          <cell r="B7167" t="str">
            <v>PONTEIRAS DE PROTEÇÃO DE PONTAS E VERGALHÕES EXPOSTOS EM FUNDAÇÕES. AF_03/2024</v>
          </cell>
          <cell r="C7167" t="str">
            <v>M2</v>
          </cell>
          <cell r="D7167">
            <v>0.3</v>
          </cell>
        </row>
        <row r="7168">
          <cell r="A7168">
            <v>97047</v>
          </cell>
          <cell r="B7168" t="str">
            <v>PONTEIRAS DE PROTEÇÃO DE PONTAS E VERGALHÕES EXPOSTOS EM ESTRUTURAS DE CONCRETO ARMADO CONVENCIONAL. AF_03/2024</v>
          </cell>
          <cell r="C7168" t="str">
            <v>M2</v>
          </cell>
          <cell r="D7168">
            <v>0.12</v>
          </cell>
        </row>
        <row r="7169">
          <cell r="A7169">
            <v>97048</v>
          </cell>
          <cell r="B7169" t="str">
            <v>PONTEIRAS DE PROTEÇÃO DE PONTAS E VERGALHÕES EXPOSTOS EM ALVENARIA ESTRUTURAL. AF_03/2024</v>
          </cell>
          <cell r="C7169" t="str">
            <v>M2</v>
          </cell>
          <cell r="D7169">
            <v>0.08</v>
          </cell>
        </row>
        <row r="7170">
          <cell r="A7170">
            <v>97054</v>
          </cell>
          <cell r="B7170" t="str">
            <v>INSTALAÇÃO DE SINALIZADOR NOTURNO LED. AF_03/2024</v>
          </cell>
          <cell r="C7170" t="str">
            <v>UN</v>
          </cell>
          <cell r="D7170">
            <v>26.85</v>
          </cell>
        </row>
        <row r="7171">
          <cell r="A7171">
            <v>97062</v>
          </cell>
          <cell r="B7171" t="str">
            <v>COLOCAÇÃO DE TELA EM ANDAIME FACHADEIRO. AF_03/2024</v>
          </cell>
          <cell r="C7171" t="str">
            <v>M2</v>
          </cell>
          <cell r="D7171">
            <v>6.56</v>
          </cell>
        </row>
        <row r="7172">
          <cell r="A7172">
            <v>97063</v>
          </cell>
          <cell r="B7172" t="str">
            <v>MONTAGEM E DESMONTAGEM DE ANDAIME MODULAR FACHADEIRO, COM PISO METÁLICO, PARA EDIFÍCIOS COM MULTIPLOS PAVIMENTOS (EXCLUSIVE ANDAIME E LIMPEZA). AF_03/2024</v>
          </cell>
          <cell r="C7172" t="str">
            <v>M2</v>
          </cell>
          <cell r="D7172">
            <v>21.01</v>
          </cell>
        </row>
        <row r="7173">
          <cell r="A7173">
            <v>97064</v>
          </cell>
          <cell r="B7173" t="str">
            <v>MONTAGEM E DESMONTAGEM DE ANDAIME TUBULAR TIPO "TORRE" (EXCLUSIVE ANDAIME E LIMPEZA). AF_03/2024</v>
          </cell>
          <cell r="C7173" t="str">
            <v>M</v>
          </cell>
          <cell r="D7173">
            <v>28.98</v>
          </cell>
        </row>
        <row r="7174">
          <cell r="A7174">
            <v>97065</v>
          </cell>
          <cell r="B7174" t="str">
            <v>MONTAGEM E DESMONTAGEM DE ANDAIME MULTIDIRECIONAL (EXCLUSIVE ANDAIME E LIMPEZA). AF_03/2024</v>
          </cell>
          <cell r="C7174" t="str">
            <v>M3</v>
          </cell>
          <cell r="D7174">
            <v>13.8</v>
          </cell>
        </row>
        <row r="7175">
          <cell r="A7175">
            <v>97066</v>
          </cell>
          <cell r="B7175" t="str">
            <v>PROTEÇÃO DE PEDESTRES, INCLUSIVE MONTAGEM E DESMONTAGEM. AF_03/2024_PS</v>
          </cell>
          <cell r="C7175" t="str">
            <v>M2</v>
          </cell>
          <cell r="D7175">
            <v>409.94</v>
          </cell>
        </row>
        <row r="7176">
          <cell r="A7176">
            <v>97067</v>
          </cell>
          <cell r="B7176" t="str">
            <v>PLATAFORMA DE PROTEÇÃO PRINCIPAL PARA ALVENARIA ESTRUTURAL PARA SER APOIADA EM ANDAIME, INCLUSIVE MONTAGEM E DESMONTAGEM. AF_03/2024</v>
          </cell>
          <cell r="C7176" t="str">
            <v>M</v>
          </cell>
          <cell r="D7176">
            <v>666.03</v>
          </cell>
        </row>
        <row r="7177">
          <cell r="A7177">
            <v>104989</v>
          </cell>
          <cell r="B7177" t="str">
            <v>PROTEÇÃO DE ACESSO A CREMALHEIRA, COM CANCELA FIXADA EM LAJE - 1 MONTAGEM (EXCLUSO CANCELA). AF_03/2024</v>
          </cell>
          <cell r="C7177" t="str">
            <v>UN</v>
          </cell>
          <cell r="D7177">
            <v>41.01</v>
          </cell>
        </row>
        <row r="7178">
          <cell r="A7178">
            <v>104990</v>
          </cell>
          <cell r="B7178" t="str">
            <v>GUARDA-CORPO PARA POÇO DE CREMALHEIRA, COM MONTANTE METÁLICO FIXADO EM LAJE COM CHUMBADOR PARABOLT E FECHAMENTO EM PAINEL DE TELA METÁLICA (EXCLUSO PROTEÇÃO). AF_03/2024</v>
          </cell>
          <cell r="C7178" t="str">
            <v>M</v>
          </cell>
          <cell r="D7178">
            <v>11.54</v>
          </cell>
        </row>
        <row r="7179">
          <cell r="A7179">
            <v>105103</v>
          </cell>
          <cell r="B7179" t="str">
            <v>ASCENSÃO E DESCIDA DE ELEVADOR DE CREMALHEIRA. AF_03/2024</v>
          </cell>
          <cell r="C7179" t="str">
            <v>M</v>
          </cell>
          <cell r="D7179">
            <v>100.84</v>
          </cell>
        </row>
        <row r="7180">
          <cell r="A7180">
            <v>105104</v>
          </cell>
          <cell r="B7180" t="str">
            <v>MONTAGEM E DESMONTAGEM DE MINI GRUA. AF_03/2024</v>
          </cell>
          <cell r="C7180" t="str">
            <v>UN</v>
          </cell>
          <cell r="D7180">
            <v>4643.28</v>
          </cell>
        </row>
        <row r="7181">
          <cell r="A7181">
            <v>105105</v>
          </cell>
          <cell r="B7181" t="str">
            <v>ASCENSÃO DE MINI GRUA. AF_03/2024</v>
          </cell>
          <cell r="C7181" t="str">
            <v>M</v>
          </cell>
          <cell r="D7181">
            <v>70.81</v>
          </cell>
        </row>
        <row r="7182">
          <cell r="A7182">
            <v>105106</v>
          </cell>
          <cell r="B7182" t="str">
            <v>MONTAGEM E DESMONTAGEM DE TRECHO INICIAL DE ELEVADOR DE CREMALHEIRA, CABINE SIMPLES - EXCLUSO FUNDAÇÕES. AF_03/2024</v>
          </cell>
          <cell r="C7182" t="str">
            <v>UN</v>
          </cell>
          <cell r="D7182">
            <v>2295.5500000000002</v>
          </cell>
        </row>
        <row r="7183">
          <cell r="A7183">
            <v>105107</v>
          </cell>
          <cell r="B7183" t="str">
            <v>MONTAGEM E DESMONTAGEM DE TRECHO INICIAL DE ELEVADOR DE CREMALHEIRA, CABINE DUPLA - EXCLUSO FUNDAÇÕES. AF_03/2024</v>
          </cell>
          <cell r="C7183" t="str">
            <v>UN</v>
          </cell>
          <cell r="D7183">
            <v>3389.58</v>
          </cell>
        </row>
        <row r="7184">
          <cell r="A7184">
            <v>105110</v>
          </cell>
          <cell r="B7184" t="str">
            <v>ASCENSÃO DE GRUA ASCENSIONAL. AF_03/2024</v>
          </cell>
          <cell r="C7184" t="str">
            <v>M</v>
          </cell>
          <cell r="D7184">
            <v>212.12</v>
          </cell>
        </row>
        <row r="7185">
          <cell r="A7185">
            <v>105111</v>
          </cell>
          <cell r="B7185" t="str">
            <v>MONTAGEM E DESMONTAGEM DO TRECHO INICIAL DE GRUA FIXA (ALTURA LIVRE) - EXCLUSO FUNDAÇÕES. AF_03/2024</v>
          </cell>
          <cell r="C7185" t="str">
            <v>UN</v>
          </cell>
          <cell r="D7185">
            <v>18780.099999999999</v>
          </cell>
        </row>
        <row r="7186">
          <cell r="A7186">
            <v>105112</v>
          </cell>
          <cell r="B7186" t="str">
            <v>ASCENSÃO E DESCIDA DE GRUA FIXA. AF_03/2024</v>
          </cell>
          <cell r="C7186" t="str">
            <v>M</v>
          </cell>
          <cell r="D7186">
            <v>177.16</v>
          </cell>
        </row>
        <row r="7187">
          <cell r="A7187">
            <v>97621</v>
          </cell>
          <cell r="B7187" t="str">
            <v>DEMOLIÇÃO DE ALVENARIA DE BLOCO FURADO, DE FORMA MANUAL, COM REAPROVEITAMENTO. AF_09/2023</v>
          </cell>
          <cell r="C7187" t="str">
            <v>M3</v>
          </cell>
          <cell r="D7187">
            <v>118.27</v>
          </cell>
        </row>
        <row r="7188">
          <cell r="A7188">
            <v>97622</v>
          </cell>
          <cell r="B7188" t="str">
            <v>DEMOLIÇÃO DE ALVENARIA DE BLOCO FURADO, DE FORMA MANUAL, SEM REAPROVEITAMENTO. AF_09/2023</v>
          </cell>
          <cell r="C7188" t="str">
            <v>M3</v>
          </cell>
          <cell r="D7188">
            <v>57.65</v>
          </cell>
        </row>
        <row r="7189">
          <cell r="A7189">
            <v>97623</v>
          </cell>
          <cell r="B7189" t="str">
            <v>DEMOLIÇÃO DE ALVENARIA DE TIJOLO MACIÇO, DE FORMA MANUAL, COM REAPROVEITAMENTO. AF_09/2023</v>
          </cell>
          <cell r="C7189" t="str">
            <v>M3</v>
          </cell>
          <cell r="D7189">
            <v>176.58</v>
          </cell>
        </row>
        <row r="7190">
          <cell r="A7190">
            <v>97624</v>
          </cell>
          <cell r="B7190" t="str">
            <v>DEMOLIÇÃO DE ALVENARIA DE TIJOLO MACIÇO, DE FORMA MANUAL, SEM REAPROVEITAMENTO. AF_09/2023</v>
          </cell>
          <cell r="C7190" t="str">
            <v>M3</v>
          </cell>
          <cell r="D7190">
            <v>108.37</v>
          </cell>
        </row>
        <row r="7191">
          <cell r="A7191">
            <v>97625</v>
          </cell>
          <cell r="B7191" t="str">
            <v>DEMOLIÇÃO DE ALVENARIA PARA QUALQUER TIPO DE BLOCO, DE FORMA MECANIZADA, SEM REAPROVEITAMENTO. AF_09/2023</v>
          </cell>
          <cell r="C7191" t="str">
            <v>M3</v>
          </cell>
          <cell r="D7191">
            <v>52.18</v>
          </cell>
        </row>
        <row r="7192">
          <cell r="A7192">
            <v>97626</v>
          </cell>
          <cell r="B7192" t="str">
            <v>DEMOLIÇÃO DE PILARES E VIGAS EM CONCRETO ARMADO, DE FORMA MANUAL, SEM REAPROVEITAMENTO. AF_09/2023</v>
          </cell>
          <cell r="C7192" t="str">
            <v>M3</v>
          </cell>
          <cell r="D7192">
            <v>579.32000000000005</v>
          </cell>
        </row>
        <row r="7193">
          <cell r="A7193">
            <v>97627</v>
          </cell>
          <cell r="B7193" t="str">
            <v>DEMOLIÇÃO DE PILARES E VIGAS EM CONCRETO ARMADO, DE FORMA MECANIZADA COM MARTELETE, SEM REAPROVEITAMENTO. AF_09/2023</v>
          </cell>
          <cell r="C7193" t="str">
            <v>M3</v>
          </cell>
          <cell r="D7193">
            <v>190.47</v>
          </cell>
        </row>
        <row r="7194">
          <cell r="A7194">
            <v>97628</v>
          </cell>
          <cell r="B7194" t="str">
            <v>DEMOLIÇÃO DE LAJES, EM CONCRETO ARMADO, DE FORMA MANUAL, SEM REAPROVEITAMENTO. AF_09/2023</v>
          </cell>
          <cell r="C7194" t="str">
            <v>M3</v>
          </cell>
          <cell r="D7194">
            <v>269.81</v>
          </cell>
        </row>
        <row r="7195">
          <cell r="A7195">
            <v>97629</v>
          </cell>
          <cell r="B7195" t="str">
            <v>DEMOLIÇÃO DE LAJES, EM CONCRETO ARMADO, DE FORMA MECANIZADA COM MARTELETE, SEM REAPROVEITAMENTO. AF_09/2023</v>
          </cell>
          <cell r="C7195" t="str">
            <v>M3</v>
          </cell>
          <cell r="D7195">
            <v>88.7</v>
          </cell>
        </row>
        <row r="7196">
          <cell r="A7196">
            <v>97631</v>
          </cell>
          <cell r="B7196" t="str">
            <v>DEMOLIÇÃO DE ARGAMASSAS, DE FORMA MANUAL, SEM REAPROVEITAMENTO. AF_09/2023</v>
          </cell>
          <cell r="C7196" t="str">
            <v>M2</v>
          </cell>
          <cell r="D7196">
            <v>11.63</v>
          </cell>
        </row>
        <row r="7197">
          <cell r="A7197">
            <v>97632</v>
          </cell>
          <cell r="B7197" t="str">
            <v>DEMOLIÇÃO DE RODAPÉ CERÂMICO, DE FORMA MANUAL, SEM REAPROVEITAMENTO. AF_09/2023</v>
          </cell>
          <cell r="C7197" t="str">
            <v>M</v>
          </cell>
          <cell r="D7197">
            <v>2.65</v>
          </cell>
        </row>
        <row r="7198">
          <cell r="A7198">
            <v>97633</v>
          </cell>
          <cell r="B7198" t="str">
            <v>DEMOLIÇÃO DE REVESTIMENTO CERÂMICO, DE FORMA MANUAL, SEM REAPROVEITAMENTO. AF_09/2023</v>
          </cell>
          <cell r="C7198" t="str">
            <v>M2</v>
          </cell>
          <cell r="D7198">
            <v>23.25</v>
          </cell>
        </row>
        <row r="7199">
          <cell r="A7199">
            <v>97634</v>
          </cell>
          <cell r="B7199" t="str">
            <v>DEMOLIÇÃO DE REVESTIMENTO CERÂMICO, DE FORMA MECANIZADA COM MARTELETE, SEM REAPROVEITAMENTO. AF_09/2023</v>
          </cell>
          <cell r="C7199" t="str">
            <v>M2</v>
          </cell>
          <cell r="D7199">
            <v>7.04</v>
          </cell>
        </row>
        <row r="7200">
          <cell r="A7200">
            <v>97635</v>
          </cell>
          <cell r="B7200" t="str">
            <v>REMOÇÃO DE PISO DE BLOCO INTERTRAVADO OU DE PEDRA PORTUGUESA, DE FORMA MANUAL, COM REAPROVEITAMENTO. AF_09/2023</v>
          </cell>
          <cell r="C7200" t="str">
            <v>M2</v>
          </cell>
          <cell r="D7200">
            <v>16.59</v>
          </cell>
        </row>
        <row r="7201">
          <cell r="A7201">
            <v>97636</v>
          </cell>
          <cell r="B7201" t="str">
            <v>DEMOLIÇÃO PARCIAL DE PAVIMENTO ASFÁLTICO, DE FORMA MECANIZADA, SEM REAPROVEITAMENTO. AF_09/2023</v>
          </cell>
          <cell r="C7201" t="str">
            <v>M2</v>
          </cell>
          <cell r="D7201">
            <v>22.81</v>
          </cell>
        </row>
        <row r="7202">
          <cell r="A7202">
            <v>97637</v>
          </cell>
          <cell r="B7202" t="str">
            <v>REMOÇÃO DE TAPUME/ CHAPAS METÁLICAS E DE MADEIRA, DE FORMA MANUAL, SEM REAPROVEITAMENTO. AF_09/2023</v>
          </cell>
          <cell r="C7202" t="str">
            <v>M2</v>
          </cell>
          <cell r="D7202">
            <v>3.06</v>
          </cell>
        </row>
        <row r="7203">
          <cell r="A7203">
            <v>97638</v>
          </cell>
          <cell r="B7203" t="str">
            <v>REMOÇÃO DE CHAPAS E PERFIS DE DRYWALL, DE FORMA MANUAL, SEM REAPROVEITAMENTO. AF_09/2023</v>
          </cell>
          <cell r="C7203" t="str">
            <v>M2</v>
          </cell>
          <cell r="D7203">
            <v>8.91</v>
          </cell>
        </row>
        <row r="7204">
          <cell r="A7204">
            <v>97639</v>
          </cell>
          <cell r="B7204" t="str">
            <v>REMOÇÃO DE PLACAS E PILARETES DE CONCRETO, DE FORMA MANUAL, SEM REAPROVEITAMENTO. AF_09/2023</v>
          </cell>
          <cell r="C7204" t="str">
            <v>M2</v>
          </cell>
          <cell r="D7204">
            <v>21.01</v>
          </cell>
        </row>
        <row r="7205">
          <cell r="A7205">
            <v>97640</v>
          </cell>
          <cell r="B7205" t="str">
            <v>REMOÇÃO DE FORROS DE DRYWALL, PVC E FIBROMINERAL, DE FORMA MANUAL, SEM REAPROVEITAMENTO. AF_09/2023</v>
          </cell>
          <cell r="C7205" t="str">
            <v>M2</v>
          </cell>
          <cell r="D7205">
            <v>2.08</v>
          </cell>
        </row>
        <row r="7206">
          <cell r="A7206">
            <v>97641</v>
          </cell>
          <cell r="B7206" t="str">
            <v>REMOÇÃO DE FORRO DE GESSO, DE FORMA MANUAL, SEM REAPROVEITAMENTO. AF_09/2023</v>
          </cell>
          <cell r="C7206" t="str">
            <v>M2</v>
          </cell>
          <cell r="D7206">
            <v>2.81</v>
          </cell>
        </row>
        <row r="7207">
          <cell r="A7207">
            <v>97642</v>
          </cell>
          <cell r="B7207" t="str">
            <v>REMOÇÃO DE TRAMA METÁLICA OU DE MADEIRA PARA FORRO, DE FORMA MANUAL, SEM REAPROVEITAMENTO. AF_09/2023</v>
          </cell>
          <cell r="C7207" t="str">
            <v>M2</v>
          </cell>
          <cell r="D7207">
            <v>2.98</v>
          </cell>
        </row>
        <row r="7208">
          <cell r="A7208">
            <v>97643</v>
          </cell>
          <cell r="B7208" t="str">
            <v>REMOÇÃO DE PISO DE MADEIRA (ASSOALHO E BARROTE), DE FORMA MANUAL, SEM REAPROVEITAMENTO. AF_09/2023</v>
          </cell>
          <cell r="C7208" t="str">
            <v>M2</v>
          </cell>
          <cell r="D7208">
            <v>26.21</v>
          </cell>
        </row>
        <row r="7209">
          <cell r="A7209">
            <v>97644</v>
          </cell>
          <cell r="B7209" t="str">
            <v>REMOÇÃO DE PORTAS, DE FORMA MANUAL, SEM REAPROVEITAMENTO. AF_09/2023</v>
          </cell>
          <cell r="C7209" t="str">
            <v>M2</v>
          </cell>
          <cell r="D7209">
            <v>9.7200000000000006</v>
          </cell>
        </row>
        <row r="7210">
          <cell r="A7210">
            <v>97645</v>
          </cell>
          <cell r="B7210" t="str">
            <v>REMOÇÃO DE JANELAS, DE FORMA MANUAL, SEM REAPROVEITAMENTO. AF_09/2023</v>
          </cell>
          <cell r="C7210" t="str">
            <v>M2</v>
          </cell>
          <cell r="D7210">
            <v>25.12</v>
          </cell>
        </row>
        <row r="7211">
          <cell r="A7211">
            <v>97647</v>
          </cell>
          <cell r="B7211" t="str">
            <v>REMOÇÃO DE TELHAS DE FIBROCIMENTO METÁLICA E CERÂMICA, DE FORMA MANUAL, SEM REAPROVEITAMENTO. AF_09/2023</v>
          </cell>
          <cell r="C7211" t="str">
            <v>M2</v>
          </cell>
          <cell r="D7211">
            <v>3.68</v>
          </cell>
        </row>
        <row r="7212">
          <cell r="A7212">
            <v>97648</v>
          </cell>
          <cell r="B7212" t="str">
            <v>REMOÇÃO DE PROTEÇÃO TÉRMICA PARA COBERTURA EM EPS, DE FORMA MANUAL, SEM REAPROVEITAMENTO. AF_09/2023</v>
          </cell>
          <cell r="C7212" t="str">
            <v>M2</v>
          </cell>
          <cell r="D7212">
            <v>2.12</v>
          </cell>
        </row>
        <row r="7213">
          <cell r="A7213">
            <v>97649</v>
          </cell>
          <cell r="B7213" t="str">
            <v>REMOÇÃO DE TELHAS DE FIBROCIMENTO, METÁLICA E CERÂMICA, DE FORMA MECANIZADA, COM USO DE GUINDASTE, SEM REAPROVEITAMENTO. AF_09/2023</v>
          </cell>
          <cell r="C7213" t="str">
            <v>M2</v>
          </cell>
          <cell r="D7213">
            <v>4.7</v>
          </cell>
        </row>
        <row r="7214">
          <cell r="A7214">
            <v>97650</v>
          </cell>
          <cell r="B7214" t="str">
            <v>REMOÇÃO DE TRAMA DE MADEIRA PARA COBERTURA, DE FORMA MANUAL, SEM REAPROVEITAMENTO. AF_09/2023</v>
          </cell>
          <cell r="C7214" t="str">
            <v>M2</v>
          </cell>
          <cell r="D7214">
            <v>7.95</v>
          </cell>
        </row>
        <row r="7215">
          <cell r="A7215">
            <v>97651</v>
          </cell>
          <cell r="B7215" t="str">
            <v>REMOÇÃO DE TESOURAS DE MADEIRA, COM VÃO MENOR QUE 8M, DE FORMA MANUAL, SEM REAPROVEITAMENTO. AF_09/2023</v>
          </cell>
          <cell r="C7215" t="str">
            <v>UN</v>
          </cell>
          <cell r="D7215">
            <v>86.58</v>
          </cell>
        </row>
        <row r="7216">
          <cell r="A7216">
            <v>97652</v>
          </cell>
          <cell r="B7216" t="str">
            <v>REMOÇÃO DE TESOURAS DE MADEIRA, COM VÃO MAIOR OU IGUAL A 8M, DE FORMA MANUAL, SEM REAPROVEITAMENTO. AF_09/2023</v>
          </cell>
          <cell r="C7216" t="str">
            <v>UN</v>
          </cell>
          <cell r="D7216">
            <v>196.29</v>
          </cell>
        </row>
        <row r="7217">
          <cell r="A7217">
            <v>97653</v>
          </cell>
          <cell r="B7217" t="str">
            <v>REMOÇÃO DE TESOURAS DE MADEIRA, COM VÃO MENOR QUE 8M, DE FORMA MECANIZADA, COM REAPROVEITAMENTO. AF_09/2023</v>
          </cell>
          <cell r="C7217" t="str">
            <v>UN</v>
          </cell>
          <cell r="D7217">
            <v>151.27000000000001</v>
          </cell>
        </row>
        <row r="7218">
          <cell r="A7218">
            <v>97654</v>
          </cell>
          <cell r="B7218" t="str">
            <v>REMOÇÃO DE TESOURAS DE MADEIRA, COM VÃO MAIOR OU IGUAL A 8M, DE FORMA MECANIZADA, COM REAPROVEITAMENTO. AF_09/2023</v>
          </cell>
          <cell r="C7218" t="str">
            <v>UN</v>
          </cell>
          <cell r="D7218">
            <v>187.18</v>
          </cell>
        </row>
        <row r="7219">
          <cell r="A7219">
            <v>97655</v>
          </cell>
          <cell r="B7219" t="str">
            <v>REMOÇÃO DE TRAMA METÁLICA PARA COBERTURA, DE FORMA MANUAL, SEM REAPROVEITAMENTO. AF_09/2023</v>
          </cell>
          <cell r="C7219" t="str">
            <v>M2</v>
          </cell>
          <cell r="D7219">
            <v>34.53</v>
          </cell>
        </row>
        <row r="7220">
          <cell r="A7220">
            <v>97656</v>
          </cell>
          <cell r="B7220" t="str">
            <v>REMOÇÃO DE TESOURAS METÁLICAS, COM VÃO MENOR QUE 8M, DE FORMA MANUAL, SEM REAPROVEITAMENTO. AF_09/2023</v>
          </cell>
          <cell r="C7220" t="str">
            <v>UN</v>
          </cell>
          <cell r="D7220">
            <v>318.94</v>
          </cell>
        </row>
        <row r="7221">
          <cell r="A7221">
            <v>97657</v>
          </cell>
          <cell r="B7221" t="str">
            <v>REMOÇÃO DE TESOURAS METÁLICAS, COM VÃO MAIOR OU IGUAL A 8M, DE FORMA MANUAL, SEM REAPROVEITAMENTO. AF_09/2023</v>
          </cell>
          <cell r="C7221" t="str">
            <v>UN</v>
          </cell>
          <cell r="D7221">
            <v>632.16</v>
          </cell>
        </row>
        <row r="7222">
          <cell r="A7222">
            <v>97658</v>
          </cell>
          <cell r="B7222" t="str">
            <v>REMOÇÃO DE TESOURAS METÁLICAS, COM VÃO MENOR QUE 8M, DE FORMA MECANIZADA, COM REAPROVEITAMENTO. AF_09/2023</v>
          </cell>
          <cell r="C7222" t="str">
            <v>UN</v>
          </cell>
          <cell r="D7222">
            <v>225.85</v>
          </cell>
        </row>
        <row r="7223">
          <cell r="A7223">
            <v>97659</v>
          </cell>
          <cell r="B7223" t="str">
            <v>REMOÇÃO DE TESOURAS METÁLICAS, COM VÃO MAIOR OU IGUAL A 8M, DE FORMA MECANIZADA, COM REAPROVEITAMENTO. AF_09/2023</v>
          </cell>
          <cell r="C7223" t="str">
            <v>UN</v>
          </cell>
          <cell r="D7223">
            <v>308.74</v>
          </cell>
        </row>
        <row r="7224">
          <cell r="A7224">
            <v>97660</v>
          </cell>
          <cell r="B7224" t="str">
            <v>REMOÇÃO DE INTERRUPTORES/TOMADAS ELÉTRICAS, DE FORMA MANUAL, SEM REAPROVEITAMENTO. AF_09/2023</v>
          </cell>
          <cell r="C7224" t="str">
            <v>UN</v>
          </cell>
          <cell r="D7224">
            <v>0.71</v>
          </cell>
        </row>
        <row r="7225">
          <cell r="A7225">
            <v>97661</v>
          </cell>
          <cell r="B7225" t="str">
            <v>REMOÇÃO DE CABOS ELÉTRICOS, COM SEÇÃO DE 10 MM², FORMA MANUAL, SEM REAPROVEITAMENTO. AF_09/2023</v>
          </cell>
          <cell r="C7225" t="str">
            <v>M</v>
          </cell>
          <cell r="D7225">
            <v>0.76</v>
          </cell>
        </row>
        <row r="7226">
          <cell r="A7226">
            <v>97662</v>
          </cell>
          <cell r="B7226" t="str">
            <v>REMOÇÃO DE TUBULAÇÕES (TUBOS E CONEXÕES) DE ÁGUA FRIA, DE FORMA MANUAL, SEM REAPROVEITAMENTO. AF_09/2023</v>
          </cell>
          <cell r="C7226" t="str">
            <v>M</v>
          </cell>
          <cell r="D7226">
            <v>0.51</v>
          </cell>
        </row>
        <row r="7227">
          <cell r="A7227">
            <v>97663</v>
          </cell>
          <cell r="B7227" t="str">
            <v>REMOÇÃO DE LOUÇAS, DE FORMA MANUAL, SEM REAPROVEITAMENTO. AF_09/2023</v>
          </cell>
          <cell r="C7227" t="str">
            <v>UN</v>
          </cell>
          <cell r="D7227">
            <v>12.73</v>
          </cell>
        </row>
        <row r="7228">
          <cell r="A7228">
            <v>97664</v>
          </cell>
          <cell r="B7228" t="str">
            <v>REMOÇÃO DE ACESSÓRIOS, DE FORMA MANUAL, SEM REAPROVEITAMENTO. AF_09/2023</v>
          </cell>
          <cell r="C7228" t="str">
            <v>UN</v>
          </cell>
          <cell r="D7228">
            <v>1.59</v>
          </cell>
        </row>
        <row r="7229">
          <cell r="A7229">
            <v>97665</v>
          </cell>
          <cell r="B7229" t="str">
            <v>REMOÇÃO DE LUMINÁRIAS, DE FORMA MANUAL, SEM REAPROVEITAMENTO. AF_09/2023</v>
          </cell>
          <cell r="C7229" t="str">
            <v>UN</v>
          </cell>
          <cell r="D7229">
            <v>1.94</v>
          </cell>
        </row>
        <row r="7230">
          <cell r="A7230">
            <v>97666</v>
          </cell>
          <cell r="B7230" t="str">
            <v>REMOÇÃO DE METAIS SANITÁRIOS, DE FORMA MANUAL, SEM REAPROVEITAMENTO. AF_09/2023</v>
          </cell>
          <cell r="C7230" t="str">
            <v>UN</v>
          </cell>
          <cell r="D7230">
            <v>9.2799999999999994</v>
          </cell>
        </row>
        <row r="7231">
          <cell r="A7231">
            <v>104789</v>
          </cell>
          <cell r="B7231" t="str">
            <v>DEMOLIÇÃO DE PISO DE CONCRETO SIMPLES, DE FORMA MANUAL, SEM REAPROVEITAMENTO. AF_09/2023</v>
          </cell>
          <cell r="C7231" t="str">
            <v>M3</v>
          </cell>
          <cell r="D7231">
            <v>202.86</v>
          </cell>
        </row>
        <row r="7232">
          <cell r="A7232">
            <v>104790</v>
          </cell>
          <cell r="B7232" t="str">
            <v>DEMOLIÇÃO DE PISO DE CONCRETO SIMPLES, DE FORMA MECANIZADA COM MARTELETE, SEM REAPROVEITAMENTO. AF_09/2023</v>
          </cell>
          <cell r="C7232" t="str">
            <v>M3</v>
          </cell>
          <cell r="D7232">
            <v>113.92</v>
          </cell>
        </row>
        <row r="7233">
          <cell r="A7233">
            <v>104791</v>
          </cell>
          <cell r="B7233" t="str">
            <v>DEMOLIÇÃO DE ARGAMASSAS, DE FORMA DE FORMA MECANIZADA COM MARTELETE, SEM REAPROVEITAMENTO. AF_09/2023</v>
          </cell>
          <cell r="C7233" t="str">
            <v>M2</v>
          </cell>
          <cell r="D7233">
            <v>6.31</v>
          </cell>
        </row>
        <row r="7234">
          <cell r="A7234">
            <v>104792</v>
          </cell>
          <cell r="B7234" t="str">
            <v>REMOÇÃO DE CABOS ELÉTRICOS, COM SEÇÃO DE ATÉ 2,5 MM², DE FORMA MANUAL, SEM REAPROVEITAMENTO. AF_09/2023</v>
          </cell>
          <cell r="C7234" t="str">
            <v>M</v>
          </cell>
          <cell r="D7234">
            <v>0.42</v>
          </cell>
        </row>
        <row r="7235">
          <cell r="A7235">
            <v>104793</v>
          </cell>
          <cell r="B7235" t="str">
            <v>REMOÇÃO DE CABOS ELÉTRICOS, COM SEÇÃO MAIOR QUE 2,5 MM² E MENOR QUE 10 MM², DE FORMA MANUAL, SEM REAPROVEITAMENTO. AF_09/2023</v>
          </cell>
          <cell r="C7235" t="str">
            <v>M</v>
          </cell>
          <cell r="D7235">
            <v>0.57999999999999996</v>
          </cell>
        </row>
        <row r="7236">
          <cell r="A7236">
            <v>104794</v>
          </cell>
          <cell r="B7236" t="str">
            <v>REMOÇÃO DE CABOS ELÉTRICOS, COM SEÇÃO DE 16 MM², FORMA MANUAL, SEM REAPROVEITAMENTO. AF_09/2023</v>
          </cell>
          <cell r="C7236" t="str">
            <v>M</v>
          </cell>
          <cell r="D7236">
            <v>1.04</v>
          </cell>
        </row>
        <row r="7237">
          <cell r="A7237">
            <v>104795</v>
          </cell>
          <cell r="B7237" t="str">
            <v>REMOÇÃO DE CABOS ELÉTRICOS, COM SEÇÃO DE 25 MM², FORMA MANUAL, SEM REAPROVEITAMENTO. AF_09/2023</v>
          </cell>
          <cell r="C7237" t="str">
            <v>M</v>
          </cell>
          <cell r="D7237">
            <v>1.45</v>
          </cell>
        </row>
        <row r="7238">
          <cell r="A7238">
            <v>104796</v>
          </cell>
          <cell r="B7238" t="str">
            <v>DEMOLIÇÃO DE GUIAS, SARJETAS OU SARJETÕES, DE FORMA MECANIZADA, SEM REAPROVEITAMENTO. AF_09/2023</v>
          </cell>
          <cell r="C7238" t="str">
            <v>M</v>
          </cell>
          <cell r="D7238">
            <v>14.48</v>
          </cell>
        </row>
        <row r="7239">
          <cell r="A7239">
            <v>104797</v>
          </cell>
          <cell r="B7239" t="str">
            <v>REMOÇAO DE GUIAS PRÉ-FABRICADAS DE CONCRETO, DE FORMA MECANIZADA, COM REAPROVEITAMENTO. AF_09/2023</v>
          </cell>
          <cell r="C7239" t="str">
            <v>M</v>
          </cell>
          <cell r="D7239">
            <v>18.12</v>
          </cell>
        </row>
        <row r="7240">
          <cell r="A7240">
            <v>104798</v>
          </cell>
          <cell r="B7240" t="str">
            <v>REMOÇÃO DE SUPORTE METÁLICO OU DE MADEIRA PARA PLACAS DE SINALIZAÇÃO VIÁRIA, DE FORMA MANUAL, SEM REAPROVEITAMENTO. AF_09/2023</v>
          </cell>
          <cell r="C7240" t="str">
            <v>UN</v>
          </cell>
          <cell r="D7240">
            <v>14.62</v>
          </cell>
        </row>
        <row r="7241">
          <cell r="A7241">
            <v>104799</v>
          </cell>
          <cell r="B7241" t="str">
            <v>REMOÇÃO DE PLACAS DE SINALIZAÇÃO VIÁRIA, DE FORMA MANUAL, SEM REAPROVEITAMENTO. AF_09/2023</v>
          </cell>
          <cell r="C7241" t="str">
            <v>M2</v>
          </cell>
          <cell r="D7241">
            <v>11.47</v>
          </cell>
        </row>
        <row r="7242">
          <cell r="A7242">
            <v>104800</v>
          </cell>
          <cell r="B7242" t="str">
            <v>REMOÇÃO DE CERCAS E MOURÕES, DE FORMA MANUAL, SEM REAPROVEITAMENTO. AF_09/2023</v>
          </cell>
          <cell r="C7242" t="str">
            <v>M</v>
          </cell>
          <cell r="D7242">
            <v>9.5500000000000007</v>
          </cell>
        </row>
        <row r="7243">
          <cell r="A7243">
            <v>104801</v>
          </cell>
          <cell r="B7243" t="str">
            <v>REMOÇÃO DE ALAMBRADOS PARA QUADRAS POLIESPORTIVAS, ESTRUTURADO POR TUBOS DE AÇO GALVANIZADO, COM TELA DE ARAME GALVANIZADO, DE FORMA MANUAL, SEM REAPROVEITAMENTO. AF_09/2023</v>
          </cell>
          <cell r="C7243" t="str">
            <v>M2</v>
          </cell>
          <cell r="D7243">
            <v>15.5</v>
          </cell>
        </row>
        <row r="7244">
          <cell r="A7244">
            <v>104802</v>
          </cell>
          <cell r="B7244" t="str">
            <v>REMOÇÃO DE TELA DE ARAME GALVANIZADO DE ALAMBRADOS PARA QUADRAS POLIESPORTIVAS, DE FORMA MANUAL, SEM REMOÇÃO DA ESTRUTURA DE SUSTENTAÇÃO, SEM REAPROVEITAMENTO. AF_09/2023</v>
          </cell>
          <cell r="C7244" t="str">
            <v>M2</v>
          </cell>
          <cell r="D7244">
            <v>10.31</v>
          </cell>
        </row>
        <row r="7245">
          <cell r="A7245">
            <v>104803</v>
          </cell>
          <cell r="B7245" t="str">
            <v>REMOÇÃO CALHAS E RUFOS, DE FORMA MANUAL, SEM REAPROVEITAMENTO. AF_09/2023</v>
          </cell>
          <cell r="C7245" t="str">
            <v>M</v>
          </cell>
          <cell r="D7245">
            <v>4.8099999999999996</v>
          </cell>
        </row>
        <row r="7246">
          <cell r="A7246">
            <v>95967</v>
          </cell>
          <cell r="B7246" t="str">
            <v>SERVIÇOS TÉCNICOS ESPECIALIZADOS PARA ACOMPANHAMENTO DE EXECUÇÃO DE FUNDAÇÕES PROFUNDAS E ESTRUTURAS DE CONTENÇÃO</v>
          </cell>
          <cell r="C7246" t="str">
            <v>H</v>
          </cell>
          <cell r="D7246">
            <v>147.78</v>
          </cell>
        </row>
        <row r="7247">
          <cell r="A7247">
            <v>99059</v>
          </cell>
          <cell r="B7247" t="str">
            <v>LOCAÇÃO CONVENCIONAL DE OBRA, UTILIZANDO GABARITO DE TÁBUAS CORRIDAS PONTALETADAS A CADA 2,00M -  2 UTILIZAÇÕES. AF_03/2024</v>
          </cell>
          <cell r="C7247" t="str">
            <v>M</v>
          </cell>
          <cell r="D7247">
            <v>65.91</v>
          </cell>
        </row>
        <row r="7248">
          <cell r="A7248">
            <v>99060</v>
          </cell>
          <cell r="B7248" t="str">
            <v>LOCAÇÃO COM CAVALETE COM ALTURA DE 1,00 M - 2 UTILIZAÇÕES. AF_03/2024</v>
          </cell>
          <cell r="C7248" t="str">
            <v>UN</v>
          </cell>
          <cell r="D7248">
            <v>195.16</v>
          </cell>
        </row>
        <row r="7249">
          <cell r="A7249">
            <v>99061</v>
          </cell>
          <cell r="B7249" t="str">
            <v>LOCAÇÃO COM CAVALETE COM ALTURA DE 0,50 M - 2 UTILIZAÇÕES. AF_03/2024</v>
          </cell>
          <cell r="C7249" t="str">
            <v>UN</v>
          </cell>
          <cell r="D7249">
            <v>120.55</v>
          </cell>
        </row>
        <row r="7250">
          <cell r="A7250">
            <v>99062</v>
          </cell>
          <cell r="B7250" t="str">
            <v>MARCAÇÃO DE PONTOS EM GABARITO OU CAVALETE. AF_03/2024</v>
          </cell>
          <cell r="C7250" t="str">
            <v>UN</v>
          </cell>
          <cell r="D7250">
            <v>2.12</v>
          </cell>
        </row>
        <row r="7251">
          <cell r="A7251">
            <v>99063</v>
          </cell>
          <cell r="B7251" t="str">
            <v>LOCAÇÃO DE REDE DE ÁGUA OU ESGOTO. AF_03/2024</v>
          </cell>
          <cell r="C7251" t="str">
            <v>M</v>
          </cell>
          <cell r="D7251">
            <v>9.5299999999999994</v>
          </cell>
        </row>
        <row r="7252">
          <cell r="A7252">
            <v>105007</v>
          </cell>
          <cell r="B7252" t="str">
            <v>LOCAÇÃO DE PRAÇAS EM PONTALETEAMENTO. AF_03/2024</v>
          </cell>
          <cell r="C7252" t="str">
            <v>UN</v>
          </cell>
          <cell r="D7252">
            <v>39.11</v>
          </cell>
        </row>
        <row r="7253">
          <cell r="A7253">
            <v>105009</v>
          </cell>
          <cell r="B7253" t="str">
            <v>LOCAÇÃO CONVENCIONAL DE OBRA, UTILIZANDO GABARITO DE TÁBUAS CORRIDAS PONTALETADAS A CADA 1,50M -  2 UTILIZAÇÕES. AF_03/2024</v>
          </cell>
          <cell r="C7253" t="str">
            <v>M</v>
          </cell>
          <cell r="D7253">
            <v>80.739999999999995</v>
          </cell>
        </row>
        <row r="7254">
          <cell r="A7254">
            <v>105011</v>
          </cell>
          <cell r="B7254" t="str">
            <v>EXECUÇÃO DE LINHAS DE REFERÊNCIA EM GABARITO OU CAVALETE. AF_03/2024</v>
          </cell>
          <cell r="C7254" t="str">
            <v>M</v>
          </cell>
          <cell r="D7254">
            <v>0.56000000000000005</v>
          </cell>
        </row>
        <row r="7255">
          <cell r="A7255">
            <v>93588</v>
          </cell>
          <cell r="B7255" t="str">
            <v>TRANSPORTE COM CAMINHÃO BASCULANTE DE 10 M³, EM VIA URBANA EM LEITO NATURAL (UNIDADE: M3XKM). AF_07/2020</v>
          </cell>
          <cell r="C7255" t="str">
            <v>M3XKM</v>
          </cell>
          <cell r="D7255">
            <v>3.11</v>
          </cell>
        </row>
        <row r="7256">
          <cell r="A7256">
            <v>93589</v>
          </cell>
          <cell r="B7256" t="str">
            <v>TRANSPORTE COM CAMINHÃO BASCULANTE DE 10 M³, EM VIA URBANA EM REVESTIMENTO PRIMÁRIO (UNIDADE: M3XKM). AF_07/2020</v>
          </cell>
          <cell r="C7256" t="str">
            <v>M3XKM</v>
          </cell>
          <cell r="D7256">
            <v>2.67</v>
          </cell>
        </row>
        <row r="7257">
          <cell r="A7257">
            <v>93590</v>
          </cell>
          <cell r="B7257" t="str">
            <v>TRANSPORTE COM CAMINHÃO BASCULANTE DE 10 M³, EM VIA URBANA PAVIMENTADA, ADICIONAL PARA DMT EXCEDENTE A 30 KM (UNIDADE: M3XKM). AF_07/2020</v>
          </cell>
          <cell r="C7257" t="str">
            <v>M3XKM</v>
          </cell>
          <cell r="D7257">
            <v>0.97</v>
          </cell>
        </row>
        <row r="7258">
          <cell r="A7258">
            <v>93591</v>
          </cell>
          <cell r="B7258" t="str">
            <v>TRANSPORTE COM CAMINHÃO BASCULANTE DE 14 M³, EM VIA URBANA EM LEITO NATURAL (UNIDADE: M3XKM). AF_07/2020</v>
          </cell>
          <cell r="C7258" t="str">
            <v>M3XKM</v>
          </cell>
          <cell r="D7258">
            <v>2.77</v>
          </cell>
        </row>
        <row r="7259">
          <cell r="A7259">
            <v>93592</v>
          </cell>
          <cell r="B7259" t="str">
            <v>TRANSPORTE COM CAMINHÃO BASCULANTE DE 14 M³, EM VIA URBANA EM REVESTIMENTO PRIMÁRIO (UNIDADE: M3XKM). AF_07/2020</v>
          </cell>
          <cell r="C7259" t="str">
            <v>M3XKM</v>
          </cell>
          <cell r="D7259">
            <v>2.4</v>
          </cell>
        </row>
        <row r="7260">
          <cell r="A7260">
            <v>93593</v>
          </cell>
          <cell r="B7260" t="str">
            <v>TRANSPORTE COM CAMINHÃO BASCULANTE DE 14 M³, EM VIA URBANA PAVIMENTADA, ADICIONAL PARA DMT EXCEDENTE A 30 KM (UNIDADE: M3XKM). AF_07/2020</v>
          </cell>
          <cell r="C7260" t="str">
            <v>M3XKM</v>
          </cell>
          <cell r="D7260">
            <v>0.87</v>
          </cell>
        </row>
        <row r="7261">
          <cell r="A7261">
            <v>93594</v>
          </cell>
          <cell r="B7261" t="str">
            <v>TRANSPORTE COM CAMINHÃO BASCULANTE DE 10 M³, EM VIA URBANA EM LEITO NATURAL (UNIDADE: TXKM). AF_07/2020</v>
          </cell>
          <cell r="C7261" t="str">
            <v>TXKM</v>
          </cell>
          <cell r="D7261">
            <v>2.0699999999999998</v>
          </cell>
        </row>
        <row r="7262">
          <cell r="A7262">
            <v>93595</v>
          </cell>
          <cell r="B7262" t="str">
            <v>TRANSPORTE COM CAMINHÃO BASCULANTE DE 10 M³, EM VIA URBANA EM REVESTIMENTO PRIMÁRIO (UNIDADE: TXKM). AF_07/2020</v>
          </cell>
          <cell r="C7262" t="str">
            <v>TXKM</v>
          </cell>
          <cell r="D7262">
            <v>1.8</v>
          </cell>
        </row>
        <row r="7263">
          <cell r="A7263">
            <v>93596</v>
          </cell>
          <cell r="B7263" t="str">
            <v>TRANSPORTE COM CAMINHÃO BASCULANTE DE 10 M³, EM VIA URBANA PAVIMENTADA, ADICIONAL PARA DMT EXCEDENTE A 30 KM (UNIDADE: TXKM). AF_07/2020</v>
          </cell>
          <cell r="C7263" t="str">
            <v>TXKM</v>
          </cell>
          <cell r="D7263">
            <v>0.65</v>
          </cell>
        </row>
        <row r="7264">
          <cell r="A7264">
            <v>93597</v>
          </cell>
          <cell r="B7264" t="str">
            <v>TRANSPORTE COM CAMINHÃO BASCULANTE DE 14 M³, EM VIA URBANA EM LEITO NATURAL (UNIDADE: TXKM). AF_07/2020</v>
          </cell>
          <cell r="C7264" t="str">
            <v>TXKM</v>
          </cell>
          <cell r="D7264">
            <v>1.84</v>
          </cell>
        </row>
        <row r="7265">
          <cell r="A7265">
            <v>93598</v>
          </cell>
          <cell r="B7265" t="str">
            <v>TRANSPORTE COM CAMINHÃO BASCULANTE DE 14 M³, EM VIA URBANA EM REVESTIMENTO PRIMÁRIO (UNIDADE: TXKM). AF_07/2020</v>
          </cell>
          <cell r="C7265" t="str">
            <v>TXKM</v>
          </cell>
          <cell r="D7265">
            <v>1.59</v>
          </cell>
        </row>
        <row r="7266">
          <cell r="A7266">
            <v>93599</v>
          </cell>
          <cell r="B7266" t="str">
            <v>TRANSPORTE COM CAMINHÃO BASCULANTE DE 14 M³, EM VIA URBANA PAVIMENTADA, ADICIONAL PARA DMT EXCEDENTE A 30 KM (UNIDADE: TXKM). AF_07/2020</v>
          </cell>
          <cell r="C7266" t="str">
            <v>TXKM</v>
          </cell>
          <cell r="D7266">
            <v>0.59</v>
          </cell>
        </row>
        <row r="7267">
          <cell r="A7267">
            <v>95425</v>
          </cell>
          <cell r="B7267" t="str">
            <v>TRANSPORTE COM CAMINHÃO BASCULANTE DE 18 M³, EM VIA URBANA EM LEITO NATURAL (UNIDADE: M3XKM). AF_07/2020</v>
          </cell>
          <cell r="C7267" t="str">
            <v>M3XKM</v>
          </cell>
          <cell r="D7267">
            <v>2.35</v>
          </cell>
        </row>
        <row r="7268">
          <cell r="A7268">
            <v>95426</v>
          </cell>
          <cell r="B7268" t="str">
            <v>TRANSPORTE COM CAMINHÃO BASCULANTE DE 18 M³, EM VIA URBANA EM REVESTIMENTO PRIMÁRIO (UNIDADE: M3XKM). AF_07/2020</v>
          </cell>
          <cell r="C7268" t="str">
            <v>M3XKM</v>
          </cell>
          <cell r="D7268">
            <v>2.04</v>
          </cell>
        </row>
        <row r="7269">
          <cell r="A7269">
            <v>95427</v>
          </cell>
          <cell r="B7269" t="str">
            <v>TRANSPORTE COM CAMINHÃO BASCULANTE DE 18 M³, EM VIA URBANA PAVIMENTADA, ADICIONAL PARA DMT EXCEDENTE A 30 KM (UNIDADE: M3XKM). AF_07/2020</v>
          </cell>
          <cell r="C7269" t="str">
            <v>M3XKM</v>
          </cell>
          <cell r="D7269">
            <v>0.76</v>
          </cell>
        </row>
        <row r="7270">
          <cell r="A7270">
            <v>95428</v>
          </cell>
          <cell r="B7270" t="str">
            <v>TRANSPORTE COM CAMINHÃO BASCULANTE DE 18 M³, EM VIA URBANA EM LEITO NATURAL (UNIDADE: TXKM). AF_07/2020</v>
          </cell>
          <cell r="C7270" t="str">
            <v>TXKM</v>
          </cell>
          <cell r="D7270">
            <v>1.58</v>
          </cell>
        </row>
        <row r="7271">
          <cell r="A7271">
            <v>95429</v>
          </cell>
          <cell r="B7271" t="str">
            <v>TRANSPORTE COM CAMINHÃO BASCULANTE DE 18 M³, EM VIA URBANA EM REVESTIMENTO PRIMÁRIO (UNIDADE: TXKM). AF_07/2020</v>
          </cell>
          <cell r="C7271" t="str">
            <v>TXKM</v>
          </cell>
          <cell r="D7271">
            <v>1.37</v>
          </cell>
        </row>
        <row r="7272">
          <cell r="A7272">
            <v>95430</v>
          </cell>
          <cell r="B7272" t="str">
            <v>TRANSPORTE COM CAMINHÃO BASCULANTE DE 18 M³, EM VIA URBANA PAVIMENTADA, ADICIONAL PARA DMT EXCEDENTE A 30 KM (UNIDADE: TXKM). AF_07/2020</v>
          </cell>
          <cell r="C7272" t="str">
            <v>TXKM</v>
          </cell>
          <cell r="D7272">
            <v>0.48</v>
          </cell>
        </row>
        <row r="7273">
          <cell r="A7273">
            <v>95875</v>
          </cell>
          <cell r="B7273" t="str">
            <v>TRANSPORTE COM CAMINHÃO BASCULANTE DE 10 M³, EM VIA URBANA PAVIMENTADA, DMT ATÉ 30 KM (UNIDADE: M3XKM). AF_07/2020</v>
          </cell>
          <cell r="C7273" t="str">
            <v>M3XKM</v>
          </cell>
          <cell r="D7273">
            <v>2.4700000000000002</v>
          </cell>
        </row>
        <row r="7274">
          <cell r="A7274">
            <v>95876</v>
          </cell>
          <cell r="B7274" t="str">
            <v>TRANSPORTE COM CAMINHÃO BASCULANTE DE 14 M³, EM VIA URBANA PAVIMENTADA, DMT ATÉ 30 KM (UNIDADE: M3XKM). AF_07/2020</v>
          </cell>
          <cell r="C7274" t="str">
            <v>M3XKM</v>
          </cell>
          <cell r="D7274">
            <v>2.17</v>
          </cell>
        </row>
        <row r="7275">
          <cell r="A7275">
            <v>95877</v>
          </cell>
          <cell r="B7275" t="str">
            <v>TRANSPORTE COM CAMINHÃO BASCULANTE DE 18 M³, EM VIA URBANA PAVIMENTADA, DMT ATÉ 30 KM (UNIDADE: M3XKM). AF_07/2020</v>
          </cell>
          <cell r="C7275" t="str">
            <v>M3XKM</v>
          </cell>
          <cell r="D7275">
            <v>1.87</v>
          </cell>
        </row>
        <row r="7276">
          <cell r="A7276">
            <v>95878</v>
          </cell>
          <cell r="B7276" t="str">
            <v>TRANSPORTE COM CAMINHÃO BASCULANTE DE 10 M³, EM VIA URBANA PAVIMENTADA, DMT ATÉ 30 KM (UNIDADE: TXKM). AF_07/2020</v>
          </cell>
          <cell r="C7276" t="str">
            <v>TXKM</v>
          </cell>
          <cell r="D7276">
            <v>1.66</v>
          </cell>
        </row>
        <row r="7277">
          <cell r="A7277">
            <v>95879</v>
          </cell>
          <cell r="B7277" t="str">
            <v>TRANSPORTE COM CAMINHÃO BASCULANTE DE 14 M³, EM VIA URBANA PAVIMENTADA, DMT ATÉ 30 KM (UNIDADE: TXKM). AF_07/2020</v>
          </cell>
          <cell r="C7277" t="str">
            <v>TXKM</v>
          </cell>
          <cell r="D7277">
            <v>1.47</v>
          </cell>
        </row>
        <row r="7278">
          <cell r="A7278">
            <v>95880</v>
          </cell>
          <cell r="B7278" t="str">
            <v>TRANSPORTE COM CAMINHÃO BASCULANTE DE 18 M³, EM VIA URBANA PAVIMENTADA, DMT ATÉ 30 KM (UNIDADE: TXKM). AF_07/2020</v>
          </cell>
          <cell r="C7278" t="str">
            <v>TXKM</v>
          </cell>
          <cell r="D7278">
            <v>1.25</v>
          </cell>
        </row>
        <row r="7279">
          <cell r="A7279">
            <v>97912</v>
          </cell>
          <cell r="B7279" t="str">
            <v>TRANSPORTE COM CAMINHÃO BASCULANTE DE 6 M³, EM VIA URBANA EM LEITO NATURAL (UNIDADE: M3XKM). AF_07/2020</v>
          </cell>
          <cell r="C7279" t="str">
            <v>M3XKM</v>
          </cell>
          <cell r="D7279">
            <v>3.71</v>
          </cell>
        </row>
        <row r="7280">
          <cell r="A7280">
            <v>97913</v>
          </cell>
          <cell r="B7280" t="str">
            <v>TRANSPORTE COM CAMINHÃO BASCULANTE DE 6 M³, EM VIA URBANA EM REVESTIMENTO PRIMÁRIO (UNIDADE: M3XKM). AF_07/2020</v>
          </cell>
          <cell r="C7280" t="str">
            <v>M3XKM</v>
          </cell>
          <cell r="D7280">
            <v>3.21</v>
          </cell>
        </row>
        <row r="7281">
          <cell r="A7281">
            <v>97914</v>
          </cell>
          <cell r="B7281" t="str">
            <v>TRANSPORTE COM CAMINHÃO BASCULANTE DE 6 M³, EM VIA URBANA PAVIMENTADA, DMT ATÉ 30 KM (UNIDADE: M3XKM). AF_07/2020</v>
          </cell>
          <cell r="C7281" t="str">
            <v>M3XKM</v>
          </cell>
          <cell r="D7281">
            <v>2.94</v>
          </cell>
        </row>
        <row r="7282">
          <cell r="A7282">
            <v>97915</v>
          </cell>
          <cell r="B7282" t="str">
            <v>TRANSPORTE COM CAMINHÃO BASCULANTE DE 6 M³, EM VIA URBANA PAVIMENTADA, ADICIONAL PARA DMT EXCEDENTE A 30 KM (UNIDADE: M3XKM). AF_07/2020</v>
          </cell>
          <cell r="C7282" t="str">
            <v>M3XKM</v>
          </cell>
          <cell r="D7282">
            <v>1.18</v>
          </cell>
        </row>
        <row r="7283">
          <cell r="A7283">
            <v>100937</v>
          </cell>
          <cell r="B7283" t="str">
            <v>TRANSPORTE COM CAMINHÃO BASCULANTE DE 6 M³, EM VIA INTERNA (DENTRO DO CANTEIRO - UNIDADE: M3XKM). AF_07/2020</v>
          </cell>
          <cell r="C7283" t="str">
            <v>M3XKM</v>
          </cell>
          <cell r="D7283">
            <v>8.85</v>
          </cell>
        </row>
        <row r="7284">
          <cell r="A7284">
            <v>100938</v>
          </cell>
          <cell r="B7284" t="str">
            <v>TRANSPORTE COM CAMINHÃO BASCULANTE DE 10 M³, EM VIA INTERNA (DENTRO DO CANTEIRO - UNIDADE: M3XKM). AF_07/2020</v>
          </cell>
          <cell r="C7284" t="str">
            <v>M3XKM</v>
          </cell>
          <cell r="D7284">
            <v>7.42</v>
          </cell>
        </row>
        <row r="7285">
          <cell r="A7285">
            <v>100939</v>
          </cell>
          <cell r="B7285" t="str">
            <v>TRANSPORTE COM CAMINHÃO BASCULANTE DE 14 M³, EM VIA INTERNA (DENTRO DO CANTEIRO - UNIDADE:M3XKM). AF_07/2020</v>
          </cell>
          <cell r="C7285" t="str">
            <v>M3XKM</v>
          </cell>
          <cell r="D7285">
            <v>6.62</v>
          </cell>
        </row>
        <row r="7286">
          <cell r="A7286">
            <v>100940</v>
          </cell>
          <cell r="B7286" t="str">
            <v>TRANSPORTE COM CAMINHÃO BASCULANTE DE 18 M³, EM VIA INTERNA (DENTRO DO CANTEIRO - UNIDADE: M3XKM). AF_07/2020</v>
          </cell>
          <cell r="C7286" t="str">
            <v>M3XKM</v>
          </cell>
          <cell r="D7286">
            <v>5.66</v>
          </cell>
        </row>
        <row r="7287">
          <cell r="A7287">
            <v>100941</v>
          </cell>
          <cell r="B7287" t="str">
            <v>TRANSPORTE COM CAMINHÃO BASCULANTE DE 6 M³, EM VIA INTERNA (DENTRO DO CANTEIRO - UNIDADE: TXKM). AF_07/2020</v>
          </cell>
          <cell r="C7287" t="str">
            <v>TXKM</v>
          </cell>
          <cell r="D7287">
            <v>5.89</v>
          </cell>
        </row>
        <row r="7288">
          <cell r="A7288">
            <v>100942</v>
          </cell>
          <cell r="B7288" t="str">
            <v>TRANSPORTE COM CAMINHÃO BASCULANTE DE 10 M³, EM VIA INTERNA A OBRA (UNIDADE: TXKM). AF_07/2020</v>
          </cell>
          <cell r="C7288" t="str">
            <v>TXKM</v>
          </cell>
          <cell r="D7288">
            <v>4.95</v>
          </cell>
        </row>
        <row r="7289">
          <cell r="A7289">
            <v>100943</v>
          </cell>
          <cell r="B7289" t="str">
            <v>TRANSPORTE COM CAMINHÃO BASCULANTE DE 14 M³, EM VIA INTERNA (DENTRO DO CANTEIRO - UNIDADE: TXKM). AF_07/2020</v>
          </cell>
          <cell r="C7289" t="str">
            <v>TXKM</v>
          </cell>
          <cell r="D7289">
            <v>4.4000000000000004</v>
          </cell>
        </row>
        <row r="7290">
          <cell r="A7290">
            <v>100944</v>
          </cell>
          <cell r="B7290" t="str">
            <v>TRANSPORTE COM CAMINHÃO BASCULANTE DE 18 M³, EM VIA INTERNA (DENTRO DO CANTEIRO - UNIDADE: TXKM). AF_07/2020</v>
          </cell>
          <cell r="C7290" t="str">
            <v>TXKM</v>
          </cell>
          <cell r="D7290">
            <v>3.78</v>
          </cell>
        </row>
        <row r="7291">
          <cell r="A7291">
            <v>100945</v>
          </cell>
          <cell r="B7291" t="str">
            <v>TRANSPORTE COM CAMINHÃO CARROCERIA 9T, EM VIA URBANA EM LEITO NATURAL (UNIDADE: TXKM). AF_07/2020</v>
          </cell>
          <cell r="C7291" t="str">
            <v>TXKM</v>
          </cell>
          <cell r="D7291">
            <v>2.79</v>
          </cell>
        </row>
        <row r="7292">
          <cell r="A7292">
            <v>100946</v>
          </cell>
          <cell r="B7292" t="str">
            <v>TRANSPORTE COM CAMINHÃO CARROCERIA 9T, EM VIA URBANA EM REVESTIMENTO PRIMÁRIO (UNIDADE: TXKM). AF_07/2020</v>
          </cell>
          <cell r="C7292" t="str">
            <v>TXKM</v>
          </cell>
          <cell r="D7292">
            <v>2.41</v>
          </cell>
        </row>
        <row r="7293">
          <cell r="A7293">
            <v>100947</v>
          </cell>
          <cell r="B7293" t="str">
            <v>TRANSPORTE COM CAMINHÃO CARROCERIA 9T, EM VIA URBANA PAVIMENTADA, DMT ATÉ 30KM (UNIDADE: TXKM). AF_07/2020</v>
          </cell>
          <cell r="C7293" t="str">
            <v>TXKM</v>
          </cell>
          <cell r="D7293">
            <v>2.2200000000000002</v>
          </cell>
        </row>
        <row r="7294">
          <cell r="A7294">
            <v>100948</v>
          </cell>
          <cell r="B7294" t="str">
            <v>TRANSPORTE COM CAMINHÃO CARROCERIA 9T, EM VIA URBANA PAVIMENTADA, ADICIONAL PARA DMT EXCEDENTE A 30 KM (UNIDADE: TXKM). AF_07/2020</v>
          </cell>
          <cell r="C7294" t="str">
            <v>TXKM</v>
          </cell>
          <cell r="D7294">
            <v>0.88</v>
          </cell>
        </row>
        <row r="7295">
          <cell r="A7295">
            <v>100949</v>
          </cell>
          <cell r="B7295" t="str">
            <v>TRANSPORTE COM CAMINHÃO CARROCERIA 9T, EM VIA INTERNA (DENTRO DO CANTEIRO - UNIDADE: TXKM). AF_07/2020</v>
          </cell>
          <cell r="C7295" t="str">
            <v>TXKM</v>
          </cell>
          <cell r="D7295">
            <v>6.65</v>
          </cell>
        </row>
        <row r="7296">
          <cell r="A7296">
            <v>100950</v>
          </cell>
          <cell r="B7296" t="str">
            <v>TRANSPORTE COM CAMINHÃO CARROCERIA COM GUINDAUTO (MUNCK),  MOMENTO MÁXIMO DE CARGA 11,7 TM, EM VIA URBANA EM LEITO NATURAL (UNIDADE: TXKM). AF_07/2020</v>
          </cell>
          <cell r="C7296" t="str">
            <v>TXKM</v>
          </cell>
          <cell r="D7296">
            <v>3.54</v>
          </cell>
        </row>
        <row r="7297">
          <cell r="A7297">
            <v>100951</v>
          </cell>
          <cell r="B7297" t="str">
            <v>TRANSPORTE COM CAMINHÃO CARROCERIA COM GUINDAUTO (MUNCK),  MOMENTO MÁXIMO DE CARGA 11,7 TM, EM VIA URBANA EM REVESTIMENTO PRIMÁRIO (UNIDADE: TXKM). AF_07/2020</v>
          </cell>
          <cell r="C7297" t="str">
            <v>TXKM</v>
          </cell>
          <cell r="D7297">
            <v>3.06</v>
          </cell>
        </row>
        <row r="7298">
          <cell r="A7298">
            <v>100952</v>
          </cell>
          <cell r="B7298" t="str">
            <v>TRANSPORTE COM CAMINHÃO CARROCERIA COM GUINDAUTO (MUNCK),  MOMENTO MÁXIMO DE CARGA 11,7 TM, EM VIA URBANA PAVIMENTADA, DMT ATÉ 30KM (UNIDADE: TXKM). AF_07/2020</v>
          </cell>
          <cell r="C7298" t="str">
            <v>TXKM</v>
          </cell>
          <cell r="D7298">
            <v>2.81</v>
          </cell>
        </row>
        <row r="7299">
          <cell r="A7299">
            <v>100953</v>
          </cell>
          <cell r="B7299" t="str">
            <v>TRANSPORTE COM CAMINHÃO CARROCERIA COM GUINDAUTO (MUNCK),  MOMENTO MÁXIMO DE CARGA 11,7 TM, EM VIA URBANA PAVIMENTADA, ADICIONAL PARA DMT EXCEDENTE A 30 KM (UNIDADE: TXKM). AF_07/2020</v>
          </cell>
          <cell r="C7299" t="str">
            <v>TXKM</v>
          </cell>
          <cell r="D7299">
            <v>1.1200000000000001</v>
          </cell>
        </row>
        <row r="7300">
          <cell r="A7300">
            <v>100954</v>
          </cell>
          <cell r="B7300" t="str">
            <v>TRANSPORTE COM CAMINHÃO CARROCERIA COM GUINDAUTO (MUNCK),  MOMENTO MÁXIMO DE CARGA 11,7 TM, EM VIA INTERNA (DENTRO DO CANTEIRO - UNIDADE: TXKM). AF_07/2020</v>
          </cell>
          <cell r="C7300" t="str">
            <v>TXKM</v>
          </cell>
          <cell r="D7300">
            <v>8.43</v>
          </cell>
        </row>
        <row r="7301">
          <cell r="A7301">
            <v>100955</v>
          </cell>
          <cell r="B7301" t="str">
            <v>TRANSPORTE COM CAMINHÃO PIPA DE 6 M³, EM VIA URBANA EM LEITO NATURAL (UNIDADE: M3XKM). AF_07/2020</v>
          </cell>
          <cell r="C7301" t="str">
            <v>M3XKM</v>
          </cell>
          <cell r="D7301">
            <v>4.87</v>
          </cell>
        </row>
        <row r="7302">
          <cell r="A7302">
            <v>100956</v>
          </cell>
          <cell r="B7302" t="str">
            <v>TRANSPORTE COM CAMINHÃO PIPA DE 6 M³, EM VIA URBANA EM REVESTIMENTO PRIMÁRIO (UNIDADE: M3XKM). AF_07/2020</v>
          </cell>
          <cell r="C7302" t="str">
            <v>M3XKM</v>
          </cell>
          <cell r="D7302">
            <v>4.22</v>
          </cell>
        </row>
        <row r="7303">
          <cell r="A7303">
            <v>100957</v>
          </cell>
          <cell r="B7303" t="str">
            <v>TRANSPORTE COM CAMINHÃO PIPA DE 6 M³, EM VIA URBANA PAVIMENTADA, DMT ATÉ 30KM (UNIDADE: M3XKM). AF_07/2020</v>
          </cell>
          <cell r="C7303" t="str">
            <v>M3XKM</v>
          </cell>
          <cell r="D7303">
            <v>3.87</v>
          </cell>
        </row>
        <row r="7304">
          <cell r="A7304">
            <v>100958</v>
          </cell>
          <cell r="B7304" t="str">
            <v>TRANSPORTE COM CAMINHÃO PIPA DE 6 M³, EM VIA URBANA PAVIMENTADA, ADICIONAL PARA DMT EXCEDENTE A 30 KM (UNIDADE: M3XKM). AF_07/2020</v>
          </cell>
          <cell r="C7304" t="str">
            <v>M3XKM</v>
          </cell>
          <cell r="D7304">
            <v>1.55</v>
          </cell>
        </row>
        <row r="7305">
          <cell r="A7305">
            <v>100959</v>
          </cell>
          <cell r="B7305" t="str">
            <v>TRANSPORTE COM CAMINHÃO PIPA DE 6 M³, EM VIA INTERNA (DENTRO DO CANTEIRO - UNIDADE: M3XKM). AF_07/2020</v>
          </cell>
          <cell r="C7305" t="str">
            <v>M3XKM</v>
          </cell>
          <cell r="D7305">
            <v>11.61</v>
          </cell>
        </row>
        <row r="7306">
          <cell r="A7306">
            <v>100960</v>
          </cell>
          <cell r="B7306" t="str">
            <v>TRANSPORTE COM CAMINHÃO PIPA DE 10 M³, EM VIA URBANA EM LEITO NATURAL (UNIDADE: M3XKM). AF_07/2020</v>
          </cell>
          <cell r="C7306" t="str">
            <v>M3XKM</v>
          </cell>
          <cell r="D7306">
            <v>3.62</v>
          </cell>
        </row>
        <row r="7307">
          <cell r="A7307">
            <v>100961</v>
          </cell>
          <cell r="B7307" t="str">
            <v>TRANSPORTE COM CAMINHÃO PIPA DE 10 M³, EM VIA URBANA EM REVESTIMENTO PRIMÁRIO (UNIDADE: M3XKM). AF_07/2020</v>
          </cell>
          <cell r="C7307" t="str">
            <v>M3XKM</v>
          </cell>
          <cell r="D7307">
            <v>3.13</v>
          </cell>
        </row>
        <row r="7308">
          <cell r="A7308">
            <v>100962</v>
          </cell>
          <cell r="B7308" t="str">
            <v>TRANSPORTE COM CAMINHÃO PIPA DE 10 M³, EM VIA URBANA PAVIMENTADA, DMT ATÉ 30KM (UNIDADE: M3XKM). AF_07/2020</v>
          </cell>
          <cell r="C7308" t="str">
            <v>M3XKM</v>
          </cell>
          <cell r="D7308">
            <v>2.86</v>
          </cell>
        </row>
        <row r="7309">
          <cell r="A7309">
            <v>100963</v>
          </cell>
          <cell r="B7309" t="str">
            <v>TRANSPORTE COM CAMINHÃO PIPA DE 10 M³, EM VIA URBANA PAVIMENTADA, ADICIONAL PARA DMT EXCEDENTE A 30 KM (UNIDADE: M3XKM). AF_07/2020</v>
          </cell>
          <cell r="C7309" t="str">
            <v>M3XKM</v>
          </cell>
          <cell r="D7309">
            <v>1.1299999999999999</v>
          </cell>
        </row>
        <row r="7310">
          <cell r="A7310">
            <v>100964</v>
          </cell>
          <cell r="B7310" t="str">
            <v>TRANSPORTE COM CAMINHÃO PIPA DE 10 M³, EM VIA INTERNA (DENTRO DO CANTEIRO - UNIDADE: M3XKM). AF_07/2020</v>
          </cell>
          <cell r="C7310" t="str">
            <v>M3XKM</v>
          </cell>
          <cell r="D7310">
            <v>8.69</v>
          </cell>
        </row>
        <row r="7311">
          <cell r="A7311">
            <v>100973</v>
          </cell>
          <cell r="B7311" t="str">
            <v>CARGA, MANOBRA E DESCARGA DE SOLOS E MATERIAIS GRANULARES EM CAMINHÃO BASCULANTE 6 M³ - CARGA COM PÁ CARREGADEIRA (CAÇAMBA DE 1,7 A 2,8 M³ / 128 HP) E DESCARGA LIVRE (UNIDADE: M3). AF_07/2020</v>
          </cell>
          <cell r="C7311" t="str">
            <v>M3</v>
          </cell>
          <cell r="D7311">
            <v>8.83</v>
          </cell>
        </row>
        <row r="7312">
          <cell r="A7312">
            <v>100974</v>
          </cell>
          <cell r="B7312" t="str">
            <v>CARGA, MANOBRA E DESCARGA DE SOLOS E MATERIAIS GRANULARES EM CAMINHÃO BASCULANTE 10 M³ - CARGA COM PÁ CARREGADEIRA (CAÇAMBA DE 1,7 A 2,8 M³ / 128 HP) E DESCARGA LIVRE (UNIDADE: M3). AF_07/2020</v>
          </cell>
          <cell r="C7312" t="str">
            <v>M3</v>
          </cell>
          <cell r="D7312">
            <v>8.5</v>
          </cell>
        </row>
        <row r="7313">
          <cell r="A7313">
            <v>100975</v>
          </cell>
          <cell r="B7313" t="str">
            <v>CARGA, MANOBRA E DESCARGA DE SOLOS E MATERIAIS GRANULARES EM CAMINHÃO BASCULANTE 14 M³ - CARGA COM PÁ CARREGADEIRA (CAÇAMBA DE 1,7 A 2,8 M³ / 128 HP) E DESCARGA LIVRE (UNIDADE: M3). AF_07/2020</v>
          </cell>
          <cell r="C7313" t="str">
            <v>M3</v>
          </cell>
          <cell r="D7313">
            <v>8.67</v>
          </cell>
        </row>
        <row r="7314">
          <cell r="A7314">
            <v>100965</v>
          </cell>
          <cell r="B7314" t="str">
            <v>TRANSPORTE COM CAMINHÃO TANQUE DE TRANSPORTE DE MATERIAL ASFÁLTICO DE 30000 L, EM VIA URBANA EM  LEITO NATURAL (UNIDADE: TXKM). AF_07/2020</v>
          </cell>
          <cell r="C7314" t="str">
            <v>TXKM</v>
          </cell>
          <cell r="D7314">
            <v>1.78</v>
          </cell>
        </row>
        <row r="7315">
          <cell r="A7315">
            <v>100966</v>
          </cell>
          <cell r="B7315" t="str">
            <v>TRANSPORTE COM CAMINHÃO TANQUE DE TRANSPORTE DE MATERIAL ASFÁLTICO DE 30000 L, EM VIA URBANA EM  REVESTIMENTO PRIMÁRIO (UNIDADE: TXKM). AF_07/2020</v>
          </cell>
          <cell r="C7315" t="str">
            <v>TXKM</v>
          </cell>
          <cell r="D7315">
            <v>1.53</v>
          </cell>
        </row>
        <row r="7316">
          <cell r="A7316">
            <v>100969</v>
          </cell>
          <cell r="B7316" t="str">
            <v>TRANSPORTE COM CAMINHÃO TANQUE DE TRANSPORTE DE MATERIAL ASFÁLTICO DE 20000 L, EM VIA URBANA EM LEITO NATURAL (UNIDADE: TXKM). AF_07/2020</v>
          </cell>
          <cell r="C7316" t="str">
            <v>TXKM</v>
          </cell>
          <cell r="D7316">
            <v>2.34</v>
          </cell>
        </row>
        <row r="7317">
          <cell r="A7317">
            <v>100970</v>
          </cell>
          <cell r="B7317" t="str">
            <v>TRANSPORTE COM CAMINHÃO TANQUE DE TRANSPORTE DE MATERIAL ASFÁLTICO DE 20000 L, EM VIA URBANA EM  REVESTIMENTO PRIMÁRIO (UNIDADE: TXKM). AF_07/2020</v>
          </cell>
          <cell r="C7317" t="str">
            <v>TXKM</v>
          </cell>
          <cell r="D7317">
            <v>1.97</v>
          </cell>
        </row>
        <row r="7318">
          <cell r="A7318">
            <v>102330</v>
          </cell>
          <cell r="B7318" t="str">
            <v>TRANSPORTE COM CAMINHÃO TANQUE DE TRANSPORTE DE MATERIAL ASFÁLTICO DE 30000 L, EM VIA URBANA PAVIMENTADA, DMT ATÉ 30KM (UNIDADE: TXKM). AF_07/2020</v>
          </cell>
          <cell r="C7318" t="str">
            <v>TXKM</v>
          </cell>
          <cell r="D7318">
            <v>1.42</v>
          </cell>
        </row>
        <row r="7319">
          <cell r="A7319">
            <v>102331</v>
          </cell>
          <cell r="B7319" t="str">
            <v>TRANSPORTE COM CAMINHÃO TANQUE DE TRANSPORTE DE MATERIAL ASFÁLTICO DE 30000 L, EM VIA URBANA PAVIMENTADA, ADICIONAL PARA DMT EXCEDENTE A 30 KM (UNIDADE: TXKM). AF_07/2020</v>
          </cell>
          <cell r="C7319" t="str">
            <v>TXKM</v>
          </cell>
          <cell r="D7319">
            <v>0.55000000000000004</v>
          </cell>
        </row>
        <row r="7320">
          <cell r="A7320">
            <v>102332</v>
          </cell>
          <cell r="B7320" t="str">
            <v>TRANSPORTE COM CAMINHÃO TANQUE DE TRANSPORTE DE MATERIAL ASFÁLTICO DE 20000 L, EM VIA URBANA PAVIMENTADA, DMT ATÉ 30KM (UNIDADE: TXKM). AF_07/2020</v>
          </cell>
          <cell r="C7320" t="str">
            <v>TXKM</v>
          </cell>
          <cell r="D7320">
            <v>1.85</v>
          </cell>
        </row>
        <row r="7321">
          <cell r="A7321">
            <v>102333</v>
          </cell>
          <cell r="B7321" t="str">
            <v>TRANSPORTE COM CAMINHÃO TANQUE DE TRANSPORTE DE MATERIAL ASFÁLTICO DE 20000 L, EM VIA URBANA PAVIMENTADA, ADICIONAL PARA DMT EXCEDENTE A 30 KM (UNIDADE: TXKM). AF_07/2020</v>
          </cell>
          <cell r="C7321" t="str">
            <v>TXKM</v>
          </cell>
          <cell r="D7321">
            <v>0.74</v>
          </cell>
        </row>
        <row r="7322">
          <cell r="A7322">
            <v>101019</v>
          </cell>
          <cell r="B7322" t="str">
            <v>CARGA, MANOBRA E DESCARGA MANUAL DE TUBOS PLÁSTICOS, DN MENOR OU IGUAL A 100 MM, EM CAMINHÃO CARROCERIA 9T. AF_07/2020</v>
          </cell>
          <cell r="C7322" t="str">
            <v>T</v>
          </cell>
          <cell r="D7322">
            <v>570.96</v>
          </cell>
        </row>
        <row r="7323">
          <cell r="A7323">
            <v>101479</v>
          </cell>
          <cell r="B7323" t="str">
            <v>CARGA, MANOBRA E DESCARGA MANUAL DE TUBOS PLÁSTICOS, DN 200 MM, EM CAMINHÃO CARROCERIA 9T. AF_07/2020</v>
          </cell>
          <cell r="C7323" t="str">
            <v>T</v>
          </cell>
          <cell r="D7323">
            <v>166.35</v>
          </cell>
        </row>
        <row r="7324">
          <cell r="A7324">
            <v>102568</v>
          </cell>
          <cell r="B7324" t="str">
            <v>CARGA, MANOBRA E DESCARGA MANUAL DE TUBOS PLÁSTICOS, DN 150 MM, EM CAMINHÃO CARROCERIA 9T. AF_06/2021</v>
          </cell>
          <cell r="C7324" t="str">
            <v>T</v>
          </cell>
          <cell r="D7324">
            <v>283.38</v>
          </cell>
        </row>
        <row r="7325">
          <cell r="A7325">
            <v>100976</v>
          </cell>
          <cell r="B7325" t="str">
            <v>CARGA, MANOBRA E DESCARGA DE SOLOS E MATERIAIS GRANULARES EM CAMINHÃO BASCULANTE 18 M³ - CARGA COM PÁ CARREGADEIRA (CAÇAMBA DE 1,7 A 2,8 M³ / 128 HP) E DESCARGA LIVRE (UNIDADE: M3). AF_07/2020</v>
          </cell>
          <cell r="C7325" t="str">
            <v>M3</v>
          </cell>
          <cell r="D7325">
            <v>8.5</v>
          </cell>
        </row>
        <row r="7326">
          <cell r="A7326">
            <v>100977</v>
          </cell>
          <cell r="B7326" t="str">
            <v>CARGA, MANOBRA E DESCARGA DE SOLOS E MATERIAIS GRANULARES EM CAMINHÃO BASCULANTE 6 M³ - CARGA COM ESCAVADEIRA HIDRÁULICA (CAÇAMBA DE 1,20 M³ / 155 HP) E DESCARGA LIVRE (UNIDADE: M3). AF_07/2020</v>
          </cell>
          <cell r="C7326" t="str">
            <v>M3</v>
          </cell>
          <cell r="D7326">
            <v>7.73</v>
          </cell>
        </row>
        <row r="7327">
          <cell r="A7327">
            <v>100978</v>
          </cell>
          <cell r="B7327" t="str">
            <v>CARGA, MANOBRA E DESCARGA DE SOLOS E MATERIAIS GRANULARES EM CAMINHÃO BASCULANTE 10 M³ - CARGA COM ESCAVADEIRA HIDRÁULICA (CAÇAMBA DE 1,20 M³ / 155 HP) E DESCARGA LIVRE (UNIDADE: M3). AF_07/2020</v>
          </cell>
          <cell r="C7327" t="str">
            <v>M3</v>
          </cell>
          <cell r="D7327">
            <v>6.98</v>
          </cell>
        </row>
        <row r="7328">
          <cell r="A7328">
            <v>100979</v>
          </cell>
          <cell r="B7328" t="str">
            <v>CARGA, MANOBRA E DESCARGA DE SOLOS E MATERIAIS GRANULARES EM CAMINHÃO BASCULANTE 14 M³ - CARGA COM ESCAVADEIRA HIDRÁULICA (CAÇAMBA DE 1,20 M³ / 155 HP) E DESCARGA LIVRE (UNIDADE: M3). AF_07/2020</v>
          </cell>
          <cell r="C7328" t="str">
            <v>M3</v>
          </cell>
          <cell r="D7328">
            <v>6.77</v>
          </cell>
        </row>
        <row r="7329">
          <cell r="A7329">
            <v>100980</v>
          </cell>
          <cell r="B7329" t="str">
            <v>CARGA, MANOBRA E DESCARGA DE SOLOS E MATERIAIS GRANULARES EM CAMINHÃO BASCULANTE 18 M³ - CARGA COM ESCAVADEIRA HIDRÁULICA (CAÇAMBA DE 1,20 M³ / 155 HP) E DESCARGA LIVRE (UNIDADE: M3). AF_07/2020</v>
          </cell>
          <cell r="C7329" t="str">
            <v>M3</v>
          </cell>
          <cell r="D7329">
            <v>6.41</v>
          </cell>
        </row>
        <row r="7330">
          <cell r="A7330">
            <v>100981</v>
          </cell>
          <cell r="B7330" t="str">
            <v>CARGA, MANOBRA E DESCARGA DE ENTULHO EM CAMINHÃO BASCULANTE 6 M³ - CARGA COM ESCAVADEIRA HIDRÁULICA  (CAÇAMBA DE 0,80 M³ / 111 HP) E DESCARGA LIVRE (UNIDADE: M3). AF_07/2020</v>
          </cell>
          <cell r="C7330" t="str">
            <v>M3</v>
          </cell>
          <cell r="D7330">
            <v>9.4</v>
          </cell>
        </row>
        <row r="7331">
          <cell r="A7331">
            <v>100982</v>
          </cell>
          <cell r="B7331" t="str">
            <v>CARGA, MANOBRA E DESCARGA DE ENTULHO EM CAMINHÃO BASCULANTE 10 M³ - CARGA COM ESCAVADEIRA HIDRÁULICA  (CAÇAMBA DE 0,80 M³ / 111 HP) E DESCARGA LIVRE (UNIDADE: M3). AF_07/2020</v>
          </cell>
          <cell r="C7331" t="str">
            <v>M3</v>
          </cell>
          <cell r="D7331">
            <v>9.01</v>
          </cell>
        </row>
        <row r="7332">
          <cell r="A7332">
            <v>100983</v>
          </cell>
          <cell r="B7332" t="str">
            <v>CARGA, MANOBRA E DESCARGA DE ENTULHO EM CAMINHÃO BASCULANTE 14 M³ - CARGA COM ESCAVADEIRA HIDRÁULICA  (CAÇAMBA DE 0,80 M³ / 111 HP) E DESCARGA LIVRE (UNIDADE: M3). AF_07/2020</v>
          </cell>
          <cell r="C7332" t="str">
            <v>M3</v>
          </cell>
          <cell r="D7332">
            <v>9.14</v>
          </cell>
        </row>
        <row r="7333">
          <cell r="A7333">
            <v>100984</v>
          </cell>
          <cell r="B7333" t="str">
            <v>CARGA, MANOBRA E DESCARGA DE ENTULHO EM CAMINHÃO BASCULANTE 18 M³ - CARGA COM ESCAVADEIRA HIDRÁULICA  (CAÇAMBA DE 0,80 M³ / 111 HP) E DESCARGA LIVRE (UNIDADE: M3). AF_07/2020</v>
          </cell>
          <cell r="C7333" t="str">
            <v>M3</v>
          </cell>
          <cell r="D7333">
            <v>8.9600000000000009</v>
          </cell>
        </row>
        <row r="7334">
          <cell r="A7334">
            <v>100985</v>
          </cell>
          <cell r="B7334" t="str">
            <v>CARGA DE MISTURA ASFÁLTICA EM CAMINHÃO BASCULANTE 6 M³ (UNIDADE: M3). AF_07/2020</v>
          </cell>
          <cell r="C7334" t="str">
            <v>M3</v>
          </cell>
          <cell r="D7334">
            <v>7.45</v>
          </cell>
        </row>
        <row r="7335">
          <cell r="A7335">
            <v>100986</v>
          </cell>
          <cell r="B7335" t="str">
            <v>CARGA DE MISTURA ASFÁLTICA EM CAMINHÃO BASCULANTE 10 M³ (UNIDADE: M3). AF_07/2020</v>
          </cell>
          <cell r="C7335" t="str">
            <v>M3</v>
          </cell>
          <cell r="D7335">
            <v>9</v>
          </cell>
        </row>
        <row r="7336">
          <cell r="A7336">
            <v>100987</v>
          </cell>
          <cell r="B7336" t="str">
            <v>CARGA DE MISTURA ASFÁLTICA EM CAMINHÃO BASCULANTE 14 M³ (UNIDADE: M3). AF_07/2020</v>
          </cell>
          <cell r="C7336" t="str">
            <v>M3</v>
          </cell>
          <cell r="D7336">
            <v>10.52</v>
          </cell>
        </row>
        <row r="7337">
          <cell r="A7337">
            <v>100988</v>
          </cell>
          <cell r="B7337" t="str">
            <v>CARGA DE MISTURA ASFÁLTICA EM CAMINHÃO BASCULANTE 18 M³ (UNIDADE: M3). AF_07/2020</v>
          </cell>
          <cell r="C7337" t="str">
            <v>M3</v>
          </cell>
          <cell r="D7337">
            <v>11.14</v>
          </cell>
        </row>
        <row r="7338">
          <cell r="A7338">
            <v>100989</v>
          </cell>
          <cell r="B7338" t="str">
            <v>CARGA, MANOBRA E DESCARGA DE SOLOS E MATERIAIS GRANULARES EM CAMINHÃO BASCULANTE 6 M³ - CARGA COM PÁ CARREGADEIRA (CAÇAMBA DE 1,7 A 2,8 M³ / 128 HP) E DESCARGA LIVRE (UNIDADE: T). AF_07/2020</v>
          </cell>
          <cell r="C7338" t="str">
            <v>T</v>
          </cell>
          <cell r="D7338">
            <v>5.88</v>
          </cell>
        </row>
        <row r="7339">
          <cell r="A7339">
            <v>100990</v>
          </cell>
          <cell r="B7339" t="str">
            <v>CARGA, MANOBRA E DESCARGA DE SOLOS E MATERIAIS GRANULARES EM CAMINHÃO BASCULANTE 10 M³ - CARGA COM PÁ CARREGADEIRA (CAÇAMBA DE 1,7 A 2,8 M³ / 128 HP) E DESCARGA LIVRE (UNIDADE: T). AF_07/2020</v>
          </cell>
          <cell r="C7339" t="str">
            <v>T</v>
          </cell>
          <cell r="D7339">
            <v>5.68</v>
          </cell>
        </row>
        <row r="7340">
          <cell r="A7340">
            <v>100991</v>
          </cell>
          <cell r="B7340" t="str">
            <v>CARGA, MANOBRA E DESCARGA DE SOLOS E MATERIAIS GRANULARES EM CAMINHÃO BASCULANTE 14 M³ - CARGA COM PÁ CARREGADEIRA (CAÇAMBA DE 1,7 A 2,8 M³ / 128 HP) E DESCARGA LIVRE (UNIDADE: T). AF_07/2020</v>
          </cell>
          <cell r="C7340" t="str">
            <v>T</v>
          </cell>
          <cell r="D7340">
            <v>5.81</v>
          </cell>
        </row>
        <row r="7341">
          <cell r="A7341">
            <v>100992</v>
          </cell>
          <cell r="B7341" t="str">
            <v>CARGA, MANOBRA E DESCARGA DE SOLOS E MATERIAIS GRANULARES EM CAMINHÃO BASCULANTE 18 M³ - CARGA COM PÁ CARREGADEIRA (CAÇAMBA DE 1,7 A 2,8 M³ / 128 HP) E DESCARGA LIVRE (UNIDADE: T). AF_07/2020</v>
          </cell>
          <cell r="C7341" t="str">
            <v>T</v>
          </cell>
          <cell r="D7341">
            <v>5.66</v>
          </cell>
        </row>
        <row r="7342">
          <cell r="A7342">
            <v>100993</v>
          </cell>
          <cell r="B7342" t="str">
            <v>CARGA, MANOBRA E DESCARGA DE SOLOS E MATERIAIS GRANULARES EM CAMINHÃO BASCULANTE 6 M³ - CARGA COM ESCAVADEIRA HIDRÁULICA (CAÇAMBA DE 1,20 M³ / 155 HP) E DESCARGA LIVRE (UNIDADE: T). AF_07/2020</v>
          </cell>
          <cell r="C7342" t="str">
            <v>T</v>
          </cell>
          <cell r="D7342">
            <v>5.15</v>
          </cell>
        </row>
        <row r="7343">
          <cell r="A7343">
            <v>100994</v>
          </cell>
          <cell r="B7343" t="str">
            <v>CARGA, MANOBRA E DESCARGA DE SOLOS E MATERIAIS GRANULARES EM CAMINHÃO BASCULANTE 10 M³ - CARGA COM ESCAVADEIRA HIDRÁULICA (CAÇAMBA DE 1,20 M³ / 155 HP) E DESCARGA LIVRE (UNIDADE: T). AF_07/2020</v>
          </cell>
          <cell r="C7343" t="str">
            <v>T</v>
          </cell>
          <cell r="D7343">
            <v>4.63</v>
          </cell>
        </row>
        <row r="7344">
          <cell r="A7344">
            <v>100995</v>
          </cell>
          <cell r="B7344" t="str">
            <v>CARGA, MANOBRA E DESCARGA DE SOLOS E MATERIAIS GRANULARES EM CAMINHÃO BASCULANTE 14 M³ - CARGA COM ESCAVADEIRA HIDRÁULICA (CAÇAMBA DE 1,20 M³ / 155 HP) E DESCARGA LIVRE (UNIDADE: T). AF_07/2020</v>
          </cell>
          <cell r="C7344" t="str">
            <v>T</v>
          </cell>
          <cell r="D7344">
            <v>4.5199999999999996</v>
          </cell>
        </row>
        <row r="7345">
          <cell r="A7345">
            <v>100996</v>
          </cell>
          <cell r="B7345" t="str">
            <v>CARGA, MANOBRA E DESCARGA DE SOLOS E MATERIAIS GRANULARES EM CAMINHÃO BASCULANTE 18 M³ - CARGA COM ESCAVADEIRA HIDRÁULICA (CAÇAMBA DE 1,20 M³ / 155 HP) E DESCARGA LIVRE (UNIDADE: T). AF_07/2020</v>
          </cell>
          <cell r="C7345" t="str">
            <v>T</v>
          </cell>
          <cell r="D7345">
            <v>4.26</v>
          </cell>
        </row>
        <row r="7346">
          <cell r="A7346">
            <v>100997</v>
          </cell>
          <cell r="B7346" t="str">
            <v>CARGA, MANOBRA E DESCARGA DE ENTULHO EM CAMINHÃO BASCULANTE 6 M³ - CARGA COM ESCAVADEIRA HIDRÁULICA  (CAÇAMBA DE 0,80 M³ / 111 HP) E DESCARGA LIVRE (UNIDADE: T). AF_07/2020</v>
          </cell>
          <cell r="C7346" t="str">
            <v>T</v>
          </cell>
          <cell r="D7346">
            <v>6.27</v>
          </cell>
        </row>
        <row r="7347">
          <cell r="A7347">
            <v>100998</v>
          </cell>
          <cell r="B7347" t="str">
            <v>CARGA, MANOBRA E DESCARGA DE ENTULHO EM CAMINHÃO BASCULANTE 10 M³ - CARGA COM ESCAVADEIRA HIDRÁULICA  (CAÇAMBA DE 0,80 M³ / 111 HP) E DESCARGA LIVRE (UNIDADE: T). AF_07/2020</v>
          </cell>
          <cell r="C7347" t="str">
            <v>T</v>
          </cell>
          <cell r="D7347">
            <v>6.01</v>
          </cell>
        </row>
        <row r="7348">
          <cell r="A7348">
            <v>100999</v>
          </cell>
          <cell r="B7348" t="str">
            <v>CARGA, MANOBRA E DESCARGA DE ENTULHO EM CAMINHÃO BASCULANTE 14 M³ - CARGA COM ESCAVADEIRA HIDRÁULICA  (CAÇAMBA DE 0,80 M³ / 111 HP) E DESCARGA LIVRE (UNIDADE: T). AF_07/2020</v>
          </cell>
          <cell r="C7348" t="str">
            <v>T</v>
          </cell>
          <cell r="D7348">
            <v>6.13</v>
          </cell>
        </row>
        <row r="7349">
          <cell r="A7349">
            <v>101000</v>
          </cell>
          <cell r="B7349" t="str">
            <v>CARGA, MANOBRA E DESCARGA DE ENTULHO EM CAMINHÃO BASCULANTE 18 M³ - CARGA COM ESCAVADEIRA HIDRÁULICA  (CAÇAMBA DE 0,80 M³ / 111 HP) E DESCARGA LIVRE (UNIDADE: T). AF_07/2020</v>
          </cell>
          <cell r="C7349" t="str">
            <v>T</v>
          </cell>
          <cell r="D7349">
            <v>5.97</v>
          </cell>
        </row>
        <row r="7350">
          <cell r="A7350">
            <v>101001</v>
          </cell>
          <cell r="B7350" t="str">
            <v>CARGA DE MISTURA ASFÁLTICA EM CAMINHÃO BASCULANTE 6 M³ (UNIDADE: T). AF_07/2020</v>
          </cell>
          <cell r="C7350" t="str">
            <v>T</v>
          </cell>
          <cell r="D7350">
            <v>4.97</v>
          </cell>
        </row>
        <row r="7351">
          <cell r="A7351">
            <v>101002</v>
          </cell>
          <cell r="B7351" t="str">
            <v>CARGA DE MISTURA ASFÁLTICA EM CAMINHÃO BASCULANTE 10 M³ (UNIDADE: T). AF_07/2020</v>
          </cell>
          <cell r="C7351" t="str">
            <v>T</v>
          </cell>
          <cell r="D7351">
            <v>5.99</v>
          </cell>
        </row>
        <row r="7352">
          <cell r="A7352">
            <v>101003</v>
          </cell>
          <cell r="B7352" t="str">
            <v>CARGA DE MISTURA ASFÁLTICA EM CAMINHÃO BASCULANTE 14 M³ (UNIDADE: T). AF_07/2020</v>
          </cell>
          <cell r="C7352" t="str">
            <v>T</v>
          </cell>
          <cell r="D7352">
            <v>7</v>
          </cell>
        </row>
        <row r="7353">
          <cell r="A7353">
            <v>101004</v>
          </cell>
          <cell r="B7353" t="str">
            <v>CARGA DE MISTURA ASFÁLTICA EM CAMINHÃO BASCULANTE 18 M³ (UNIDADE: T). AF_07/2020</v>
          </cell>
          <cell r="C7353" t="str">
            <v>T</v>
          </cell>
          <cell r="D7353">
            <v>7.43</v>
          </cell>
        </row>
        <row r="7354">
          <cell r="A7354">
            <v>101005</v>
          </cell>
          <cell r="B7354" t="str">
            <v>CARGA, MANOBRA E DESCARGA DE ÁGUA EM CAMINHÃO PIPA 6 M³. AF_07/2020</v>
          </cell>
          <cell r="C7354" t="str">
            <v>M3</v>
          </cell>
          <cell r="D7354">
            <v>18.510000000000002</v>
          </cell>
        </row>
        <row r="7355">
          <cell r="A7355">
            <v>101006</v>
          </cell>
          <cell r="B7355" t="str">
            <v>CARGA, MANOBRA E DESCARGA DE ÁGUA EM CAMINHÃO PIPA 10 M³. AF_07/2020</v>
          </cell>
          <cell r="C7355" t="str">
            <v>M3</v>
          </cell>
          <cell r="D7355">
            <v>20.62</v>
          </cell>
        </row>
        <row r="7356">
          <cell r="A7356">
            <v>101007</v>
          </cell>
          <cell r="B7356" t="str">
            <v>CARGA DE ÁGUA EM CAMINHÃO PIPA 6 M³. AF_07/2020</v>
          </cell>
          <cell r="C7356" t="str">
            <v>M3</v>
          </cell>
          <cell r="D7356">
            <v>5.36</v>
          </cell>
        </row>
        <row r="7357">
          <cell r="A7357">
            <v>101008</v>
          </cell>
          <cell r="B7357" t="str">
            <v>CARGA DE ÁGUA EM CAMINHÃO PIPA 10 M³. AF_07/2020</v>
          </cell>
          <cell r="C7357" t="str">
            <v>M3</v>
          </cell>
          <cell r="D7357">
            <v>5.45</v>
          </cell>
        </row>
        <row r="7358">
          <cell r="A7358">
            <v>101009</v>
          </cell>
          <cell r="B7358" t="str">
            <v>CARGA, MANOBRA E DESCARGA DE POSTE DE CONCRETO EM CAMINHÃO CARROCERIA COM GUINDAUTO (MUNCK) 11,7 TM. AF_07/2020</v>
          </cell>
          <cell r="C7358" t="str">
            <v>T</v>
          </cell>
          <cell r="D7358">
            <v>42.71</v>
          </cell>
        </row>
        <row r="7359">
          <cell r="A7359">
            <v>101010</v>
          </cell>
          <cell r="B7359" t="str">
            <v>CARGA, MANOBRA E DESCARGA DE PERFIL METÁLICO EM CAMINHÃO CARROCERIA COM GUINDAUTO (MUNCK) 11,7 TM. AF_07/2020</v>
          </cell>
          <cell r="C7359" t="str">
            <v>T</v>
          </cell>
          <cell r="D7359">
            <v>26.89</v>
          </cell>
        </row>
        <row r="7360">
          <cell r="A7360">
            <v>101013</v>
          </cell>
          <cell r="B7360" t="str">
            <v>CARGA, MANOBRA E DESCARGA DE TUBOS DE CONCRETO, DN MENOR OU IGUAL A 300 MM, EM CAMINHÃO CARROCERIA COM GUINDAUTO (MUNCK) 11,7 TM. AF_07/2020</v>
          </cell>
          <cell r="C7360" t="str">
            <v>T</v>
          </cell>
          <cell r="D7360">
            <v>44.94</v>
          </cell>
        </row>
        <row r="7361">
          <cell r="A7361">
            <v>101014</v>
          </cell>
          <cell r="B7361" t="str">
            <v>CARGA, MANOBRA E DESCARGA DE TUBOS DE CONCRETO, DN 400 MM, EM CAMINHÃO CARROCERIA COM GUINDAUTO (MUNCK) 11,7 TM. AF_07/2020</v>
          </cell>
          <cell r="C7361" t="str">
            <v>T</v>
          </cell>
          <cell r="D7361">
            <v>41.16</v>
          </cell>
        </row>
        <row r="7362">
          <cell r="A7362">
            <v>101015</v>
          </cell>
          <cell r="B7362" t="str">
            <v>CARGA, MANOBRA E DESCARGA DE TUBOS DE CONCRETO, DN 500 MM, EM CAMINHÃO CARROCERIA COM GUINDAUTO (MUNCK) 11,7 TM. AF_07/2020</v>
          </cell>
          <cell r="C7362" t="str">
            <v>T</v>
          </cell>
          <cell r="D7362">
            <v>33.82</v>
          </cell>
        </row>
        <row r="7363">
          <cell r="A7363">
            <v>101016</v>
          </cell>
          <cell r="B7363" t="str">
            <v>CARGA, MANOBRA E DESCARGA DE TUBOS METÁLICOS, DN MENOR OU IGUAL A 150 MM, EM CAMINHÃO CARROCERIA COM GUINDAUTO (MUNCK) 11,7 TM. AF_07/2020</v>
          </cell>
          <cell r="C7363" t="str">
            <v>T</v>
          </cell>
          <cell r="D7363">
            <v>39.14</v>
          </cell>
        </row>
        <row r="7364">
          <cell r="A7364">
            <v>101017</v>
          </cell>
          <cell r="B7364" t="str">
            <v>CARGA, MANOBRA E DESCARGA DE TUBOS METÁLICOS, DN 200 MM, EM CAMINHÃO CARROCERIA COM GUINDAUTO (MUNCK) 11,7 TM. AF_07/2020</v>
          </cell>
          <cell r="C7364" t="str">
            <v>T</v>
          </cell>
          <cell r="D7364">
            <v>29.68</v>
          </cell>
        </row>
        <row r="7365">
          <cell r="A7365">
            <v>101018</v>
          </cell>
          <cell r="B7365" t="str">
            <v>CARGA, MANOBRA E DESCARGA DE TUBOS METÁLICOS, DN 250 MM, EM CAMINHÃO CARROCERIA COM GUINDAUTO (MUNCK) 11,7 TM. AF_07/2020</v>
          </cell>
          <cell r="C7365" t="str">
            <v>T</v>
          </cell>
          <cell r="D7365">
            <v>24.38</v>
          </cell>
        </row>
        <row r="7366">
          <cell r="A7366">
            <v>101463</v>
          </cell>
          <cell r="B7366" t="str">
            <v>CARGA, MANOBRA E DESCARGA DE TUBOS DE CONCRETO, DN 600 MM, EM CAMINHÃO CARROCERIA COM GUINDAUTO (MUNCK) 11,7 TM. AF_07/2020</v>
          </cell>
          <cell r="C7366" t="str">
            <v>T</v>
          </cell>
          <cell r="D7366">
            <v>45.05</v>
          </cell>
        </row>
        <row r="7367">
          <cell r="A7367">
            <v>101464</v>
          </cell>
          <cell r="B7367" t="str">
            <v>CARGA, MANOBRA E DESCARGA DE TUBOS DE CONCRETO, DN 700 MM, EM CAMINHÃO CARROCERIA COM GUINDAUTO (MUNCK) 11,7 TM. AF_07/2020</v>
          </cell>
          <cell r="C7367" t="str">
            <v>T</v>
          </cell>
          <cell r="D7367">
            <v>34.61</v>
          </cell>
        </row>
        <row r="7368">
          <cell r="A7368">
            <v>101465</v>
          </cell>
          <cell r="B7368" t="str">
            <v>CARGA, MANOBRA E DESCARGA DE TUBOS DE CONCRETO, DN 800 MM, EM CAMINHÃO CARROCERIA COM GUINDAUTO (MUNCK) 11,7 TM. AF_07/2020</v>
          </cell>
          <cell r="C7368" t="str">
            <v>T</v>
          </cell>
          <cell r="D7368">
            <v>26.46</v>
          </cell>
        </row>
        <row r="7369">
          <cell r="A7369">
            <v>101466</v>
          </cell>
          <cell r="B7369" t="str">
            <v>CARGA, MANOBRA E DESCARGA DE TUBOS DE CONCRETO, DN 900 MM, EM CAMINHÃO CARROCERIA COM GUINDAUTO (MUNCK) 11,7 TM. AF_07/2020</v>
          </cell>
          <cell r="C7369" t="str">
            <v>T</v>
          </cell>
          <cell r="D7369">
            <v>21.52</v>
          </cell>
        </row>
        <row r="7370">
          <cell r="A7370">
            <v>101467</v>
          </cell>
          <cell r="B7370" t="str">
            <v>CARGA, MANOBRA E DESCARGA DE TUBOS DE CONCRETO, DN 1000 MM, EM CAMINHÃO CARROCERIA COM GUINDAUTO (MUNCK) 11,7 TM. AF_07/2020</v>
          </cell>
          <cell r="C7370" t="str">
            <v>T</v>
          </cell>
          <cell r="D7370">
            <v>18.02</v>
          </cell>
        </row>
        <row r="7371">
          <cell r="A7371">
            <v>101468</v>
          </cell>
          <cell r="B7371" t="str">
            <v>CARGA, MANOBRA E DESCARGA DE TUBOS DE CONCRETO, DN 1200 MM, EM CAMINHÃO CARROCERIA COM GUINDAUTO (MUNCK) 11,7 TM. AF_07/2020</v>
          </cell>
          <cell r="C7371" t="str">
            <v>T</v>
          </cell>
          <cell r="D7371">
            <v>16.47</v>
          </cell>
        </row>
        <row r="7372">
          <cell r="A7372">
            <v>101469</v>
          </cell>
          <cell r="B7372" t="str">
            <v>CARGA, MANOBRA E DESCARGA DE TUBOS METÁLICOS, DN 300 MM, EM CAMINHÃO CARROCERIA COM GUINDAUTO (MUNCK) 11,7 TM. AF_07/2020</v>
          </cell>
          <cell r="C7372" t="str">
            <v>T</v>
          </cell>
          <cell r="D7372">
            <v>36.880000000000003</v>
          </cell>
        </row>
        <row r="7373">
          <cell r="A7373">
            <v>101470</v>
          </cell>
          <cell r="B7373" t="str">
            <v>CARGA, MANOBRA E DESCARGA DE TUBOS METÁLICOS, DN 350 MM, EM CAMINHÃO CARROCERIA COM GUINDAUTO (MUNCK) 11,7 TM. AF_07/2020</v>
          </cell>
          <cell r="C7373" t="str">
            <v>T</v>
          </cell>
          <cell r="D7373">
            <v>29.27</v>
          </cell>
        </row>
        <row r="7374">
          <cell r="A7374">
            <v>101471</v>
          </cell>
          <cell r="B7374" t="str">
            <v>CARGA, MANOBRA E DESCARGA DE TUBOS METÁLICOS, DN 400 MM, EM CAMINHÃO CARROCERIA COM GUINDAUTO (MUNCK) 11,7 TM. AF_07/2020</v>
          </cell>
          <cell r="C7374" t="str">
            <v>T</v>
          </cell>
          <cell r="D7374">
            <v>25.11</v>
          </cell>
        </row>
        <row r="7375">
          <cell r="A7375">
            <v>101472</v>
          </cell>
          <cell r="B7375" t="str">
            <v>CARGA, MANOBRA E DESCARGA DE TUBOS METÁLICOS, DN 500 MM, EM CAMINHÃO CARROCERIA COM GUINDAUTO (MUNCK) 11,7 TM. AF_07/2020</v>
          </cell>
          <cell r="C7375" t="str">
            <v>T</v>
          </cell>
          <cell r="D7375">
            <v>19.55</v>
          </cell>
        </row>
        <row r="7376">
          <cell r="A7376">
            <v>101473</v>
          </cell>
          <cell r="B7376" t="str">
            <v>CARGA, MANOBRA E DESCARGA DE TUBOS METÁLICOS, DN 600 MM, EM CAMINHÃO CARROCERIA COM GUINDAUTO (MUNCK) 11,7 TM. AF_07/2020</v>
          </cell>
          <cell r="C7376" t="str">
            <v>T</v>
          </cell>
          <cell r="D7376">
            <v>28.14</v>
          </cell>
        </row>
        <row r="7377">
          <cell r="A7377">
            <v>101474</v>
          </cell>
          <cell r="B7377" t="str">
            <v>CARGA, MANOBRA E DESCARGA DE TUBOS METÁLICOS, DN 700 MM, EM CAMINHÃO CARROCERIA COM GUINDAUTO (MUNCK) 11,7 TM. AF_07/2020</v>
          </cell>
          <cell r="C7377" t="str">
            <v>T</v>
          </cell>
          <cell r="D7377">
            <v>20.13</v>
          </cell>
        </row>
        <row r="7378">
          <cell r="A7378">
            <v>101475</v>
          </cell>
          <cell r="B7378" t="str">
            <v>CARGA, MANOBRA E DESCARGA DE TUBOS METÁLICOS, DN 800 MM, EM CAMINHÃO CARROCERIA COM GUINDAUTO (MUNCK) 11,7 TM. AF_07/2020</v>
          </cell>
          <cell r="C7378" t="str">
            <v>T</v>
          </cell>
          <cell r="D7378">
            <v>17.87</v>
          </cell>
        </row>
        <row r="7379">
          <cell r="A7379">
            <v>101476</v>
          </cell>
          <cell r="B7379" t="str">
            <v>CARGA, MANOBRA E DESCARGA DE TUBOS METÁLICOS, DN 900 MM, EM CAMINHÃO CARROCERIA COM GUINDAUTO (MUNCK) 11,7 TM. AF_07/2020</v>
          </cell>
          <cell r="C7379" t="str">
            <v>T</v>
          </cell>
          <cell r="D7379">
            <v>15.93</v>
          </cell>
        </row>
        <row r="7380">
          <cell r="A7380">
            <v>101477</v>
          </cell>
          <cell r="B7380" t="str">
            <v>CARGA, MANOBRA E DESCARGA DE TUBOS METÁLICOS, DN 1000 MM, EM CAMINHÃO CARROCERIA COM GUINDAUTO (MUNCK) 11,7 TM. AF_07/2020</v>
          </cell>
          <cell r="C7380" t="str">
            <v>T</v>
          </cell>
          <cell r="D7380">
            <v>13.03</v>
          </cell>
        </row>
        <row r="7381">
          <cell r="A7381">
            <v>101478</v>
          </cell>
          <cell r="B7381" t="str">
            <v>CARGA, MANOBRA E DESCARGA DE TUBOS METÁLICOS, DN 1200 MM, EM CAMINHÃO CARROCERIA COM GUINDAUTO (MUNCK) 11,7 TM. AF_07/2020</v>
          </cell>
          <cell r="C7381" t="str">
            <v>T</v>
          </cell>
          <cell r="D7381">
            <v>11.09</v>
          </cell>
        </row>
        <row r="7382">
          <cell r="A7382">
            <v>101480</v>
          </cell>
          <cell r="B7382" t="str">
            <v>CARGA, MANOBRA E DESCARGA DE TUBOS PLÁSTICOS, DN 250 MM, EM CAMINHÃO CARROCERIA COM GUINDAUTO (MUNCK) 11,7 TM. AF_07/2020</v>
          </cell>
          <cell r="C7382" t="str">
            <v>T</v>
          </cell>
          <cell r="D7382">
            <v>65.95</v>
          </cell>
        </row>
        <row r="7383">
          <cell r="A7383">
            <v>101481</v>
          </cell>
          <cell r="B7383" t="str">
            <v>CARGA, MANOBRA E DESCARGA DE TUBOS PLÁSTICOS, DN 300 MM, EM CAMINHÃO CARROCERIA COM GUINDAUTO (MUNCK) 11,7 TM. AF_07/2020</v>
          </cell>
          <cell r="C7383" t="str">
            <v>T</v>
          </cell>
          <cell r="D7383">
            <v>47.63</v>
          </cell>
        </row>
        <row r="7384">
          <cell r="A7384">
            <v>101482</v>
          </cell>
          <cell r="B7384" t="str">
            <v>CARGA, MANOBRA E DESCARGA DE TUBOS PLÁSTICOS, DN 400 MM, EM CAMINHÃO CARROCERIA COM GUINDAUTO (MUNCK) 11,7 TM. AF_07/2020</v>
          </cell>
          <cell r="C7384" t="str">
            <v>T</v>
          </cell>
          <cell r="D7384">
            <v>35.61</v>
          </cell>
        </row>
        <row r="7385">
          <cell r="A7385">
            <v>101483</v>
          </cell>
          <cell r="B7385" t="str">
            <v>CARGA, MANOBRA E DESCARGA DE TUBOS PLÁSTICOS, DN 500 MM, EM CAMINHÃO CARROCERIA COM GUINDAUTO (MUNCK) 11,7 TM. AF_07/2020</v>
          </cell>
          <cell r="C7385" t="str">
            <v>T</v>
          </cell>
          <cell r="D7385">
            <v>36.950000000000003</v>
          </cell>
        </row>
        <row r="7386">
          <cell r="A7386">
            <v>101484</v>
          </cell>
          <cell r="B7386" t="str">
            <v>CARGA, MANOBRA E DESCARGA DE TUBOS PLÁSTICOS, DN 600 MM, EM CAMINHÃO CARROCERIA COM GUINDAUTO (MUNCK) 11,7 TM. AF_07/2020</v>
          </cell>
          <cell r="C7386" t="str">
            <v>T</v>
          </cell>
          <cell r="D7386">
            <v>191.51</v>
          </cell>
        </row>
        <row r="7387">
          <cell r="A7387">
            <v>101485</v>
          </cell>
          <cell r="B7387" t="str">
            <v>CARGA, MANOBRA E DESCARGA DE TUBOS PLÁSTICOS, DN 750 MM, EM CAMINHÃO CARROCERIA COM GUINDAUTO (MUNCK) 11,7 TM. AF_07/2020</v>
          </cell>
          <cell r="C7387" t="str">
            <v>T</v>
          </cell>
          <cell r="D7387">
            <v>147.01</v>
          </cell>
        </row>
        <row r="7388">
          <cell r="A7388">
            <v>101486</v>
          </cell>
          <cell r="B7388" t="str">
            <v>CARGA, MANOBRA E DESCARGA DE TUBOS PLÁSTICOS, DN 900 MM, EM CAMINHÃO CARROCERIA COM GUINDAUTO (MUNCK) 11,7 TM. AF_07/2020</v>
          </cell>
          <cell r="C7388" t="str">
            <v>T</v>
          </cell>
          <cell r="D7388">
            <v>132.41999999999999</v>
          </cell>
        </row>
        <row r="7389">
          <cell r="A7389">
            <v>101487</v>
          </cell>
          <cell r="B7389" t="str">
            <v>CARGA, MANOBRA E DESCARGA DE TUBOS PLÁSTICOS, DN 1000 MM, EM CAMINHÃO CARROCERIA COM GUINDAUTO (MUNCK) 11,7 TM. AF_07/2020</v>
          </cell>
          <cell r="C7389" t="str">
            <v>T</v>
          </cell>
          <cell r="D7389">
            <v>96.95</v>
          </cell>
        </row>
        <row r="7390">
          <cell r="A7390">
            <v>101488</v>
          </cell>
          <cell r="B7390" t="str">
            <v>CARGA, MANOBRA E DESCARGA DE TUBOS PLÁSTICOS, DN 1200 MM, EM CAMINHÃO CARROCERIA COM GUINDAUTO (MUNCK) 11,7 TM. AF_07/2020</v>
          </cell>
          <cell r="C7390" t="str">
            <v>T</v>
          </cell>
          <cell r="D7390">
            <v>83.89</v>
          </cell>
        </row>
        <row r="7391">
          <cell r="A7391">
            <v>101188</v>
          </cell>
          <cell r="B7391" t="str">
            <v>RECOMPOSIÇÃO PARCIAL DE ARAME FARPADO Nº 14 CLASSE 250, FIXADO EM CERCA COM MOURÕES DE CONCRETO - FORNECIMENTO E INSTALAÇÃO. AF_05/2020</v>
          </cell>
          <cell r="C7391" t="str">
            <v>M</v>
          </cell>
          <cell r="D7391">
            <v>6.53</v>
          </cell>
        </row>
        <row r="7392">
          <cell r="A7392">
            <v>101189</v>
          </cell>
          <cell r="B7392" t="str">
            <v>CERCA COM MOURÕES DE CONCRETO, RETO, H=3,00 M, ESPAÇAMENTO DE 2,5 M, CRAVADOS 0,5 M, COM 4 FIOS DE ARAME FARPADO Nº 14 CLASSE 250 - FORNECIMENTO E INSTALAÇÃO. AF_05/2020</v>
          </cell>
          <cell r="C7392" t="str">
            <v>M</v>
          </cell>
          <cell r="D7392">
            <v>76.900000000000006</v>
          </cell>
        </row>
        <row r="7393">
          <cell r="A7393">
            <v>101190</v>
          </cell>
          <cell r="B7393" t="str">
            <v>CERCA COM MOURÕES DE CONCRETO, RETO, H=3,00 M, ESPAÇAMENTO DE 2,5 M, CRAVADOS 0,5 M, COM 4 FIOS DE ARAME DE AÇO OVALADO 15X17 - FORNECIMENTO E INSTALAÇÃO. AF_05/2020</v>
          </cell>
          <cell r="C7393" t="str">
            <v>M</v>
          </cell>
          <cell r="D7393">
            <v>76.040000000000006</v>
          </cell>
        </row>
        <row r="7394">
          <cell r="A7394">
            <v>101191</v>
          </cell>
          <cell r="B7394" t="str">
            <v>CERCA COM MOURÕES DE CONCRETO, RETO, H=3,00 M, ESPAÇAMENTO DE 2,5 M, CRAVADOS 0,5 M, COM 4 FIOS DE ARAME MISTO - FORNECIMENTO E INSTALAÇÃO. AF_05/2020</v>
          </cell>
          <cell r="C7394" t="str">
            <v>M</v>
          </cell>
          <cell r="D7394">
            <v>76.47</v>
          </cell>
        </row>
        <row r="7395">
          <cell r="A7395">
            <v>101192</v>
          </cell>
          <cell r="B7395" t="str">
            <v>CERCA COM MOURÕES DE CONCRETO, RETO, H=2,30 M, ESPAÇAMENTO DE 2,5 M, CRAVADOS 0,5 M, COM 4 FIOS DE ARAME FARPADO Nº 14 CLASSE 250 - FORNECIMENTO E INSTALAÇÃO. AF_05/2020</v>
          </cell>
          <cell r="C7395" t="str">
            <v>M</v>
          </cell>
          <cell r="D7395">
            <v>77.05</v>
          </cell>
        </row>
        <row r="7396">
          <cell r="A7396">
            <v>101193</v>
          </cell>
          <cell r="B7396" t="str">
            <v>CERCA COM MOURÕES DE CONCRETO, RETO, H=2,30 M, ESPAÇAMENTO DE 2,5 M, CRAVADOS 0,5 M, COM 4 FIOS DE ARAME DE AÇO OVALADO 15X17 - FORNECIMENTO E INSTALAÇÃO. AF_05/2020</v>
          </cell>
          <cell r="C7396" t="str">
            <v>M</v>
          </cell>
          <cell r="D7396">
            <v>68.900000000000006</v>
          </cell>
        </row>
        <row r="7397">
          <cell r="A7397">
            <v>101194</v>
          </cell>
          <cell r="B7397" t="str">
            <v>CERCA COM MOURÕES DE CONCRETO, RETO, H=2,30 M, ESPAÇAMENTO DE 2,5 M, CRAVADOS 0,5 M, COM 4 FIOS DE ARAME MISTO - FORNECIMENTO E INSTALAÇÃO. AF_05/2020</v>
          </cell>
          <cell r="C7397" t="str">
            <v>M</v>
          </cell>
          <cell r="D7397">
            <v>69.33</v>
          </cell>
        </row>
        <row r="7398">
          <cell r="A7398">
            <v>101197</v>
          </cell>
          <cell r="B7398" t="str">
            <v>CERCA COM MOURÕES DE CONCRETO, SEÇÃO "T" PONTA INCLINADA, 10X10 CM, ESPAÇAMENTO DE 2,5 M, CRAVADOS 0,5 M, COM 11 FIOS DE ARAME FARPADO Nº 14 - FORNECIMENTO E INSTALAÇÃO. AF_05/2020</v>
          </cell>
          <cell r="C7398" t="str">
            <v>M</v>
          </cell>
          <cell r="D7398">
            <v>136.55000000000001</v>
          </cell>
        </row>
        <row r="7399">
          <cell r="A7399">
            <v>101198</v>
          </cell>
          <cell r="B7399" t="str">
            <v>CERCA COM MOURÕES DE CONCRETO, SEÇÃO "T" PONTA INCLINADA, 10X10 CM, ESPAÇAMENTO DE 2,5 M, CRAVADOS 0,5 M, COM 11 FIOS DE ARAME DE AÇO OVALADO 15X17 - FORNECIMENTO E INSTALAÇÃO. AF_05/2020</v>
          </cell>
          <cell r="C7399" t="str">
            <v>M</v>
          </cell>
          <cell r="D7399">
            <v>103.18</v>
          </cell>
        </row>
        <row r="7400">
          <cell r="A7400">
            <v>101199</v>
          </cell>
          <cell r="B7400" t="str">
            <v>CERCA COM MOURÕES DE CONCRETO, SEÇÃO "T" PONTA INCLINADA, 10X10CM, ESPAÇAMENTO DE 2,5M, CRAVADOS 0,5M, COM 11 FIOS DE ARAME MISTO - FORNECIMENTO E INSTALAÇÃO. AF_05/2020</v>
          </cell>
          <cell r="C7400" t="str">
            <v>M</v>
          </cell>
          <cell r="D7400">
            <v>104.26</v>
          </cell>
        </row>
        <row r="7401">
          <cell r="A7401">
            <v>101200</v>
          </cell>
          <cell r="B7401" t="str">
            <v>CERCA COM MOURÕES DE MADEIRA, 7,5X7,5 CM, ESPAÇAMENTO DE 2,5 M, ALTURA LIVRE DE 2 M, CRAVADOS 0,5 M, COM 4 FIOS DE ARAME FARPADO Nº 14 CLASSE 250 - FORNECIMENTO E INSTALAÇÃO. AF_05/2020</v>
          </cell>
          <cell r="C7401" t="str">
            <v>M</v>
          </cell>
          <cell r="D7401">
            <v>60.27</v>
          </cell>
        </row>
        <row r="7402">
          <cell r="A7402">
            <v>101201</v>
          </cell>
          <cell r="B7402" t="str">
            <v>CERCA COM MOURÕES DE MADEIRA, 7,5X7,5 CM, ESPAÇAMENTO DE 2,5 M, ALTURA LIVRE DE 2 M, CRAVADOS 0,5 M, COM 8 FIOS DE ARAME FARPADO Nº 14 CLASSE 250 - FORNECIMENTO E INSTALAÇÃO. AF_05/2020</v>
          </cell>
          <cell r="C7402" t="str">
            <v>M</v>
          </cell>
          <cell r="D7402">
            <v>75.099999999999994</v>
          </cell>
        </row>
        <row r="7403">
          <cell r="A7403">
            <v>101202</v>
          </cell>
          <cell r="B7403" t="str">
            <v>CERCA COM MOURÕES DE MADEIRA ROLIÇA, DIÂMETRO 11 CM, ESPAÇAMENTO DE 2,5 M, ALTURA LIVRE DE 1,7 M, CRAVADOS 0,5 M, COM 5 FIOS DE ARAME FARPADO Nº 14 CLASSE 250 - FORNECIMENTO E INSTALAÇÃO. AF_05/2020</v>
          </cell>
          <cell r="C7403" t="str">
            <v>M</v>
          </cell>
          <cell r="D7403">
            <v>45.06</v>
          </cell>
        </row>
        <row r="7404">
          <cell r="A7404">
            <v>101203</v>
          </cell>
          <cell r="B7404" t="str">
            <v>CERCA COM MOURÕES DE MADEIRA ROLIÇA, DIÂMETRO 11 CM, ESPAÇAMENTO DE 2,5 M, ALTURA LIVRE DE 1,7 M, CRAVADOS 0,5 M, COM 5 FIOS DE ARAME DE AÇO OVALADO 15X17 - FORNECIMENTO E INSTALAÇÃO. AF_05/2020</v>
          </cell>
          <cell r="C7404" t="str">
            <v>M</v>
          </cell>
          <cell r="D7404">
            <v>43.98</v>
          </cell>
        </row>
        <row r="7405">
          <cell r="A7405">
            <v>101204</v>
          </cell>
          <cell r="B7405" t="str">
            <v>CERCA COM MOURÕES DE MADEIRA ROLIÇA, DIÂMETRO 11 CM, ESPAÇAMENTO DE 2,5 M, ALTURA LIVRE DE 1,7 M, CRAVADOS 0,5 M, COM 5 FIOS DE ARAME MISTO - FORNECIMENTO E INSTALAÇÃO. AF_05/2020</v>
          </cell>
          <cell r="C7405" t="str">
            <v>M</v>
          </cell>
          <cell r="D7405">
            <v>44.41</v>
          </cell>
        </row>
        <row r="7406">
          <cell r="A7406">
            <v>101205</v>
          </cell>
          <cell r="B7406" t="str">
            <v>PORTÃO COM MOURÕES DE MADEIRA ROLIÇA, DIÂMETRO 11 CM, COM 5 FIOS DE ARAME FARPADO Nº 14 CLASSE 250, SEM DOBRADIÇAS - FORNECIMENTO E INSTALAÇÃO. AF_05/2020</v>
          </cell>
          <cell r="C7406" t="str">
            <v>M</v>
          </cell>
          <cell r="D7406">
            <v>45.06</v>
          </cell>
        </row>
        <row r="7407">
          <cell r="A7407">
            <v>102362</v>
          </cell>
          <cell r="B7407" t="str">
            <v>ALAMBRADO PARA QUADRA POLIESPORTIVA, ESTRUTURADO POR TUBOS DE ACO GALVANIZADO, (MONTANTES COM DIAMETRO 2", TRAVESSAS E ESCORAS COM DIÂMETRO 1 ¼"), COM TELA DE ARAME GALVANIZADO, FIO 14 BWG E MALHA QUADRADA 5X5CM (EXCETO MURETA). AF_03/2021</v>
          </cell>
          <cell r="C7407" t="str">
            <v>M2</v>
          </cell>
          <cell r="D7407">
            <v>213.39</v>
          </cell>
        </row>
        <row r="7408">
          <cell r="A7408">
            <v>102363</v>
          </cell>
          <cell r="B7408" t="str">
            <v>ALAMBRADO PARA QUADRA POLIESPORTIVA, ESTRUTURADO POR TUBOS DE ACO GALVANIZADO, (MONTANTES COM DIAMETRO 2", TRAVESSAS E ESCORAS COM DIÂMETRO 1 ¼"), COM TELA DE ARAME GALVANIZADO, FIO 12 BWG E MALHA QUADRADA 5X5CM (EXCETO MURETA). AF_03/2021</v>
          </cell>
          <cell r="C7408" t="str">
            <v>M2</v>
          </cell>
          <cell r="D7408">
            <v>225.03</v>
          </cell>
        </row>
        <row r="7409">
          <cell r="A7409">
            <v>102364</v>
          </cell>
          <cell r="B7409" t="str">
            <v>ALAMBRADO PARA QUADRA POLIESPORTIVA, ESTRUTURADO POR TUBOS DE ACO GALVANIZADO, (MONTANTES COM DIAMETRO 2", TRAVESSAS E ESCORAS COM DIÂMETRO 1 ¼"), COM TELA DE ARAME GALVANIZADO, FIO 10 BWG E MALHA QUADRADA 5X5CM (EXCETO MURETA). AF_03/2021</v>
          </cell>
          <cell r="C7409" t="str">
            <v>M2</v>
          </cell>
          <cell r="D7409">
            <v>246.37</v>
          </cell>
        </row>
        <row r="7410">
          <cell r="A7410">
            <v>98509</v>
          </cell>
          <cell r="B7410" t="str">
            <v>PLANTIO DE ARBUSTO OU  CERCA VIVA. AF_07/2024</v>
          </cell>
          <cell r="C7410" t="str">
            <v>UN</v>
          </cell>
          <cell r="D7410">
            <v>52.19</v>
          </cell>
        </row>
        <row r="7411">
          <cell r="A7411">
            <v>98510</v>
          </cell>
          <cell r="B7411" t="str">
            <v>PLANTIO DE ÁRVORE ORNAMENTAL COM ALTURA DE MUDA MENOR OU IGUAL A 2,00 M . AF_07/2024</v>
          </cell>
          <cell r="C7411" t="str">
            <v>UN</v>
          </cell>
          <cell r="D7411">
            <v>88.51</v>
          </cell>
        </row>
        <row r="7412">
          <cell r="A7412">
            <v>98511</v>
          </cell>
          <cell r="B7412" t="str">
            <v>PLANTIO DE ÁRVORE ORNAMENTAL COM ALTURA DE MUDA MAIOR QUE 2,00 M E MENOR OU IGUAL A 4,00 M . AF_07/2024</v>
          </cell>
          <cell r="C7412" t="str">
            <v>UN</v>
          </cell>
          <cell r="D7412">
            <v>156.4</v>
          </cell>
        </row>
        <row r="7413">
          <cell r="A7413">
            <v>98516</v>
          </cell>
          <cell r="B7413" t="str">
            <v>PLANTIO DE PALMEIRA COM ALTURA DE MUDA MENOR OU IGUAL A 2,00 M . AF_07/2024</v>
          </cell>
          <cell r="C7413" t="str">
            <v>UN</v>
          </cell>
          <cell r="D7413">
            <v>314.7</v>
          </cell>
        </row>
        <row r="7414">
          <cell r="A7414">
            <v>98519</v>
          </cell>
          <cell r="B7414" t="str">
            <v>REVOLVIMENTO E LIMPEZA MANUAL DE SOLO. AF_07/2024</v>
          </cell>
          <cell r="C7414" t="str">
            <v>M2</v>
          </cell>
          <cell r="D7414">
            <v>3.69</v>
          </cell>
        </row>
        <row r="7415">
          <cell r="A7415">
            <v>98520</v>
          </cell>
          <cell r="B7415" t="str">
            <v>APLICAÇÃO DE ADUBO EM SOLO. AF_07/2024</v>
          </cell>
          <cell r="C7415" t="str">
            <v>M2</v>
          </cell>
          <cell r="D7415">
            <v>5.73</v>
          </cell>
        </row>
        <row r="7416">
          <cell r="A7416">
            <v>98521</v>
          </cell>
          <cell r="B7416" t="str">
            <v>APLICAÇÃO DE CALCÁRIO PARA CORREÇÃO DO PH DO SOLO. AF_07/2024</v>
          </cell>
          <cell r="C7416" t="str">
            <v>M2</v>
          </cell>
          <cell r="D7416">
            <v>0.35</v>
          </cell>
        </row>
        <row r="7417">
          <cell r="A7417">
            <v>98522</v>
          </cell>
          <cell r="B7417" t="str">
            <v>ALAMBRADO EM MOURÕES DE CONCRETO, COM TELA DE ARAME GALVANIZADO (INCLUSIVE MURETA EM CONCRETO). AF_05/2018</v>
          </cell>
          <cell r="C7417" t="str">
            <v>M</v>
          </cell>
          <cell r="D7417">
            <v>167.06</v>
          </cell>
        </row>
        <row r="7418">
          <cell r="A7418">
            <v>98524</v>
          </cell>
          <cell r="B7418" t="str">
            <v>LIMPEZA MANUAL DE VEGETAÇÃO EM TERRENO COM ENXADA. AF_03/2024</v>
          </cell>
          <cell r="C7418" t="str">
            <v>M2</v>
          </cell>
          <cell r="D7418">
            <v>4.63</v>
          </cell>
        </row>
        <row r="7419">
          <cell r="A7419">
            <v>105521</v>
          </cell>
          <cell r="B7419" t="str">
            <v>ESPALHAMENTO DE TERRA VEGETAL PARA O PLANTIO. AF_07/2024</v>
          </cell>
          <cell r="C7419" t="str">
            <v>M2</v>
          </cell>
          <cell r="D7419">
            <v>3.87</v>
          </cell>
        </row>
        <row r="7420">
          <cell r="A7420">
            <v>98503</v>
          </cell>
          <cell r="B7420" t="str">
            <v>PLANTIO DE GRAMA EM PAVIMENTO CONCREGRAMA. AF_07/2024</v>
          </cell>
          <cell r="C7420" t="str">
            <v>M2</v>
          </cell>
          <cell r="D7420">
            <v>21.75</v>
          </cell>
        </row>
        <row r="7421">
          <cell r="A7421">
            <v>98504</v>
          </cell>
          <cell r="B7421" t="str">
            <v>PLANTIO DE GRAMA BATATAIS EM PLACAS. AF_07/2024</v>
          </cell>
          <cell r="C7421" t="str">
            <v>M2</v>
          </cell>
          <cell r="D7421">
            <v>13.57</v>
          </cell>
        </row>
        <row r="7422">
          <cell r="A7422">
            <v>98505</v>
          </cell>
          <cell r="B7422" t="str">
            <v>PLANTIO DE FORRAÇÃO. AF_07/2024</v>
          </cell>
          <cell r="C7422" t="str">
            <v>M2</v>
          </cell>
          <cell r="D7422">
            <v>77.930000000000007</v>
          </cell>
        </row>
        <row r="7423">
          <cell r="A7423">
            <v>103946</v>
          </cell>
          <cell r="B7423" t="str">
            <v>PLANTIO DE GRAMA ESMERALDA OU SÃO CARLOS OU CURITIBANA, EM PLACAS. AF_07/2024</v>
          </cell>
          <cell r="C7423" t="str">
            <v>M2</v>
          </cell>
          <cell r="D7423">
            <v>17.55</v>
          </cell>
        </row>
        <row r="7424">
          <cell r="A7424">
            <v>105000</v>
          </cell>
          <cell r="B7424" t="str">
            <v>RAMPA DE ACESSIBILIDADE PARA ACESSO A EDIFICAÇÕES COM INCLINAÇÃO DE 8,33% EM CONCRETO MOLDADO IN LOCO, COM LARGURA DE 1,20M, FCK 25MPA, NÃO ARMADA, COM JUNTA A CADA 2M COM CORTE À SECO. AF_03/2024_PA</v>
          </cell>
          <cell r="C7424" t="str">
            <v>M</v>
          </cell>
          <cell r="D7424">
            <v>1773.88</v>
          </cell>
        </row>
        <row r="7425">
          <cell r="A7425">
            <v>105001</v>
          </cell>
          <cell r="B7425" t="str">
            <v>RAMPA DE ACESSIBILIDADE PARA ACESSO A EDIFICAÇÕES COM INCLINAÇÃO DE 8,33% EM CONCRETO MOLDADO IN LOCO, COM LARGURA DE 1,50M, FCK 25MPA, NÃO ARMADA, COM JUNTA A CADA 2M COM CORTE À SECO. AF_03/2024_PA</v>
          </cell>
          <cell r="C7425" t="str">
            <v>M</v>
          </cell>
          <cell r="D7425">
            <v>1810.32</v>
          </cell>
        </row>
        <row r="7426">
          <cell r="A7426">
            <v>105002</v>
          </cell>
          <cell r="B7426" t="str">
            <v>RAMPA DE ACESSIBILIDADE EM CONCRETO MOLDADO IN LOCO, EM CALÇADA NOVA COM LARGURA MAIOR OU IGUAL À 3,00 M, FCK 25MPA, COM PISO PODOTÁTIL. AF_03/2024</v>
          </cell>
          <cell r="C7426" t="str">
            <v>UN</v>
          </cell>
          <cell r="D7426">
            <v>686.46</v>
          </cell>
        </row>
        <row r="7427">
          <cell r="A7427">
            <v>105003</v>
          </cell>
          <cell r="B7427" t="str">
            <v>RAMPA DE ACESSIBILIDADE EM CONCRETO MOLDADO IN LOCO, EM CALÇADA PRÉ EXISTENTE COM LARGURA MAIOR OU IGUAL À 3,00 M, FCK 25MPA, COM PISO PODOTÁTIL. AF_03/2024</v>
          </cell>
          <cell r="C7427" t="str">
            <v>UN</v>
          </cell>
          <cell r="D7427">
            <v>1136.1199999999999</v>
          </cell>
        </row>
        <row r="7428">
          <cell r="A7428">
            <v>105004</v>
          </cell>
          <cell r="B7428" t="str">
            <v>RAMPA DE ACESSIBILIDADE EM CONCRETO MOLDADO IN LOCO, EM CALÇADA NOVA COM LARGURA MENOR À 3,00 M, FCK 25MPA, COM PISO PODOTÁTIL. AF_03/2024</v>
          </cell>
          <cell r="C7428" t="str">
            <v>M2</v>
          </cell>
          <cell r="D7428">
            <v>116.68</v>
          </cell>
        </row>
        <row r="7429">
          <cell r="A7429">
            <v>105005</v>
          </cell>
          <cell r="B7429" t="str">
            <v>RAMPA DE ACESSIBILIDADE EM CONCRETO MOLDADO IN LOCO, EM CALÇADA PRÉ EXISTENTE COM LARGURA MENOR À 3,00 M, FCK 25MPA, COM PISO PODOTÁTIL. AF_03/2024</v>
          </cell>
          <cell r="C7429" t="str">
            <v>M2</v>
          </cell>
          <cell r="D7429">
            <v>199.95</v>
          </cell>
        </row>
        <row r="7430">
          <cell r="A7430">
            <v>103185</v>
          </cell>
          <cell r="B7430" t="str">
            <v>INSTALAÇÃO DE ESQUI TRIPLO, EM TUBO DE AÇO CARBONO - EQUIPAMENTO DE GINÁSTICA PARA ACADEMIA AO AR LIVRE / ACADEMIA DA TERCEIRA IDADE - ATI, INSTALADO SOBRE PISO DE CONCRETO EXISTENTE. AF_10/2021</v>
          </cell>
          <cell r="C7430" t="str">
            <v>UN</v>
          </cell>
          <cell r="D7430">
            <v>6155.82</v>
          </cell>
        </row>
        <row r="7431">
          <cell r="A7431">
            <v>103186</v>
          </cell>
          <cell r="B7431" t="str">
            <v>INSTALAÇÃO DE MULTIEXERCITADOR COM SEIS FUNÇÕES, EM TUBO DE AÇO CARBONO - EQUIPAMENTO DE GINÁSTICA PARA ACADEMIA AO AR LIVRE / ACADEMIA DA TERCEIRA IDADE - ATI, INSTALADO SOBRE PISO DE CONCRETO EXISTENTE. AF_10/2021</v>
          </cell>
          <cell r="C7431" t="str">
            <v>UN</v>
          </cell>
          <cell r="D7431">
            <v>6487.76</v>
          </cell>
        </row>
        <row r="7432">
          <cell r="A7432">
            <v>103187</v>
          </cell>
          <cell r="B7432" t="str">
            <v>INSTALAÇÃO DE SIMULADOR DE CAMINHADA TRIPLO, EM TUBO DE AÇO CARBONO - EQUIPAMENTO DE GINÁSTICA PARA ACADEMIA AO AR LIVRE / ACADEMIA DA TERCEIRA IDADE - ATI, INSTALADO SOBRE PISO DE CONCRETO EXISTENTE. AF_10/2021</v>
          </cell>
          <cell r="C7432" t="str">
            <v>UN</v>
          </cell>
          <cell r="D7432">
            <v>4878.59</v>
          </cell>
        </row>
        <row r="7433">
          <cell r="A7433">
            <v>103188</v>
          </cell>
          <cell r="B7433" t="str">
            <v>INSTALAÇÃO DE SIMULADOR DE CAVALGADA TRIPLO, EM TUBO DE AÇO CARBONO - EQUIPAMENTO DE GINÁSTICA PARA ACADEMIA AO AR LIVRE / ACADEMIA DA TERCEIRA IDADE - ATI, INSTALADO SOBRE PISO DE CONCRETO EXISTENTE. AF_10/2021</v>
          </cell>
          <cell r="C7433" t="str">
            <v>UN</v>
          </cell>
          <cell r="D7433">
            <v>5244.16</v>
          </cell>
        </row>
        <row r="7434">
          <cell r="A7434">
            <v>103189</v>
          </cell>
          <cell r="B7434" t="str">
            <v>INSTALAÇÃO DE SIMULADOR DE REMO INDIVIDUAL, EM TUBO DE AÇO CARBONO - EQUIPAMENTO DE GINÁSTICA PARA ACADEMIA AO AR LIVRE / ACADEMIA DA TERCEIRA IDADE - ATI, INSTALADO SOBRE PISO DE CONCRETO EXISTENTE. AF_10/2021</v>
          </cell>
          <cell r="C7434" t="str">
            <v>UN</v>
          </cell>
          <cell r="D7434">
            <v>2628.89</v>
          </cell>
        </row>
        <row r="7435">
          <cell r="A7435">
            <v>103190</v>
          </cell>
          <cell r="B7435" t="str">
            <v>INSTALAÇÃO DE PRESSÃO DE PERNAS TRIPLO, EM TUBO DE AÇO CARBONO - EQUIPAMENTO DE GINÁSTICA PARA ACADEMIA AO AR LIVRE / ACADEMIA DA TERCEIRA IDADE - ATI, INSTALADO SOBRE SOLO. AF_10/2021</v>
          </cell>
          <cell r="C7435" t="str">
            <v>UN</v>
          </cell>
          <cell r="D7435">
            <v>4087.08</v>
          </cell>
        </row>
        <row r="7436">
          <cell r="A7436">
            <v>103191</v>
          </cell>
          <cell r="B7436" t="str">
            <v>INSTALAÇÃO DE ALONGADOR COM TRÊS ALTURAS, EM TUBO DE AÇO CARBONO - EQUIPAMENTO DE GINASTICA PARA ACADEMIA AO AR LIVRE / ACADEMIA DA TERCEIRA IDADE - ATI, INSTALADO SOBRE SOLO. AF_10/2021</v>
          </cell>
          <cell r="C7436" t="str">
            <v>UN</v>
          </cell>
          <cell r="D7436">
            <v>2383.92</v>
          </cell>
        </row>
        <row r="7437">
          <cell r="A7437">
            <v>103192</v>
          </cell>
          <cell r="B7437" t="str">
            <v>INSTALAÇÃO DE ROTAÇÃO DIAGONAL DUPLA, APARELHO TRIPLO, EM TUBO DE AÇO CARBONO - EQUIPAMENTO DE GINÁSTICA PARA ACADEMIA AO AR LIVRE / ACADEMIA DA TERCEIRA IDADE - ATI, INSTALADO SOBRE SOLO. AF_10/2021</v>
          </cell>
          <cell r="C7437" t="str">
            <v>UN</v>
          </cell>
          <cell r="D7437">
            <v>2537.56</v>
          </cell>
        </row>
        <row r="7438">
          <cell r="A7438">
            <v>103193</v>
          </cell>
          <cell r="B7438" t="str">
            <v>INSTALAÇÃO DE ROTAÇÃO VERTICAL DUPLO, EM TUBO DE AÇO CARBONO - EQUIPAMENTO DE GINÁSTICA PARA ACADEMIA AO AR LIVRE / ACADEMIA DA TERCEIRA IDADE - ATI, INSTALADO SOBRE SOLO. AF_10/2021</v>
          </cell>
          <cell r="C7438" t="str">
            <v>UN</v>
          </cell>
          <cell r="D7438">
            <v>1956.29</v>
          </cell>
        </row>
        <row r="7439">
          <cell r="A7439">
            <v>103194</v>
          </cell>
          <cell r="B7439" t="str">
            <v>INSTALAÇÃO DE SURF DUPLO, EM TUBO DE AÇO CARBONO - EQUIPAMENTO DE GINÁSTICA PARA ACADEMIA AO AR LIVRE / ACADEMIA DA TERCEIRA IDADE - ATI, INSTALADO SOBRE SOLO. AF_10/2021</v>
          </cell>
          <cell r="C7439" t="str">
            <v>UN</v>
          </cell>
          <cell r="D7439">
            <v>2814.26</v>
          </cell>
        </row>
        <row r="7440">
          <cell r="A7440">
            <v>103195</v>
          </cell>
          <cell r="B7440" t="str">
            <v>INSTALAÇÃO DE PLACA ORIENTATIVA SOBRE EXERCÍCIOS, 2,00M X 1,00M, EM TUBO DE AÇO CARBONO - PARA ACADEMIA AO AR LIVRE / ACADEMIA DA TERCEIRA IDADE - ATI, INSTALADO SOBRE SOLO. AF_10/2021</v>
          </cell>
          <cell r="C7440" t="str">
            <v>UN</v>
          </cell>
          <cell r="D7440">
            <v>2197.96</v>
          </cell>
        </row>
        <row r="7441">
          <cell r="A7441">
            <v>103205</v>
          </cell>
          <cell r="B7441" t="str">
            <v>INSTALAÇÃO DE PRESSÃO DE PERNAS TRIPLO, EM TUBO DE AÇO CARBONO - EQUIPAMENTO DE GINÁSTICA PARA ACADEMIA AO AR LIVRE / ACADEMIA DA TERCEIRA IDADE - ATI, INSTALADO SOBRE PISO DE CONCRETO EXISTENTE. AF_10/2021</v>
          </cell>
          <cell r="C7441" t="str">
            <v>UN</v>
          </cell>
          <cell r="D7441">
            <v>4101.62</v>
          </cell>
        </row>
        <row r="7442">
          <cell r="A7442">
            <v>103206</v>
          </cell>
          <cell r="B7442" t="str">
            <v>INSTALAÇÃO DE ALONGADOR COM TRÊS ALTURAS, EM TUBO DE AÇO CARBONO - EQUIPAMENTO DE GINÁSTICA PARA ACADEMIA AO AR LIVRE / ACADEMIA DA TERCEIRA IDADE - ATI, INSTALADO SOBRE PISO DE CONCRETO EXISTENTE. AF_10/2021</v>
          </cell>
          <cell r="C7442" t="str">
            <v>UN</v>
          </cell>
          <cell r="D7442">
            <v>2398.4499999999998</v>
          </cell>
        </row>
        <row r="7443">
          <cell r="A7443">
            <v>103207</v>
          </cell>
          <cell r="B7443" t="str">
            <v>INSTALAÇÃO DE ROTAÇÃO DIAGONAL DUPLA, APARELHO TRIPLO, EM TUBO DE AÇO CARBONO - EQUIPAMENTO DE GINÁSTICA PARA ACADEMIA AO AR LIVRE / ACADEMIA DA TERCEIRA IDADE - ATI, INSTALADO SOBRE PISO DE CONCRETO EXISTENTE. AF_10/2021</v>
          </cell>
          <cell r="C7443" t="str">
            <v>UN</v>
          </cell>
          <cell r="D7443">
            <v>2552.09</v>
          </cell>
        </row>
        <row r="7444">
          <cell r="A7444">
            <v>103208</v>
          </cell>
          <cell r="B7444" t="str">
            <v>INSTALAÇÃO DE ROTAÇÃO VERTICAL DUPLO, EM TUBO DE ACO CARBONO - EQUIPAMENTO DE GINASTICA PARA ACADEMIA AO AR LIVRE / ACADEMIA DA TERCEIRA IDADE - ATI, INSTALADO SOBRE PISO DE CONCRETO EXISTENTE. AF_10/2021</v>
          </cell>
          <cell r="C7444" t="str">
            <v>UN</v>
          </cell>
          <cell r="D7444">
            <v>1970.82</v>
          </cell>
        </row>
        <row r="7445">
          <cell r="A7445">
            <v>103209</v>
          </cell>
          <cell r="B7445" t="str">
            <v>INSTALAÇÃO DE SURF DUPLO, EM TUBO DE AÇO CARBONO - EQUIPAMENTO DE GINÁSTICA PARA ACADEMIA AO AR LIVRE / ACADEMIA DA TERCEIRA IDADE - ATI, INSTALADO SOBRE PISO DE CONCRETO EXISTENTE. AF_10/2021</v>
          </cell>
          <cell r="C7445" t="str">
            <v>UN</v>
          </cell>
          <cell r="D7445">
            <v>2828.79</v>
          </cell>
        </row>
        <row r="7446">
          <cell r="A7446">
            <v>103210</v>
          </cell>
          <cell r="B7446" t="str">
            <v>INSTALAÇÃO DE PLACA ORIENTATIVA SOBRE EXERCÍCIOS, 2,00M X 1,00M, EM TUBO DE AÇO CARBONO - PARA ACADEMIA AO AR LIVRE / ACADEMIA DA TERCEIRA IDADE - ATI, INSTALADO SOBRE PISO DE CONCRETO EXISTENTE. AF_10/2021</v>
          </cell>
          <cell r="C7446" t="str">
            <v>UN</v>
          </cell>
          <cell r="D7446">
            <v>2305.31</v>
          </cell>
        </row>
        <row r="7447">
          <cell r="A7447">
            <v>103304</v>
          </cell>
          <cell r="B7447" t="str">
            <v>INSTALAÇÃO DE BANCO METÁLICO COM ENCOSTO, 1,60 M DE COMPRIMENTO, EM TUBO DE AÇO CARBONO COM PINTURA ELETROSTÁTICA, SOBRE PISO DE CONCRETO EXISTENTE. AF_11/2021</v>
          </cell>
          <cell r="C7447" t="str">
            <v>UN</v>
          </cell>
          <cell r="D7447">
            <v>1249.1500000000001</v>
          </cell>
        </row>
        <row r="7448">
          <cell r="A7448">
            <v>103307</v>
          </cell>
          <cell r="B7448" t="str">
            <v>INSTALAÇÃO DE LIXEIRA METÁLICA DUPLA, CAPACIDADE DE 60 L, EM TUBO DE AÇO CARBONO E CESTOS EM CHAPA DE AÇO COM PINTURA ELETROSTÁTICA, SOBRE PISO DE CONCRETO EXISTENTE. AF_11/2021</v>
          </cell>
          <cell r="C7448" t="str">
            <v>UN</v>
          </cell>
          <cell r="D7448">
            <v>1339.72</v>
          </cell>
        </row>
        <row r="7449">
          <cell r="A7449">
            <v>103310</v>
          </cell>
          <cell r="B7449" t="str">
            <v>INSTALAÇÃO DE LIXEIRA METÁLICA DUPLA, CAPACIDADE DE 60 L, EM TUBO DE AÇO CARBONO E CESTOS EM CHAPA DE AÇO COM PINTURA ELETROSTÁTICA, SOBRE SOLO. AF_11/2021</v>
          </cell>
          <cell r="C7449" t="str">
            <v>UN</v>
          </cell>
          <cell r="D7449">
            <v>1287.78</v>
          </cell>
        </row>
        <row r="7450">
          <cell r="A7450">
            <v>103314</v>
          </cell>
          <cell r="B7450" t="str">
            <v>INSTALAÇÃO DE PERGOLADO DE MADEIRA, EM MAÇARANDUBA, ANGELIM OU EQUIVALENTE DA REGIÃO, FIXADO COM CONCRETO SOBRE PISO DE CONCRETO EXISTENTE. AF_11/2021</v>
          </cell>
          <cell r="C7450" t="str">
            <v>M2</v>
          </cell>
          <cell r="D7450">
            <v>275.48</v>
          </cell>
        </row>
        <row r="7451">
          <cell r="A7451">
            <v>103315</v>
          </cell>
          <cell r="B7451" t="str">
            <v>INSTALAÇÃO DE PERGOLADO DE MADEIRA, EM MAÇARANDUBA, ANGELIM OU EQUIVALENTE DA REGIÃO, FIXADO COM CONCRETO SOBRE SOLO. AF_11/2021</v>
          </cell>
          <cell r="C7451" t="str">
            <v>M2</v>
          </cell>
          <cell r="D7451">
            <v>266.64</v>
          </cell>
        </row>
        <row r="7452">
          <cell r="A7452">
            <v>103769</v>
          </cell>
          <cell r="B7452" t="str">
            <v>PAR DE TABELAS DE BASQUETE DE COMPENSADO NAVAL, COM AROS E REDES - FORNECIMENTO E INSTALAÇÃO. AF_03/2022</v>
          </cell>
          <cell r="C7452" t="str">
            <v>UN</v>
          </cell>
          <cell r="D7452">
            <v>4135.42</v>
          </cell>
        </row>
        <row r="7453">
          <cell r="A7453">
            <v>98525</v>
          </cell>
          <cell r="B7453" t="str">
            <v>LIMPEZA MECANIZADA DE CAMADA VEGETAL, VEGETAÇÃO E PEQUENAS ÁRVORES (DIÂMETRO DE TRONCO MENOR QUE 0,20 M), COM TRATOR DE ESTEIRAS. AF_03/2024</v>
          </cell>
          <cell r="C7453" t="str">
            <v>M2</v>
          </cell>
          <cell r="D7453">
            <v>0.68</v>
          </cell>
        </row>
        <row r="7454">
          <cell r="A7454">
            <v>98526</v>
          </cell>
          <cell r="B7454" t="str">
            <v>REMOÇÃO DE RAÍZES REMANESCENTES DE TRONCO DE ÁRVORE COM DIÂMETRO MAIOR OU IGUAL A 0,20 M E MENOR QUE 0,40 M. AF_03/2024</v>
          </cell>
          <cell r="C7454" t="str">
            <v>UN</v>
          </cell>
          <cell r="D7454">
            <v>134.59</v>
          </cell>
        </row>
        <row r="7455">
          <cell r="A7455">
            <v>98527</v>
          </cell>
          <cell r="B7455" t="str">
            <v>REMOÇÃO DE RAÍZES REMANESCENTES DE TRONCO DE ÁRVORE COM DIÂMETRO MAIOR OU IGUAL A 0,40 M E MENOR QUE 0,60 M. AF_03/2024</v>
          </cell>
          <cell r="C7455" t="str">
            <v>UN</v>
          </cell>
          <cell r="D7455">
            <v>223.36</v>
          </cell>
        </row>
        <row r="7456">
          <cell r="A7456">
            <v>98528</v>
          </cell>
          <cell r="B7456" t="str">
            <v>REMOÇÃO DE RAÍZES REMANESCENTES DE TRONCO DE ÁRVORE COM DIÂMETRO MAIOR OU IGUAL A 0,60 M. AF_03/2024</v>
          </cell>
          <cell r="C7456" t="str">
            <v>UN</v>
          </cell>
          <cell r="D7456">
            <v>294.39</v>
          </cell>
        </row>
        <row r="7457">
          <cell r="A7457">
            <v>98529</v>
          </cell>
          <cell r="B7457" t="str">
            <v>CORTE RASO E RECORTE DE ÁRVORE COM DIÂMETRO DE TRONCO MAIOR OU IGUAL A 0,20 M E MENOR QUE 0,40 M. AF_03/2024</v>
          </cell>
          <cell r="C7457" t="str">
            <v>UN</v>
          </cell>
          <cell r="D7457">
            <v>73.97</v>
          </cell>
        </row>
        <row r="7458">
          <cell r="A7458">
            <v>98530</v>
          </cell>
          <cell r="B7458" t="str">
            <v>CORTE RASO E RECORTE DE ÁRVORE COM DIÂMETRO DE TRONCO MAIOR OU IGUAL A 0,40 M E MENOR QUE 0,60 M. AF_03/2024</v>
          </cell>
          <cell r="C7458" t="str">
            <v>UN</v>
          </cell>
          <cell r="D7458">
            <v>145.21</v>
          </cell>
        </row>
        <row r="7459">
          <cell r="A7459">
            <v>98531</v>
          </cell>
          <cell r="B7459" t="str">
            <v>CORTE RASO E RECORTE DE ÁRVORE COM DIÂMETRO DE TRONCO MAIOR OU IGUAL A 0,60 M. AF_03/2024</v>
          </cell>
          <cell r="C7459" t="str">
            <v>UN</v>
          </cell>
          <cell r="D7459">
            <v>399.89</v>
          </cell>
        </row>
        <row r="7460">
          <cell r="A7460">
            <v>98532</v>
          </cell>
          <cell r="B7460" t="str">
            <v>PODA EM ALTURA DE ÁRVORE COM DIÂMETRO DE TRONCO MENOR QUE 0,20 M. AF_03/2024</v>
          </cell>
          <cell r="C7460" t="str">
            <v>UN</v>
          </cell>
          <cell r="D7460">
            <v>30.44</v>
          </cell>
        </row>
        <row r="7461">
          <cell r="A7461">
            <v>98533</v>
          </cell>
          <cell r="B7461" t="str">
            <v>PODA EM ALTURA DE ÁRVORE COM DIÂMETRO DE TRONCO MAIOR OU IGUAL A 0,20 M E MENOR QUE 0,40 M. AF_03/2024</v>
          </cell>
          <cell r="C7461" t="str">
            <v>UN</v>
          </cell>
          <cell r="D7461">
            <v>114.99</v>
          </cell>
        </row>
        <row r="7462">
          <cell r="A7462">
            <v>98534</v>
          </cell>
          <cell r="B7462" t="str">
            <v>PODA EM ALTURA DE ÁRVORE COM DIÂMETRO DE TRONCO MAIOR OU IGUAL A 0,40 M E MENOR QUE 0,60 M. AF_03/2024</v>
          </cell>
          <cell r="C7462" t="str">
            <v>UN</v>
          </cell>
          <cell r="D7462">
            <v>318.08999999999997</v>
          </cell>
        </row>
        <row r="7463">
          <cell r="A7463">
            <v>98535</v>
          </cell>
          <cell r="B7463" t="str">
            <v>PODA EM ALTURA DE ÁRVORE COM DIÂMETRO DE TRONCO MAIOR OU IGUAL A 0,60 M. AF_03/2024</v>
          </cell>
          <cell r="C7463" t="str">
            <v>UN</v>
          </cell>
          <cell r="D7463">
            <v>666.92</v>
          </cell>
        </row>
        <row r="7464">
          <cell r="A7464">
            <v>88238</v>
          </cell>
          <cell r="B7464" t="str">
            <v>AJUDANTE DE ARMADOR COM ENCARGOS COMPLEMENTARES</v>
          </cell>
          <cell r="C7464" t="str">
            <v>H</v>
          </cell>
          <cell r="D7464">
            <v>23.48</v>
          </cell>
        </row>
        <row r="7465">
          <cell r="A7465">
            <v>88239</v>
          </cell>
          <cell r="B7465" t="str">
            <v>AJUDANTE DE CARPINTEIRO COM ENCARGOS COMPLEMENTARES</v>
          </cell>
          <cell r="C7465" t="str">
            <v>H</v>
          </cell>
          <cell r="D7465">
            <v>23.4</v>
          </cell>
        </row>
        <row r="7466">
          <cell r="A7466">
            <v>88240</v>
          </cell>
          <cell r="B7466" t="str">
            <v>AJUDANTE DE ESTRUTURA METÁLICA COM ENCARGOS COMPLEMENTARES</v>
          </cell>
          <cell r="C7466" t="str">
            <v>H</v>
          </cell>
          <cell r="D7466">
            <v>22.29</v>
          </cell>
        </row>
        <row r="7467">
          <cell r="A7467">
            <v>88241</v>
          </cell>
          <cell r="B7467" t="str">
            <v>AJUDANTE DE OPERAÇÃO EM GERAL COM ENCARGOS COMPLEMENTARES</v>
          </cell>
          <cell r="C7467" t="str">
            <v>H</v>
          </cell>
          <cell r="D7467">
            <v>22.07</v>
          </cell>
        </row>
        <row r="7468">
          <cell r="A7468">
            <v>88242</v>
          </cell>
          <cell r="B7468" t="str">
            <v>AJUDANTE DE PEDREIRO COM ENCARGOS COMPLEMENTARES</v>
          </cell>
          <cell r="C7468" t="str">
            <v>H</v>
          </cell>
          <cell r="D7468">
            <v>23.54</v>
          </cell>
        </row>
        <row r="7469">
          <cell r="A7469">
            <v>88243</v>
          </cell>
          <cell r="B7469" t="str">
            <v>AJUDANTE ESPECIALIZADO COM ENCARGOS COMPLEMENTARES</v>
          </cell>
          <cell r="C7469" t="str">
            <v>H</v>
          </cell>
          <cell r="D7469">
            <v>21.95</v>
          </cell>
        </row>
        <row r="7470">
          <cell r="A7470">
            <v>88245</v>
          </cell>
          <cell r="B7470" t="str">
            <v>ARMADOR COM ENCARGOS COMPLEMENTARES</v>
          </cell>
          <cell r="C7470" t="str">
            <v>H</v>
          </cell>
          <cell r="D7470">
            <v>27.92</v>
          </cell>
        </row>
        <row r="7471">
          <cell r="A7471">
            <v>88246</v>
          </cell>
          <cell r="B7471" t="str">
            <v>ASSENTADOR DE TUBOS COM ENCARGOS COMPLEMENTARES</v>
          </cell>
          <cell r="C7471" t="str">
            <v>H</v>
          </cell>
          <cell r="D7471">
            <v>24.71</v>
          </cell>
        </row>
        <row r="7472">
          <cell r="A7472">
            <v>88247</v>
          </cell>
          <cell r="B7472" t="str">
            <v>AUXILIAR DE ELETRICISTA COM ENCARGOS COMPLEMENTARES</v>
          </cell>
          <cell r="C7472" t="str">
            <v>H</v>
          </cell>
          <cell r="D7472">
            <v>23.91</v>
          </cell>
        </row>
        <row r="7473">
          <cell r="A7473">
            <v>88248</v>
          </cell>
          <cell r="B7473" t="str">
            <v>AUXILIAR DE ENCANADOR OU BOMBEIRO HIDRÁULICO COM ENCARGOS COMPLEMENTARES</v>
          </cell>
          <cell r="C7473" t="str">
            <v>H</v>
          </cell>
          <cell r="D7473">
            <v>22.9</v>
          </cell>
        </row>
        <row r="7474">
          <cell r="A7474">
            <v>88249</v>
          </cell>
          <cell r="B7474" t="str">
            <v>AUXILIAR DE LABORATÓRIO COM ENCARGOS COMPLEMENTARES</v>
          </cell>
          <cell r="C7474" t="str">
            <v>H</v>
          </cell>
          <cell r="D7474">
            <v>27.72</v>
          </cell>
        </row>
        <row r="7475">
          <cell r="A7475">
            <v>88250</v>
          </cell>
          <cell r="B7475" t="str">
            <v>AUXILIAR DE MECÂNICO COM ENCARGOS COMPLEMENTARES</v>
          </cell>
          <cell r="C7475" t="str">
            <v>H</v>
          </cell>
          <cell r="D7475">
            <v>22.29</v>
          </cell>
        </row>
        <row r="7476">
          <cell r="A7476">
            <v>88251</v>
          </cell>
          <cell r="B7476" t="str">
            <v>AUXILIAR DE SERRALHEIRO COM ENCARGOS COMPLEMENTARES</v>
          </cell>
          <cell r="C7476" t="str">
            <v>H</v>
          </cell>
          <cell r="D7476">
            <v>23.48</v>
          </cell>
        </row>
        <row r="7477">
          <cell r="A7477">
            <v>88252</v>
          </cell>
          <cell r="B7477" t="str">
            <v>AUXILIAR DE SERVIÇOS GERAIS COM ENCARGOS COMPLEMENTARES</v>
          </cell>
          <cell r="C7477" t="str">
            <v>H</v>
          </cell>
          <cell r="D7477">
            <v>21.58</v>
          </cell>
        </row>
        <row r="7478">
          <cell r="A7478">
            <v>88253</v>
          </cell>
          <cell r="B7478" t="str">
            <v>AUXILIAR DE TOPÓGRAFO COM ENCARGOS COMPLEMENTARES</v>
          </cell>
          <cell r="C7478" t="str">
            <v>H</v>
          </cell>
          <cell r="D7478">
            <v>16.420000000000002</v>
          </cell>
        </row>
        <row r="7479">
          <cell r="A7479">
            <v>88255</v>
          </cell>
          <cell r="B7479" t="str">
            <v>AUXILIAR TÉCNICO DE ENGENHARIA COM ENCARGOS COMPLEMENTARES</v>
          </cell>
          <cell r="C7479" t="str">
            <v>H</v>
          </cell>
          <cell r="D7479">
            <v>39.520000000000003</v>
          </cell>
        </row>
        <row r="7480">
          <cell r="A7480">
            <v>88256</v>
          </cell>
          <cell r="B7480" t="str">
            <v>AZULEJISTA OU LADRILHISTA COM ENCARGOS COMPLEMENTARES</v>
          </cell>
          <cell r="C7480" t="str">
            <v>H</v>
          </cell>
          <cell r="D7480">
            <v>27.99</v>
          </cell>
        </row>
        <row r="7481">
          <cell r="A7481">
            <v>88257</v>
          </cell>
          <cell r="B7481" t="str">
            <v>BLASTER, DINAMITADOR OU CABO DE FOGO COM ENCARGOS COMPLEMENTARES</v>
          </cell>
          <cell r="C7481" t="str">
            <v>H</v>
          </cell>
          <cell r="D7481">
            <v>27.64</v>
          </cell>
        </row>
        <row r="7482">
          <cell r="A7482">
            <v>88260</v>
          </cell>
          <cell r="B7482" t="str">
            <v>CALCETEIRO COM ENCARGOS COMPLEMENTARES</v>
          </cell>
          <cell r="C7482" t="str">
            <v>H</v>
          </cell>
          <cell r="D7482">
            <v>24.96</v>
          </cell>
        </row>
        <row r="7483">
          <cell r="A7483">
            <v>88261</v>
          </cell>
          <cell r="B7483" t="str">
            <v>CARPINTEIRO DE ESQUADRIA COM ENCARGOS COMPLEMENTARES</v>
          </cell>
          <cell r="C7483" t="str">
            <v>H</v>
          </cell>
          <cell r="D7483">
            <v>29.39</v>
          </cell>
        </row>
        <row r="7484">
          <cell r="A7484">
            <v>88262</v>
          </cell>
          <cell r="B7484" t="str">
            <v>CARPINTEIRO DE FORMAS COM ENCARGOS COMPLEMENTARES</v>
          </cell>
          <cell r="C7484" t="str">
            <v>H</v>
          </cell>
          <cell r="D7484">
            <v>29.31</v>
          </cell>
        </row>
        <row r="7485">
          <cell r="A7485">
            <v>88263</v>
          </cell>
          <cell r="B7485" t="str">
            <v>CAVOUQUEIRO OU OPERADOR PERFURATRIZ/ROMPEDOR COM ENCARGOS COMPLEMENTARES</v>
          </cell>
          <cell r="C7485" t="str">
            <v>H</v>
          </cell>
          <cell r="D7485">
            <v>20.51</v>
          </cell>
        </row>
        <row r="7486">
          <cell r="A7486">
            <v>88264</v>
          </cell>
          <cell r="B7486" t="str">
            <v>ELETRICISTA COM ENCARGOS COMPLEMENTARES</v>
          </cell>
          <cell r="C7486" t="str">
            <v>H</v>
          </cell>
          <cell r="D7486">
            <v>33.74</v>
          </cell>
        </row>
        <row r="7487">
          <cell r="A7487">
            <v>88266</v>
          </cell>
          <cell r="B7487" t="str">
            <v>ELETROTÉCNICO COM ENCARGOS COMPLEMENTARES</v>
          </cell>
          <cell r="C7487" t="str">
            <v>H</v>
          </cell>
          <cell r="D7487">
            <v>37.299999999999997</v>
          </cell>
        </row>
        <row r="7488">
          <cell r="A7488">
            <v>88267</v>
          </cell>
          <cell r="B7488" t="str">
            <v>ENCANADOR OU BOMBEIRO HIDRÁULICO COM ENCARGOS COMPLEMENTARES</v>
          </cell>
          <cell r="C7488" t="str">
            <v>H</v>
          </cell>
          <cell r="D7488">
            <v>26.54</v>
          </cell>
        </row>
        <row r="7489">
          <cell r="A7489">
            <v>88269</v>
          </cell>
          <cell r="B7489" t="str">
            <v>GESSEIRO COM ENCARGOS COMPLEMENTARES</v>
          </cell>
          <cell r="C7489" t="str">
            <v>H</v>
          </cell>
          <cell r="D7489">
            <v>22.42</v>
          </cell>
        </row>
        <row r="7490">
          <cell r="A7490">
            <v>88270</v>
          </cell>
          <cell r="B7490" t="str">
            <v>IMPERMEABILIZADOR COM ENCARGOS COMPLEMENTARES</v>
          </cell>
          <cell r="C7490" t="str">
            <v>H</v>
          </cell>
          <cell r="D7490">
            <v>26.48</v>
          </cell>
        </row>
        <row r="7491">
          <cell r="A7491">
            <v>88272</v>
          </cell>
          <cell r="B7491" t="str">
            <v>MACARIQUEIRO COM ENCARGOS COMPLEMENTARES</v>
          </cell>
          <cell r="C7491" t="str">
            <v>H</v>
          </cell>
          <cell r="D7491">
            <v>30.54</v>
          </cell>
        </row>
        <row r="7492">
          <cell r="A7492">
            <v>88273</v>
          </cell>
          <cell r="B7492" t="str">
            <v>MARCENEIRO COM ENCARGOS COMPLEMENTARES</v>
          </cell>
          <cell r="C7492" t="str">
            <v>H</v>
          </cell>
          <cell r="D7492">
            <v>28.91</v>
          </cell>
        </row>
        <row r="7493">
          <cell r="A7493">
            <v>88274</v>
          </cell>
          <cell r="B7493" t="str">
            <v>MARMORISTA/GRANITEIRO COM ENCARGOS COMPLEMENTARES</v>
          </cell>
          <cell r="C7493" t="str">
            <v>H</v>
          </cell>
          <cell r="D7493">
            <v>28.12</v>
          </cell>
        </row>
        <row r="7494">
          <cell r="A7494">
            <v>88275</v>
          </cell>
          <cell r="B7494" t="str">
            <v>MECÃNICO DE EQUIPAMENTOS PESADOS COM ENCARGOS COMPLEMENTARES</v>
          </cell>
          <cell r="C7494" t="str">
            <v>H</v>
          </cell>
          <cell r="D7494">
            <v>37.130000000000003</v>
          </cell>
        </row>
        <row r="7495">
          <cell r="A7495">
            <v>88277</v>
          </cell>
          <cell r="B7495" t="str">
            <v>MONTADOR (TUBO AÇO/EQUIPAMENTOS) COM ENCARGOS COMPLEMENTARES</v>
          </cell>
          <cell r="C7495" t="str">
            <v>H</v>
          </cell>
          <cell r="D7495">
            <v>33.630000000000003</v>
          </cell>
        </row>
        <row r="7496">
          <cell r="A7496">
            <v>88278</v>
          </cell>
          <cell r="B7496" t="str">
            <v>MONTADOR DE ESTRUTURA METÁLICA COM ENCARGOS COMPLEMENTARES</v>
          </cell>
          <cell r="C7496" t="str">
            <v>H</v>
          </cell>
          <cell r="D7496">
            <v>29.76</v>
          </cell>
        </row>
        <row r="7497">
          <cell r="A7497">
            <v>88279</v>
          </cell>
          <cell r="B7497" t="str">
            <v>MONTADOR ELETROMECÃNICO COM ENCARGOS COMPLEMENTARES</v>
          </cell>
          <cell r="C7497" t="str">
            <v>H</v>
          </cell>
          <cell r="D7497">
            <v>39.07</v>
          </cell>
        </row>
        <row r="7498">
          <cell r="A7498">
            <v>88281</v>
          </cell>
          <cell r="B7498" t="str">
            <v>MOTORISTA DE BASCULANTE COM ENCARGOS COMPLEMENTARES</v>
          </cell>
          <cell r="C7498" t="str">
            <v>H</v>
          </cell>
          <cell r="D7498">
            <v>27.34</v>
          </cell>
        </row>
        <row r="7499">
          <cell r="A7499">
            <v>88282</v>
          </cell>
          <cell r="B7499" t="str">
            <v>MOTORISTA DE CAMINHÃO COM ENCARGOS COMPLEMENTARES</v>
          </cell>
          <cell r="C7499" t="str">
            <v>H</v>
          </cell>
          <cell r="D7499">
            <v>26.59</v>
          </cell>
        </row>
        <row r="7500">
          <cell r="A7500">
            <v>88283</v>
          </cell>
          <cell r="B7500" t="str">
            <v>MOTORISTA DE CAMINHÃO E CARRETA COM ENCARGOS COMPLEMENTARES</v>
          </cell>
          <cell r="C7500" t="str">
            <v>H</v>
          </cell>
          <cell r="D7500">
            <v>31.27</v>
          </cell>
        </row>
        <row r="7501">
          <cell r="A7501">
            <v>88284</v>
          </cell>
          <cell r="B7501" t="str">
            <v>MOTORISTA DE VEÍCULO LEVE COM ENCARGOS COMPLEMENTARES</v>
          </cell>
          <cell r="C7501" t="str">
            <v>H</v>
          </cell>
          <cell r="D7501">
            <v>23.37</v>
          </cell>
        </row>
        <row r="7502">
          <cell r="A7502">
            <v>88286</v>
          </cell>
          <cell r="B7502" t="str">
            <v>MOTORISTA OPERADOR DE MUNCK COM ENCARGOS COMPLEMENTARES</v>
          </cell>
          <cell r="C7502" t="str">
            <v>H</v>
          </cell>
          <cell r="D7502">
            <v>28.48</v>
          </cell>
        </row>
        <row r="7503">
          <cell r="A7503">
            <v>88288</v>
          </cell>
          <cell r="B7503" t="str">
            <v>NIVELADOR COM ENCARGOS COMPLEMENTARES</v>
          </cell>
          <cell r="C7503" t="str">
            <v>H</v>
          </cell>
          <cell r="D7503">
            <v>17.07</v>
          </cell>
        </row>
        <row r="7504">
          <cell r="A7504">
            <v>88291</v>
          </cell>
          <cell r="B7504" t="str">
            <v>OPERADOR DE BETONEIRA (CAMINHÃO) COM ENCARGOS COMPLEMENTARES</v>
          </cell>
          <cell r="C7504" t="str">
            <v>H</v>
          </cell>
          <cell r="D7504">
            <v>31.06</v>
          </cell>
        </row>
        <row r="7505">
          <cell r="A7505">
            <v>88292</v>
          </cell>
          <cell r="B7505" t="str">
            <v>OPERADOR DE COMPRESSOR OU COMPRESSORISTA COM ENCARGOS COMPLEMENTARES</v>
          </cell>
          <cell r="C7505" t="str">
            <v>H</v>
          </cell>
          <cell r="D7505">
            <v>21.74</v>
          </cell>
        </row>
        <row r="7506">
          <cell r="A7506">
            <v>88293</v>
          </cell>
          <cell r="B7506" t="str">
            <v>OPERADOR DE DEMARCADORA DE FAIXAS COM ENCARGOS COMPLEMENTARES</v>
          </cell>
          <cell r="C7506" t="str">
            <v>H</v>
          </cell>
          <cell r="D7506">
            <v>31.06</v>
          </cell>
        </row>
        <row r="7507">
          <cell r="A7507">
            <v>88294</v>
          </cell>
          <cell r="B7507" t="str">
            <v>OPERADOR DE ESCAVADEIRA COM ENCARGOS COMPLEMENTARES</v>
          </cell>
          <cell r="C7507" t="str">
            <v>H</v>
          </cell>
          <cell r="D7507">
            <v>33.43</v>
          </cell>
        </row>
        <row r="7508">
          <cell r="A7508">
            <v>88295</v>
          </cell>
          <cell r="B7508" t="str">
            <v>OPERADOR DE GUINCHO COM ENCARGOS COMPLEMENTARES</v>
          </cell>
          <cell r="C7508" t="str">
            <v>H</v>
          </cell>
          <cell r="D7508">
            <v>27.25</v>
          </cell>
        </row>
        <row r="7509">
          <cell r="A7509">
            <v>88296</v>
          </cell>
          <cell r="B7509" t="str">
            <v>OPERADOR DE GUINDASTE COM ENCARGOS COMPLEMENTARES</v>
          </cell>
          <cell r="C7509" t="str">
            <v>H</v>
          </cell>
          <cell r="D7509">
            <v>42.34</v>
          </cell>
        </row>
        <row r="7510">
          <cell r="A7510">
            <v>88297</v>
          </cell>
          <cell r="B7510" t="str">
            <v>OPERADOR DE MÁQUINAS E EQUIPAMENTOS COM ENCARGOS COMPLEMENTARES</v>
          </cell>
          <cell r="C7510" t="str">
            <v>H</v>
          </cell>
          <cell r="D7510">
            <v>34.54</v>
          </cell>
        </row>
        <row r="7511">
          <cell r="A7511">
            <v>88298</v>
          </cell>
          <cell r="B7511" t="str">
            <v>OPERADOR DE MARTELETE OU MARTELETEIRO COM ENCARGOS COMPLEMENTARES</v>
          </cell>
          <cell r="C7511" t="str">
            <v>H</v>
          </cell>
          <cell r="D7511">
            <v>25.06</v>
          </cell>
        </row>
        <row r="7512">
          <cell r="A7512">
            <v>88299</v>
          </cell>
          <cell r="B7512" t="str">
            <v>OPERADOR DE MOTO-ESCREIPER COM ENCARGOS COMPLEMENTARES</v>
          </cell>
          <cell r="C7512" t="str">
            <v>H</v>
          </cell>
          <cell r="D7512">
            <v>39.06</v>
          </cell>
        </row>
        <row r="7513">
          <cell r="A7513">
            <v>88300</v>
          </cell>
          <cell r="B7513" t="str">
            <v>OPERADOR DE MOTONIVELADORA COM ENCARGOS COMPLEMENTARES</v>
          </cell>
          <cell r="C7513" t="str">
            <v>H</v>
          </cell>
          <cell r="D7513">
            <v>39.06</v>
          </cell>
        </row>
        <row r="7514">
          <cell r="A7514">
            <v>88301</v>
          </cell>
          <cell r="B7514" t="str">
            <v>OPERADOR DE PÁ CARREGADEIRA COM ENCARGOS COMPLEMENTARES</v>
          </cell>
          <cell r="C7514" t="str">
            <v>H</v>
          </cell>
          <cell r="D7514">
            <v>31.06</v>
          </cell>
        </row>
        <row r="7515">
          <cell r="A7515">
            <v>88302</v>
          </cell>
          <cell r="B7515" t="str">
            <v>OPERADOR DE PAVIMENTADORA COM ENCARGOS COMPLEMENTARES</v>
          </cell>
          <cell r="C7515" t="str">
            <v>H</v>
          </cell>
          <cell r="D7515">
            <v>31.06</v>
          </cell>
        </row>
        <row r="7516">
          <cell r="A7516">
            <v>88303</v>
          </cell>
          <cell r="B7516" t="str">
            <v>OPERADOR DE ROLO COMPACTADOR COM ENCARGOS COMPLEMENTARES</v>
          </cell>
          <cell r="C7516" t="str">
            <v>H</v>
          </cell>
          <cell r="D7516">
            <v>26.75</v>
          </cell>
        </row>
        <row r="7517">
          <cell r="A7517">
            <v>88304</v>
          </cell>
          <cell r="B7517" t="str">
            <v>OPERADOR DE USINA DE ASFALTO, DE SOLOS OU DE CONCRETO COM ENCARGOS COMPLEMENTARES</v>
          </cell>
          <cell r="C7517" t="str">
            <v>H</v>
          </cell>
          <cell r="D7517">
            <v>39.06</v>
          </cell>
        </row>
        <row r="7518">
          <cell r="A7518">
            <v>88306</v>
          </cell>
          <cell r="B7518" t="str">
            <v>OPERADOR JATO DE AREIA OU JATISTA COM ENCARGOS COMPLEMENTARES</v>
          </cell>
          <cell r="C7518" t="str">
            <v>H</v>
          </cell>
          <cell r="D7518">
            <v>22.82</v>
          </cell>
        </row>
        <row r="7519">
          <cell r="A7519">
            <v>88307</v>
          </cell>
          <cell r="B7519" t="str">
            <v>OPERADOR PARA BATE ESTACAS COM ENCARGOS COMPLEMENTARES</v>
          </cell>
          <cell r="C7519" t="str">
            <v>H</v>
          </cell>
          <cell r="D7519">
            <v>32.74</v>
          </cell>
        </row>
        <row r="7520">
          <cell r="A7520">
            <v>88308</v>
          </cell>
          <cell r="B7520" t="str">
            <v>PASTILHEIRO COM ENCARGOS COMPLEMENTARES</v>
          </cell>
          <cell r="C7520" t="str">
            <v>H</v>
          </cell>
          <cell r="D7520">
            <v>27.99</v>
          </cell>
        </row>
        <row r="7521">
          <cell r="A7521">
            <v>88309</v>
          </cell>
          <cell r="B7521" t="str">
            <v>PEDREIRO COM ENCARGOS COMPLEMENTARES</v>
          </cell>
          <cell r="C7521" t="str">
            <v>H</v>
          </cell>
          <cell r="D7521">
            <v>28.13</v>
          </cell>
        </row>
        <row r="7522">
          <cell r="A7522">
            <v>88310</v>
          </cell>
          <cell r="B7522" t="str">
            <v>PINTOR COM ENCARGOS COMPLEMENTARES</v>
          </cell>
          <cell r="C7522" t="str">
            <v>H</v>
          </cell>
          <cell r="D7522">
            <v>29.59</v>
          </cell>
        </row>
        <row r="7523">
          <cell r="A7523">
            <v>88311</v>
          </cell>
          <cell r="B7523" t="str">
            <v>PINTOR DE LETREIROS COM ENCARGOS COMPLEMENTARES</v>
          </cell>
          <cell r="C7523" t="str">
            <v>H</v>
          </cell>
          <cell r="D7523">
            <v>28.06</v>
          </cell>
        </row>
        <row r="7524">
          <cell r="A7524">
            <v>88312</v>
          </cell>
          <cell r="B7524" t="str">
            <v>PINTOR PARA TINTA EPÓXI COM ENCARGOS COMPLEMENTARES</v>
          </cell>
          <cell r="C7524" t="str">
            <v>H</v>
          </cell>
          <cell r="D7524">
            <v>29.59</v>
          </cell>
        </row>
        <row r="7525">
          <cell r="A7525">
            <v>88313</v>
          </cell>
          <cell r="B7525" t="str">
            <v>POCEIRO COM ENCARGOS COMPLEMENTARES</v>
          </cell>
          <cell r="C7525" t="str">
            <v>H</v>
          </cell>
          <cell r="D7525">
            <v>26.29</v>
          </cell>
        </row>
        <row r="7526">
          <cell r="A7526">
            <v>88314</v>
          </cell>
          <cell r="B7526" t="str">
            <v>RASTELEIRO COM ENCARGOS COMPLEMENTARES</v>
          </cell>
          <cell r="C7526" t="str">
            <v>H</v>
          </cell>
          <cell r="D7526">
            <v>23.65</v>
          </cell>
        </row>
        <row r="7527">
          <cell r="A7527">
            <v>88315</v>
          </cell>
          <cell r="B7527" t="str">
            <v>SERRALHEIRO COM ENCARGOS COMPLEMENTARES</v>
          </cell>
          <cell r="C7527" t="str">
            <v>H</v>
          </cell>
          <cell r="D7527">
            <v>31.35</v>
          </cell>
        </row>
        <row r="7528">
          <cell r="A7528">
            <v>88316</v>
          </cell>
          <cell r="B7528" t="str">
            <v>SERVENTE COM ENCARGOS COMPLEMENTARES</v>
          </cell>
          <cell r="C7528" t="str">
            <v>H</v>
          </cell>
          <cell r="D7528">
            <v>21.72</v>
          </cell>
        </row>
        <row r="7529">
          <cell r="A7529">
            <v>88317</v>
          </cell>
          <cell r="B7529" t="str">
            <v>SOLDADOR COM ENCARGOS COMPLEMENTARES</v>
          </cell>
          <cell r="C7529" t="str">
            <v>H</v>
          </cell>
          <cell r="D7529">
            <v>30.95</v>
          </cell>
        </row>
        <row r="7530">
          <cell r="A7530">
            <v>88318</v>
          </cell>
          <cell r="B7530" t="str">
            <v>SOLDADOR A (PARA SOLDA A SER TESTADA COM RAIOS "X") COM ENCARGOS COMPLEMENTARES</v>
          </cell>
          <cell r="C7530" t="str">
            <v>H</v>
          </cell>
          <cell r="D7530">
            <v>34.700000000000003</v>
          </cell>
        </row>
        <row r="7531">
          <cell r="A7531">
            <v>88321</v>
          </cell>
          <cell r="B7531" t="str">
            <v>TÉCNICO DE LABORATÓRIO COM ENCARGOS COMPLEMENTARES</v>
          </cell>
          <cell r="C7531" t="str">
            <v>H</v>
          </cell>
          <cell r="D7531">
            <v>45.1</v>
          </cell>
        </row>
        <row r="7532">
          <cell r="A7532">
            <v>88322</v>
          </cell>
          <cell r="B7532" t="str">
            <v>TÉCNICO DE SONDAGEM COM ENCARGOS COMPLEMENTARES</v>
          </cell>
          <cell r="C7532" t="str">
            <v>H</v>
          </cell>
          <cell r="D7532">
            <v>47.48</v>
          </cell>
        </row>
        <row r="7533">
          <cell r="A7533">
            <v>88323</v>
          </cell>
          <cell r="B7533" t="str">
            <v>TELHADISTA COM ENCARGOS COMPLEMENTARES</v>
          </cell>
          <cell r="C7533" t="str">
            <v>H</v>
          </cell>
          <cell r="D7533">
            <v>29.05</v>
          </cell>
        </row>
        <row r="7534">
          <cell r="A7534">
            <v>88324</v>
          </cell>
          <cell r="B7534" t="str">
            <v>TRATORISTA COM ENCARGOS COMPLEMENTARES</v>
          </cell>
          <cell r="C7534" t="str">
            <v>H</v>
          </cell>
          <cell r="D7534">
            <v>34.54</v>
          </cell>
        </row>
        <row r="7535">
          <cell r="A7535">
            <v>88325</v>
          </cell>
          <cell r="B7535" t="str">
            <v>VIDRACEIRO COM ENCARGOS COMPLEMENTARES</v>
          </cell>
          <cell r="C7535" t="str">
            <v>H</v>
          </cell>
          <cell r="D7535">
            <v>24.67</v>
          </cell>
        </row>
        <row r="7536">
          <cell r="A7536">
            <v>88377</v>
          </cell>
          <cell r="B7536" t="str">
            <v>OPERADOR DE BETONEIRA ESTACIONÁRIA/MISTURADOR COM ENCARGOS COMPLEMENTARES</v>
          </cell>
          <cell r="C7536" t="str">
            <v>H</v>
          </cell>
          <cell r="D7536">
            <v>27.6</v>
          </cell>
        </row>
        <row r="7537">
          <cell r="A7537">
            <v>88441</v>
          </cell>
          <cell r="B7537" t="str">
            <v>JARDINEIRO COM ENCARGOS COMPLEMENTARES</v>
          </cell>
          <cell r="C7537" t="str">
            <v>H</v>
          </cell>
          <cell r="D7537">
            <v>23.31</v>
          </cell>
        </row>
        <row r="7538">
          <cell r="A7538">
            <v>90766</v>
          </cell>
          <cell r="B7538" t="str">
            <v>ALMOXARIFE COM ENCARGOS COMPLEMENTARES</v>
          </cell>
          <cell r="C7538" t="str">
            <v>H</v>
          </cell>
          <cell r="D7538">
            <v>23.07</v>
          </cell>
        </row>
        <row r="7539">
          <cell r="A7539">
            <v>90767</v>
          </cell>
          <cell r="B7539" t="str">
            <v>APONTADOR OU APROPRIADOR COM ENCARGOS COMPLEMENTARES</v>
          </cell>
          <cell r="C7539" t="str">
            <v>H</v>
          </cell>
          <cell r="D7539">
            <v>23.81</v>
          </cell>
        </row>
        <row r="7540">
          <cell r="A7540">
            <v>90768</v>
          </cell>
          <cell r="B7540" t="str">
            <v>ARQUITETO DE OBRA JUNIOR COM ENCARGOS COMPLEMENTARES</v>
          </cell>
          <cell r="C7540" t="str">
            <v>H</v>
          </cell>
          <cell r="D7540">
            <v>94.67</v>
          </cell>
        </row>
        <row r="7541">
          <cell r="A7541">
            <v>90769</v>
          </cell>
          <cell r="B7541" t="str">
            <v>ARQUITETO DE OBRA PLENO COM ENCARGOS COMPLEMENTARES</v>
          </cell>
          <cell r="C7541" t="str">
            <v>H</v>
          </cell>
          <cell r="D7541">
            <v>107.48</v>
          </cell>
        </row>
        <row r="7542">
          <cell r="A7542">
            <v>90770</v>
          </cell>
          <cell r="B7542" t="str">
            <v>ARQUITETO DE OBRA SENIOR COM ENCARGOS COMPLEMENTARES</v>
          </cell>
          <cell r="C7542" t="str">
            <v>H</v>
          </cell>
          <cell r="D7542">
            <v>110.82</v>
          </cell>
        </row>
        <row r="7543">
          <cell r="A7543">
            <v>90772</v>
          </cell>
          <cell r="B7543" t="str">
            <v>AUXILIAR DE ESCRITORIO COM ENCARGOS COMPLEMENTARES</v>
          </cell>
          <cell r="C7543" t="str">
            <v>H</v>
          </cell>
          <cell r="D7543">
            <v>17.45</v>
          </cell>
        </row>
        <row r="7544">
          <cell r="A7544">
            <v>90775</v>
          </cell>
          <cell r="B7544" t="str">
            <v>DESENHISTA PROJETISTA COM ENCARGOS COMPLEMENTARES</v>
          </cell>
          <cell r="C7544" t="str">
            <v>H</v>
          </cell>
          <cell r="D7544">
            <v>22.02</v>
          </cell>
        </row>
        <row r="7545">
          <cell r="A7545">
            <v>90776</v>
          </cell>
          <cell r="B7545" t="str">
            <v>ENCARREGADO GERAL COM ENCARGOS COMPLEMENTARES</v>
          </cell>
          <cell r="C7545" t="str">
            <v>H</v>
          </cell>
          <cell r="D7545">
            <v>34.090000000000003</v>
          </cell>
        </row>
        <row r="7546">
          <cell r="A7546">
            <v>90777</v>
          </cell>
          <cell r="B7546" t="str">
            <v>ENGENHEIRO CIVIL DE OBRA JUNIOR COM ENCARGOS COMPLEMENTARES</v>
          </cell>
          <cell r="C7546" t="str">
            <v>H</v>
          </cell>
          <cell r="D7546">
            <v>105.98</v>
          </cell>
        </row>
        <row r="7547">
          <cell r="A7547">
            <v>90778</v>
          </cell>
          <cell r="B7547" t="str">
            <v>ENGENHEIRO CIVIL DE OBRA PLENO COM ENCARGOS COMPLEMENTARES</v>
          </cell>
          <cell r="C7547" t="str">
            <v>H</v>
          </cell>
          <cell r="D7547">
            <v>113.69</v>
          </cell>
        </row>
        <row r="7548">
          <cell r="A7548">
            <v>90779</v>
          </cell>
          <cell r="B7548" t="str">
            <v>ENGENHEIRO CIVIL DE OBRA SENIOR COM ENCARGOS COMPLEMENTARES</v>
          </cell>
          <cell r="C7548" t="str">
            <v>H</v>
          </cell>
          <cell r="D7548">
            <v>132.57</v>
          </cell>
        </row>
        <row r="7549">
          <cell r="A7549">
            <v>90780</v>
          </cell>
          <cell r="B7549" t="str">
            <v>MESTRE DE OBRAS COM ENCARGOS COMPLEMENTARES</v>
          </cell>
          <cell r="C7549" t="str">
            <v>H</v>
          </cell>
          <cell r="D7549">
            <v>53.88</v>
          </cell>
        </row>
        <row r="7550">
          <cell r="A7550">
            <v>90781</v>
          </cell>
          <cell r="B7550" t="str">
            <v>TOPOGRAFO COM ENCARGOS COMPLEMENTARES</v>
          </cell>
          <cell r="C7550" t="str">
            <v>H</v>
          </cell>
          <cell r="D7550">
            <v>33.869999999999997</v>
          </cell>
        </row>
        <row r="7551">
          <cell r="A7551">
            <v>93558</v>
          </cell>
          <cell r="B7551" t="str">
            <v>MOTORISTA DE CAMINHAO COM ENCARGOS COMPLEMENTARES</v>
          </cell>
          <cell r="C7551" t="str">
            <v>MES</v>
          </cell>
          <cell r="D7551">
            <v>4749.79</v>
          </cell>
        </row>
        <row r="7552">
          <cell r="A7552">
            <v>93561</v>
          </cell>
          <cell r="B7552" t="str">
            <v>DESENHISTA PROJETISTA COM ENCARGOS COMPLEMENTARES</v>
          </cell>
          <cell r="C7552" t="str">
            <v>MES</v>
          </cell>
          <cell r="D7552">
            <v>3882.5</v>
          </cell>
        </row>
        <row r="7553">
          <cell r="A7553">
            <v>93563</v>
          </cell>
          <cell r="B7553" t="str">
            <v>ALMOXARIFE COM ENCARGOS COMPLEMENTARES</v>
          </cell>
          <cell r="C7553" t="str">
            <v>MES</v>
          </cell>
          <cell r="D7553">
            <v>4064.91</v>
          </cell>
        </row>
        <row r="7554">
          <cell r="A7554">
            <v>93564</v>
          </cell>
          <cell r="B7554" t="str">
            <v>APONTADOR OU APROPRIADOR COM ENCARGOS COMPLEMENTARES</v>
          </cell>
          <cell r="C7554" t="str">
            <v>MES</v>
          </cell>
          <cell r="D7554">
            <v>4180.88</v>
          </cell>
        </row>
        <row r="7555">
          <cell r="A7555">
            <v>93565</v>
          </cell>
          <cell r="B7555" t="str">
            <v>ENGENHEIRO CIVIL DE OBRA JUNIOR COM ENCARGOS COMPLEMENTARES</v>
          </cell>
          <cell r="C7555" t="str">
            <v>MES</v>
          </cell>
          <cell r="D7555">
            <v>18520.39</v>
          </cell>
        </row>
        <row r="7556">
          <cell r="A7556">
            <v>93566</v>
          </cell>
          <cell r="B7556" t="str">
            <v>AUXILIAR DE ESCRITORIO COM ENCARGOS COMPLEMENTARES</v>
          </cell>
          <cell r="C7556" t="str">
            <v>MES</v>
          </cell>
          <cell r="D7556">
            <v>3084.17</v>
          </cell>
        </row>
        <row r="7557">
          <cell r="A7557">
            <v>93567</v>
          </cell>
          <cell r="B7557" t="str">
            <v>ENGENHEIRO CIVIL DE OBRA PLENO COM ENCARGOS COMPLEMENTARES</v>
          </cell>
          <cell r="C7557" t="str">
            <v>MES</v>
          </cell>
          <cell r="D7557">
            <v>19867.599999999999</v>
          </cell>
        </row>
        <row r="7558">
          <cell r="A7558">
            <v>93568</v>
          </cell>
          <cell r="B7558" t="str">
            <v>ENGENHEIRO CIVIL DE OBRA SENIOR COM ENCARGOS COMPLEMENTARES</v>
          </cell>
          <cell r="C7558" t="str">
            <v>MES</v>
          </cell>
          <cell r="D7558">
            <v>23162.91</v>
          </cell>
        </row>
        <row r="7559">
          <cell r="A7559">
            <v>93569</v>
          </cell>
          <cell r="B7559" t="str">
            <v>ARQUITETO JUNIOR COM ENCARGOS COMPLEMENTARES</v>
          </cell>
          <cell r="C7559" t="str">
            <v>MES</v>
          </cell>
          <cell r="D7559">
            <v>16578.810000000001</v>
          </cell>
        </row>
        <row r="7560">
          <cell r="A7560">
            <v>93570</v>
          </cell>
          <cell r="B7560" t="str">
            <v>ARQUITETO PLENO COM ENCARGOS COMPLEMENTARES</v>
          </cell>
          <cell r="C7560" t="str">
            <v>MES</v>
          </cell>
          <cell r="D7560">
            <v>18819.439999999999</v>
          </cell>
        </row>
        <row r="7561">
          <cell r="A7561">
            <v>93571</v>
          </cell>
          <cell r="B7561" t="str">
            <v>ARQUITETO SENIOR COM ENCARGOS COMPLEMENTARES</v>
          </cell>
          <cell r="C7561" t="str">
            <v>MES</v>
          </cell>
          <cell r="D7561">
            <v>19401.32</v>
          </cell>
        </row>
        <row r="7562">
          <cell r="A7562">
            <v>93572</v>
          </cell>
          <cell r="B7562" t="str">
            <v>ENCARREGADO GERAL DE OBRAS COM ENCARGOS COMPLEMENTARES</v>
          </cell>
          <cell r="C7562" t="str">
            <v>MES</v>
          </cell>
          <cell r="D7562">
            <v>5977.93</v>
          </cell>
        </row>
        <row r="7563">
          <cell r="A7563">
            <v>94295</v>
          </cell>
          <cell r="B7563" t="str">
            <v>MESTRE DE OBRAS COM ENCARGOS COMPLEMENTARES</v>
          </cell>
          <cell r="C7563" t="str">
            <v>MES</v>
          </cell>
          <cell r="D7563">
            <v>9426.82</v>
          </cell>
        </row>
        <row r="7564">
          <cell r="A7564">
            <v>94296</v>
          </cell>
          <cell r="B7564" t="str">
            <v>TOPOGRAFO COM ENCARGOS COMPLEMENTARES</v>
          </cell>
          <cell r="C7564" t="str">
            <v>MES</v>
          </cell>
          <cell r="D7564">
            <v>5947.93</v>
          </cell>
        </row>
        <row r="7565">
          <cell r="A7565">
            <v>95308</v>
          </cell>
          <cell r="B7565" t="str">
            <v>CURSO DE CAPACITAÇÃO PARA AJUDANTE DE ARMADOR (ENCARGOS COMPLEMENTARES) - HORISTA</v>
          </cell>
          <cell r="C7565" t="str">
            <v>H</v>
          </cell>
          <cell r="D7565">
            <v>0.19</v>
          </cell>
        </row>
        <row r="7566">
          <cell r="A7566">
            <v>95309</v>
          </cell>
          <cell r="B7566" t="str">
            <v>CURSO DE CAPACITAÇÃO PARA AJUDANTE DE CARPINTEIRO (ENCARGOS COMPLEMENTARES) - HORISTA</v>
          </cell>
          <cell r="C7566" t="str">
            <v>H</v>
          </cell>
          <cell r="D7566">
            <v>0.25</v>
          </cell>
        </row>
        <row r="7567">
          <cell r="A7567">
            <v>95310</v>
          </cell>
          <cell r="B7567" t="str">
            <v>CURSO DE CAPACITAÇÃO PARA AJUDANTE DE ESTRUTURA METÁLICA (ENCARGOS COMPLEMENTARES) - HORISTA</v>
          </cell>
          <cell r="C7567" t="str">
            <v>H</v>
          </cell>
          <cell r="D7567">
            <v>0.19</v>
          </cell>
        </row>
        <row r="7568">
          <cell r="A7568">
            <v>95311</v>
          </cell>
          <cell r="B7568" t="str">
            <v>CURSO DE CAPACITAÇÃO PARA AJUDANTE DE OPERAÇÃO EM GERAL (ENCARGOS COMPLEMENTARES) - HORISTA</v>
          </cell>
          <cell r="C7568" t="str">
            <v>H</v>
          </cell>
          <cell r="D7568">
            <v>0.17</v>
          </cell>
        </row>
        <row r="7569">
          <cell r="A7569">
            <v>95312</v>
          </cell>
          <cell r="B7569" t="str">
            <v>CURSO DE CAPACITAÇÃO PARA AJUDANTE DE PEDREIRO (ENCARGOS COMPLEMENTARES) - HORISTA</v>
          </cell>
          <cell r="C7569" t="str">
            <v>H</v>
          </cell>
          <cell r="D7569">
            <v>0.25</v>
          </cell>
        </row>
        <row r="7570">
          <cell r="A7570">
            <v>95313</v>
          </cell>
          <cell r="B7570" t="str">
            <v>CURSO DE CAPACITAÇÃO PARA AJUDANTE ESPECIALIZADO (ENCARGOS COMPLEMENTARES) - HORISTA</v>
          </cell>
          <cell r="C7570" t="str">
            <v>H</v>
          </cell>
          <cell r="D7570">
            <v>0.17</v>
          </cell>
        </row>
        <row r="7571">
          <cell r="A7571">
            <v>95314</v>
          </cell>
          <cell r="B7571" t="str">
            <v>CURSO DE CAPACITAÇÃO PARA ARMADOR (ENCARGOS COMPLEMENTARES) - HORISTA</v>
          </cell>
          <cell r="C7571" t="str">
            <v>H</v>
          </cell>
          <cell r="D7571">
            <v>0.25</v>
          </cell>
        </row>
        <row r="7572">
          <cell r="A7572">
            <v>95315</v>
          </cell>
          <cell r="B7572" t="str">
            <v>CURSO DE CAPACITAÇÃO PARA ASSENTADOR DE TUBOS (ENCARGOS COMPLEMENTARES) - HORISTA</v>
          </cell>
          <cell r="C7572" t="str">
            <v>H</v>
          </cell>
          <cell r="D7572">
            <v>0.28999999999999998</v>
          </cell>
        </row>
        <row r="7573">
          <cell r="A7573">
            <v>95316</v>
          </cell>
          <cell r="B7573" t="str">
            <v>CURSO DE CAPACITAÇÃO PARA AUXILIAR DE ELETRICISTA (ENCARGOS COMPLEMENTARES) - HORISTA</v>
          </cell>
          <cell r="C7573" t="str">
            <v>H</v>
          </cell>
          <cell r="D7573">
            <v>0.63</v>
          </cell>
        </row>
        <row r="7574">
          <cell r="A7574">
            <v>95317</v>
          </cell>
          <cell r="B7574" t="str">
            <v>CURSO DE CAPACITAÇÃO PARA AUXILIAR DE ENCANADOR OU BOMBEIRO HIDRÁULICO (ENCARGOS COMPLEMENTARES) - HORISTA</v>
          </cell>
          <cell r="C7574" t="str">
            <v>H</v>
          </cell>
          <cell r="D7574">
            <v>0.3</v>
          </cell>
        </row>
        <row r="7575">
          <cell r="A7575">
            <v>95318</v>
          </cell>
          <cell r="B7575" t="str">
            <v>CURSO DE CAPACITAÇÃO PARA AUXILIAR DE LABORATÓRIO (ENCARGOS COMPLEMENTARES) - HORISTA</v>
          </cell>
          <cell r="C7575" t="str">
            <v>H</v>
          </cell>
          <cell r="D7575">
            <v>0.24</v>
          </cell>
        </row>
        <row r="7576">
          <cell r="A7576">
            <v>95319</v>
          </cell>
          <cell r="B7576" t="str">
            <v>CURSO DE CAPACITAÇÃO PARA AUXILIAR DE MECÂNICO (ENCARGOS COMPLEMENTARES) - HORISTA</v>
          </cell>
          <cell r="C7576" t="str">
            <v>H</v>
          </cell>
          <cell r="D7576">
            <v>0.19</v>
          </cell>
        </row>
        <row r="7577">
          <cell r="A7577">
            <v>95320</v>
          </cell>
          <cell r="B7577" t="str">
            <v>CURSO DE CAPACITAÇÃO PARA AUXILIAR DE SERRALHEIRO (ENCARGOS COMPLEMENTARES) - HORISTA</v>
          </cell>
          <cell r="C7577" t="str">
            <v>H</v>
          </cell>
          <cell r="D7577">
            <v>0.19</v>
          </cell>
        </row>
        <row r="7578">
          <cell r="A7578">
            <v>95321</v>
          </cell>
          <cell r="B7578" t="str">
            <v>CURSO DE CAPACITAÇÃO PARA AUXILIAR DE SERVIÇOS GERAIS (ENCARGOS COMPLEMENTARES) - HORISTA</v>
          </cell>
          <cell r="C7578" t="str">
            <v>H</v>
          </cell>
          <cell r="D7578">
            <v>0.17</v>
          </cell>
        </row>
        <row r="7579">
          <cell r="A7579">
            <v>95322</v>
          </cell>
          <cell r="B7579" t="str">
            <v>CURSO DE CAPACITAÇÃO PARA AUXILIAR DE TOPÓGRAFO (ENCARGOS COMPLEMENTARES) - HORISTA</v>
          </cell>
          <cell r="C7579" t="str">
            <v>H</v>
          </cell>
          <cell r="D7579">
            <v>0.13</v>
          </cell>
        </row>
        <row r="7580">
          <cell r="A7580">
            <v>95323</v>
          </cell>
          <cell r="B7580" t="str">
            <v>CURSO DE CAPACITAÇÃO PARA AUXILIAR TÉCNICO DE ENGENHARIA (ENCARGOS COMPLEMENTARES) - HORISTA</v>
          </cell>
          <cell r="C7580" t="str">
            <v>H</v>
          </cell>
          <cell r="D7580">
            <v>0.35</v>
          </cell>
        </row>
        <row r="7581">
          <cell r="A7581">
            <v>95324</v>
          </cell>
          <cell r="B7581" t="str">
            <v>CURSO DE CAPACITAÇÃO PARA AZULEJISTA OU LADRILHISTA (ENCARGOS COMPLEMENTARES) - HORISTA</v>
          </cell>
          <cell r="C7581" t="str">
            <v>H</v>
          </cell>
          <cell r="D7581">
            <v>0.32</v>
          </cell>
        </row>
        <row r="7582">
          <cell r="A7582">
            <v>95325</v>
          </cell>
          <cell r="B7582" t="str">
            <v>CURSO DE CAPACITAÇÃO PARA BLASTER, DINAMITADOR OU CABO DE FOGO (ENCARGOS COMPLEMENTARES) - HORISTA</v>
          </cell>
          <cell r="C7582" t="str">
            <v>H</v>
          </cell>
          <cell r="D7582">
            <v>0.41</v>
          </cell>
        </row>
        <row r="7583">
          <cell r="A7583">
            <v>95328</v>
          </cell>
          <cell r="B7583" t="str">
            <v>CURSO DE CAPACITAÇÃO PARA CALCETEIRO (ENCARGOS COMPLEMENTARES) - HORISTA</v>
          </cell>
          <cell r="C7583" t="str">
            <v>H</v>
          </cell>
          <cell r="D7583">
            <v>0.21</v>
          </cell>
        </row>
        <row r="7584">
          <cell r="A7584">
            <v>95329</v>
          </cell>
          <cell r="B7584" t="str">
            <v>CURSO DE CAPACITAÇÃO PARA CARPINTEIRO DE ESQUADRIA (ENCARGOS COMPLEMENTARES) - HORISTA</v>
          </cell>
          <cell r="C7584" t="str">
            <v>H</v>
          </cell>
          <cell r="D7584">
            <v>0.35</v>
          </cell>
        </row>
        <row r="7585">
          <cell r="A7585">
            <v>95330</v>
          </cell>
          <cell r="B7585" t="str">
            <v>CURSO DE CAPACITAÇÃO PARA CARPINTEIRO DE FÔRMAS (ENCARGOS COMPLEMENTARES) - HORISTA</v>
          </cell>
          <cell r="C7585" t="str">
            <v>H</v>
          </cell>
          <cell r="D7585">
            <v>0.27</v>
          </cell>
        </row>
        <row r="7586">
          <cell r="A7586">
            <v>95331</v>
          </cell>
          <cell r="B7586" t="str">
            <v>CURSO DE CAPACITAÇÃO PARA CAVOUQUEIRO OU OPERADOR PERFURATRIZ/ROMPEDOR (ENCARGOS COMPLEMENTARES) - HORISTA</v>
          </cell>
          <cell r="C7586" t="str">
            <v>H</v>
          </cell>
          <cell r="D7586">
            <v>0.17</v>
          </cell>
        </row>
        <row r="7587">
          <cell r="A7587">
            <v>95332</v>
          </cell>
          <cell r="B7587" t="str">
            <v>CURSO DE CAPACITAÇÃO PARA ELETRICISTA (ENCARGOS COMPLEMENTARES) - HORISTA</v>
          </cell>
          <cell r="C7587" t="str">
            <v>H</v>
          </cell>
          <cell r="D7587">
            <v>1.03</v>
          </cell>
        </row>
        <row r="7588">
          <cell r="A7588">
            <v>95334</v>
          </cell>
          <cell r="B7588" t="str">
            <v>CURSO DE CAPACITAÇÃO PARA ELETROTÉCNICO (ENCARGOS COMPLEMENTARES) - HORISTA</v>
          </cell>
          <cell r="C7588" t="str">
            <v>H</v>
          </cell>
          <cell r="D7588">
            <v>0.98</v>
          </cell>
        </row>
        <row r="7589">
          <cell r="A7589">
            <v>95335</v>
          </cell>
          <cell r="B7589" t="str">
            <v>CURSO DE CAPACITAÇÃO PARA ENCANADOR OU BOMBEIRO HIDRÁULICO (ENCARGOS COMPLEMENTARES) - HORISTA</v>
          </cell>
          <cell r="C7589" t="str">
            <v>H</v>
          </cell>
          <cell r="D7589">
            <v>0.37</v>
          </cell>
        </row>
        <row r="7590">
          <cell r="A7590">
            <v>95337</v>
          </cell>
          <cell r="B7590" t="str">
            <v>CURSO DE CAPACITAÇÃO PARA GESSEIRO (ENCARGOS COMPLEMENTARES) - HORISTA</v>
          </cell>
          <cell r="C7590" t="str">
            <v>H</v>
          </cell>
          <cell r="D7590">
            <v>0.18</v>
          </cell>
        </row>
        <row r="7591">
          <cell r="A7591">
            <v>95338</v>
          </cell>
          <cell r="B7591" t="str">
            <v>CURSO DE CAPACITAÇÃO PARA IMPERMEABILIZADOR (ENCARGOS COMPLEMENTARES) - HORISTA</v>
          </cell>
          <cell r="C7591" t="str">
            <v>H</v>
          </cell>
          <cell r="D7591">
            <v>0.42</v>
          </cell>
        </row>
        <row r="7592">
          <cell r="A7592">
            <v>95339</v>
          </cell>
          <cell r="B7592" t="str">
            <v>CURSO DE CAPACITAÇÃO PARA MAÇARIQUEIRO (ENCARGOS COMPLEMENTARES) - HORISTA</v>
          </cell>
          <cell r="C7592" t="str">
            <v>H</v>
          </cell>
          <cell r="D7592">
            <v>0.42</v>
          </cell>
        </row>
        <row r="7593">
          <cell r="A7593">
            <v>95340</v>
          </cell>
          <cell r="B7593" t="str">
            <v>CURSO DE CAPACITAÇÃO PARA MARCENEIRO (ENCARGOS COMPLEMENTARES) - HORISTA</v>
          </cell>
          <cell r="C7593" t="str">
            <v>H</v>
          </cell>
          <cell r="D7593">
            <v>0.34</v>
          </cell>
        </row>
        <row r="7594">
          <cell r="A7594">
            <v>95341</v>
          </cell>
          <cell r="B7594" t="str">
            <v>CURSO DE CAPACITAÇÃO PARA MARMORISTA/GRANITEIRO (ENCARGOS COMPLEMENTARES) - HORISTA</v>
          </cell>
          <cell r="C7594" t="str">
            <v>H</v>
          </cell>
          <cell r="D7594">
            <v>0.32</v>
          </cell>
        </row>
        <row r="7595">
          <cell r="A7595">
            <v>95342</v>
          </cell>
          <cell r="B7595" t="str">
            <v>CURSO DE CAPACITAÇÃO PARA MECÂNICO DE EQUIPAMENTOS PESADOS (ENCARGOS COMPLEMENTARES) - HORISTA</v>
          </cell>
          <cell r="C7595" t="str">
            <v>H</v>
          </cell>
          <cell r="D7595">
            <v>0.28000000000000003</v>
          </cell>
        </row>
        <row r="7596">
          <cell r="A7596">
            <v>95343</v>
          </cell>
          <cell r="B7596" t="str">
            <v>CURSO DE CAPACITAÇÃO PARA MONTADOR  DE TUBO AÇO/EQUIPAMENTOS (ENCARGOS COMPLEMENTARES) - HORISTA</v>
          </cell>
          <cell r="C7596" t="str">
            <v>H</v>
          </cell>
          <cell r="D7596">
            <v>0.43</v>
          </cell>
        </row>
        <row r="7597">
          <cell r="A7597">
            <v>95344</v>
          </cell>
          <cell r="B7597" t="str">
            <v>CURSO DE CAPACITAÇÃO PARA MONTADOR DE ESTRUTURA METÁLICA (ENCARGOS COMPLEMENTARES) - HORISTA</v>
          </cell>
          <cell r="C7597" t="str">
            <v>H</v>
          </cell>
          <cell r="D7597">
            <v>0.28999999999999998</v>
          </cell>
        </row>
        <row r="7598">
          <cell r="A7598">
            <v>95345</v>
          </cell>
          <cell r="B7598" t="str">
            <v>CURSO DE CAPACITAÇÃO PARA MONTADOR ELETROMECÂNICO (ENCARGOS COMPLEMENTARES) - HORISTA</v>
          </cell>
          <cell r="C7598" t="str">
            <v>H</v>
          </cell>
          <cell r="D7598">
            <v>1.04</v>
          </cell>
        </row>
        <row r="7599">
          <cell r="A7599">
            <v>95346</v>
          </cell>
          <cell r="B7599" t="str">
            <v>CURSO DE CAPACITAÇÃO PARA MOTORISTA DE BASCULANTE (ENCARGOS COMPLEMENTARES) - HORISTA</v>
          </cell>
          <cell r="C7599" t="str">
            <v>H</v>
          </cell>
          <cell r="D7599">
            <v>0.11</v>
          </cell>
        </row>
        <row r="7600">
          <cell r="A7600">
            <v>95347</v>
          </cell>
          <cell r="B7600" t="str">
            <v>CURSO DE CAPACITAÇÃO PARA MOTORISTA DE CAMINHÃO (ENCARGOS COMPLEMENTARES) - HORISTA</v>
          </cell>
          <cell r="C7600" t="str">
            <v>H</v>
          </cell>
          <cell r="D7600">
            <v>0.11</v>
          </cell>
        </row>
        <row r="7601">
          <cell r="A7601">
            <v>95348</v>
          </cell>
          <cell r="B7601" t="str">
            <v>CURSO DE CAPACITAÇÃO PARA MOTORISTA DE CAMINHÃO E CARRETA (ENCARGOS COMPLEMENTARES) - HORISTA</v>
          </cell>
          <cell r="C7601" t="str">
            <v>H</v>
          </cell>
          <cell r="D7601">
            <v>0.13</v>
          </cell>
        </row>
        <row r="7602">
          <cell r="A7602">
            <v>95349</v>
          </cell>
          <cell r="B7602" t="str">
            <v>CURSO DE CAPACITAÇÃO PARA MOTORISTA DE VEÍCULO LEVE (ENCARGOS COMPLEMENTARES) - HORISTA</v>
          </cell>
          <cell r="C7602" t="str">
            <v>H</v>
          </cell>
          <cell r="D7602">
            <v>0.09</v>
          </cell>
        </row>
        <row r="7603">
          <cell r="A7603">
            <v>95351</v>
          </cell>
          <cell r="B7603" t="str">
            <v>CURSO DE CAPACITAÇÃO PARA MOTORISTA OPERADOR DE MUNCK (ENCARGOS COMPLEMENTARES) - HORISTA</v>
          </cell>
          <cell r="C7603" t="str">
            <v>H</v>
          </cell>
          <cell r="D7603">
            <v>0.39</v>
          </cell>
        </row>
        <row r="7604">
          <cell r="A7604">
            <v>95352</v>
          </cell>
          <cell r="B7604" t="str">
            <v>CURSO DE CAPACITAÇÃO PARA NIVELADOR (ENCARGOS COMPLEMENTARES) - HORISTA</v>
          </cell>
          <cell r="C7604" t="str">
            <v>H</v>
          </cell>
          <cell r="D7604">
            <v>0.14000000000000001</v>
          </cell>
        </row>
        <row r="7605">
          <cell r="A7605">
            <v>95354</v>
          </cell>
          <cell r="B7605" t="str">
            <v>CURSO DE CAPACITAÇÃO PARA OPERADOR DE BETONEIRA (CAMINHÃO) (ENCARGOS COMPLEMENTARES) - HORISTA</v>
          </cell>
          <cell r="C7605" t="str">
            <v>H</v>
          </cell>
          <cell r="D7605">
            <v>0.22</v>
          </cell>
        </row>
        <row r="7606">
          <cell r="A7606">
            <v>95355</v>
          </cell>
          <cell r="B7606" t="str">
            <v>CURSO DE CAPACITAÇÃO PARA OPERADOR DE COMPRESSOR OU COMPRESSORISTA (ENCARGOS COMPLEMENTARES) - HORISTA</v>
          </cell>
          <cell r="C7606" t="str">
            <v>H</v>
          </cell>
          <cell r="D7606">
            <v>0.13</v>
          </cell>
        </row>
        <row r="7607">
          <cell r="A7607">
            <v>95356</v>
          </cell>
          <cell r="B7607" t="str">
            <v>CURSO DE CAPACITAÇÃO PARA OPERADOR DE DEMARCADORA DE FAIXAS (ENCARGOS COMPLEMENTARES) - HORISTA</v>
          </cell>
          <cell r="C7607" t="str">
            <v>H</v>
          </cell>
          <cell r="D7607">
            <v>0.22</v>
          </cell>
        </row>
        <row r="7608">
          <cell r="A7608">
            <v>95357</v>
          </cell>
          <cell r="B7608" t="str">
            <v>CURSO DE CAPACITAÇÃO PARA OPERADOR DE ESCAVADEIRA (ENCARGOS COMPLEMENTARES) - HORISTA</v>
          </cell>
          <cell r="C7608" t="str">
            <v>H</v>
          </cell>
          <cell r="D7608">
            <v>0.34</v>
          </cell>
        </row>
        <row r="7609">
          <cell r="A7609">
            <v>95358</v>
          </cell>
          <cell r="B7609" t="str">
            <v>CURSO DE CAPACITAÇÃO PARA OPERADOR DE GUINCHO (ENCARGOS COMPLEMENTARES) - HORISTA</v>
          </cell>
          <cell r="C7609" t="str">
            <v>H</v>
          </cell>
          <cell r="D7609">
            <v>0.36</v>
          </cell>
        </row>
        <row r="7610">
          <cell r="A7610">
            <v>95359</v>
          </cell>
          <cell r="B7610" t="str">
            <v>CURSO DE CAPACITAÇÃO PARA OPERADOR DE GUINDASTE (ENCARGOS COMPLEMENTARES) - HORISTA</v>
          </cell>
          <cell r="C7610" t="str">
            <v>H</v>
          </cell>
          <cell r="D7610">
            <v>0.64</v>
          </cell>
        </row>
        <row r="7611">
          <cell r="A7611">
            <v>95360</v>
          </cell>
          <cell r="B7611" t="str">
            <v>CURSO DE CAPACITAÇÃO PARA OPERADOR DE MÁQUINAS E EQUIPAMENTOS (ENCARGOS COMPLEMENTARES) - HORISTA</v>
          </cell>
          <cell r="C7611" t="str">
            <v>H</v>
          </cell>
          <cell r="D7611">
            <v>0.35</v>
          </cell>
        </row>
        <row r="7612">
          <cell r="A7612">
            <v>95361</v>
          </cell>
          <cell r="B7612" t="str">
            <v>CURSO DE CAPACITAÇÃO PARA OPERADOR DE MARTELETE OU MARTELETEIRO (ENCARGOS COMPLEMENTARES) - HORISTA</v>
          </cell>
          <cell r="C7612" t="str">
            <v>H</v>
          </cell>
          <cell r="D7612">
            <v>0.16</v>
          </cell>
        </row>
        <row r="7613">
          <cell r="A7613">
            <v>95362</v>
          </cell>
          <cell r="B7613" t="str">
            <v>CURSO DE CAPACITAÇÃO PARA OPERADOR DE MOTO-ESCREIPER (ENCARGOS COMPLEMENTARES) - HORISTA</v>
          </cell>
          <cell r="C7613" t="str">
            <v>H</v>
          </cell>
          <cell r="D7613">
            <v>0.3</v>
          </cell>
        </row>
        <row r="7614">
          <cell r="A7614">
            <v>95363</v>
          </cell>
          <cell r="B7614" t="str">
            <v>CURSO DE CAPACITAÇÃO PARA OPERADOR DE MOTONIVELADORA (ENCARGOS COMPLEMENTARES) - HORISTA</v>
          </cell>
          <cell r="C7614" t="str">
            <v>H</v>
          </cell>
          <cell r="D7614">
            <v>0.3</v>
          </cell>
        </row>
        <row r="7615">
          <cell r="A7615">
            <v>95364</v>
          </cell>
          <cell r="B7615" t="str">
            <v>CURSO DE CAPACITAÇÃO PARA OPERADOR DE PÁ CARREGADEIRA (ENCARGOS COMPLEMENTARES) - HORISTA</v>
          </cell>
          <cell r="C7615" t="str">
            <v>H</v>
          </cell>
          <cell r="D7615">
            <v>0.22</v>
          </cell>
        </row>
        <row r="7616">
          <cell r="A7616">
            <v>95365</v>
          </cell>
          <cell r="B7616" t="str">
            <v>CURSO DE CAPACITAÇÃO PARA OPERADOR DE PAVIMENTADORA (ENCARGOS COMPLEMENTARES) - HORISTA</v>
          </cell>
          <cell r="C7616" t="str">
            <v>H</v>
          </cell>
          <cell r="D7616">
            <v>0.22</v>
          </cell>
        </row>
        <row r="7617">
          <cell r="A7617">
            <v>95366</v>
          </cell>
          <cell r="B7617" t="str">
            <v>CURSO DE CAPACITAÇÃO PARA OPERADOR DE ROLO COMPACTADOR (ENCARGOS COMPLEMENTARES) - HORISTA</v>
          </cell>
          <cell r="C7617" t="str">
            <v>H</v>
          </cell>
          <cell r="D7617">
            <v>0.18</v>
          </cell>
        </row>
        <row r="7618">
          <cell r="A7618">
            <v>95367</v>
          </cell>
          <cell r="B7618" t="str">
            <v>CURSO DE CAPACITAÇÃO PARA OPERADOR DE USINA DE ASFALTO, DE SOLOS OU DE CONCRETO (ENCARGOS COMPLEMENTARES) - HORISTA</v>
          </cell>
          <cell r="C7618" t="str">
            <v>H</v>
          </cell>
          <cell r="D7618">
            <v>0.3</v>
          </cell>
        </row>
        <row r="7619">
          <cell r="A7619">
            <v>95368</v>
          </cell>
          <cell r="B7619" t="str">
            <v>CURSO DE CAPACITAÇÃO PARA OPERADOR JATO DE AREIA OU JATISTA (ENCARGOS COMPLEMENTARES) - HORISTA</v>
          </cell>
          <cell r="C7619" t="str">
            <v>H</v>
          </cell>
          <cell r="D7619">
            <v>0.2</v>
          </cell>
        </row>
        <row r="7620">
          <cell r="A7620">
            <v>95369</v>
          </cell>
          <cell r="B7620" t="str">
            <v>CURSO DE CAPACITAÇÃO PARA OPERADOR PARA BATE ESTACAS (ENCARGOS COMPLEMENTARES) - HORISTA</v>
          </cell>
          <cell r="C7620" t="str">
            <v>H</v>
          </cell>
          <cell r="D7620">
            <v>0.24</v>
          </cell>
        </row>
        <row r="7621">
          <cell r="A7621">
            <v>95370</v>
          </cell>
          <cell r="B7621" t="str">
            <v>CURSO DE CAPACITAÇÃO PARA PASTILHEIRO (ENCARGOS COMPLEMENTARES) - HORISTA</v>
          </cell>
          <cell r="C7621" t="str">
            <v>H</v>
          </cell>
          <cell r="D7621">
            <v>0.32</v>
          </cell>
        </row>
        <row r="7622">
          <cell r="A7622">
            <v>95371</v>
          </cell>
          <cell r="B7622" t="str">
            <v>CURSO DE CAPACITAÇÃO PARA PEDREIRO (ENCARGOS COMPLEMENTARES) - HORISTA</v>
          </cell>
          <cell r="C7622" t="str">
            <v>H</v>
          </cell>
          <cell r="D7622">
            <v>0.46</v>
          </cell>
        </row>
        <row r="7623">
          <cell r="A7623">
            <v>95372</v>
          </cell>
          <cell r="B7623" t="str">
            <v>CURSO DE CAPACITAÇÃO PARA PINTOR (ENCARGOS COMPLEMENTARES) - HORISTA</v>
          </cell>
          <cell r="C7623" t="str">
            <v>H</v>
          </cell>
          <cell r="D7623">
            <v>0.32</v>
          </cell>
        </row>
        <row r="7624">
          <cell r="A7624">
            <v>95373</v>
          </cell>
          <cell r="B7624" t="str">
            <v>CURSO DE CAPACITAÇÃO PARA PINTOR DE LETREIROS (ENCARGOS COMPLEMENTARES) - HORISTA</v>
          </cell>
          <cell r="C7624" t="str">
            <v>H</v>
          </cell>
          <cell r="D7624">
            <v>0.28999999999999998</v>
          </cell>
        </row>
        <row r="7625">
          <cell r="A7625">
            <v>95374</v>
          </cell>
          <cell r="B7625" t="str">
            <v>CURSO DE CAPACITAÇÃO PARA PINTOR PARA TINTA EPÓXI (ENCARGOS COMPLEMENTARES) - HORISTA</v>
          </cell>
          <cell r="C7625" t="str">
            <v>H</v>
          </cell>
          <cell r="D7625">
            <v>0.32</v>
          </cell>
        </row>
        <row r="7626">
          <cell r="A7626">
            <v>95375</v>
          </cell>
          <cell r="B7626" t="str">
            <v>CURSO DE CAPACITAÇÃO PARA POCEIRO (ENCARGOS COMPLEMENTARES) - HORISTA</v>
          </cell>
          <cell r="C7626" t="str">
            <v>H</v>
          </cell>
          <cell r="D7626">
            <v>0.45</v>
          </cell>
        </row>
        <row r="7627">
          <cell r="A7627">
            <v>95376</v>
          </cell>
          <cell r="B7627" t="str">
            <v>CURSO DE CAPACITAÇÃO PARA RASTELEIRO (ENCARGOS COMPLEMENTARES) - HORISTA</v>
          </cell>
          <cell r="C7627" t="str">
            <v>H</v>
          </cell>
          <cell r="D7627">
            <v>0.09</v>
          </cell>
        </row>
        <row r="7628">
          <cell r="A7628">
            <v>95377</v>
          </cell>
          <cell r="B7628" t="str">
            <v>CURSO DE CAPACITAÇÃO PARA SERRALHEIRO (ENCARGOS COMPLEMENTARES) - HORISTA</v>
          </cell>
          <cell r="C7628" t="str">
            <v>H</v>
          </cell>
          <cell r="D7628">
            <v>0.28999999999999998</v>
          </cell>
        </row>
        <row r="7629">
          <cell r="A7629">
            <v>95378</v>
          </cell>
          <cell r="B7629" t="str">
            <v>CURSO DE CAPACITAÇÃO PARA SERVENTE (ENCARGOS COMPLEMENTARES) - HORISTA</v>
          </cell>
          <cell r="C7629" t="str">
            <v>H</v>
          </cell>
          <cell r="D7629">
            <v>0.31</v>
          </cell>
        </row>
        <row r="7630">
          <cell r="A7630">
            <v>95379</v>
          </cell>
          <cell r="B7630" t="str">
            <v>CURSO DE CAPACITAÇÃO PARA SOLDADOR (ENCARGOS COMPLEMENTARES) - HORISTA</v>
          </cell>
          <cell r="C7630" t="str">
            <v>H</v>
          </cell>
          <cell r="D7630">
            <v>0.28000000000000003</v>
          </cell>
        </row>
        <row r="7631">
          <cell r="A7631">
            <v>95380</v>
          </cell>
          <cell r="B7631" t="str">
            <v>CURSO DE CAPACITAÇÃO PARA SOLDADOR A (PARA SOLDA A SER TESTADA COM RAIOS  X ) (ENCARGOS COMPLEMENTARES) - HORISTA</v>
          </cell>
          <cell r="C7631" t="str">
            <v>H</v>
          </cell>
          <cell r="D7631">
            <v>0.33</v>
          </cell>
        </row>
        <row r="7632">
          <cell r="A7632">
            <v>95383</v>
          </cell>
          <cell r="B7632" t="str">
            <v>CURSO DE CAPACITAÇÃO PARA TÉCNICO DE LABORATÓRIO (ENCARGOS COMPLEMENTARES) - HORISTA</v>
          </cell>
          <cell r="C7632" t="str">
            <v>H</v>
          </cell>
          <cell r="D7632">
            <v>0.4</v>
          </cell>
        </row>
        <row r="7633">
          <cell r="A7633">
            <v>95384</v>
          </cell>
          <cell r="B7633" t="str">
            <v>CURSO DE CAPACITAÇÃO PARA TÉCNICO DE SONDAGEM (ENCARGOS COMPLEMENTARES) - HORISTA</v>
          </cell>
          <cell r="C7633" t="str">
            <v>H</v>
          </cell>
          <cell r="D7633">
            <v>0.59</v>
          </cell>
        </row>
        <row r="7634">
          <cell r="A7634">
            <v>95385</v>
          </cell>
          <cell r="B7634" t="str">
            <v>CURSO DE CAPACITAÇÃO PARA TELHADISTA (ENCARGOS COMPLEMENTARES) - HORISTA</v>
          </cell>
          <cell r="C7634" t="str">
            <v>H</v>
          </cell>
          <cell r="D7634">
            <v>0.27</v>
          </cell>
        </row>
        <row r="7635">
          <cell r="A7635">
            <v>95386</v>
          </cell>
          <cell r="B7635" t="str">
            <v>CURSO DE CAPACITAÇÃO PARA TRATORISTA (ENCARGOS COMPLEMENTARES) - HORISTA</v>
          </cell>
          <cell r="C7635" t="str">
            <v>H</v>
          </cell>
          <cell r="D7635">
            <v>0.35</v>
          </cell>
        </row>
        <row r="7636">
          <cell r="A7636">
            <v>95387</v>
          </cell>
          <cell r="B7636" t="str">
            <v>CURSO DE CAPACITAÇÃO PARA VIDRACEIRO (ENCARGOS COMPLEMENTARES) - HORISTA</v>
          </cell>
          <cell r="C7636" t="str">
            <v>H</v>
          </cell>
          <cell r="D7636">
            <v>0.26</v>
          </cell>
        </row>
        <row r="7637">
          <cell r="A7637">
            <v>95389</v>
          </cell>
          <cell r="B7637" t="str">
            <v>CURSO DE CAPACITAÇÃO PARA OPERADOR DE BETONEIRA ESTACIONÁRIA/MISTURADOR (ENCARGOS COMPLEMENTARES) - HORISTA</v>
          </cell>
          <cell r="C7637" t="str">
            <v>H</v>
          </cell>
          <cell r="D7637">
            <v>0.19</v>
          </cell>
        </row>
        <row r="7638">
          <cell r="A7638">
            <v>95390</v>
          </cell>
          <cell r="B7638" t="str">
            <v>CURSO DE CAPACITAÇÃO PARA JARDINEIRO (ENCARGOS COMPLEMENTARES) - HORISTA</v>
          </cell>
          <cell r="C7638" t="str">
            <v>H</v>
          </cell>
          <cell r="D7638">
            <v>0.08</v>
          </cell>
        </row>
        <row r="7639">
          <cell r="A7639">
            <v>95392</v>
          </cell>
          <cell r="B7639" t="str">
            <v>CURSO DE CAPACITAÇÃO PARA ALMOXARIFE (ENCARGOS COMPLEMENTARES) - HORISTA</v>
          </cell>
          <cell r="C7639" t="str">
            <v>H</v>
          </cell>
          <cell r="D7639">
            <v>0.12</v>
          </cell>
        </row>
        <row r="7640">
          <cell r="A7640">
            <v>95393</v>
          </cell>
          <cell r="B7640" t="str">
            <v>CURSO DE CAPACITAÇÃO PARA APONTADOR OU APROPRIADOR (ENCARGOS COMPLEMENTARES) - HORISTA</v>
          </cell>
          <cell r="C7640" t="str">
            <v>H</v>
          </cell>
          <cell r="D7640">
            <v>0.51</v>
          </cell>
        </row>
        <row r="7641">
          <cell r="A7641">
            <v>95394</v>
          </cell>
          <cell r="B7641" t="str">
            <v>CURSO DE CAPACITAÇÃO PARA ARQUITETO DE OBRA JÚNIOR (ENCARGOS COMPLEMENTARES) - HORISTA</v>
          </cell>
          <cell r="C7641" t="str">
            <v>H</v>
          </cell>
          <cell r="D7641">
            <v>0.87</v>
          </cell>
        </row>
        <row r="7642">
          <cell r="A7642">
            <v>95395</v>
          </cell>
          <cell r="B7642" t="str">
            <v>CURSO DE CAPACITAÇÃO PARA ARQUITETO DE OBRA PLENO (ENCARGOS COMPLEMENTARES) - HORISTA</v>
          </cell>
          <cell r="C7642" t="str">
            <v>H</v>
          </cell>
          <cell r="D7642">
            <v>0.99</v>
          </cell>
        </row>
        <row r="7643">
          <cell r="A7643">
            <v>95396</v>
          </cell>
          <cell r="B7643" t="str">
            <v>CURSO DE CAPACITAÇÃO PARA ARQUITETO DE OBRA SÊNIOR (ENCARGOS COMPLEMENTARES) - HORISTA</v>
          </cell>
          <cell r="C7643" t="str">
            <v>H</v>
          </cell>
          <cell r="D7643">
            <v>1.03</v>
          </cell>
        </row>
        <row r="7644">
          <cell r="A7644">
            <v>95398</v>
          </cell>
          <cell r="B7644" t="str">
            <v>CURSO DE CAPACITAÇÃO PARA AUXILIAR DE ESCRITÓRIO (ENCARGOS COMPLEMENTARES) - HORISTA</v>
          </cell>
          <cell r="C7644" t="str">
            <v>H</v>
          </cell>
          <cell r="D7644">
            <v>0.08</v>
          </cell>
        </row>
        <row r="7645">
          <cell r="A7645">
            <v>95400</v>
          </cell>
          <cell r="B7645" t="str">
            <v>CURSO DE CAPACITAÇÃO PARA DESENHISTA PROJETISTA (ENCARGOS COMPLEMENTARES) - HORISTA</v>
          </cell>
          <cell r="C7645" t="str">
            <v>H</v>
          </cell>
          <cell r="D7645">
            <v>0.11</v>
          </cell>
        </row>
        <row r="7646">
          <cell r="A7646">
            <v>95401</v>
          </cell>
          <cell r="B7646" t="str">
            <v>CURSO DE CAPACITAÇÃO PARA ENCARREGADO GERAL (ENCARGOS COMPLEMENTARES) - HORISTA</v>
          </cell>
          <cell r="C7646" t="str">
            <v>H</v>
          </cell>
          <cell r="D7646">
            <v>0.74</v>
          </cell>
        </row>
        <row r="7647">
          <cell r="A7647">
            <v>95402</v>
          </cell>
          <cell r="B7647" t="str">
            <v>CURSO DE CAPACITAÇÃO PARA ENGENHEIRO CIVIL DE OBRA JÚNIOR (ENCARGOS COMPLEMENTARES) - HORISTA</v>
          </cell>
          <cell r="C7647" t="str">
            <v>H</v>
          </cell>
          <cell r="D7647">
            <v>1.73</v>
          </cell>
        </row>
        <row r="7648">
          <cell r="A7648">
            <v>95403</v>
          </cell>
          <cell r="B7648" t="str">
            <v>CURSO DE CAPACITAÇÃO PARA ENGENHEIRO CIVIL DE OBRA PLENO (ENCARGOS COMPLEMENTARES) - HORISTA</v>
          </cell>
          <cell r="C7648" t="str">
            <v>H</v>
          </cell>
          <cell r="D7648">
            <v>1.86</v>
          </cell>
        </row>
        <row r="7649">
          <cell r="A7649">
            <v>95404</v>
          </cell>
          <cell r="B7649" t="str">
            <v>CURSO DE CAPACITAÇÃO PARA ENGENHEIRO CIVIL DE OBRA SÊNIOR (ENCARGOS COMPLEMENTARES) - HORISTA</v>
          </cell>
          <cell r="C7649" t="str">
            <v>H</v>
          </cell>
          <cell r="D7649">
            <v>2.17</v>
          </cell>
        </row>
        <row r="7650">
          <cell r="A7650">
            <v>95405</v>
          </cell>
          <cell r="B7650" t="str">
            <v>CURSO DE CAPACITAÇÃO PARA MESTRE DE OBRAS (ENCARGOS COMPLEMENTARES) - HORISTA</v>
          </cell>
          <cell r="C7650" t="str">
            <v>H</v>
          </cell>
          <cell r="D7650">
            <v>1.21</v>
          </cell>
        </row>
        <row r="7651">
          <cell r="A7651">
            <v>95406</v>
          </cell>
          <cell r="B7651" t="str">
            <v>CURSO DE CAPACITAÇÃO PARA TOPÓGRAFO (ENCARGOS COMPLEMENTARES) - HORISTA</v>
          </cell>
          <cell r="C7651" t="str">
            <v>H</v>
          </cell>
          <cell r="D7651">
            <v>0.3</v>
          </cell>
        </row>
        <row r="7652">
          <cell r="A7652">
            <v>95408</v>
          </cell>
          <cell r="B7652" t="str">
            <v>CURSO DE CAPACITAÇÃO  PARA MOTORISTA DE CAMINHÃO (ENCARGOS COMPLEMENTARES) - MENSALISTA</v>
          </cell>
          <cell r="C7652" t="str">
            <v>MES</v>
          </cell>
          <cell r="D7652">
            <v>14.69</v>
          </cell>
        </row>
        <row r="7653">
          <cell r="A7653">
            <v>95411</v>
          </cell>
          <cell r="B7653" t="str">
            <v>CURSO DE CAPACITAÇÃO PARA DESENHISTA PROJETISTA (ENCARGOS COMPLEMENTARES) - MENSALISTA</v>
          </cell>
          <cell r="C7653" t="str">
            <v>MES</v>
          </cell>
          <cell r="D7653">
            <v>15.16</v>
          </cell>
        </row>
        <row r="7654">
          <cell r="A7654">
            <v>95413</v>
          </cell>
          <cell r="B7654" t="str">
            <v>CURSO DE CAPACITAÇÃO PARA ALMOXARIFE (ENCARGOS COMPLEMENTARES) - MENSALISTA</v>
          </cell>
          <cell r="C7654" t="str">
            <v>MES</v>
          </cell>
          <cell r="D7654">
            <v>15.9</v>
          </cell>
        </row>
        <row r="7655">
          <cell r="A7655">
            <v>95414</v>
          </cell>
          <cell r="B7655" t="str">
            <v>CURSO DE CAPACITAÇÃO PARA APONTADOR OU APROPRIADOR (ENCARGOS COMPLEMENTARES) - MENSALISTA</v>
          </cell>
          <cell r="C7655" t="str">
            <v>MES</v>
          </cell>
          <cell r="D7655">
            <v>67.47</v>
          </cell>
        </row>
        <row r="7656">
          <cell r="A7656">
            <v>95415</v>
          </cell>
          <cell r="B7656" t="str">
            <v>CURSO DE CAPACITAÇÃO PARA ENGENHEIRO CIVIL DE OBRA JÚNIOR (ENCARGOS COMPLEMENTARES) - MENSALISTA</v>
          </cell>
          <cell r="C7656" t="str">
            <v>MES</v>
          </cell>
          <cell r="D7656">
            <v>227.39</v>
          </cell>
        </row>
        <row r="7657">
          <cell r="A7657">
            <v>95416</v>
          </cell>
          <cell r="B7657" t="str">
            <v>CURSO DE CAPACITAÇÃO PARA AUXILIAR DE ESCRITÓRIO (ENCARGOS COMPLEMENTARES) - MENSALISTA</v>
          </cell>
          <cell r="C7657" t="str">
            <v>MES</v>
          </cell>
          <cell r="D7657">
            <v>11.62</v>
          </cell>
        </row>
        <row r="7658">
          <cell r="A7658">
            <v>95417</v>
          </cell>
          <cell r="B7658" t="str">
            <v>CURSO DE CAPACITAÇÃO PARA ENGENHEIRO CIVIL DE OBRA PLENO (ENCARGOS COMPLEMENTARES) - MENSALISTA</v>
          </cell>
          <cell r="C7658" t="str">
            <v>MES</v>
          </cell>
          <cell r="D7658">
            <v>244.3</v>
          </cell>
        </row>
        <row r="7659">
          <cell r="A7659">
            <v>95418</v>
          </cell>
          <cell r="B7659" t="str">
            <v>CURSO DE CAPACITAÇÃO PARA ENGENHEIRO CIVIL DE OBRA SÊNIOR (ENCARGOS COMPLEMENTARES) - MENSALISTA</v>
          </cell>
          <cell r="C7659" t="str">
            <v>MES</v>
          </cell>
          <cell r="D7659">
            <v>285.66000000000003</v>
          </cell>
        </row>
        <row r="7660">
          <cell r="A7660">
            <v>95419</v>
          </cell>
          <cell r="B7660" t="str">
            <v>CURSO DE CAPACITAÇÃO PARA ARQUITETO JÚNIOR (ENCARGOS COMPLEMENTARES) - MENSALISTA</v>
          </cell>
          <cell r="C7660" t="str">
            <v>MES</v>
          </cell>
          <cell r="D7660">
            <v>115</v>
          </cell>
        </row>
        <row r="7661">
          <cell r="A7661">
            <v>95420</v>
          </cell>
          <cell r="B7661" t="str">
            <v>CURSO DE CAPACITAÇÃO PARA ARQUITETO PLENO (ENCARGOS COMPLEMENTARES) - MENSALISTA</v>
          </cell>
          <cell r="C7661" t="str">
            <v>MES</v>
          </cell>
          <cell r="D7661">
            <v>130.93</v>
          </cell>
        </row>
        <row r="7662">
          <cell r="A7662">
            <v>95421</v>
          </cell>
          <cell r="B7662" t="str">
            <v>CURSO DE CAPACITAÇÃO PARA ARQUITETO SÊNIOR (ENCARGOS COMPLEMENTARES) - MENSALISTA</v>
          </cell>
          <cell r="C7662" t="str">
            <v>MES</v>
          </cell>
          <cell r="D7662">
            <v>135.06</v>
          </cell>
        </row>
        <row r="7663">
          <cell r="A7663">
            <v>95422</v>
          </cell>
          <cell r="B7663" t="str">
            <v>CURSO DE CAPACITAÇÃO PARA ENCARREGADO GERAL DE OBRAS (ENCARGOS COMPLEMENTARES) - MENSALISTA</v>
          </cell>
          <cell r="C7663" t="str">
            <v>MES</v>
          </cell>
          <cell r="D7663">
            <v>97.97</v>
          </cell>
        </row>
        <row r="7664">
          <cell r="A7664">
            <v>95423</v>
          </cell>
          <cell r="B7664" t="str">
            <v>CURSO DE CAPACITAÇÃO PARA MESTRE DE OBRAS (ENCARGOS COMPLEMENTARES) - MENSALISTA</v>
          </cell>
          <cell r="C7664" t="str">
            <v>MES</v>
          </cell>
          <cell r="D7664">
            <v>159.82</v>
          </cell>
        </row>
        <row r="7665">
          <cell r="A7665">
            <v>95424</v>
          </cell>
          <cell r="B7665" t="str">
            <v>CURSO DE CAPACITAÇÃO PARA TOPÓGRAFO (ENCARGOS COMPLEMENTARES) - MENSALISTA</v>
          </cell>
          <cell r="C7665" t="str">
            <v>MES</v>
          </cell>
          <cell r="D7665">
            <v>39.4</v>
          </cell>
        </row>
        <row r="7666">
          <cell r="A7666">
            <v>100288</v>
          </cell>
          <cell r="B7666" t="str">
            <v>CURSO DE CAPACITAÇÃO PARA VIGIA DIURNO (ENCARGOS COMPLEMENTARES) - HORISTA</v>
          </cell>
          <cell r="C7666" t="str">
            <v>H</v>
          </cell>
          <cell r="D7666">
            <v>7.0000000000000007E-2</v>
          </cell>
        </row>
        <row r="7667">
          <cell r="A7667">
            <v>100289</v>
          </cell>
          <cell r="B7667" t="str">
            <v>VIGIA DIURNO COM ENCARGOS COMPLEMENTARES</v>
          </cell>
          <cell r="C7667" t="str">
            <v>H</v>
          </cell>
          <cell r="D7667">
            <v>21.46</v>
          </cell>
        </row>
        <row r="7668">
          <cell r="A7668">
            <v>100291</v>
          </cell>
          <cell r="B7668" t="str">
            <v>CURSO DE CAPACITAÇÃO PARA AJUDANTE DE PINTOR (ENCARGOS COMPLEMENTARES) - HORISTA</v>
          </cell>
          <cell r="C7668" t="str">
            <v>H</v>
          </cell>
          <cell r="D7668">
            <v>0.25</v>
          </cell>
        </row>
        <row r="7669">
          <cell r="A7669">
            <v>100293</v>
          </cell>
          <cell r="B7669" t="str">
            <v>CURSO DE CAPACITAÇÃO PARA AUXILIAR DE AZULEJISTA (ENCARGOS COMPLEMENTARES) - HORISTA</v>
          </cell>
          <cell r="C7669" t="str">
            <v>H</v>
          </cell>
          <cell r="D7669">
            <v>0.2</v>
          </cell>
        </row>
        <row r="7670">
          <cell r="A7670">
            <v>100295</v>
          </cell>
          <cell r="B7670" t="str">
            <v>CURSO DE CAPACITAÇÃO PARA MONTADOR DE ELETROELETRONICOS (ENCARGOS COMPLEMENTARES) - HORISTA</v>
          </cell>
          <cell r="C7670" t="str">
            <v>H</v>
          </cell>
          <cell r="D7670">
            <v>0.81</v>
          </cell>
        </row>
        <row r="7671">
          <cell r="A7671">
            <v>100298</v>
          </cell>
          <cell r="B7671" t="str">
            <v>CURSO DE CAPACITAÇÃO PARA MECÂNICO DE REFRIGERAÇÃO (ENCARGOS COMPLEMENTARES) - HORISTA</v>
          </cell>
          <cell r="C7671" t="str">
            <v>H</v>
          </cell>
          <cell r="D7671">
            <v>0.65</v>
          </cell>
        </row>
        <row r="7672">
          <cell r="A7672">
            <v>100299</v>
          </cell>
          <cell r="B7672" t="str">
            <v>CURSO DE CAPACITAÇÃO PARA TÉCNICO EM SEGURANÇA DO TRABALHO (ENCARGOS COMPLEMENTARES) - HORISTA</v>
          </cell>
          <cell r="C7672" t="str">
            <v>H</v>
          </cell>
          <cell r="D7672">
            <v>0.62</v>
          </cell>
        </row>
        <row r="7673">
          <cell r="A7673">
            <v>100301</v>
          </cell>
          <cell r="B7673" t="str">
            <v>AJUDANTE DE PINTOR COM ENCARGOS COMPLEMENTARES</v>
          </cell>
          <cell r="C7673" t="str">
            <v>H</v>
          </cell>
          <cell r="D7673">
            <v>25.18</v>
          </cell>
        </row>
        <row r="7674">
          <cell r="A7674">
            <v>100303</v>
          </cell>
          <cell r="B7674" t="str">
            <v>AUXILIAR DE AZULEJISTA COM ENCARGOS COMPLEMENTARES</v>
          </cell>
          <cell r="C7674" t="str">
            <v>H</v>
          </cell>
          <cell r="D7674">
            <v>20.66</v>
          </cell>
        </row>
        <row r="7675">
          <cell r="A7675">
            <v>100307</v>
          </cell>
          <cell r="B7675" t="str">
            <v>MONTADOR DE ELETROELETRÔNICOS COM ENCARGOS COMPLEMENTARES</v>
          </cell>
          <cell r="C7675" t="str">
            <v>H</v>
          </cell>
          <cell r="D7675">
            <v>32.14</v>
          </cell>
        </row>
        <row r="7676">
          <cell r="A7676">
            <v>100308</v>
          </cell>
          <cell r="B7676" t="str">
            <v>MECÂNICO DE REFRIGERAÇÃO COM ENCARGOS COMPLEMENTARES</v>
          </cell>
          <cell r="C7676" t="str">
            <v>H</v>
          </cell>
          <cell r="D7676">
            <v>29.75</v>
          </cell>
        </row>
        <row r="7677">
          <cell r="A7677">
            <v>100309</v>
          </cell>
          <cell r="B7677" t="str">
            <v>TÉCNICO EM SEGURANÇA DO TRABALHO COM ENCARGOS COMPLEMENTARES</v>
          </cell>
          <cell r="C7677" t="str">
            <v>H</v>
          </cell>
          <cell r="D7677">
            <v>32.99</v>
          </cell>
        </row>
        <row r="7678">
          <cell r="A7678">
            <v>100315</v>
          </cell>
          <cell r="B7678" t="str">
            <v>CURSO DE CAPACITAÇÃO PARA TÉCNICO EM SEGURANÇA DO TRABALHO (ENCARGOS COMPLEMENTARES) - MENSALISTA</v>
          </cell>
          <cell r="C7678" t="str">
            <v>MES</v>
          </cell>
          <cell r="D7678">
            <v>81.83</v>
          </cell>
        </row>
        <row r="7679">
          <cell r="A7679">
            <v>100321</v>
          </cell>
          <cell r="B7679" t="str">
            <v>TÉCNICO EM SEGURANÇA DO TRABALHO COM ENCARGOS COMPLEMENTARES</v>
          </cell>
          <cell r="C7679" t="str">
            <v>MES</v>
          </cell>
          <cell r="D7679">
            <v>5783.38</v>
          </cell>
        </row>
        <row r="7680">
          <cell r="A7680">
            <v>100533</v>
          </cell>
          <cell r="B7680" t="str">
            <v>TECNICO DE EDIFICACOES COM ENCARGOS COMPLEMENTARES</v>
          </cell>
          <cell r="C7680" t="str">
            <v>H</v>
          </cell>
          <cell r="D7680">
            <v>27.47</v>
          </cell>
        </row>
        <row r="7681">
          <cell r="A7681">
            <v>100534</v>
          </cell>
          <cell r="B7681" t="str">
            <v>TECNICO DE EDIFICACOES COM ENCARGOS COMPLEMENTARES</v>
          </cell>
          <cell r="C7681" t="str">
            <v>MES</v>
          </cell>
          <cell r="D7681">
            <v>4834.08</v>
          </cell>
        </row>
        <row r="7682">
          <cell r="A7682">
            <v>100535</v>
          </cell>
          <cell r="B7682" t="str">
            <v>CURSO DE CAPACITAÇÃO PARA TECNICO DE EDIFICACOES (ENCARGOS COMPLEMENTARES) - HORISTA</v>
          </cell>
          <cell r="C7682" t="str">
            <v>H</v>
          </cell>
          <cell r="D7682">
            <v>0.51</v>
          </cell>
        </row>
        <row r="7683">
          <cell r="A7683">
            <v>100536</v>
          </cell>
          <cell r="B7683" t="str">
            <v>CURSO DE CAPACITAÇÃO PARA TECNICO DE EDIFICACOES (ENCARGOS COMPLEMENTARES) - MENSALISTA</v>
          </cell>
          <cell r="C7683" t="str">
            <v>MES</v>
          </cell>
          <cell r="D7683">
            <v>67.349999999999994</v>
          </cell>
        </row>
        <row r="7684">
          <cell r="A7684">
            <v>101286</v>
          </cell>
          <cell r="B7684" t="str">
            <v>CURSO DE CAPACITAÇÃO PARA AJUDANTE DE ARMADOR (ENCARGOS COMPLEMENTARES) - MENSALISTA</v>
          </cell>
          <cell r="C7684" t="str">
            <v>MES</v>
          </cell>
          <cell r="D7684">
            <v>25.73</v>
          </cell>
        </row>
        <row r="7685">
          <cell r="A7685">
            <v>101287</v>
          </cell>
          <cell r="B7685" t="str">
            <v>CURSO DE CAPACITAÇÃO PARA AJUDANTE DE ELETRICISTA (ENCARGOS COMPLEMENTARES) - MENSALISTA</v>
          </cell>
          <cell r="C7685" t="str">
            <v>MES</v>
          </cell>
          <cell r="D7685">
            <v>83.2</v>
          </cell>
        </row>
        <row r="7686">
          <cell r="A7686">
            <v>101288</v>
          </cell>
          <cell r="B7686" t="str">
            <v>CURSO DE CAPACITAÇÃO PARA AJUDANTE DE ESTRUTURAS METÁLICAS(ENCARGOS COMPLEMENTARES) - MENSALISTA</v>
          </cell>
          <cell r="C7686" t="str">
            <v>MES</v>
          </cell>
          <cell r="D7686">
            <v>25.73</v>
          </cell>
        </row>
        <row r="7687">
          <cell r="A7687">
            <v>101289</v>
          </cell>
          <cell r="B7687" t="str">
            <v>CURSO DE CAPACITAÇÃO PARA AJUDANTE DE OPERAÇÃO EM GERAL (ENCARGOS COMPLEMENTARES) - MENSALISTA</v>
          </cell>
          <cell r="C7687" t="str">
            <v>MES</v>
          </cell>
          <cell r="D7687">
            <v>23.33</v>
          </cell>
        </row>
        <row r="7688">
          <cell r="A7688">
            <v>101290</v>
          </cell>
          <cell r="B7688" t="str">
            <v>CURSO DE CAPACITAÇÃO PARA AJUDANTE DE PINTOR (ENCARGOS COMPLEMENTARES) - MENSALISTA</v>
          </cell>
          <cell r="C7688" t="str">
            <v>MES</v>
          </cell>
          <cell r="D7688">
            <v>32.9</v>
          </cell>
        </row>
        <row r="7689">
          <cell r="A7689">
            <v>101291</v>
          </cell>
          <cell r="B7689" t="str">
            <v>CURSO DE CAPACITAÇÃO PARA AJUDANTE DE SERRALHEIRO (ENCARGOS COMPLEMENTARES) - MENSALISTA</v>
          </cell>
          <cell r="C7689" t="str">
            <v>MES</v>
          </cell>
          <cell r="D7689">
            <v>25.73</v>
          </cell>
        </row>
        <row r="7690">
          <cell r="A7690">
            <v>101292</v>
          </cell>
          <cell r="B7690" t="str">
            <v>CURSO DE CAPACITAÇÃO PARA AJUDANTE ESPECIALIZADO (ENCARGOS COMPLEMENTARES) - MENSALISTA</v>
          </cell>
          <cell r="C7690" t="str">
            <v>MES</v>
          </cell>
          <cell r="D7690">
            <v>23.33</v>
          </cell>
        </row>
        <row r="7691">
          <cell r="A7691">
            <v>101293</v>
          </cell>
          <cell r="B7691" t="str">
            <v>CURSO DE CAPACITAÇÃO PARA ARMADOR (ENCARGOS COMPLEMENTARES) - MENSALISTA</v>
          </cell>
          <cell r="C7691" t="str">
            <v>MES</v>
          </cell>
          <cell r="D7691">
            <v>33.35</v>
          </cell>
        </row>
        <row r="7692">
          <cell r="A7692">
            <v>101294</v>
          </cell>
          <cell r="B7692" t="str">
            <v>CURSO DE CAPACITAÇÃO PARA ASSENTADOR DE MANILHA (ENCARGOS COMPLEMENTARES) - MENSALISTA</v>
          </cell>
          <cell r="C7692" t="str">
            <v>MES</v>
          </cell>
          <cell r="D7692">
            <v>38.06</v>
          </cell>
        </row>
        <row r="7693">
          <cell r="A7693">
            <v>101295</v>
          </cell>
          <cell r="B7693" t="str">
            <v>CURSO DE CAPACITAÇÃO PARA AUXILIAR DE AZULEJISTA (ENCARGOS COMPLEMENTARES) - MENSALISTA</v>
          </cell>
          <cell r="C7693" t="str">
            <v>MES</v>
          </cell>
          <cell r="D7693">
            <v>26.59</v>
          </cell>
        </row>
        <row r="7694">
          <cell r="A7694">
            <v>101296</v>
          </cell>
          <cell r="B7694" t="str">
            <v>CURSO DE CAPACITAÇÃO PARA AUXILIAR DE ENCANADOR OU BOMBEIRO HIDRÁULICO (ENCARGOS COMPLEMENTARES) - MENSALISTA</v>
          </cell>
          <cell r="C7694" t="str">
            <v>MES</v>
          </cell>
          <cell r="D7694">
            <v>40.1</v>
          </cell>
        </row>
        <row r="7695">
          <cell r="A7695">
            <v>101297</v>
          </cell>
          <cell r="B7695" t="str">
            <v>CURSO DE CAPACITAÇÃO PARA AUXILIAR DE LABORATORISTA (ENCARGOS COMPLEMENTARES) - MENSALISTA</v>
          </cell>
          <cell r="C7695" t="str">
            <v>MES</v>
          </cell>
          <cell r="D7695">
            <v>31.69</v>
          </cell>
        </row>
        <row r="7696">
          <cell r="A7696">
            <v>101298</v>
          </cell>
          <cell r="B7696" t="str">
            <v>CURSO DE CAPACITAÇÃO PARA AUXILIAR DE MECANICO (ENCARGOS COMPLEMENTARES) - MENSALISTA</v>
          </cell>
          <cell r="C7696" t="str">
            <v>MES</v>
          </cell>
          <cell r="D7696">
            <v>25.73</v>
          </cell>
        </row>
        <row r="7697">
          <cell r="A7697">
            <v>101299</v>
          </cell>
          <cell r="B7697" t="str">
            <v>CURSO DE CAPACITAÇÃO PARA AUXILIAR DE PEDREIRO (ENCARGOS COMPLEMENTARES) - MENSALISTA</v>
          </cell>
          <cell r="C7697" t="str">
            <v>MES</v>
          </cell>
          <cell r="D7697">
            <v>32.9</v>
          </cell>
        </row>
        <row r="7698">
          <cell r="A7698">
            <v>101300</v>
          </cell>
          <cell r="B7698" t="str">
            <v>CURSO DE CAPACITAÇÃO PARA AUXILIAR DE SERVIÇOS GERAIS (ENCARGOS COMPLEMENTARES) - MENSALISTA</v>
          </cell>
          <cell r="C7698" t="str">
            <v>MES</v>
          </cell>
          <cell r="D7698">
            <v>22.65</v>
          </cell>
        </row>
        <row r="7699">
          <cell r="A7699">
            <v>101301</v>
          </cell>
          <cell r="B7699" t="str">
            <v>CURSO DE CAPACITAÇÃO PARA AUXILIAR DE TOPÓGRAFO (ENCARGOS COMPLEMENTARES) - MENSALISTA</v>
          </cell>
          <cell r="C7699" t="str">
            <v>MES</v>
          </cell>
          <cell r="D7699">
            <v>17.73</v>
          </cell>
        </row>
        <row r="7700">
          <cell r="A7700">
            <v>101302</v>
          </cell>
          <cell r="B7700" t="str">
            <v>CURSO DE CAPACITAÇÃO PARA AUXILIAR TÉCNICO DE ENGENHARIA (ENCARGOS COMPLEMENTARES) - MENSALISTA</v>
          </cell>
          <cell r="C7700" t="str">
            <v>MES</v>
          </cell>
          <cell r="D7700">
            <v>46.48</v>
          </cell>
        </row>
        <row r="7701">
          <cell r="A7701">
            <v>101303</v>
          </cell>
          <cell r="B7701" t="str">
            <v>CURSO DE CAPACITAÇÃO PARA MONTADOR DE ELETROELETRONICOS(ENCARGOS COMPLEMENTARES) - MENSALISTA</v>
          </cell>
          <cell r="C7701" t="str">
            <v>MES</v>
          </cell>
          <cell r="D7701">
            <v>106.35</v>
          </cell>
        </row>
        <row r="7702">
          <cell r="A7702">
            <v>101304</v>
          </cell>
          <cell r="B7702" t="str">
            <v>CURSO DE CAPACITAÇÃO PARA AZULEJISTA OU LADRILHISTA (ENCARGOS COMPLEMENTARES) - MENSALISTA</v>
          </cell>
          <cell r="C7702" t="str">
            <v>MES</v>
          </cell>
          <cell r="D7702">
            <v>42.65</v>
          </cell>
        </row>
        <row r="7703">
          <cell r="A7703">
            <v>101305</v>
          </cell>
          <cell r="B7703" t="str">
            <v>CURSO DE CAPACITAÇÃO PARA BLASTER, DINAMITADOR OU CABO DE FORÇA (ENCARGOS COMPLEMENTARES) - MENSALISTA</v>
          </cell>
          <cell r="C7703" t="str">
            <v>MES</v>
          </cell>
          <cell r="D7703">
            <v>54.02</v>
          </cell>
        </row>
        <row r="7704">
          <cell r="A7704">
            <v>101307</v>
          </cell>
          <cell r="B7704" t="str">
            <v>CURSO DE CAPACITAÇÃO PARA CALCETEIRO (ENCARGOS COMPLEMENTARES) - MENSALISTA</v>
          </cell>
          <cell r="C7704" t="str">
            <v>MES</v>
          </cell>
          <cell r="D7704">
            <v>28.29</v>
          </cell>
        </row>
        <row r="7705">
          <cell r="A7705">
            <v>101308</v>
          </cell>
          <cell r="B7705" t="str">
            <v>CURSO DE CAPACITAÇÃO PARA MONTADOR DE ESTRUTURAS METALICAS (ENCARGOS COMPLEMENTARES) - MENSALISTA</v>
          </cell>
          <cell r="C7705" t="str">
            <v>MES</v>
          </cell>
          <cell r="D7705">
            <v>38.57</v>
          </cell>
        </row>
        <row r="7706">
          <cell r="A7706">
            <v>101309</v>
          </cell>
          <cell r="B7706" t="str">
            <v>CURSO DE CAPACITAÇÃO PARA CARPINTEIRO AUXILIAR (ENCARGOS COMPLEMENTARES) - MENSALISTA</v>
          </cell>
          <cell r="C7706" t="str">
            <v>MES</v>
          </cell>
          <cell r="D7706">
            <v>32.9</v>
          </cell>
        </row>
        <row r="7707">
          <cell r="A7707">
            <v>101310</v>
          </cell>
          <cell r="B7707" t="str">
            <v>CURSO DE CAPACITAÇÃO PARA CARPINTEIRO DE ESQUADRIAS (ENCARGOS COMPLEMENTARES) - MENSALISTA</v>
          </cell>
          <cell r="C7707" t="str">
            <v>MES</v>
          </cell>
          <cell r="D7707">
            <v>46.02</v>
          </cell>
        </row>
        <row r="7708">
          <cell r="A7708">
            <v>101311</v>
          </cell>
          <cell r="B7708" t="str">
            <v>CURSO DE CAPACITAÇÃO PARA CARPINTEIRO DE FORMAS (ENCARGOS COMPLEMENTARES) - MENSALISTA</v>
          </cell>
          <cell r="C7708" t="str">
            <v>MES</v>
          </cell>
          <cell r="D7708">
            <v>35.99</v>
          </cell>
        </row>
        <row r="7709">
          <cell r="A7709">
            <v>101312</v>
          </cell>
          <cell r="B7709" t="str">
            <v>CURSO DE CAPACITAÇÃO PARA CAVOUQUEIRO OU OPERADOR DE PERFURATRIZ (ENCARGOS COMPLEMENTARES) - MENSALISTA</v>
          </cell>
          <cell r="C7709" t="str">
            <v>MES</v>
          </cell>
          <cell r="D7709">
            <v>22.65</v>
          </cell>
        </row>
        <row r="7710">
          <cell r="A7710">
            <v>101313</v>
          </cell>
          <cell r="B7710" t="str">
            <v>CURSO DE CAPACITAÇÃO PARA ELETRICISTA (ENCARGOS COMPLEMENTARES) - MENSALISTA</v>
          </cell>
          <cell r="C7710" t="str">
            <v>MES</v>
          </cell>
          <cell r="D7710">
            <v>136.29</v>
          </cell>
        </row>
        <row r="7711">
          <cell r="A7711">
            <v>101315</v>
          </cell>
          <cell r="B7711" t="str">
            <v>CURSO DE CAPACITAÇÃO PARA ELETROTÉCNICO (ENCARGOS COMPLEMENTARES) - MENSALISTA</v>
          </cell>
          <cell r="C7711" t="str">
            <v>MES</v>
          </cell>
          <cell r="D7711">
            <v>129.66</v>
          </cell>
        </row>
        <row r="7712">
          <cell r="A7712">
            <v>101316</v>
          </cell>
          <cell r="B7712" t="str">
            <v>CURSO DE CAPACITAÇÃO PARA ENCANADOR OU BOMBEIRO HIDRÁULICO (ENCARGOS COMPLEMENTARES) - MENSALISTA</v>
          </cell>
          <cell r="C7712" t="str">
            <v>MES</v>
          </cell>
          <cell r="D7712">
            <v>49.78</v>
          </cell>
        </row>
        <row r="7713">
          <cell r="A7713">
            <v>101320</v>
          </cell>
          <cell r="B7713" t="str">
            <v>CURSO DE CAPACITAÇÃO PARA MONTADOR DE MAQUINAS (ENCARGOS COMPLEMENTARES) - MENSALISTA</v>
          </cell>
          <cell r="C7713" t="str">
            <v>MES</v>
          </cell>
          <cell r="D7713">
            <v>37.049999999999997</v>
          </cell>
        </row>
        <row r="7714">
          <cell r="A7714">
            <v>101322</v>
          </cell>
          <cell r="B7714" t="str">
            <v>CURSO DE CAPACITAÇÃO PARA GESSEIRO (ENCARGOS COMPLEMENTARES) - MENSALISTA</v>
          </cell>
          <cell r="C7714" t="str">
            <v>MES</v>
          </cell>
          <cell r="D7714">
            <v>23.9</v>
          </cell>
        </row>
        <row r="7715">
          <cell r="A7715">
            <v>101323</v>
          </cell>
          <cell r="B7715" t="str">
            <v>CURSO DE CAPACITAÇÃO PARA IMPERMEABILIZADOR (ENCARGOS COMPLEMENTARES) - MENSALISTA</v>
          </cell>
          <cell r="C7715" t="str">
            <v>MES</v>
          </cell>
          <cell r="D7715">
            <v>56.17</v>
          </cell>
        </row>
        <row r="7716">
          <cell r="A7716">
            <v>101324</v>
          </cell>
          <cell r="B7716" t="str">
            <v>CURSO DE CAPACITAÇÃO PARA MOTORISTA DE CAMINHAO-BASCULANTE (ENCARGOS COMPLEMENTARES) - MENSALISTA</v>
          </cell>
          <cell r="C7716" t="str">
            <v>MES</v>
          </cell>
          <cell r="D7716">
            <v>15.27</v>
          </cell>
        </row>
        <row r="7717">
          <cell r="A7717">
            <v>101325</v>
          </cell>
          <cell r="B7717" t="str">
            <v>CURSO DE CAPACITAÇÃO PARA INSTALADOR DE TUBULAÇÕES (ENCARGOS COMPLEMENTARES) - MENSALISTA</v>
          </cell>
          <cell r="C7717" t="str">
            <v>MES</v>
          </cell>
          <cell r="D7717">
            <v>57.63</v>
          </cell>
        </row>
        <row r="7718">
          <cell r="A7718">
            <v>101326</v>
          </cell>
          <cell r="B7718" t="str">
            <v>CURSO DE CAPACITAÇÃO PARA JARDINEIRO (ENCARGOS COMPLEMENTARES) - MENSALISTA</v>
          </cell>
          <cell r="C7718" t="str">
            <v>MES</v>
          </cell>
          <cell r="D7718">
            <v>11.29</v>
          </cell>
        </row>
        <row r="7719">
          <cell r="A7719">
            <v>101328</v>
          </cell>
          <cell r="B7719" t="str">
            <v>CURSO DE CAPACITAÇÃO PARA MOTORISTA DE CAMINHAO-CARRETA (ENCARGOS COMPLEMENTARES) - MENSALISTA</v>
          </cell>
          <cell r="C7719" t="str">
            <v>MES</v>
          </cell>
          <cell r="D7719">
            <v>18.27</v>
          </cell>
        </row>
        <row r="7720">
          <cell r="A7720">
            <v>101329</v>
          </cell>
          <cell r="B7720" t="str">
            <v>CURSO DE CAPACITAÇÃO PARA MAÇARIQUEIRO (ENCARGOS COMPLEMENTARES) - MENSALISTA</v>
          </cell>
          <cell r="C7720" t="str">
            <v>MES</v>
          </cell>
          <cell r="D7720">
            <v>56.06</v>
          </cell>
        </row>
        <row r="7721">
          <cell r="A7721">
            <v>101330</v>
          </cell>
          <cell r="B7721" t="str">
            <v>CURSO DE CAPACITAÇÃO PARA MARCENEIRO (ENCARGOS COMPLEMENTARES) - MENSALISTA</v>
          </cell>
          <cell r="C7721" t="str">
            <v>MES</v>
          </cell>
          <cell r="D7721">
            <v>44.97</v>
          </cell>
        </row>
        <row r="7722">
          <cell r="A7722">
            <v>101331</v>
          </cell>
          <cell r="B7722" t="str">
            <v>CURSO DE CAPACITAÇÃO PARA MARMORISTA / GRANITEIRO (ENCARGOS COMPLEMENTARES) - MENSALISTA</v>
          </cell>
          <cell r="C7722" t="str">
            <v>MES</v>
          </cell>
          <cell r="D7722">
            <v>42.96</v>
          </cell>
        </row>
        <row r="7723">
          <cell r="A7723">
            <v>101332</v>
          </cell>
          <cell r="B7723" t="str">
            <v>CURSO DE CAPACITAÇÃO PARA MOTORISTA DE CARRO DE PASSEIO (ENCARGOS COMPLEMENTARES) - MENSALISTA</v>
          </cell>
          <cell r="C7723" t="str">
            <v>MES</v>
          </cell>
          <cell r="D7723">
            <v>12.24</v>
          </cell>
        </row>
        <row r="7724">
          <cell r="A7724">
            <v>101333</v>
          </cell>
          <cell r="B7724" t="str">
            <v>CURSO DE CAPACITAÇÃO PARA MECÂNICO DE EQUIPAMENTOS PESADOS (ENCARGOS COMPLEMENTARES) - MENSALISTA</v>
          </cell>
          <cell r="C7724" t="str">
            <v>MES</v>
          </cell>
          <cell r="D7724">
            <v>37.049999999999997</v>
          </cell>
        </row>
        <row r="7725">
          <cell r="A7725">
            <v>101334</v>
          </cell>
          <cell r="B7725" t="str">
            <v>CURSO DE CAPACITAÇÃO PARA MECÂNICO DE REFRIGERAÇÃO (ENCARGOS COMPLEMENTARES) - MENSALISTA</v>
          </cell>
          <cell r="C7725" t="str">
            <v>MES</v>
          </cell>
          <cell r="D7725">
            <v>85.97</v>
          </cell>
        </row>
        <row r="7726">
          <cell r="A7726">
            <v>101336</v>
          </cell>
          <cell r="B7726" t="str">
            <v>CURSO DE CAPACITAÇÃO PARA MOTORISTA OPERADOR DE CAMINHAO COM MUNCK (ENCARGOS COMPLEMENTARES) - MENSALISTA</v>
          </cell>
          <cell r="C7726" t="str">
            <v>MES</v>
          </cell>
          <cell r="D7726">
            <v>51.3</v>
          </cell>
        </row>
        <row r="7727">
          <cell r="A7727">
            <v>101337</v>
          </cell>
          <cell r="B7727" t="str">
            <v>CURSO DE CAPACITAÇÃO PARA NIVELADOR (ENCARGOS COMPLEMENTARES) - MENSALISTA</v>
          </cell>
          <cell r="C7727" t="str">
            <v>MES</v>
          </cell>
          <cell r="D7727">
            <v>18.53</v>
          </cell>
        </row>
        <row r="7728">
          <cell r="A7728">
            <v>101338</v>
          </cell>
          <cell r="B7728" t="str">
            <v>CURSO DE CAPACITAÇÃO PARA OPERADOR DE BATE-ESTACAS (ENCARGOS COMPLEMENTARES) - MENSALISTA</v>
          </cell>
          <cell r="C7728" t="str">
            <v>MES</v>
          </cell>
          <cell r="D7728">
            <v>31.6</v>
          </cell>
        </row>
        <row r="7729">
          <cell r="A7729">
            <v>101339</v>
          </cell>
          <cell r="B7729" t="str">
            <v>CURSO DE CAPACITAÇÃO PARA OPERADOR DE BETONEIRA (ENCARGOS COMPLEMENTARES) - MENSALISTA</v>
          </cell>
          <cell r="C7729" t="str">
            <v>MES</v>
          </cell>
          <cell r="D7729">
            <v>29.49</v>
          </cell>
        </row>
        <row r="7730">
          <cell r="A7730">
            <v>101340</v>
          </cell>
          <cell r="B7730" t="str">
            <v>CURSO DE CAPACITAÇÃO PARA OPERADOR DE BETONEIRA ESTACIONARIA / MISTURADOR (ENCARGOS COMPLEMENTARES) - MENSALISTA</v>
          </cell>
          <cell r="C7730" t="str">
            <v>MES</v>
          </cell>
          <cell r="D7730">
            <v>25.2</v>
          </cell>
        </row>
        <row r="7731">
          <cell r="A7731">
            <v>101341</v>
          </cell>
          <cell r="B7731" t="str">
            <v>CURSO DE CAPACITAÇÃO PARA OPERADOR DE COMPRESSOR DE AR OU COMPRESSORISTA (ENCARGOS COMPLEMENTARES) - MENSALISTA</v>
          </cell>
          <cell r="C7731" t="str">
            <v>MES</v>
          </cell>
          <cell r="D7731">
            <v>17.920000000000002</v>
          </cell>
        </row>
        <row r="7732">
          <cell r="A7732">
            <v>101342</v>
          </cell>
          <cell r="B7732" t="str">
            <v>CURSO DE CAPACITAÇÃO PARA OPERADOR DE DEMARCADORA DE FAIXAS DE TRAFEGO (ENCARGOS COMPLEMENTARES) - MENSALISTA</v>
          </cell>
          <cell r="C7732" t="str">
            <v>MES</v>
          </cell>
          <cell r="D7732">
            <v>29.49</v>
          </cell>
        </row>
        <row r="7733">
          <cell r="A7733">
            <v>101343</v>
          </cell>
          <cell r="B7733" t="str">
            <v>CURSO DE CAPACITAÇÃO PARA OPERADOR DE ESCAVADEIRA (ENCARGOS COMPLEMENTARES) - MENSALISTA</v>
          </cell>
          <cell r="C7733" t="str">
            <v>MES</v>
          </cell>
          <cell r="D7733">
            <v>44.85</v>
          </cell>
        </row>
        <row r="7734">
          <cell r="A7734">
            <v>101344</v>
          </cell>
          <cell r="B7734" t="str">
            <v>CURSO DE CAPACITAÇÃO PARA OPERADOR DE GUINCHO OU GUINCHEIRO (ENCARGOS COMPLEMENTARES) - MENSALISTA</v>
          </cell>
          <cell r="C7734" t="str">
            <v>MES</v>
          </cell>
          <cell r="D7734">
            <v>48.35</v>
          </cell>
        </row>
        <row r="7735">
          <cell r="A7735">
            <v>101345</v>
          </cell>
          <cell r="B7735" t="str">
            <v>CURSO DE CAPACITAÇÃO PARA OPERADOR DE GUINDASTE (ENCARGOS COMPLEMENTARES) - MENSALISTA</v>
          </cell>
          <cell r="C7735" t="str">
            <v>MES</v>
          </cell>
          <cell r="D7735">
            <v>84.91</v>
          </cell>
        </row>
        <row r="7736">
          <cell r="A7736">
            <v>101346</v>
          </cell>
          <cell r="B7736" t="str">
            <v>CURSO DE CAPACITAÇÃO PARA OPERADOR DE JATO ABRASIVO OU JATISTA (ENCARGOS COMPLEMENTARES) - MENSALISTA</v>
          </cell>
          <cell r="C7736" t="str">
            <v>MES</v>
          </cell>
          <cell r="D7736">
            <v>26.63</v>
          </cell>
        </row>
        <row r="7737">
          <cell r="A7737">
            <v>101347</v>
          </cell>
          <cell r="B7737" t="str">
            <v>CURSO DE CAPACITAÇÃO PARA OPERADOR DE MAQUINAS E TRATORES DIVERSOS (ENCARGOS COMPLEMENTARES) - MENSALISTA</v>
          </cell>
          <cell r="C7737" t="str">
            <v>MES</v>
          </cell>
          <cell r="D7737">
            <v>46.78</v>
          </cell>
        </row>
        <row r="7738">
          <cell r="A7738">
            <v>101348</v>
          </cell>
          <cell r="B7738" t="str">
            <v>CURSO DE CAPACITAÇÃO PARA OPERADOR DE MARTELETE OU MARTELETEIRO (ENCARGOS COMPLEMENTARES) - MENSALISTA</v>
          </cell>
          <cell r="C7738" t="str">
            <v>MES</v>
          </cell>
          <cell r="D7738">
            <v>22.06</v>
          </cell>
        </row>
        <row r="7739">
          <cell r="A7739">
            <v>101349</v>
          </cell>
          <cell r="B7739" t="str">
            <v>CURSO DE CAPACITAÇÃO PARA OPERADOR DE MOTO SCRAPER (ENCARGOS COMPLEMENTARES) - MENSALISTA</v>
          </cell>
          <cell r="C7739" t="str">
            <v>MES</v>
          </cell>
          <cell r="D7739">
            <v>39.43</v>
          </cell>
        </row>
        <row r="7740">
          <cell r="A7740">
            <v>101350</v>
          </cell>
          <cell r="B7740" t="str">
            <v>CURSO DE CAPACITAÇÃO PARA OPERADOR DE MOTONIVELADORA (ENCARGOS COMPLEMENTARES) - MENSALISTA</v>
          </cell>
          <cell r="C7740" t="str">
            <v>MES</v>
          </cell>
          <cell r="D7740">
            <v>39.43</v>
          </cell>
        </row>
        <row r="7741">
          <cell r="A7741">
            <v>101351</v>
          </cell>
          <cell r="B7741" t="str">
            <v>CURSO DE CAPACITAÇÃO PARA OPERADOR DE PA CARREGADEIRA (ENCARGOS COMPLEMENTARES) - MENSALISTA</v>
          </cell>
          <cell r="C7741" t="str">
            <v>MES</v>
          </cell>
          <cell r="D7741">
            <v>29.49</v>
          </cell>
        </row>
        <row r="7742">
          <cell r="A7742">
            <v>101352</v>
          </cell>
          <cell r="B7742" t="str">
            <v>CURSO DE CAPACITAÇÃO PARA OPERADOR DE PAVIMENTADORA / MESA VIBROACABADORA (ENCARGOS COMPLEMENTARES) - MENSALISTA</v>
          </cell>
          <cell r="C7742" t="str">
            <v>MES</v>
          </cell>
          <cell r="D7742">
            <v>29.49</v>
          </cell>
        </row>
        <row r="7743">
          <cell r="A7743">
            <v>101353</v>
          </cell>
          <cell r="B7743" t="str">
            <v>CURSO DE CAPACITAÇÃO PARA OPERADOR DE ROLO COMPACTADOR (ENCARGOS COMPLEMENTARES) - MENSALISTA</v>
          </cell>
          <cell r="C7743" t="str">
            <v>MES</v>
          </cell>
          <cell r="D7743">
            <v>24.14</v>
          </cell>
        </row>
        <row r="7744">
          <cell r="A7744">
            <v>101355</v>
          </cell>
          <cell r="B7744" t="str">
            <v>CURSO DE CAPACITAÇÃO PARA OPERADOR DE USINA DE ASFALTO, DE SOLOS OU DE CONCRETO (ENCARGOS COMPLEMENTARES) - MENSALISTA</v>
          </cell>
          <cell r="C7744" t="str">
            <v>MES</v>
          </cell>
          <cell r="D7744">
            <v>39.43</v>
          </cell>
        </row>
        <row r="7745">
          <cell r="A7745">
            <v>101356</v>
          </cell>
          <cell r="B7745" t="str">
            <v>CURSO DE CAPACITAÇÃO PARA PASTILHEIRO (ENCARGOS COMPLEMENTARES) - MENSALISTA</v>
          </cell>
          <cell r="C7745" t="str">
            <v>MES</v>
          </cell>
          <cell r="D7745">
            <v>42.65</v>
          </cell>
        </row>
        <row r="7746">
          <cell r="A7746">
            <v>101357</v>
          </cell>
          <cell r="B7746" t="str">
            <v>CURSO DE CAPACITAÇÃO PARA PEDREIRO (ENCARGOS COMPLEMENTARES) - MENSALISTA</v>
          </cell>
          <cell r="C7746" t="str">
            <v>MES</v>
          </cell>
          <cell r="D7746">
            <v>61.26</v>
          </cell>
        </row>
        <row r="7747">
          <cell r="A7747">
            <v>101358</v>
          </cell>
          <cell r="B7747" t="str">
            <v>CURSO DE CAPACITAÇÃO PARA PINTOR (ENCARGOS COMPLEMENTARES) - MENSALISTA</v>
          </cell>
          <cell r="C7747" t="str">
            <v>MES</v>
          </cell>
          <cell r="D7747">
            <v>42.56</v>
          </cell>
        </row>
        <row r="7748">
          <cell r="A7748">
            <v>101359</v>
          </cell>
          <cell r="B7748" t="str">
            <v>CURSO DE CAPACITAÇÃO PARA PINTOR DE LETREIROS (ENCARGOS COMPLEMENTARES) - MENSALISTA</v>
          </cell>
          <cell r="C7748" t="str">
            <v>MES</v>
          </cell>
          <cell r="D7748">
            <v>39.25</v>
          </cell>
        </row>
        <row r="7749">
          <cell r="A7749">
            <v>101360</v>
          </cell>
          <cell r="B7749" t="str">
            <v>CURSO DE CAPACITAÇÃO PARA PINTOR PARA TINTA EPOXI (ENCARGOS COMPLEMENTARES) - MENSALISTA</v>
          </cell>
          <cell r="C7749" t="str">
            <v>MES</v>
          </cell>
          <cell r="D7749">
            <v>42.56</v>
          </cell>
        </row>
        <row r="7750">
          <cell r="A7750">
            <v>101361</v>
          </cell>
          <cell r="B7750" t="str">
            <v>CURSO DE CAPACITAÇÃO PARA POCEIRO / ESCAVADOR DE VALAS E TUBULOES (ENCARGOS COMPLEMENTARES) - MENSALISTA</v>
          </cell>
          <cell r="C7750" t="str">
            <v>MES</v>
          </cell>
          <cell r="D7750">
            <v>59.24</v>
          </cell>
        </row>
        <row r="7751">
          <cell r="A7751">
            <v>101363</v>
          </cell>
          <cell r="B7751" t="str">
            <v>CURSO DE CAPACITAÇÃO PARA SERRALHEIRO (ENCARGOS COMPLEMENTARES) - MENSALISTA</v>
          </cell>
          <cell r="C7751" t="str">
            <v>MES</v>
          </cell>
          <cell r="D7751">
            <v>39.270000000000003</v>
          </cell>
        </row>
        <row r="7752">
          <cell r="A7752">
            <v>101364</v>
          </cell>
          <cell r="B7752" t="str">
            <v>CURSO DE CAPACITAÇÃO PARA SERVENTE DE OBRAS (ENCARGOS COMPLEMENTARES) - MENSALISTA</v>
          </cell>
          <cell r="C7752" t="str">
            <v>MES</v>
          </cell>
          <cell r="D7752">
            <v>41.62</v>
          </cell>
        </row>
        <row r="7753">
          <cell r="A7753">
            <v>101365</v>
          </cell>
          <cell r="B7753" t="str">
            <v>CURSO DE CAPACITAÇÃO PARA SOLDADOR (ENCARGOS COMPLEMENTARES) - MENSALISTA</v>
          </cell>
          <cell r="C7753" t="str">
            <v>MES</v>
          </cell>
          <cell r="D7753">
            <v>36.9</v>
          </cell>
        </row>
        <row r="7754">
          <cell r="A7754">
            <v>101366</v>
          </cell>
          <cell r="B7754" t="str">
            <v>CURSO DE CAPACITAÇÃO PARA SOLDADOR ELETRICO (ENCARGOS COMPLEMENTARES) - MENSALISTA</v>
          </cell>
          <cell r="C7754" t="str">
            <v>MES</v>
          </cell>
          <cell r="D7754">
            <v>43.36</v>
          </cell>
        </row>
        <row r="7755">
          <cell r="A7755">
            <v>101368</v>
          </cell>
          <cell r="B7755" t="str">
            <v>CURSO DE CAPACITAÇÃO PARA TECNICO EM LABORATORIO E CAMPO DE CONSTRUCAO CIVIL (ENCARGOS COMPLEMENTARES) - MENSALISTA</v>
          </cell>
          <cell r="C7755" t="str">
            <v>MES</v>
          </cell>
          <cell r="D7755">
            <v>53.28</v>
          </cell>
        </row>
        <row r="7756">
          <cell r="A7756">
            <v>101369</v>
          </cell>
          <cell r="B7756" t="str">
            <v>CURSO DE CAPACITAÇÃO PARA TECNICO EM SONDAGEM (ENCARGOS COMPLEMENTARES) - MENSALISTA</v>
          </cell>
          <cell r="C7756" t="str">
            <v>MES</v>
          </cell>
          <cell r="D7756">
            <v>77.77</v>
          </cell>
        </row>
        <row r="7757">
          <cell r="A7757">
            <v>101370</v>
          </cell>
          <cell r="B7757" t="str">
            <v>CURSO DE CAPACITAÇÃO PARA TELHADOR (ENCARGOS COMPLEMENTARES) - MENSALISTA</v>
          </cell>
          <cell r="C7757" t="str">
            <v>MES</v>
          </cell>
          <cell r="D7757">
            <v>35.56</v>
          </cell>
        </row>
        <row r="7758">
          <cell r="A7758">
            <v>101371</v>
          </cell>
          <cell r="B7758" t="str">
            <v>CURSO DE CAPACITAÇÃO PARA VIDRACEIRO (ENCARGOS COMPLEMENTARES) - MENSALISTA</v>
          </cell>
          <cell r="C7758" t="str">
            <v>MES</v>
          </cell>
          <cell r="D7758">
            <v>35.43</v>
          </cell>
        </row>
        <row r="7759">
          <cell r="A7759">
            <v>101372</v>
          </cell>
          <cell r="B7759" t="str">
            <v>CURSO DE CAPACITAÇÃO PARA VIGIA DIURNO (ENCARGOS COMPLEMENTARES) - MENSALISTA</v>
          </cell>
          <cell r="C7759" t="str">
            <v>MES</v>
          </cell>
          <cell r="D7759">
            <v>9.9700000000000006</v>
          </cell>
        </row>
        <row r="7760">
          <cell r="A7760">
            <v>101374</v>
          </cell>
          <cell r="B7760" t="str">
            <v>AJUDANTE DE ARMADOR COM ENCARGOS COMPLEMENTARES</v>
          </cell>
          <cell r="C7760" t="str">
            <v>MES</v>
          </cell>
          <cell r="D7760">
            <v>4220.18</v>
          </cell>
        </row>
        <row r="7761">
          <cell r="A7761">
            <v>101375</v>
          </cell>
          <cell r="B7761" t="str">
            <v>AJUDANTE DE ELETRICISTA COM ENCARGOS COMPLEMENTARES</v>
          </cell>
          <cell r="C7761" t="str">
            <v>MES</v>
          </cell>
          <cell r="D7761">
            <v>4275.2299999999996</v>
          </cell>
        </row>
        <row r="7762">
          <cell r="A7762">
            <v>101376</v>
          </cell>
          <cell r="B7762" t="str">
            <v>AJUDANTE DE ESTRUTURAS METÁLICAS COM ENCARGOS COMPLEMENTARES</v>
          </cell>
          <cell r="C7762" t="str">
            <v>MES</v>
          </cell>
          <cell r="D7762">
            <v>3994.6</v>
          </cell>
        </row>
        <row r="7763">
          <cell r="A7763">
            <v>101377</v>
          </cell>
          <cell r="B7763" t="str">
            <v>AJUDANTE DE OPERAÇÃO EM GERAL COM ENCARGOS COMPLEMENTARES</v>
          </cell>
          <cell r="C7763" t="str">
            <v>MES</v>
          </cell>
          <cell r="D7763">
            <v>3976.33</v>
          </cell>
        </row>
        <row r="7764">
          <cell r="A7764">
            <v>101378</v>
          </cell>
          <cell r="B7764" t="str">
            <v>AJUDANTE DE PINTOR COM ENCARGOS COMPLEMENTARES</v>
          </cell>
          <cell r="C7764" t="str">
            <v>MES</v>
          </cell>
          <cell r="D7764">
            <v>4535.51</v>
          </cell>
        </row>
        <row r="7765">
          <cell r="A7765">
            <v>101379</v>
          </cell>
          <cell r="B7765" t="str">
            <v>AJUDANTE DE SERRALHEIRO COM ENCARGOS COMPLEMENTARES</v>
          </cell>
          <cell r="C7765" t="str">
            <v>MES</v>
          </cell>
          <cell r="D7765">
            <v>4220.18</v>
          </cell>
        </row>
        <row r="7766">
          <cell r="A7766">
            <v>101380</v>
          </cell>
          <cell r="B7766" t="str">
            <v>AJUDANTE ESPECIALIZADO COM ENCARGOS COMPLEMENTARES</v>
          </cell>
          <cell r="C7766" t="str">
            <v>MES</v>
          </cell>
          <cell r="D7766">
            <v>3952.73</v>
          </cell>
        </row>
        <row r="7767">
          <cell r="A7767">
            <v>101381</v>
          </cell>
          <cell r="B7767" t="str">
            <v>ARMADOR COM ENCARGOS COMPLEMENTARES</v>
          </cell>
          <cell r="C7767" t="str">
            <v>MES</v>
          </cell>
          <cell r="D7767">
            <v>4994.03</v>
          </cell>
        </row>
        <row r="7768">
          <cell r="A7768">
            <v>101382</v>
          </cell>
          <cell r="B7768" t="str">
            <v>ASSENTADOR DE MANILHAS COM ENCARGOS COMPLEMENTARES</v>
          </cell>
          <cell r="C7768" t="str">
            <v>MES</v>
          </cell>
          <cell r="D7768">
            <v>4412.8500000000004</v>
          </cell>
        </row>
        <row r="7769">
          <cell r="A7769">
            <v>101383</v>
          </cell>
          <cell r="B7769" t="str">
            <v>AUXILIAR DE AZULEJISTA COM ENCARGOS COMPLEMENTARES</v>
          </cell>
          <cell r="C7769" t="str">
            <v>MES</v>
          </cell>
          <cell r="D7769">
            <v>3724.83</v>
          </cell>
        </row>
        <row r="7770">
          <cell r="A7770">
            <v>101384</v>
          </cell>
          <cell r="B7770" t="str">
            <v>AUXILIAR DE ENCANADOR OU BOMBEIRO HIDRÁULICO COM ENCARGOS COMPLEMENTARES</v>
          </cell>
          <cell r="C7770" t="str">
            <v>MES</v>
          </cell>
          <cell r="D7770">
            <v>4104.47</v>
          </cell>
        </row>
        <row r="7771">
          <cell r="A7771">
            <v>101385</v>
          </cell>
          <cell r="B7771" t="str">
            <v>AUXILIAR DE LABORATORISTA DE SOLOS E DE CONCRETO COM ENCARGOS COMPLEMENTARES</v>
          </cell>
          <cell r="C7771" t="str">
            <v>MES</v>
          </cell>
          <cell r="D7771">
            <v>4876.8500000000004</v>
          </cell>
        </row>
        <row r="7772">
          <cell r="A7772">
            <v>101386</v>
          </cell>
          <cell r="B7772" t="str">
            <v>AUXILIAR DE MECÂNICO COM ENCARGOS COMPLEMENTARES</v>
          </cell>
          <cell r="C7772" t="str">
            <v>MES</v>
          </cell>
          <cell r="D7772">
            <v>3994.6</v>
          </cell>
        </row>
        <row r="7773">
          <cell r="A7773">
            <v>101387</v>
          </cell>
          <cell r="B7773" t="str">
            <v>AUXILIAR DE PEDREIRO COM ENCARGOS COMPLEMENTARES</v>
          </cell>
          <cell r="C7773" t="str">
            <v>MES</v>
          </cell>
          <cell r="D7773">
            <v>4227.3500000000004</v>
          </cell>
        </row>
        <row r="7774">
          <cell r="A7774">
            <v>101388</v>
          </cell>
          <cell r="B7774" t="str">
            <v>AUXILIAR DE SERVIÇOS GERAIS COM ENCARGOS COMPLEMENTARES</v>
          </cell>
          <cell r="C7774" t="str">
            <v>MES</v>
          </cell>
          <cell r="D7774">
            <v>3883.97</v>
          </cell>
        </row>
        <row r="7775">
          <cell r="A7775">
            <v>101389</v>
          </cell>
          <cell r="B7775" t="str">
            <v>AUXILIAR DE TOPÓGRAFO COM ENCARGOS COMPLEMENTARES</v>
          </cell>
          <cell r="C7775" t="str">
            <v>MES</v>
          </cell>
          <cell r="D7775">
            <v>2899.54</v>
          </cell>
        </row>
        <row r="7776">
          <cell r="A7776">
            <v>101390</v>
          </cell>
          <cell r="B7776" t="str">
            <v>AUXILIAR TÉCNICO / ASSISTENTE DE ENGENHARIA COM ENCARGOS COMPLEMENTARES</v>
          </cell>
          <cell r="C7776" t="str">
            <v>MES</v>
          </cell>
          <cell r="D7776">
            <v>6941.18</v>
          </cell>
        </row>
        <row r="7777">
          <cell r="A7777">
            <v>101391</v>
          </cell>
          <cell r="B7777" t="str">
            <v>AZULEJISTA OU LADRILHEIRO COM ENCARGOS COMPLEMENTARES</v>
          </cell>
          <cell r="C7777" t="str">
            <v>MES</v>
          </cell>
          <cell r="D7777">
            <v>5003.82</v>
          </cell>
        </row>
        <row r="7778">
          <cell r="A7778">
            <v>101392</v>
          </cell>
          <cell r="B7778" t="str">
            <v>BLASTER, DINAMITADOR OU CABO DE FORÇA COM ENCARGOS COMPLEMENTARES</v>
          </cell>
          <cell r="C7778" t="str">
            <v>MES</v>
          </cell>
          <cell r="D7778">
            <v>4921.7700000000004</v>
          </cell>
        </row>
        <row r="7779">
          <cell r="A7779">
            <v>101394</v>
          </cell>
          <cell r="B7779" t="str">
            <v>CALCETEIRO COM ENCARGOS COMPLEMENTARES</v>
          </cell>
          <cell r="C7779" t="str">
            <v>MES</v>
          </cell>
          <cell r="D7779">
            <v>4480.6099999999997</v>
          </cell>
        </row>
        <row r="7780">
          <cell r="A7780">
            <v>101395</v>
          </cell>
          <cell r="B7780" t="str">
            <v>CARPINTEIRO AUXILIAR COM ENCARGOS COMPLEMENTARES</v>
          </cell>
          <cell r="C7780" t="str">
            <v>MES</v>
          </cell>
          <cell r="D7780">
            <v>4201.0200000000004</v>
          </cell>
        </row>
        <row r="7781">
          <cell r="A7781">
            <v>101396</v>
          </cell>
          <cell r="B7781" t="str">
            <v>CARPINTEIRO DE ESQUADRIAS COM ENCARGOS COMPLEMENTARES</v>
          </cell>
          <cell r="C7781" t="str">
            <v>MES</v>
          </cell>
          <cell r="D7781">
            <v>5246.03</v>
          </cell>
        </row>
        <row r="7782">
          <cell r="A7782">
            <v>101397</v>
          </cell>
          <cell r="B7782" t="str">
            <v>CARPINTEIRO DE FORMAS COM ENCARGOS COMPLEMENTARES</v>
          </cell>
          <cell r="C7782" t="str">
            <v>MES</v>
          </cell>
          <cell r="D7782">
            <v>5236</v>
          </cell>
        </row>
        <row r="7783">
          <cell r="A7783">
            <v>101398</v>
          </cell>
          <cell r="B7783" t="str">
            <v>CAVOUQUEIRO OU OPERADOR DE PERFURATRIZ COM ENCARGOS COMPLEMENTARES</v>
          </cell>
          <cell r="C7783" t="str">
            <v>MES</v>
          </cell>
          <cell r="D7783">
            <v>3681.99</v>
          </cell>
        </row>
        <row r="7784">
          <cell r="A7784">
            <v>101399</v>
          </cell>
          <cell r="B7784" t="str">
            <v>ELETRICISTA COM ENCARGOS COMPLEMENTARES</v>
          </cell>
          <cell r="C7784" t="str">
            <v>MES</v>
          </cell>
          <cell r="D7784">
            <v>5980.08</v>
          </cell>
        </row>
        <row r="7785">
          <cell r="A7785">
            <v>101401</v>
          </cell>
          <cell r="B7785" t="str">
            <v>ELETROTÉCNICO COM ENCARGOS COMPLEMENTARES</v>
          </cell>
          <cell r="C7785" t="str">
            <v>MES</v>
          </cell>
          <cell r="D7785">
            <v>6609.04</v>
          </cell>
        </row>
        <row r="7786">
          <cell r="A7786">
            <v>101402</v>
          </cell>
          <cell r="B7786" t="str">
            <v>ENCANADOR OU BOMBEIRO HIDRÁULICO COM ENCARGOS COMPLEMENTARES</v>
          </cell>
          <cell r="C7786" t="str">
            <v>MES</v>
          </cell>
          <cell r="D7786">
            <v>4739.3500000000004</v>
          </cell>
        </row>
        <row r="7787">
          <cell r="A7787">
            <v>101407</v>
          </cell>
          <cell r="B7787" t="str">
            <v>GESSEIRO COM ENCARGOS COMPLEMENTARES</v>
          </cell>
          <cell r="C7787" t="str">
            <v>MES</v>
          </cell>
          <cell r="D7787">
            <v>4034.21</v>
          </cell>
        </row>
        <row r="7788">
          <cell r="A7788">
            <v>101408</v>
          </cell>
          <cell r="B7788" t="str">
            <v>IMPERMEABILIZADOR COM ENCARGOS COMPLEMENTARES</v>
          </cell>
          <cell r="C7788" t="str">
            <v>MES</v>
          </cell>
          <cell r="D7788">
            <v>4738</v>
          </cell>
        </row>
        <row r="7789">
          <cell r="A7789">
            <v>101409</v>
          </cell>
          <cell r="B7789" t="str">
            <v>INSTALADOR DE TUBULAÇÕES COM ENCARGOS COMPLEMENTARES</v>
          </cell>
          <cell r="C7789" t="str">
            <v>MES</v>
          </cell>
          <cell r="D7789">
            <v>5972.1</v>
          </cell>
        </row>
        <row r="7790">
          <cell r="A7790">
            <v>101410</v>
          </cell>
          <cell r="B7790" t="str">
            <v>JARDINEIRO COM ENCARGOS COMPLEMENTARES</v>
          </cell>
          <cell r="C7790" t="str">
            <v>MES</v>
          </cell>
          <cell r="D7790">
            <v>4196.49</v>
          </cell>
        </row>
        <row r="7791">
          <cell r="A7791">
            <v>101412</v>
          </cell>
          <cell r="B7791" t="str">
            <v>MAÇARIQUEIRO COM ENCARGOS COMPLEMENTARES</v>
          </cell>
          <cell r="C7791" t="str">
            <v>MES</v>
          </cell>
          <cell r="D7791">
            <v>5462.44</v>
          </cell>
        </row>
        <row r="7792">
          <cell r="A7792">
            <v>101413</v>
          </cell>
          <cell r="B7792" t="str">
            <v>MARCENEIRO COM ENCARGOS COMPLEMENTARES</v>
          </cell>
          <cell r="C7792" t="str">
            <v>MES</v>
          </cell>
          <cell r="D7792">
            <v>5163.05</v>
          </cell>
        </row>
        <row r="7793">
          <cell r="A7793">
            <v>101414</v>
          </cell>
          <cell r="B7793" t="str">
            <v>MARMORISTA / GRANITEIRO COM ENCARGOS COMPLEMENTARES</v>
          </cell>
          <cell r="C7793" t="str">
            <v>MES</v>
          </cell>
          <cell r="D7793">
            <v>5029.03</v>
          </cell>
        </row>
        <row r="7794">
          <cell r="A7794">
            <v>101415</v>
          </cell>
          <cell r="B7794" t="str">
            <v>MECÂNICO DE EQUIPAMENTOS PESADOS COM ENCARGOS COMPLEMENTARES</v>
          </cell>
          <cell r="C7794" t="str">
            <v>MES</v>
          </cell>
          <cell r="D7794">
            <v>6592.27</v>
          </cell>
        </row>
        <row r="7795">
          <cell r="A7795">
            <v>101416</v>
          </cell>
          <cell r="B7795" t="str">
            <v>MECÂNICO DE REFRIGERAÇÃO COM ENCARGOS COMPLEMENTARES</v>
          </cell>
          <cell r="C7795" t="str">
            <v>MES</v>
          </cell>
          <cell r="D7795">
            <v>5298.35</v>
          </cell>
        </row>
        <row r="7796">
          <cell r="A7796">
            <v>101417</v>
          </cell>
          <cell r="B7796" t="str">
            <v>MONTADOR DE ELETROELETRÔNICO COM ENCARGOS COMPLEMENTARES</v>
          </cell>
          <cell r="C7796" t="str">
            <v>MES</v>
          </cell>
          <cell r="D7796">
            <v>5709.32</v>
          </cell>
        </row>
        <row r="7797">
          <cell r="A7797">
            <v>101418</v>
          </cell>
          <cell r="B7797" t="str">
            <v>MONTADOR DE ESTRUTURAS METÁLICAS COM ENCARGOS COMPLEMENTARES</v>
          </cell>
          <cell r="C7797" t="str">
            <v>MES</v>
          </cell>
          <cell r="D7797">
            <v>5299.09</v>
          </cell>
        </row>
        <row r="7798">
          <cell r="A7798">
            <v>101419</v>
          </cell>
          <cell r="B7798" t="str">
            <v>MONTADOR DE MÁQUINAS COM ENCARGOS COMPLEMENTARES</v>
          </cell>
          <cell r="C7798" t="str">
            <v>MES</v>
          </cell>
          <cell r="D7798">
            <v>6814.91</v>
          </cell>
        </row>
        <row r="7799">
          <cell r="A7799">
            <v>101420</v>
          </cell>
          <cell r="B7799" t="str">
            <v>MOTORISTA DE CAMINHÃO BASCULANTE COM ENCARGOS COMPLEMENTARES</v>
          </cell>
          <cell r="C7799" t="str">
            <v>MES</v>
          </cell>
          <cell r="D7799">
            <v>4881.8999999999996</v>
          </cell>
        </row>
        <row r="7800">
          <cell r="A7800">
            <v>101421</v>
          </cell>
          <cell r="B7800" t="str">
            <v>MOTORISTA DE CAMINHÃO CARRETA COM ENCARGOS COMPLEMENTARES</v>
          </cell>
          <cell r="C7800" t="str">
            <v>MES</v>
          </cell>
          <cell r="D7800">
            <v>5571.43</v>
          </cell>
        </row>
        <row r="7801">
          <cell r="A7801">
            <v>101422</v>
          </cell>
          <cell r="B7801" t="str">
            <v>MOTORISTA DE CARRO DE PASSEIO COM ENCARGOS COMPLEMENTARES</v>
          </cell>
          <cell r="C7801" t="str">
            <v>MES</v>
          </cell>
          <cell r="D7801">
            <v>4186.93</v>
          </cell>
        </row>
        <row r="7802">
          <cell r="A7802">
            <v>101424</v>
          </cell>
          <cell r="B7802" t="str">
            <v>MOTORISTA OPERADOR DE CAMINHÃO COM MUNCK COM ENCARGOS COMPLEMENTARES</v>
          </cell>
          <cell r="C7802" t="str">
            <v>MES</v>
          </cell>
          <cell r="D7802">
            <v>5069.93</v>
          </cell>
        </row>
        <row r="7803">
          <cell r="A7803">
            <v>101425</v>
          </cell>
          <cell r="B7803" t="str">
            <v>NIVELADOR  COM ENCARGOS COMPLEMENTARES</v>
          </cell>
          <cell r="C7803" t="str">
            <v>MES</v>
          </cell>
          <cell r="D7803">
            <v>3012.59</v>
          </cell>
        </row>
        <row r="7804">
          <cell r="A7804">
            <v>101426</v>
          </cell>
          <cell r="B7804" t="str">
            <v>OPERADOR DE BATE-ESTACA COM ENCARGOS COMPLEMENTARES</v>
          </cell>
          <cell r="C7804" t="str">
            <v>MES</v>
          </cell>
          <cell r="D7804">
            <v>5825.97</v>
          </cell>
        </row>
        <row r="7805">
          <cell r="A7805">
            <v>101427</v>
          </cell>
          <cell r="B7805" t="str">
            <v>OPERADOR DE BETONEIRA (CAMINHÃO) COM ENCARGOS COMPLEMENTARES</v>
          </cell>
          <cell r="C7805" t="str">
            <v>MES</v>
          </cell>
          <cell r="D7805">
            <v>5529.16</v>
          </cell>
        </row>
        <row r="7806">
          <cell r="A7806">
            <v>101428</v>
          </cell>
          <cell r="B7806" t="str">
            <v>OPERADOR DE BETONEIRA ESTACIONÁRIA COM ENCARGOS COMPLEMENTARES</v>
          </cell>
          <cell r="C7806" t="str">
            <v>MES</v>
          </cell>
          <cell r="D7806">
            <v>4926</v>
          </cell>
        </row>
        <row r="7807">
          <cell r="A7807">
            <v>101429</v>
          </cell>
          <cell r="B7807" t="str">
            <v>OPERADOR DE COMPRESSOR DE AR OU COMPRESSORISTA COM ENCARGOS COMPLEMENTARES</v>
          </cell>
          <cell r="C7807" t="str">
            <v>MES</v>
          </cell>
          <cell r="D7807">
            <v>3900.94</v>
          </cell>
        </row>
        <row r="7808">
          <cell r="A7808">
            <v>101430</v>
          </cell>
          <cell r="B7808" t="str">
            <v>OPERADOR DE DEMARCADORA DE FAIXAS DE TRÁFEGO COM ENCARGOS COMPLEMENTARES</v>
          </cell>
          <cell r="C7808" t="str">
            <v>MES</v>
          </cell>
          <cell r="D7808">
            <v>5529.16</v>
          </cell>
        </row>
        <row r="7809">
          <cell r="A7809">
            <v>101431</v>
          </cell>
          <cell r="B7809" t="str">
            <v>OPERADOR DE ESCAVADEIRA COM ENCARGOS COMPLEMENTARES</v>
          </cell>
          <cell r="C7809" t="str">
            <v>MES</v>
          </cell>
          <cell r="D7809">
            <v>5937.7</v>
          </cell>
        </row>
        <row r="7810">
          <cell r="A7810">
            <v>101432</v>
          </cell>
          <cell r="B7810" t="str">
            <v>OPERADOR DE GUINCHO OU GUINCHEIRO COM ENCARGOS COMPLEMENTARES</v>
          </cell>
          <cell r="C7810" t="str">
            <v>MES</v>
          </cell>
          <cell r="D7810">
            <v>4857.4399999999996</v>
          </cell>
        </row>
        <row r="7811">
          <cell r="A7811">
            <v>101433</v>
          </cell>
          <cell r="B7811" t="str">
            <v>OPERADOR DE GUINDASTE COM ENCARGOS COMPLEMENTARES</v>
          </cell>
          <cell r="C7811" t="str">
            <v>MES</v>
          </cell>
          <cell r="D7811">
            <v>7487.45</v>
          </cell>
        </row>
        <row r="7812">
          <cell r="A7812">
            <v>101434</v>
          </cell>
          <cell r="B7812" t="str">
            <v>OPERADOR DE JATO ABRASIVO OU JATISTA COM ENCARGOS COMPLEMENTARES</v>
          </cell>
          <cell r="C7812" t="str">
            <v>MES</v>
          </cell>
          <cell r="D7812">
            <v>4086.32</v>
          </cell>
        </row>
        <row r="7813">
          <cell r="A7813">
            <v>101435</v>
          </cell>
          <cell r="B7813" t="str">
            <v>OPERADOR DE MÁQUINAS E TRATORES DIVERSOS COM ENCARGOS COMPLEMENTARES</v>
          </cell>
          <cell r="C7813" t="str">
            <v>MES</v>
          </cell>
          <cell r="D7813">
            <v>6133.38</v>
          </cell>
        </row>
        <row r="7814">
          <cell r="A7814">
            <v>101436</v>
          </cell>
          <cell r="B7814" t="str">
            <v>OPERADOR DE MARTELETE OU MARTELETEIRO COM ENCARGOS COMPLEMENTARES</v>
          </cell>
          <cell r="C7814" t="str">
            <v>MES</v>
          </cell>
          <cell r="D7814">
            <v>4482.99</v>
          </cell>
        </row>
        <row r="7815">
          <cell r="A7815">
            <v>101437</v>
          </cell>
          <cell r="B7815" t="str">
            <v>OPERADOR DE MOTO SCRAPER COM ENCARGOS COMPLEMENTARES</v>
          </cell>
          <cell r="C7815" t="str">
            <v>MES</v>
          </cell>
          <cell r="D7815">
            <v>6926.69</v>
          </cell>
        </row>
        <row r="7816">
          <cell r="A7816">
            <v>101438</v>
          </cell>
          <cell r="B7816" t="str">
            <v>OPERADOR DE MOTONIVELADORA COM ENCARGOS COMPLEMENTARES</v>
          </cell>
          <cell r="C7816" t="str">
            <v>MES</v>
          </cell>
          <cell r="D7816">
            <v>6926.69</v>
          </cell>
        </row>
        <row r="7817">
          <cell r="A7817">
            <v>101439</v>
          </cell>
          <cell r="B7817" t="str">
            <v>OPERADOR DE PÁ CARREGADEIRA COM ENCARGOS COMPLEMENTARES</v>
          </cell>
          <cell r="C7817" t="str">
            <v>MES</v>
          </cell>
          <cell r="D7817">
            <v>5529.16</v>
          </cell>
        </row>
        <row r="7818">
          <cell r="A7818">
            <v>101440</v>
          </cell>
          <cell r="B7818" t="str">
            <v>OPERADOR DE PAVIMENTADORA / MESA VIBROACABADORA COM ENCARGOS COMPLEMENTARES</v>
          </cell>
          <cell r="C7818" t="str">
            <v>MES</v>
          </cell>
          <cell r="D7818">
            <v>5529.16</v>
          </cell>
        </row>
        <row r="7819">
          <cell r="A7819">
            <v>101441</v>
          </cell>
          <cell r="B7819" t="str">
            <v>OPERADOR DE ROLO COMPACTADOR COM ENCARGOS COMPLEMENTARES</v>
          </cell>
          <cell r="C7819" t="str">
            <v>MES</v>
          </cell>
          <cell r="D7819">
            <v>4775.8900000000003</v>
          </cell>
        </row>
        <row r="7820">
          <cell r="A7820">
            <v>101443</v>
          </cell>
          <cell r="B7820" t="str">
            <v>OPERADOR DE USINA DE ASFALTO, DE SOLOS OU DE CONCRETO COM ENCARGOS COMPLEMENTARES</v>
          </cell>
          <cell r="C7820" t="str">
            <v>MES</v>
          </cell>
          <cell r="D7820">
            <v>6926.69</v>
          </cell>
        </row>
        <row r="7821">
          <cell r="A7821">
            <v>101444</v>
          </cell>
          <cell r="B7821" t="str">
            <v>PASTILHEIRO COM ENCARGOS COMPLEMENTARES</v>
          </cell>
          <cell r="C7821" t="str">
            <v>MES</v>
          </cell>
          <cell r="D7821">
            <v>5003.82</v>
          </cell>
        </row>
        <row r="7822">
          <cell r="A7822">
            <v>101445</v>
          </cell>
          <cell r="B7822" t="str">
            <v>PEDREIRO COM ENCARGOS COMPLEMENTARES</v>
          </cell>
          <cell r="C7822" t="str">
            <v>MES</v>
          </cell>
          <cell r="D7822">
            <v>5021.9399999999996</v>
          </cell>
        </row>
        <row r="7823">
          <cell r="A7823">
            <v>101446</v>
          </cell>
          <cell r="B7823" t="str">
            <v>PINTOR COM ENCARGOS COMPLEMENTARES</v>
          </cell>
          <cell r="C7823" t="str">
            <v>MES</v>
          </cell>
          <cell r="D7823">
            <v>5304.84</v>
          </cell>
        </row>
        <row r="7824">
          <cell r="A7824">
            <v>101447</v>
          </cell>
          <cell r="B7824" t="str">
            <v>PINTOR DE LETREIROS COM ENCARGOS COMPLEMENTARES</v>
          </cell>
          <cell r="C7824" t="str">
            <v>MES</v>
          </cell>
          <cell r="D7824">
            <v>5041.03</v>
          </cell>
        </row>
        <row r="7825">
          <cell r="A7825">
            <v>101448</v>
          </cell>
          <cell r="B7825" t="str">
            <v>PINTOR PARA TINTA EPÓXI COM ENCARGOS COMPLEMENTARES</v>
          </cell>
          <cell r="C7825" t="str">
            <v>MES</v>
          </cell>
          <cell r="D7825">
            <v>5304.84</v>
          </cell>
        </row>
        <row r="7826">
          <cell r="A7826">
            <v>101449</v>
          </cell>
          <cell r="B7826" t="str">
            <v>POCEIRO / ESCAVADOR DE VALAS COM ENCARGOS COMPLEMENTARES</v>
          </cell>
          <cell r="C7826" t="str">
            <v>MES</v>
          </cell>
          <cell r="D7826">
            <v>4683.53</v>
          </cell>
        </row>
        <row r="7827">
          <cell r="A7827">
            <v>101451</v>
          </cell>
          <cell r="B7827" t="str">
            <v>SERRALHEIRO COM ENCARGOS COMPLEMENTARES</v>
          </cell>
          <cell r="C7827" t="str">
            <v>MES</v>
          </cell>
          <cell r="D7827">
            <v>5596.02</v>
          </cell>
        </row>
        <row r="7828">
          <cell r="A7828">
            <v>101452</v>
          </cell>
          <cell r="B7828" t="str">
            <v>SERVENTE DE OBRAS COM ENCARGOS COMPLEMENTARES</v>
          </cell>
          <cell r="C7828" t="str">
            <v>MES</v>
          </cell>
          <cell r="D7828">
            <v>3902.94</v>
          </cell>
        </row>
        <row r="7829">
          <cell r="A7829">
            <v>101453</v>
          </cell>
          <cell r="B7829" t="str">
            <v>SOLDADOR COM ENCARGOS COMPLEMENTARES</v>
          </cell>
          <cell r="C7829" t="str">
            <v>MES</v>
          </cell>
          <cell r="D7829">
            <v>5536.69</v>
          </cell>
        </row>
        <row r="7830">
          <cell r="A7830">
            <v>101454</v>
          </cell>
          <cell r="B7830" t="str">
            <v>SOLDADOR ELÉTRICO COM ENCARGOS COMPLEMENTARES</v>
          </cell>
          <cell r="C7830" t="str">
            <v>MES</v>
          </cell>
          <cell r="D7830">
            <v>6193.34</v>
          </cell>
        </row>
        <row r="7831">
          <cell r="A7831">
            <v>101456</v>
          </cell>
          <cell r="B7831" t="str">
            <v>TÉCNICO DE LABORATÓRIO E CAMPO DE CONSTRUÇÃO COM ENCARGOS COMPLEMENTARES</v>
          </cell>
          <cell r="C7831" t="str">
            <v>MES</v>
          </cell>
          <cell r="D7831">
            <v>7913.39</v>
          </cell>
        </row>
        <row r="7832">
          <cell r="A7832">
            <v>101457</v>
          </cell>
          <cell r="B7832" t="str">
            <v>TÉCNICO EM SONDAGEM COM ENCARGOS COMPLEMENTARES</v>
          </cell>
          <cell r="C7832" t="str">
            <v>MES</v>
          </cell>
          <cell r="D7832">
            <v>9281.94</v>
          </cell>
        </row>
        <row r="7833">
          <cell r="A7833">
            <v>101458</v>
          </cell>
          <cell r="B7833" t="str">
            <v>TELHADOR COM ENCARGOS COMPLEMENTARES</v>
          </cell>
          <cell r="C7833" t="str">
            <v>MES</v>
          </cell>
          <cell r="D7833">
            <v>5192.53</v>
          </cell>
        </row>
        <row r="7834">
          <cell r="A7834">
            <v>101459</v>
          </cell>
          <cell r="B7834" t="str">
            <v>VIDRACEIRO COM ENCARGOS COMPLEMENTARES</v>
          </cell>
          <cell r="C7834" t="str">
            <v>MES</v>
          </cell>
          <cell r="D7834">
            <v>4428.7</v>
          </cell>
        </row>
        <row r="7835">
          <cell r="A7835">
            <v>101460</v>
          </cell>
          <cell r="B7835" t="str">
            <v>VIGIA DIURNO COM ENCARGOS COMPLEMENTARES</v>
          </cell>
          <cell r="C7835" t="str">
            <v>MES</v>
          </cell>
          <cell r="D7835">
            <v>3869.01</v>
          </cell>
        </row>
        <row r="7836">
          <cell r="A7836">
            <v>11270</v>
          </cell>
          <cell r="B7836" t="str">
            <v xml:space="preserve">ABRACADEIRA DE LATAO PARA FIXACAO DE CABO PARA-RAIO, DIMENSOES 32 X 24 X 24 MM                                                                                                                                                                                                                                                                                                                                                                                                                            </v>
          </cell>
          <cell r="C7836" t="str">
            <v xml:space="preserve">UN    </v>
          </cell>
          <cell r="D7836">
            <v>2.82</v>
          </cell>
        </row>
        <row r="7837">
          <cell r="A7837">
            <v>412</v>
          </cell>
          <cell r="B7837" t="str">
            <v xml:space="preserve">ABRACADEIRA DE NYLON PARA AMARRACAO DE CABOS, COMPRIMENTO DE *230* X *7,6* MM                                                                                                                                                                                                                                                                                                                                                                                                                             </v>
          </cell>
          <cell r="C7837" t="str">
            <v xml:space="preserve">UN    </v>
          </cell>
          <cell r="D7837">
            <v>1.18</v>
          </cell>
        </row>
        <row r="7838">
          <cell r="A7838">
            <v>414</v>
          </cell>
          <cell r="B7838" t="str">
            <v xml:space="preserve">ABRACADEIRA DE NYLON PARA AMARRACAO DE CABOS, COMPRIMENTO DE 100 X 2,5 MM                                                                                                                                                                                                                                                                                                                                                                                                                                 </v>
          </cell>
          <cell r="C7838" t="str">
            <v xml:space="preserve">UN    </v>
          </cell>
          <cell r="D7838">
            <v>7.0000000000000007E-2</v>
          </cell>
        </row>
        <row r="7839">
          <cell r="A7839">
            <v>410</v>
          </cell>
          <cell r="B7839" t="str">
            <v xml:space="preserve">ABRACADEIRA DE NYLON PARA AMARRACAO DE CABOS, COMPRIMENTO DE 150 X *3,6* MM                                                                                                                                                                                                                                                                                                                                                                                                                               </v>
          </cell>
          <cell r="C7839" t="str">
            <v xml:space="preserve">UN    </v>
          </cell>
          <cell r="D7839">
            <v>0.18</v>
          </cell>
        </row>
        <row r="7840">
          <cell r="A7840">
            <v>411</v>
          </cell>
          <cell r="B7840" t="str">
            <v xml:space="preserve">ABRACADEIRA DE NYLON PARA AMARRACAO DE CABOS, COMPRIMENTO DE 200 X *4,6* MM                                                                                                                                                                                                                                                                                                                                                                                                                               </v>
          </cell>
          <cell r="C7840" t="str">
            <v xml:space="preserve">UN    </v>
          </cell>
          <cell r="D7840">
            <v>0.23</v>
          </cell>
        </row>
        <row r="7841">
          <cell r="A7841">
            <v>408</v>
          </cell>
          <cell r="B7841" t="str">
            <v xml:space="preserve">ABRACADEIRA DE NYLON PARA AMARRACAO DE CABOS, COMPRIMENTO DE 390 X *4,6* MM                                                                                                                                                                                                                                                                                                                                                                                                                               </v>
          </cell>
          <cell r="C7841" t="str">
            <v xml:space="preserve">UN    </v>
          </cell>
          <cell r="D7841">
            <v>1.1399999999999999</v>
          </cell>
        </row>
        <row r="7842">
          <cell r="A7842">
            <v>39131</v>
          </cell>
          <cell r="B7842" t="str">
            <v xml:space="preserve">ABRACADEIRA EM ACO PARA AMARRACAO DE ELETRODUTOS, TIPO D, COM 1 1/2" E CUNHA DE FIXACAO                                                                                                                                                                                                                                                                                                                                                                                                                   </v>
          </cell>
          <cell r="C7842" t="str">
            <v xml:space="preserve">UN    </v>
          </cell>
          <cell r="D7842">
            <v>3.94</v>
          </cell>
        </row>
        <row r="7843">
          <cell r="A7843">
            <v>394</v>
          </cell>
          <cell r="B7843" t="str">
            <v xml:space="preserve">ABRACADEIRA EM ACO PARA AMARRACAO DE ELETRODUTOS, TIPO D, COM 1 1/2" E PARAFUSO DE FIXACAO                                                                                                                                                                                                                                                                                                                                                                                                                </v>
          </cell>
          <cell r="C7843" t="str">
            <v xml:space="preserve">UN    </v>
          </cell>
          <cell r="D7843">
            <v>3.99</v>
          </cell>
        </row>
        <row r="7844">
          <cell r="A7844">
            <v>39130</v>
          </cell>
          <cell r="B7844" t="str">
            <v xml:space="preserve">ABRACADEIRA EM ACO PARA AMARRACAO DE ELETRODUTOS, TIPO D, COM 1 1/4" E CUNHA DE FIXACAO                                                                                                                                                                                                                                                                                                                                                                                                                   </v>
          </cell>
          <cell r="C7844" t="str">
            <v xml:space="preserve">UN    </v>
          </cell>
          <cell r="D7844">
            <v>3.6</v>
          </cell>
        </row>
        <row r="7845">
          <cell r="A7845">
            <v>395</v>
          </cell>
          <cell r="B7845" t="str">
            <v xml:space="preserve">ABRACADEIRA EM ACO PARA AMARRACAO DE ELETRODUTOS, TIPO D, COM 1 1/4" E PARAFUSO DE FIXACAO                                                                                                                                                                                                                                                                                                                                                                                                                </v>
          </cell>
          <cell r="C7845" t="str">
            <v xml:space="preserve">UN    </v>
          </cell>
          <cell r="D7845">
            <v>3.85</v>
          </cell>
        </row>
        <row r="7846">
          <cell r="A7846">
            <v>39127</v>
          </cell>
          <cell r="B7846" t="str">
            <v xml:space="preserve">ABRACADEIRA EM ACO PARA AMARRACAO DE ELETRODUTOS, TIPO D, COM 1/2" E CUNHA DE FIXACAO                                                                                                                                                                                                                                                                                                                                                                                                                     </v>
          </cell>
          <cell r="C7846" t="str">
            <v xml:space="preserve">UN    </v>
          </cell>
          <cell r="D7846">
            <v>1.9</v>
          </cell>
        </row>
        <row r="7847">
          <cell r="A7847">
            <v>392</v>
          </cell>
          <cell r="B7847" t="str">
            <v xml:space="preserve">ABRACADEIRA EM ACO PARA AMARRACAO DE ELETRODUTOS, TIPO D, COM 1/2" E PARAFUSO DE FIXACAO                                                                                                                                                                                                                                                                                                                                                                                                                  </v>
          </cell>
          <cell r="C7847" t="str">
            <v xml:space="preserve">UN    </v>
          </cell>
          <cell r="D7847">
            <v>1.94</v>
          </cell>
        </row>
        <row r="7848">
          <cell r="A7848">
            <v>39129</v>
          </cell>
          <cell r="B7848" t="str">
            <v xml:space="preserve">ABRACADEIRA EM ACO PARA AMARRACAO DE ELETRODUTOS, TIPO D, COM 1" E CUNHA DE FIXACAO                                                                                                                                                                                                                                                                                                                                                                                                                       </v>
          </cell>
          <cell r="C7848" t="str">
            <v xml:space="preserve">UN    </v>
          </cell>
          <cell r="D7848">
            <v>2.2200000000000002</v>
          </cell>
        </row>
        <row r="7849">
          <cell r="A7849">
            <v>393</v>
          </cell>
          <cell r="B7849" t="str">
            <v xml:space="preserve">ABRACADEIRA EM ACO PARA AMARRACAO DE ELETRODUTOS, TIPO D, COM 1" E PARAFUSO DE FIXACAO                                                                                                                                                                                                                                                                                                                                                                                                                    </v>
          </cell>
          <cell r="C7849" t="str">
            <v xml:space="preserve">UN    </v>
          </cell>
          <cell r="D7849">
            <v>2.3199999999999998</v>
          </cell>
        </row>
        <row r="7850">
          <cell r="A7850">
            <v>39133</v>
          </cell>
          <cell r="B7850" t="str">
            <v xml:space="preserve">ABRACADEIRA EM ACO PARA AMARRACAO DE ELETRODUTOS, TIPO D, COM 2 1/2" E CUNHA DE FIXACAO                                                                                                                                                                                                                                                                                                                                                                                                                   </v>
          </cell>
          <cell r="C7850" t="str">
            <v xml:space="preserve">UN    </v>
          </cell>
          <cell r="D7850">
            <v>5.18</v>
          </cell>
        </row>
        <row r="7851">
          <cell r="A7851">
            <v>397</v>
          </cell>
          <cell r="B7851" t="str">
            <v xml:space="preserve">ABRACADEIRA EM ACO PARA AMARRACAO DE ELETRODUTOS, TIPO D, COM 2 1/2" E PARAFUSO DE FIXACAO                                                                                                                                                                                                                                                                                                                                                                                                                </v>
          </cell>
          <cell r="C7851" t="str">
            <v xml:space="preserve">UN    </v>
          </cell>
          <cell r="D7851">
            <v>5.72</v>
          </cell>
        </row>
        <row r="7852">
          <cell r="A7852">
            <v>39132</v>
          </cell>
          <cell r="B7852" t="str">
            <v xml:space="preserve">ABRACADEIRA EM ACO PARA AMARRACAO DE ELETRODUTOS, TIPO D, COM 2" E CUNHA DE FIXACAO                                                                                                                                                                                                                                                                                                                                                                                                                       </v>
          </cell>
          <cell r="C7852" t="str">
            <v xml:space="preserve">UN    </v>
          </cell>
          <cell r="D7852">
            <v>4.1399999999999997</v>
          </cell>
        </row>
        <row r="7853">
          <cell r="A7853">
            <v>396</v>
          </cell>
          <cell r="B7853" t="str">
            <v xml:space="preserve">ABRACADEIRA EM ACO PARA AMARRACAO DE ELETRODUTOS, TIPO D, COM 2" E PARAFUSO DE FIXACAO                                                                                                                                                                                                                                                                                                                                                                                                                    </v>
          </cell>
          <cell r="C7853" t="str">
            <v xml:space="preserve">UN    </v>
          </cell>
          <cell r="D7853">
            <v>4.4400000000000004</v>
          </cell>
        </row>
        <row r="7854">
          <cell r="A7854">
            <v>39135</v>
          </cell>
          <cell r="B7854" t="str">
            <v xml:space="preserve">ABRACADEIRA EM ACO PARA AMARRACAO DE ELETRODUTOS, TIPO D, COM 3 1/2" E CUNHA DE FIXACAO                                                                                                                                                                                                                                                                                                                                                                                                                   </v>
          </cell>
          <cell r="C7854" t="str">
            <v xml:space="preserve">UN    </v>
          </cell>
          <cell r="D7854">
            <v>8.2899999999999991</v>
          </cell>
        </row>
        <row r="7855">
          <cell r="A7855">
            <v>39128</v>
          </cell>
          <cell r="B7855" t="str">
            <v xml:space="preserve">ABRACADEIRA EM ACO PARA AMARRACAO DE ELETRODUTOS, TIPO D, COM 3/4" E CUNHA DE FIXACAO                                                                                                                                                                                                                                                                                                                                                                                                                     </v>
          </cell>
          <cell r="C7855" t="str">
            <v xml:space="preserve">UN    </v>
          </cell>
          <cell r="D7855">
            <v>2.0699999999999998</v>
          </cell>
        </row>
        <row r="7856">
          <cell r="A7856">
            <v>400</v>
          </cell>
          <cell r="B7856" t="str">
            <v xml:space="preserve">ABRACADEIRA EM ACO PARA AMARRACAO DE ELETRODUTOS, TIPO D, COM 3/4" E PARAFUSO DE FIXACAO                                                                                                                                                                                                                                                                                                                                                                                                                  </v>
          </cell>
          <cell r="C7856" t="str">
            <v xml:space="preserve">UN    </v>
          </cell>
          <cell r="D7856">
            <v>2.02</v>
          </cell>
        </row>
        <row r="7857">
          <cell r="A7857">
            <v>39125</v>
          </cell>
          <cell r="B7857" t="str">
            <v xml:space="preserve">ABRACADEIRA EM ACO PARA AMARRACAO DE ELETRODUTOS, TIPO D, COM 3/8" E PARAFUSO DE FIXACAO                                                                                                                                                                                                                                                                                                                                                                                                                  </v>
          </cell>
          <cell r="C7857" t="str">
            <v xml:space="preserve">UN    </v>
          </cell>
          <cell r="D7857">
            <v>2.0699999999999998</v>
          </cell>
        </row>
        <row r="7858">
          <cell r="A7858">
            <v>39134</v>
          </cell>
          <cell r="B7858" t="str">
            <v xml:space="preserve">ABRACADEIRA EM ACO PARA AMARRACAO DE ELETRODUTOS, TIPO D, COM 3" E CUNHA DE FIXACAO                                                                                                                                                                                                                                                                                                                                                                                                                       </v>
          </cell>
          <cell r="C7858" t="str">
            <v xml:space="preserve">UN    </v>
          </cell>
          <cell r="D7858">
            <v>6.91</v>
          </cell>
        </row>
        <row r="7859">
          <cell r="A7859">
            <v>398</v>
          </cell>
          <cell r="B7859" t="str">
            <v xml:space="preserve">ABRACADEIRA EM ACO PARA AMARRACAO DE ELETRODUTOS, TIPO D, COM 3" E PARAFUSO DE FIXACAO                                                                                                                                                                                                                                                                                                                                                                                                                    </v>
          </cell>
          <cell r="C7859" t="str">
            <v xml:space="preserve">UN    </v>
          </cell>
          <cell r="D7859">
            <v>6.36</v>
          </cell>
        </row>
        <row r="7860">
          <cell r="A7860">
            <v>39126</v>
          </cell>
          <cell r="B7860" t="str">
            <v xml:space="preserve">ABRACADEIRA EM ACO PARA AMARRACAO DE ELETRODUTOS, TIPO D, COM 4" E CUNHA DE FIXACAO                                                                                                                                                                                                                                                                                                                                                                                                                       </v>
          </cell>
          <cell r="C7860" t="str">
            <v xml:space="preserve">UN    </v>
          </cell>
          <cell r="D7860">
            <v>9.32</v>
          </cell>
        </row>
        <row r="7861">
          <cell r="A7861">
            <v>399</v>
          </cell>
          <cell r="B7861" t="str">
            <v xml:space="preserve">ABRACADEIRA EM ACO PARA AMARRACAO DE ELETRODUTOS, TIPO D, COM 4" E PARAFUSO DE FIXACAO                                                                                                                                                                                                                                                                                                                                                                                                                    </v>
          </cell>
          <cell r="C7861" t="str">
            <v xml:space="preserve">UN    </v>
          </cell>
          <cell r="D7861">
            <v>8.2100000000000009</v>
          </cell>
        </row>
        <row r="7862">
          <cell r="A7862">
            <v>39158</v>
          </cell>
          <cell r="B7862" t="str">
            <v xml:space="preserve">ABRACADEIRA EM ACO PARA AMARRACAO DE ELETRODUTOS, TIPO ECONOMICA (GOTA), COM 8"                                                                                                                                                                                                                                                                                                                                                                                                                           </v>
          </cell>
          <cell r="C7862" t="str">
            <v xml:space="preserve">UN    </v>
          </cell>
          <cell r="D7862">
            <v>22.06</v>
          </cell>
        </row>
        <row r="7863">
          <cell r="A7863">
            <v>39141</v>
          </cell>
          <cell r="B7863" t="str">
            <v xml:space="preserve">ABRACADEIRA EM ACO PARA AMARRACAO DE ELETRODUTOS, TIPO U SIMPLES, COM 1 1/2"                                                                                                                                                                                                                                                                                                                                                                                                                              </v>
          </cell>
          <cell r="C7863" t="str">
            <v xml:space="preserve">UN    </v>
          </cell>
          <cell r="D7863">
            <v>1.6</v>
          </cell>
        </row>
        <row r="7864">
          <cell r="A7864">
            <v>39140</v>
          </cell>
          <cell r="B7864" t="str">
            <v xml:space="preserve">ABRACADEIRA EM ACO PARA AMARRACAO DE ELETRODUTOS, TIPO U SIMPLES, COM 1 1/4"                                                                                                                                                                                                                                                                                                                                                                                                                              </v>
          </cell>
          <cell r="C7864" t="str">
            <v xml:space="preserve">UN    </v>
          </cell>
          <cell r="D7864">
            <v>1.45</v>
          </cell>
        </row>
        <row r="7865">
          <cell r="A7865">
            <v>39137</v>
          </cell>
          <cell r="B7865" t="str">
            <v xml:space="preserve">ABRACADEIRA EM ACO PARA AMARRACAO DE ELETRODUTOS, TIPO U SIMPLES, COM 1/2"                                                                                                                                                                                                                                                                                                                                                                                                                                </v>
          </cell>
          <cell r="C7865" t="str">
            <v xml:space="preserve">UN    </v>
          </cell>
          <cell r="D7865">
            <v>0.83</v>
          </cell>
        </row>
        <row r="7866">
          <cell r="A7866">
            <v>39139</v>
          </cell>
          <cell r="B7866" t="str">
            <v xml:space="preserve">ABRACADEIRA EM ACO PARA AMARRACAO DE ELETRODUTOS, TIPO U SIMPLES, COM 1"                                                                                                                                                                                                                                                                                                                                                                                                                                  </v>
          </cell>
          <cell r="C7866" t="str">
            <v xml:space="preserve">UN    </v>
          </cell>
          <cell r="D7866">
            <v>1.2</v>
          </cell>
        </row>
        <row r="7867">
          <cell r="A7867">
            <v>39143</v>
          </cell>
          <cell r="B7867" t="str">
            <v xml:space="preserve">ABRACADEIRA EM ACO PARA AMARRACAO DE ELETRODUTOS, TIPO U SIMPLES, COM 2 1/2"                                                                                                                                                                                                                                                                                                                                                                                                                              </v>
          </cell>
          <cell r="C7867" t="str">
            <v xml:space="preserve">UN    </v>
          </cell>
          <cell r="D7867">
            <v>3.3</v>
          </cell>
        </row>
        <row r="7868">
          <cell r="A7868">
            <v>39142</v>
          </cell>
          <cell r="B7868" t="str">
            <v xml:space="preserve">ABRACADEIRA EM ACO PARA AMARRACAO DE ELETRODUTOS, TIPO U SIMPLES, COM 2"                                                                                                                                                                                                                                                                                                                                                                                                                                  </v>
          </cell>
          <cell r="C7868" t="str">
            <v xml:space="preserve">UN    </v>
          </cell>
          <cell r="D7868">
            <v>2.36</v>
          </cell>
        </row>
        <row r="7869">
          <cell r="A7869">
            <v>39138</v>
          </cell>
          <cell r="B7869" t="str">
            <v xml:space="preserve">ABRACADEIRA EM ACO PARA AMARRACAO DE ELETRODUTOS, TIPO U SIMPLES, COM 3/4"                                                                                                                                                                                                                                                                                                                                                                                                                                </v>
          </cell>
          <cell r="C7869" t="str">
            <v xml:space="preserve">UN    </v>
          </cell>
          <cell r="D7869">
            <v>0.88</v>
          </cell>
        </row>
        <row r="7870">
          <cell r="A7870">
            <v>39136</v>
          </cell>
          <cell r="B7870" t="str">
            <v xml:space="preserve">ABRACADEIRA EM ACO PARA AMARRACAO DE ELETRODUTOS, TIPO U SIMPLES, COM 3/8"                                                                                                                                                                                                                                                                                                                                                                                                                                </v>
          </cell>
          <cell r="C7870" t="str">
            <v xml:space="preserve">UN    </v>
          </cell>
          <cell r="D7870">
            <v>0.59</v>
          </cell>
        </row>
        <row r="7871">
          <cell r="A7871">
            <v>39144</v>
          </cell>
          <cell r="B7871" t="str">
            <v xml:space="preserve">ABRACADEIRA EM ACO PARA AMARRACAO DE ELETRODUTOS, TIPO U SIMPLES, COM 3"                                                                                                                                                                                                                                                                                                                                                                                                                                  </v>
          </cell>
          <cell r="C7871" t="str">
            <v xml:space="preserve">UN    </v>
          </cell>
          <cell r="D7871">
            <v>3.85</v>
          </cell>
        </row>
        <row r="7872">
          <cell r="A7872">
            <v>39145</v>
          </cell>
          <cell r="B7872" t="str">
            <v xml:space="preserve">ABRACADEIRA EM ACO PARA AMARRACAO DE ELETRODUTOS, TIPO U SIMPLES, COM 4"                                                                                                                                                                                                                                                                                                                                                                                                                                  </v>
          </cell>
          <cell r="C7872" t="str">
            <v xml:space="preserve">UN    </v>
          </cell>
          <cell r="D7872">
            <v>6.34</v>
          </cell>
        </row>
        <row r="7873">
          <cell r="A7873">
            <v>12615</v>
          </cell>
          <cell r="B7873" t="str">
            <v xml:space="preserve">ABRACADEIRA PVC, PARA CALHA PLUVIAL, DIAMETRO ENTRE *80 E 100* MM, PARA DRENAGEM PLUVIAL PREDIAL                                                                                                                                                                                                                                                                                                                                                                                                          </v>
          </cell>
          <cell r="C7873" t="str">
            <v xml:space="preserve">UN    </v>
          </cell>
          <cell r="D7873">
            <v>16.100000000000001</v>
          </cell>
        </row>
        <row r="7874">
          <cell r="A7874">
            <v>11927</v>
          </cell>
          <cell r="B7874" t="str">
            <v xml:space="preserve">ABRACADEIRA, GALVANIZADA/ZINCADA, ROSCA SEM FIM, PARAFUSO INOX, LARGURA FITA *12,6 A *14 MM, D = 2" A 2 1/2"                                                                                                                                                                                                                                                                                                                                                                                              </v>
          </cell>
          <cell r="C7874" t="str">
            <v xml:space="preserve">UN    </v>
          </cell>
          <cell r="D7874">
            <v>8.41</v>
          </cell>
        </row>
        <row r="7875">
          <cell r="A7875">
            <v>11928</v>
          </cell>
          <cell r="B7875" t="str">
            <v xml:space="preserve">ABRACADEIRA, GALVANIZADA/ZINCADA, ROSCA SEM FIM, PARAFUSO INOX, LARGURA FITA *12,6 A *14 MM, D = 3" A 3 3/4"                                                                                                                                                                                                                                                                                                                                                                                              </v>
          </cell>
          <cell r="C7875" t="str">
            <v xml:space="preserve">UN    </v>
          </cell>
          <cell r="D7875">
            <v>9.64</v>
          </cell>
        </row>
        <row r="7876">
          <cell r="A7876">
            <v>11929</v>
          </cell>
          <cell r="B7876" t="str">
            <v xml:space="preserve">ABRACADEIRA, GALVANIZADA/ZINCADA, ROSCA SEM FIM, PARAFUSO INOX, LARGURA FITA *12,6 A *14 MM, D = 4" A 4 3/4"                                                                                                                                                                                                                                                                                                                                                                                              </v>
          </cell>
          <cell r="C7876" t="str">
            <v xml:space="preserve">UN    </v>
          </cell>
          <cell r="D7876">
            <v>14.91</v>
          </cell>
        </row>
        <row r="7877">
          <cell r="A7877">
            <v>36801</v>
          </cell>
          <cell r="B7877" t="str">
            <v xml:space="preserve">ACABAMENTO DE METAL CROMADO PARA REGISTRO PEQUENO, DE PAREDE, 1/2" OU 3/4"                                                                                                                                                                                                                                                                                                                                                                                                                                </v>
          </cell>
          <cell r="C7877" t="str">
            <v xml:space="preserve">UN    </v>
          </cell>
          <cell r="D7877">
            <v>27.31</v>
          </cell>
        </row>
        <row r="7878">
          <cell r="A7878">
            <v>36246</v>
          </cell>
          <cell r="B7878" t="str">
            <v xml:space="preserve">ACABAMENTO SIMPLES/CONVENCIONAL PARA FORRO PVC, TIPO "U" OU "C", COR BRANCA, COMPRIMENTO 6 M                                                                                                                                                                                                                                                                                                                                                                                                              </v>
          </cell>
          <cell r="C7878" t="str">
            <v xml:space="preserve">M     </v>
          </cell>
          <cell r="D7878">
            <v>3.62</v>
          </cell>
        </row>
        <row r="7879">
          <cell r="A7879">
            <v>37600</v>
          </cell>
          <cell r="B7879" t="str">
            <v xml:space="preserve">ACESSORIO DE LIGACAO NAO ELETRICO PARA CARGAS EXPLOSIVAS, TUBO DE 6 M                                                                                                                                                                                                                                                                                                                                                                                                                                     </v>
          </cell>
          <cell r="C7879" t="str">
            <v xml:space="preserve">UN    </v>
          </cell>
          <cell r="D7879">
            <v>99.44</v>
          </cell>
        </row>
        <row r="7880">
          <cell r="A7880">
            <v>37599</v>
          </cell>
          <cell r="B7880" t="str">
            <v xml:space="preserve">ACESSORIO INICIADOR NAO ELETRICO, TUBO DE 6 M, TEMPO DE RETARDO DE *160* MS                                                                                                                                                                                                                                                                                                                                                                                                                               </v>
          </cell>
          <cell r="C7880" t="str">
            <v xml:space="preserve">UN    </v>
          </cell>
          <cell r="D7880">
            <v>92.56</v>
          </cell>
        </row>
        <row r="7881">
          <cell r="A7881">
            <v>1</v>
          </cell>
          <cell r="B7881" t="str">
            <v xml:space="preserve">ACETILENO (RECARGA DE GAS ACETILENO PARA CILINDRO DE CONJUNTO OXICORTE GRANDE) NAO INCLUI TROCA/MANUTENCAO DO CILINDRO                                                                                                                                                                                                                                                                                                                                                                                    </v>
          </cell>
          <cell r="C7881" t="str">
            <v xml:space="preserve">KG    </v>
          </cell>
          <cell r="D7881">
            <v>85</v>
          </cell>
        </row>
        <row r="7882">
          <cell r="A7882">
            <v>3</v>
          </cell>
          <cell r="B7882" t="str">
            <v xml:space="preserve">ACIDO CLORIDRICO / ACIDO MURIATICO, DILUICAO 10% A 12% PARA USO EM LIMPEZA                                                                                                                                                                                                                                                                                                                                                                                                                                </v>
          </cell>
          <cell r="C7882" t="str">
            <v xml:space="preserve">L     </v>
          </cell>
          <cell r="D7882">
            <v>14.56</v>
          </cell>
        </row>
        <row r="7883">
          <cell r="A7883">
            <v>43054</v>
          </cell>
          <cell r="B7883" t="str">
            <v xml:space="preserve">ACO CA-25, 10,0 MM, OU 12,5 MM, OU 16,0 MM, OU 20,0 MM, OU 25,0 MM, VERGALHAO                                                                                                                                                                                                                                                                                                                                                                                                                             </v>
          </cell>
          <cell r="C7883" t="str">
            <v xml:space="preserve">KG    </v>
          </cell>
          <cell r="D7883">
            <v>10.62</v>
          </cell>
        </row>
        <row r="7884">
          <cell r="A7884">
            <v>42402</v>
          </cell>
          <cell r="B7884" t="str">
            <v xml:space="preserve">ACO CA-25, 16,0 MM, BARRA DE TRANSFERENCIA                                                                                                                                                                                                                                                                                                                                                                                                                                                                </v>
          </cell>
          <cell r="C7884" t="str">
            <v xml:space="preserve">KG    </v>
          </cell>
          <cell r="D7884">
            <v>10.15</v>
          </cell>
        </row>
        <row r="7885">
          <cell r="A7885">
            <v>42403</v>
          </cell>
          <cell r="B7885" t="str">
            <v xml:space="preserve">ACO CA-25, 20,0 MM, BARRA DE TRANSFERENCIA                                                                                                                                                                                                                                                                                                                                                                                                                                                                </v>
          </cell>
          <cell r="C7885" t="str">
            <v xml:space="preserve">KG    </v>
          </cell>
          <cell r="D7885">
            <v>13.02</v>
          </cell>
        </row>
        <row r="7886">
          <cell r="A7886">
            <v>42404</v>
          </cell>
          <cell r="B7886" t="str">
            <v xml:space="preserve">ACO CA-25, 25,0 MM, BARRA DE TRANSFERENCIA                                                                                                                                                                                                                                                                                                                                                                                                                                                                </v>
          </cell>
          <cell r="C7886" t="str">
            <v xml:space="preserve">KG    </v>
          </cell>
          <cell r="D7886">
            <v>12.94</v>
          </cell>
        </row>
        <row r="7887">
          <cell r="A7887">
            <v>42405</v>
          </cell>
          <cell r="B7887" t="str">
            <v xml:space="preserve">ACO CA-25, 32,0 MM, BARRA DE TRANSFERENCIA                                                                                                                                                                                                                                                                                                                                                                                                                                                                </v>
          </cell>
          <cell r="C7887" t="str">
            <v xml:space="preserve">KG    </v>
          </cell>
          <cell r="D7887">
            <v>13.79</v>
          </cell>
        </row>
        <row r="7888">
          <cell r="A7888">
            <v>34341</v>
          </cell>
          <cell r="B7888" t="str">
            <v xml:space="preserve">ACO CA-25, 32,0 MM, VERGALHAO                                                                                                                                                                                                                                                                                                                                                                                                                                                                             </v>
          </cell>
          <cell r="C7888" t="str">
            <v xml:space="preserve">KG    </v>
          </cell>
          <cell r="D7888">
            <v>11.97</v>
          </cell>
        </row>
        <row r="7889">
          <cell r="A7889">
            <v>43053</v>
          </cell>
          <cell r="B7889" t="str">
            <v xml:space="preserve">ACO CA-25, 6,3 MM OU 8,0 MM, VERGALHAO                                                                                                                                                                                                                                                                                                                                                                                                                                                                    </v>
          </cell>
          <cell r="C7889" t="str">
            <v xml:space="preserve">KG    </v>
          </cell>
          <cell r="D7889">
            <v>9.48</v>
          </cell>
        </row>
        <row r="7890">
          <cell r="A7890">
            <v>43058</v>
          </cell>
          <cell r="B7890" t="str">
            <v xml:space="preserve">ACO CA-50, 10,0 MM, OU 12,5 MM, OU 16,0 MM, OU 20,0 MM, DOBRADO E CORTADO                                                                                                                                                                                                                                                                                                                                                                                                                                 </v>
          </cell>
          <cell r="C7890" t="str">
            <v xml:space="preserve">KG    </v>
          </cell>
          <cell r="D7890">
            <v>9.83</v>
          </cell>
        </row>
        <row r="7891">
          <cell r="A7891">
            <v>34</v>
          </cell>
          <cell r="B7891" t="str">
            <v xml:space="preserve">ACO CA-50, 10,0 MM, VERGALHAO                                                                                                                                                                                                                                                                                                                                                                                                                                                                             </v>
          </cell>
          <cell r="C7891" t="str">
            <v xml:space="preserve">KG    </v>
          </cell>
          <cell r="D7891">
            <v>9.8800000000000008</v>
          </cell>
        </row>
        <row r="7892">
          <cell r="A7892">
            <v>43055</v>
          </cell>
          <cell r="B7892" t="str">
            <v xml:space="preserve">ACO CA-50, 12,5 MM OU 16,0 MM, VERGALHAO                                                                                                                                                                                                                                                                                                                                                                                                                                                                  </v>
          </cell>
          <cell r="C7892" t="str">
            <v xml:space="preserve">KG    </v>
          </cell>
          <cell r="D7892">
            <v>8.56</v>
          </cell>
        </row>
        <row r="7893">
          <cell r="A7893">
            <v>43056</v>
          </cell>
          <cell r="B7893" t="str">
            <v xml:space="preserve">ACO CA-50, 20,0 MM OU 25,0 MM, VERGALHAO                                                                                                                                                                                                                                                                                                                                                                                                                                                                  </v>
          </cell>
          <cell r="C7893" t="str">
            <v xml:space="preserve">KG    </v>
          </cell>
          <cell r="D7893">
            <v>9.8699999999999992</v>
          </cell>
        </row>
        <row r="7894">
          <cell r="A7894">
            <v>43057</v>
          </cell>
          <cell r="B7894" t="str">
            <v xml:space="preserve">ACO CA-50, 32,0 MM, VERGALHAO                                                                                                                                                                                                                                                                                                                                                                                                                                                                             </v>
          </cell>
          <cell r="C7894" t="str">
            <v xml:space="preserve">KG    </v>
          </cell>
          <cell r="D7894">
            <v>10.85</v>
          </cell>
        </row>
        <row r="7895">
          <cell r="A7895">
            <v>34449</v>
          </cell>
          <cell r="B7895" t="str">
            <v xml:space="preserve">ACO CA-50, 6,3 MM, DOBRADO E CORTADO                                                                                                                                                                                                                                                                                                                                                                                                                                                                      </v>
          </cell>
          <cell r="C7895" t="str">
            <v xml:space="preserve">KG    </v>
          </cell>
          <cell r="D7895">
            <v>11.59</v>
          </cell>
        </row>
        <row r="7896">
          <cell r="A7896">
            <v>32</v>
          </cell>
          <cell r="B7896" t="str">
            <v xml:space="preserve">ACO CA-50, 6,3 MM, VERGALHAO                                                                                                                                                                                                                                                                                                                                                                                                                                                                              </v>
          </cell>
          <cell r="C7896" t="str">
            <v xml:space="preserve">KG    </v>
          </cell>
          <cell r="D7896">
            <v>10.42</v>
          </cell>
        </row>
        <row r="7897">
          <cell r="A7897">
            <v>33</v>
          </cell>
          <cell r="B7897" t="str">
            <v xml:space="preserve">ACO CA-50, 8,0 MM, VERGALHAO                                                                                                                                                                                                                                                                                                                                                                                                                                                                              </v>
          </cell>
          <cell r="C7897" t="str">
            <v xml:space="preserve">KG    </v>
          </cell>
          <cell r="D7897">
            <v>10.48</v>
          </cell>
        </row>
        <row r="7898">
          <cell r="A7898">
            <v>43061</v>
          </cell>
          <cell r="B7898" t="str">
            <v xml:space="preserve">ACO CA-60, 4,2 MM OU 5,0 MM, DOBRADO E CORTADO                                                                                                                                                                                                                                                                                                                                                                                                                                                            </v>
          </cell>
          <cell r="C7898" t="str">
            <v xml:space="preserve">KG    </v>
          </cell>
          <cell r="D7898">
            <v>9.8000000000000007</v>
          </cell>
        </row>
        <row r="7899">
          <cell r="A7899">
            <v>43059</v>
          </cell>
          <cell r="B7899" t="str">
            <v xml:space="preserve">ACO CA-60, 4,2 MM, OU 5,0 MM, OU 6,0 MM, OU 7,0 MM, VERGALHAO                                                                                                                                                                                                                                                                                                                                                                                                                                             </v>
          </cell>
          <cell r="C7899" t="str">
            <v xml:space="preserve">KG    </v>
          </cell>
          <cell r="D7899">
            <v>9.35</v>
          </cell>
        </row>
        <row r="7900">
          <cell r="A7900">
            <v>43062</v>
          </cell>
          <cell r="B7900" t="str">
            <v xml:space="preserve">ACO CA-60, 6,0 MM OU 7,0 MM, DOBRADO E CORTADO                                                                                                                                                                                                                                                                                                                                                                                                                                                            </v>
          </cell>
          <cell r="C7900" t="str">
            <v xml:space="preserve">KG    </v>
          </cell>
          <cell r="D7900">
            <v>10.36</v>
          </cell>
        </row>
        <row r="7901">
          <cell r="A7901">
            <v>43060</v>
          </cell>
          <cell r="B7901" t="str">
            <v xml:space="preserve">ACO CA-60, 8,0 MM OU 9,5 MM, VERGALHAO                                                                                                                                                                                                                                                                                                                                                                                                                                                                    </v>
          </cell>
          <cell r="C7901" t="str">
            <v xml:space="preserve">KG    </v>
          </cell>
          <cell r="D7901">
            <v>8.15</v>
          </cell>
        </row>
        <row r="7902">
          <cell r="A7902">
            <v>40410</v>
          </cell>
          <cell r="B7902" t="str">
            <v xml:space="preserve">ACOPLAMENTO RIGIDO EM FERRO FUNDIDO PARA SISTEMA DE TUBULACAO RANHURADA, DN 50 MM (2")                                                                                                                                                                                                                                                                                                                                                                                                                    </v>
          </cell>
          <cell r="C7902" t="str">
            <v xml:space="preserve">UN    </v>
          </cell>
          <cell r="D7902">
            <v>22.27</v>
          </cell>
        </row>
        <row r="7903">
          <cell r="A7903">
            <v>40411</v>
          </cell>
          <cell r="B7903" t="str">
            <v xml:space="preserve">ACOPLAMENTO RIGIDO EM FERRO FUNDIDO PARA SISTEMA DE TUBULACAO RANHURADA, DN 65 MM (2 1/2")                                                                                                                                                                                                                                                                                                                                                                                                                </v>
          </cell>
          <cell r="C7903" t="str">
            <v xml:space="preserve">UN    </v>
          </cell>
          <cell r="D7903">
            <v>24.17</v>
          </cell>
        </row>
        <row r="7904">
          <cell r="A7904">
            <v>40412</v>
          </cell>
          <cell r="B7904" t="str">
            <v xml:space="preserve">ACOPLAMENTO RIGIDO EM FERRO FUNDIDO PARA SISTEMA DE TUBULACAO RANHURADA, DN 80 MM (3")                                                                                                                                                                                                                                                                                                                                                                                                                    </v>
          </cell>
          <cell r="C7904" t="str">
            <v xml:space="preserve">UN    </v>
          </cell>
          <cell r="D7904">
            <v>27.12</v>
          </cell>
        </row>
        <row r="7905">
          <cell r="A7905">
            <v>44254</v>
          </cell>
          <cell r="B7905" t="str">
            <v xml:space="preserve">ADAPTADOR CPVC, ROSCAVEL, COM FLANGES E ANEL DE VEDACAO, 15 MM, CAIXA D'AGUA PARA AGUA QUENTE                                                                                                                                                                                                                                                                                                                                                                                                             </v>
          </cell>
          <cell r="C7905" t="str">
            <v xml:space="preserve">UN    </v>
          </cell>
          <cell r="D7905">
            <v>32.19</v>
          </cell>
        </row>
        <row r="7906">
          <cell r="A7906">
            <v>44255</v>
          </cell>
          <cell r="B7906" t="str">
            <v xml:space="preserve">ADAPTADOR CPVC, ROSCAVEL, COM FLANGES E ANEL DE VEDACAO, 22 MM, CAIXA D'AGUA PARA AGUA QUENTE                                                                                                                                                                                                                                                                                                                                                                                                             </v>
          </cell>
          <cell r="C7906" t="str">
            <v xml:space="preserve">UN    </v>
          </cell>
          <cell r="D7906">
            <v>35.68</v>
          </cell>
        </row>
        <row r="7907">
          <cell r="A7907">
            <v>44256</v>
          </cell>
          <cell r="B7907" t="str">
            <v xml:space="preserve">ADAPTADOR CPVC, ROSCAVEL, COM FLANGES E ANEL DE VEDACAO, 28 MM, CAIXA D'AGUA PARA AGUA QUENTE                                                                                                                                                                                                                                                                                                                                                                                                             </v>
          </cell>
          <cell r="C7907" t="str">
            <v xml:space="preserve">UN    </v>
          </cell>
          <cell r="D7907">
            <v>40.299999999999997</v>
          </cell>
        </row>
        <row r="7908">
          <cell r="A7908">
            <v>44257</v>
          </cell>
          <cell r="B7908" t="str">
            <v xml:space="preserve">ADAPTADOR CPVC, ROSCAVEL, COM FLANGES E ANEL DE VEDACAO, 35 MM, CAIXA D'AGUA PARA AGUA QUENTE                                                                                                                                                                                                                                                                                                                                                                                                             </v>
          </cell>
          <cell r="C7908" t="str">
            <v xml:space="preserve">UN    </v>
          </cell>
          <cell r="D7908">
            <v>63.75</v>
          </cell>
        </row>
        <row r="7909">
          <cell r="A7909">
            <v>44258</v>
          </cell>
          <cell r="B7909" t="str">
            <v xml:space="preserve">ADAPTADOR CPVC, ROSCAVEL, COM FLANGES E ANEL DE VEDACAO, 42 MM, CAIXA D'AGUA PARA AGUA QUENTE                                                                                                                                                                                                                                                                                                                                                                                                             </v>
          </cell>
          <cell r="C7909" t="str">
            <v xml:space="preserve">UN    </v>
          </cell>
          <cell r="D7909">
            <v>72.86</v>
          </cell>
        </row>
        <row r="7910">
          <cell r="A7910">
            <v>44259</v>
          </cell>
          <cell r="B7910" t="str">
            <v xml:space="preserve">ADAPTADOR CPVC, ROSCAVEL, COM FLANGES E ANEL DE VEDACAO, 54 MM, CAIXA D'AGUA PARA AGUA QUENTE                                                                                                                                                                                                                                                                                                                                                                                                             </v>
          </cell>
          <cell r="C7910" t="str">
            <v xml:space="preserve">UN    </v>
          </cell>
          <cell r="D7910">
            <v>100.01</v>
          </cell>
        </row>
        <row r="7911">
          <cell r="A7911">
            <v>37997</v>
          </cell>
          <cell r="B7911" t="str">
            <v xml:space="preserve">ADAPTADOR CPVC, SOLDAVEL, 15 MM, PARA AGUA QUENTE                                                                                                                                                                                                                                                                                                                                                                                                                                                         </v>
          </cell>
          <cell r="C7911" t="str">
            <v xml:space="preserve">UN    </v>
          </cell>
          <cell r="D7911">
            <v>19.18</v>
          </cell>
        </row>
        <row r="7912">
          <cell r="A7912">
            <v>37998</v>
          </cell>
          <cell r="B7912" t="str">
            <v xml:space="preserve">ADAPTADOR CPVC, SOLDAVEL, 22 MM, PARA AGUA QUENTE                                                                                                                                                                                                                                                                                                                                                                                                                                                         </v>
          </cell>
          <cell r="C7912" t="str">
            <v xml:space="preserve">UN    </v>
          </cell>
          <cell r="D7912">
            <v>25.67</v>
          </cell>
        </row>
        <row r="7913">
          <cell r="A7913">
            <v>55</v>
          </cell>
          <cell r="B7913" t="str">
            <v xml:space="preserve">ADAPTADOR DE COMPRESSAO EM POLIPROPILENO (PP), PARA TUBO EM PEAD, 20 MM X 1/2", PARA LIGACAO PREDIAL DE AGUA (NTS 179)                                                                                                                                                                                                                                                                                                                                                                                    </v>
          </cell>
          <cell r="C7913" t="str">
            <v xml:space="preserve">UN    </v>
          </cell>
          <cell r="D7913">
            <v>4.17</v>
          </cell>
        </row>
        <row r="7914">
          <cell r="A7914">
            <v>61</v>
          </cell>
          <cell r="B7914" t="str">
            <v xml:space="preserve">ADAPTADOR DE COMPRESSAO EM POLIPROPILENO (PP), PARA TUBO EM PEAD, 20 MM X 3/4", PARA LIGACAO PREDIAL DE AGUA (NTS 179)                                                                                                                                                                                                                                                                                                                                                                                    </v>
          </cell>
          <cell r="C7914" t="str">
            <v xml:space="preserve">UN    </v>
          </cell>
          <cell r="D7914">
            <v>3.94</v>
          </cell>
        </row>
        <row r="7915">
          <cell r="A7915">
            <v>62</v>
          </cell>
          <cell r="B7915" t="str">
            <v xml:space="preserve">ADAPTADOR DE COMPRESSAO EM POLIPROPILENO (PP), PARA TUBO EM PEAD, 32 MM X 1", PARA LIGACAO PREDIAL DE AGUA (NTS 179)                                                                                                                                                                                                                                                                                                                                                                                      </v>
          </cell>
          <cell r="C7915" t="str">
            <v xml:space="preserve">UN    </v>
          </cell>
          <cell r="D7915">
            <v>8.17</v>
          </cell>
        </row>
        <row r="7916">
          <cell r="A7916">
            <v>10899</v>
          </cell>
          <cell r="B7916" t="str">
            <v xml:space="preserve">ADAPTADOR EM LATAO, ENGATE RAPIDO 2 1/2" X ROSCA INTERNA 5 FIOS 2 1/2", PARA INSTALACAO PREDIAL DE COMBATE A INCENDIO                                                                                                                                                                                                                                                                                                                                                                                     </v>
          </cell>
          <cell r="C7916" t="str">
            <v xml:space="preserve">UN    </v>
          </cell>
          <cell r="D7916">
            <v>83.23</v>
          </cell>
        </row>
        <row r="7917">
          <cell r="A7917">
            <v>10900</v>
          </cell>
          <cell r="B7917" t="str">
            <v xml:space="preserve">ADAPTADOR EM LATAO, ENGATE RAPIDO1 1/2" X ROSCA INTERNA 5 FIOS 2 1/2", PARA INSTALACAO PREDIAL DE COMBATE A INCENDIO                                                                                                                                                                                                                                                                                                                                                                                      </v>
          </cell>
          <cell r="C7917" t="str">
            <v xml:space="preserve">UN    </v>
          </cell>
          <cell r="D7917">
            <v>65.14</v>
          </cell>
        </row>
        <row r="7918">
          <cell r="A7918">
            <v>47</v>
          </cell>
          <cell r="B7918" t="str">
            <v xml:space="preserve">ADAPTADOR PVC PBA, BOLSA/ROSCA, JE, DN 100 / DE 110 MM                                                                                                                                                                                                                                                                                                                                                                                                                                                    </v>
          </cell>
          <cell r="C7918" t="str">
            <v xml:space="preserve">UN    </v>
          </cell>
          <cell r="D7918">
            <v>80.25</v>
          </cell>
        </row>
        <row r="7919">
          <cell r="A7919">
            <v>48</v>
          </cell>
          <cell r="B7919" t="str">
            <v xml:space="preserve">ADAPTADOR PVC PBA, BOLSA/ROSCA, JE, DN 50 / DE 60 MM                                                                                                                                                                                                                                                                                                                                                                                                                                                      </v>
          </cell>
          <cell r="C7919" t="str">
            <v xml:space="preserve">UN    </v>
          </cell>
          <cell r="D7919">
            <v>20.93</v>
          </cell>
        </row>
        <row r="7920">
          <cell r="A7920">
            <v>46</v>
          </cell>
          <cell r="B7920" t="str">
            <v xml:space="preserve">ADAPTADOR PVC PBA, BOLSA/ROSCA, JE, DN 75 / DE 85 MM                                                                                                                                                                                                                                                                                                                                                                                                                                                      </v>
          </cell>
          <cell r="C7920" t="str">
            <v xml:space="preserve">UN    </v>
          </cell>
          <cell r="D7920">
            <v>46.93</v>
          </cell>
        </row>
        <row r="7921">
          <cell r="A7921">
            <v>52</v>
          </cell>
          <cell r="B7921" t="str">
            <v xml:space="preserve">ADAPTADOR PVC PBA, PONTA/ROSCA, JE, DN 50 / DE 60 MM                                                                                                                                                                                                                                                                                                                                                                                                                                                      </v>
          </cell>
          <cell r="C7921" t="str">
            <v xml:space="preserve">UN    </v>
          </cell>
          <cell r="D7921">
            <v>15.9</v>
          </cell>
        </row>
        <row r="7922">
          <cell r="A7922">
            <v>43</v>
          </cell>
          <cell r="B7922" t="str">
            <v xml:space="preserve">ADAPTADOR PVC PBA, PONTA/ROSCA, JE, DN 75 / DE 85 MM                                                                                                                                                                                                                                                                                                                                                                                                                                                      </v>
          </cell>
          <cell r="C7922" t="str">
            <v xml:space="preserve">UN    </v>
          </cell>
          <cell r="D7922">
            <v>53.67</v>
          </cell>
        </row>
        <row r="7923">
          <cell r="A7923">
            <v>103</v>
          </cell>
          <cell r="B7923" t="str">
            <v xml:space="preserve">ADAPTADOR PVC SOLDAVEL CURTO COM BOLSA E ROSCA, 110 MM X 4", PARA AGUA FRIA                                                                                                                                                                                                                                                                                                                                                                                                                               </v>
          </cell>
          <cell r="C7923" t="str">
            <v xml:space="preserve">UN    </v>
          </cell>
          <cell r="D7923">
            <v>51.97</v>
          </cell>
        </row>
        <row r="7924">
          <cell r="A7924">
            <v>107</v>
          </cell>
          <cell r="B7924" t="str">
            <v xml:space="preserve">ADAPTADOR PVC SOLDAVEL CURTO COM BOLSA E ROSCA, 20 MM X 1/2", PARA AGUA FRIA                                                                                                                                                                                                                                                                                                                                                                                                                              </v>
          </cell>
          <cell r="C7924" t="str">
            <v xml:space="preserve">UN    </v>
          </cell>
          <cell r="D7924">
            <v>0.98</v>
          </cell>
        </row>
        <row r="7925">
          <cell r="A7925">
            <v>65</v>
          </cell>
          <cell r="B7925" t="str">
            <v xml:space="preserve">ADAPTADOR PVC SOLDAVEL CURTO COM BOLSA E ROSCA, 25 MM X 3/4", PARA AGUA FRIA                                                                                                                                                                                                                                                                                                                                                                                                                              </v>
          </cell>
          <cell r="C7925" t="str">
            <v xml:space="preserve">UN    </v>
          </cell>
          <cell r="D7925">
            <v>1.07</v>
          </cell>
        </row>
        <row r="7926">
          <cell r="A7926">
            <v>108</v>
          </cell>
          <cell r="B7926" t="str">
            <v xml:space="preserve">ADAPTADOR PVC SOLDAVEL CURTO COM BOLSA E ROSCA, 32 MM X 1", PARA AGUA FRIA                                                                                                                                                                                                                                                                                                                                                                                                                                </v>
          </cell>
          <cell r="C7926" t="str">
            <v xml:space="preserve">UN    </v>
          </cell>
          <cell r="D7926">
            <v>2.15</v>
          </cell>
        </row>
        <row r="7927">
          <cell r="A7927">
            <v>110</v>
          </cell>
          <cell r="B7927" t="str">
            <v xml:space="preserve">ADAPTADOR PVC SOLDAVEL CURTO COM BOLSA E ROSCA, 40 MM X 1 1/2", PARA AGUA FRIA                                                                                                                                                                                                                                                                                                                                                                                                                            </v>
          </cell>
          <cell r="C7927" t="str">
            <v xml:space="preserve">UN    </v>
          </cell>
          <cell r="D7927">
            <v>7.48</v>
          </cell>
        </row>
        <row r="7928">
          <cell r="A7928">
            <v>109</v>
          </cell>
          <cell r="B7928" t="str">
            <v xml:space="preserve">ADAPTADOR PVC SOLDAVEL CURTO COM BOLSA E ROSCA, 40 MM X 1 1/4", PARA AGUA FRIA                                                                                                                                                                                                                                                                                                                                                                                                                            </v>
          </cell>
          <cell r="C7928" t="str">
            <v xml:space="preserve">UN    </v>
          </cell>
          <cell r="D7928">
            <v>4.45</v>
          </cell>
        </row>
        <row r="7929">
          <cell r="A7929">
            <v>111</v>
          </cell>
          <cell r="B7929" t="str">
            <v xml:space="preserve">ADAPTADOR PVC SOLDAVEL CURTO COM BOLSA E ROSCA, 50 MM X 1 1/4", PARA AGUA FRIA                                                                                                                                                                                                                                                                                                                                                                                                                            </v>
          </cell>
          <cell r="C7929" t="str">
            <v xml:space="preserve">UN    </v>
          </cell>
          <cell r="D7929">
            <v>10.119999999999999</v>
          </cell>
        </row>
        <row r="7930">
          <cell r="A7930">
            <v>112</v>
          </cell>
          <cell r="B7930" t="str">
            <v xml:space="preserve">ADAPTADOR PVC SOLDAVEL CURTO COM BOLSA E ROSCA, 50 MM X1 1/2", PARA AGUA FRIA                                                                                                                                                                                                                                                                                                                                                                                                                             </v>
          </cell>
          <cell r="C7930" t="str">
            <v xml:space="preserve">UN    </v>
          </cell>
          <cell r="D7930">
            <v>5.36</v>
          </cell>
        </row>
        <row r="7931">
          <cell r="A7931">
            <v>113</v>
          </cell>
          <cell r="B7931" t="str">
            <v xml:space="preserve">ADAPTADOR PVC SOLDAVEL CURTO COM BOLSA E ROSCA, 60 MM X 2", PARA AGUA FRIA                                                                                                                                                                                                                                                                                                                                                                                                                                </v>
          </cell>
          <cell r="C7931" t="str">
            <v xml:space="preserve">UN    </v>
          </cell>
          <cell r="D7931">
            <v>13.42</v>
          </cell>
        </row>
        <row r="7932">
          <cell r="A7932">
            <v>104</v>
          </cell>
          <cell r="B7932" t="str">
            <v xml:space="preserve">ADAPTADOR PVC SOLDAVEL CURTO COM BOLSA E ROSCA, 75 MM X 2 1/2", PARA AGUA FRIA                                                                                                                                                                                                                                                                                                                                                                                                                            </v>
          </cell>
          <cell r="C7932" t="str">
            <v xml:space="preserve">UN    </v>
          </cell>
          <cell r="D7932">
            <v>23.36</v>
          </cell>
        </row>
        <row r="7933">
          <cell r="A7933">
            <v>102</v>
          </cell>
          <cell r="B7933" t="str">
            <v xml:space="preserve">ADAPTADOR PVC SOLDAVEL CURTO COM BOLSA E ROSCA, 85 MM X 3", PARA AGUA FRIA                                                                                                                                                                                                                                                                                                                                                                                                                                </v>
          </cell>
          <cell r="C7933" t="str">
            <v xml:space="preserve">UN    </v>
          </cell>
          <cell r="D7933">
            <v>32.200000000000003</v>
          </cell>
        </row>
        <row r="7934">
          <cell r="A7934">
            <v>95</v>
          </cell>
          <cell r="B7934" t="str">
            <v xml:space="preserve">ADAPTADOR PVC SOLDAVEL, COM FLANGE E ANEL DE VEDACAO, 20 MM X 1/2", PARA CAIXA D'AGUA                                                                                                                                                                                                                                                                                                                                                                                                                     </v>
          </cell>
          <cell r="C7934" t="str">
            <v xml:space="preserve">UN    </v>
          </cell>
          <cell r="D7934">
            <v>13.61</v>
          </cell>
        </row>
        <row r="7935">
          <cell r="A7935">
            <v>96</v>
          </cell>
          <cell r="B7935" t="str">
            <v xml:space="preserve">ADAPTADOR PVC SOLDAVEL, COM FLANGE E ANEL DE VEDACAO, 25 MM X 3/4", PARA CAIXA D'AGUA                                                                                                                                                                                                                                                                                                                                                                                                                     </v>
          </cell>
          <cell r="C7935" t="str">
            <v xml:space="preserve">UN    </v>
          </cell>
          <cell r="D7935">
            <v>14.8</v>
          </cell>
        </row>
        <row r="7936">
          <cell r="A7936">
            <v>97</v>
          </cell>
          <cell r="B7936" t="str">
            <v xml:space="preserve">ADAPTADOR PVC SOLDAVEL, COM FLANGE E ANEL DE VEDACAO, 32 MM X 1", PARA CAIXA D'AGUA                                                                                                                                                                                                                                                                                                                                                                                                                       </v>
          </cell>
          <cell r="C7936" t="str">
            <v xml:space="preserve">UN    </v>
          </cell>
          <cell r="D7936">
            <v>22.27</v>
          </cell>
        </row>
        <row r="7937">
          <cell r="A7937">
            <v>98</v>
          </cell>
          <cell r="B7937" t="str">
            <v xml:space="preserve">ADAPTADOR PVC SOLDAVEL, COM FLANGE E ANEL DE VEDACAO, 40 MM X 1 1/4", PARA CAIXA D'AGUA                                                                                                                                                                                                                                                                                                                                                                                                                   </v>
          </cell>
          <cell r="C7937" t="str">
            <v xml:space="preserve">UN    </v>
          </cell>
          <cell r="D7937">
            <v>33.340000000000003</v>
          </cell>
        </row>
        <row r="7938">
          <cell r="A7938">
            <v>99</v>
          </cell>
          <cell r="B7938" t="str">
            <v xml:space="preserve">ADAPTADOR PVC SOLDAVEL, COM FLANGE E ANEL DE VEDACAO, 50 MM X 1 1/2", PARA CAIXA D'AGUA                                                                                                                                                                                                                                                                                                                                                                                                                   </v>
          </cell>
          <cell r="C7938" t="str">
            <v xml:space="preserve">UN    </v>
          </cell>
          <cell r="D7938">
            <v>31.51</v>
          </cell>
        </row>
        <row r="7939">
          <cell r="A7939">
            <v>60</v>
          </cell>
          <cell r="B7939" t="str">
            <v xml:space="preserve">ADAPTADOR PVC, COM REGISTRO, PARA PEAD, 20 MM X 3/4", PARA LIGACAO PREDIAL DE AGUA                                                                                                                                                                                                                                                                                                                                                                                                                        </v>
          </cell>
          <cell r="C7939" t="str">
            <v xml:space="preserve">UN    </v>
          </cell>
          <cell r="D7939">
            <v>5.41</v>
          </cell>
        </row>
        <row r="7940">
          <cell r="A7940">
            <v>72</v>
          </cell>
          <cell r="B7940" t="str">
            <v xml:space="preserve">ADAPTADOR PVC, ROSCAVEL, COM FLANGES E ANEL DE VEDACAO, 1 1/2", PARA CAIXA D'AGUA                                                                                                                                                                                                                                                                                                                                                                                                                         </v>
          </cell>
          <cell r="C7940" t="str">
            <v xml:space="preserve">UN    </v>
          </cell>
          <cell r="D7940">
            <v>60.43</v>
          </cell>
        </row>
        <row r="7941">
          <cell r="A7941">
            <v>67</v>
          </cell>
          <cell r="B7941" t="str">
            <v xml:space="preserve">ADAPTADOR PVC, ROSCAVEL, COM FLANGES E ANEL DE VEDACAO, 1/2", PARA CAIXA D'AGUA                                                                                                                                                                                                                                                                                                                                                                                                                           </v>
          </cell>
          <cell r="C7941" t="str">
            <v xml:space="preserve">UN    </v>
          </cell>
          <cell r="D7941">
            <v>19.54</v>
          </cell>
        </row>
        <row r="7942">
          <cell r="A7942">
            <v>71</v>
          </cell>
          <cell r="B7942" t="str">
            <v xml:space="preserve">ADAPTADOR PVC, ROSCAVEL, COM FLANGES E ANEL DE VEDACAO, 1", PARA CAIXA D'AGUA                                                                                                                                                                                                                                                                                                                                                                                                                             </v>
          </cell>
          <cell r="C7942" t="str">
            <v xml:space="preserve">UN    </v>
          </cell>
          <cell r="D7942">
            <v>37.32</v>
          </cell>
        </row>
        <row r="7943">
          <cell r="A7943">
            <v>73</v>
          </cell>
          <cell r="B7943" t="str">
            <v xml:space="preserve">ADAPTADOR PVC, ROSCAVEL, COM FLANGES E ANEL DE VEDACAO, 3/4", PARA CAIXA D'AGUA                                                                                                                                                                                                                                                                                                                                                                                                                           </v>
          </cell>
          <cell r="C7943" t="str">
            <v xml:space="preserve">UN    </v>
          </cell>
          <cell r="D7943">
            <v>18.7</v>
          </cell>
        </row>
        <row r="7944">
          <cell r="A7944">
            <v>100</v>
          </cell>
          <cell r="B7944" t="str">
            <v xml:space="preserve">ADAPTADOR PVC, SOLDAVEL, COM FLANGES E ANEL DE VEDACAO, 60 MM X 2", PARA CAIXA D'AGUA                                                                                                                                                                                                                                                                                                                                                                                                                     </v>
          </cell>
          <cell r="C7944" t="str">
            <v xml:space="preserve">UN    </v>
          </cell>
          <cell r="D7944">
            <v>55.05</v>
          </cell>
        </row>
        <row r="7945">
          <cell r="A7945">
            <v>75</v>
          </cell>
          <cell r="B7945" t="str">
            <v xml:space="preserve">ADAPTADOR PVC, SOLDAVEL, COM FLANGES LIVRES, 110 MM X 4", PARA CAIXA D'AGUA                                                                                                                                                                                                                                                                                                                                                                                                                               </v>
          </cell>
          <cell r="C7945" t="str">
            <v xml:space="preserve">UN    </v>
          </cell>
          <cell r="D7945">
            <v>320.95999999999998</v>
          </cell>
        </row>
        <row r="7946">
          <cell r="A7946">
            <v>83</v>
          </cell>
          <cell r="B7946" t="str">
            <v xml:space="preserve">ADAPTADOR PVC, SOLDAVEL, COM FLANGES LIVRES, 75 MM X 2 1/2", PARA CAIXA D'AGUA                                                                                                                                                                                                                                                                                                                                                                                                                            </v>
          </cell>
          <cell r="C7946" t="str">
            <v xml:space="preserve">UN    </v>
          </cell>
          <cell r="D7946">
            <v>256.60000000000002</v>
          </cell>
        </row>
        <row r="7947">
          <cell r="A7947">
            <v>74</v>
          </cell>
          <cell r="B7947" t="str">
            <v xml:space="preserve">ADAPTADOR PVC, SOLDAVEL, COM FLANGES LIVRES, 85 MM X 3", PARA CAIXA D'AGUA                                                                                                                                                                                                                                                                                                                                                                                                                                </v>
          </cell>
          <cell r="C7947" t="str">
            <v xml:space="preserve">UN    </v>
          </cell>
          <cell r="D7947">
            <v>366.86</v>
          </cell>
        </row>
        <row r="7948">
          <cell r="A7948">
            <v>106</v>
          </cell>
          <cell r="B7948" t="str">
            <v xml:space="preserve">ADAPTADOR PVC, SOLDAVEL, LONGO, COM FLANGE LIVRE, 110 MM X 4", PARA CAIXA D'AGUA                                                                                                                                                                                                                                                                                                                                                                                                                          </v>
          </cell>
          <cell r="C7948" t="str">
            <v xml:space="preserve">UN    </v>
          </cell>
          <cell r="D7948">
            <v>463.91</v>
          </cell>
        </row>
        <row r="7949">
          <cell r="A7949">
            <v>88</v>
          </cell>
          <cell r="B7949" t="str">
            <v xml:space="preserve">ADAPTADOR PVC, SOLDAVEL, LONGO, COM FLANGE LIVRE, 32 MM X 1", PARA CAIXA D'AGUA                                                                                                                                                                                                                                                                                                                                                                                                                           </v>
          </cell>
          <cell r="C7949" t="str">
            <v xml:space="preserve">UN    </v>
          </cell>
          <cell r="D7949">
            <v>13.04</v>
          </cell>
        </row>
        <row r="7950">
          <cell r="A7950">
            <v>82</v>
          </cell>
          <cell r="B7950" t="str">
            <v xml:space="preserve">ADAPTADOR PVC, SOLDAVEL, LONGO, COM FLANGE LIVRE, 75 MM X 2 1/2", PARA CAIXA D'AGUA                                                                                                                                                                                                                                                                                                                                                                                                                       </v>
          </cell>
          <cell r="C7950" t="str">
            <v xml:space="preserve">UN    </v>
          </cell>
          <cell r="D7950">
            <v>244.13</v>
          </cell>
        </row>
        <row r="7951">
          <cell r="A7951">
            <v>105</v>
          </cell>
          <cell r="B7951" t="str">
            <v xml:space="preserve">ADAPTADOR PVC, SOLDAVEL, LONGO, COM FLANGE LIVRE, 85 MM X 3", PARA CAIXA D'AGUA                                                                                                                                                                                                                                                                                                                                                                                                                           </v>
          </cell>
          <cell r="C7951" t="str">
            <v xml:space="preserve">UN    </v>
          </cell>
          <cell r="D7951">
            <v>345.93</v>
          </cell>
        </row>
        <row r="7952">
          <cell r="A7952">
            <v>39719</v>
          </cell>
          <cell r="B7952" t="str">
            <v xml:space="preserve">ADESIVO / COLA DE CONTATO LIQUIDO, A BASE DE RESINAS, PARA COLAGEM DE ESPUMA PARA ISOLAMENTO TERMICO FLEXIVEL                                                                                                                                                                                                                                                                                                                                                                                             </v>
          </cell>
          <cell r="C7952" t="str">
            <v xml:space="preserve">L     </v>
          </cell>
          <cell r="D7952">
            <v>179.14</v>
          </cell>
        </row>
        <row r="7953">
          <cell r="A7953">
            <v>3410</v>
          </cell>
          <cell r="B7953" t="str">
            <v xml:space="preserve">ADESIVO / COLA PARA EPS (ISOPOR) E OUTROS MATERIAIS                                                                                                                                                                                                                                                                                                                                                                                                                                                       </v>
          </cell>
          <cell r="C7953" t="str">
            <v xml:space="preserve">KG    </v>
          </cell>
          <cell r="D7953">
            <v>40.29</v>
          </cell>
        </row>
        <row r="7954">
          <cell r="A7954">
            <v>4791</v>
          </cell>
          <cell r="B7954" t="str">
            <v xml:space="preserve">ADESIVO ACRILICO DE BASE AQUOSA / COLA DE CONTATO                                                                                                                                                                                                                                                                                                                                                                                                                                                         </v>
          </cell>
          <cell r="C7954" t="str">
            <v xml:space="preserve">KG    </v>
          </cell>
          <cell r="D7954">
            <v>55.57</v>
          </cell>
        </row>
        <row r="7955">
          <cell r="A7955">
            <v>157</v>
          </cell>
          <cell r="B7955" t="str">
            <v xml:space="preserve">ADESIVO ESTRUTURAL A BASE DE RESINA EPOXI PARA INJECAO EM TRINCAS, BICOMPONENTE, BAIXA VISCOSIDADE                                                                                                                                                                                                                                                                                                                                                                                                        </v>
          </cell>
          <cell r="C7955" t="str">
            <v xml:space="preserve">KG    </v>
          </cell>
          <cell r="D7955">
            <v>125.52</v>
          </cell>
        </row>
        <row r="7956">
          <cell r="A7956">
            <v>156</v>
          </cell>
          <cell r="B7956" t="str">
            <v xml:space="preserve">ADESIVO ESTRUTURAL A BASE DE RESINA EPOXI, BICOMPONENTE, FLUIDO                                                                                                                                                                                                                                                                                                                                                                                                                                           </v>
          </cell>
          <cell r="C7956" t="str">
            <v xml:space="preserve">KG    </v>
          </cell>
          <cell r="D7956">
            <v>44.69</v>
          </cell>
        </row>
        <row r="7957">
          <cell r="A7957">
            <v>131</v>
          </cell>
          <cell r="B7957" t="str">
            <v xml:space="preserve">ADESIVO ESTRUTURAL A BASE DE RESINA EPOXI, BICOMPONENTE, PASTOSO (TIXOTROPICO)                                                                                                                                                                                                                                                                                                                                                                                                                            </v>
          </cell>
          <cell r="C7957" t="str">
            <v xml:space="preserve">KG    </v>
          </cell>
          <cell r="D7957">
            <v>38.22</v>
          </cell>
        </row>
        <row r="7958">
          <cell r="A7958">
            <v>21114</v>
          </cell>
          <cell r="B7958" t="str">
            <v xml:space="preserve">ADESIVO PARA TUBOS CPVC, *75* G                                                                                                                                                                                                                                                                                                                                                                                                                                                                           </v>
          </cell>
          <cell r="C7958" t="str">
            <v xml:space="preserve">UN    </v>
          </cell>
          <cell r="D7958">
            <v>35.31</v>
          </cell>
        </row>
        <row r="7959">
          <cell r="A7959">
            <v>119</v>
          </cell>
          <cell r="B7959" t="str">
            <v xml:space="preserve">ADESIVO PLASTICO PARA PVC, BISNAGA COM 75 GR                                                                                                                                                                                                                                                                                                                                                                                                                                                              </v>
          </cell>
          <cell r="C7959" t="str">
            <v xml:space="preserve">UN    </v>
          </cell>
          <cell r="D7959">
            <v>8.9499999999999993</v>
          </cell>
        </row>
        <row r="7960">
          <cell r="A7960">
            <v>122</v>
          </cell>
          <cell r="B7960" t="str">
            <v xml:space="preserve">ADESIVO PLASTICO PARA PVC, FRASCO COM *850* GR                                                                                                                                                                                                                                                                                                                                                                                                                                                            </v>
          </cell>
          <cell r="C7960" t="str">
            <v xml:space="preserve">UN    </v>
          </cell>
          <cell r="D7960">
            <v>68.86</v>
          </cell>
        </row>
        <row r="7961">
          <cell r="A7961">
            <v>20080</v>
          </cell>
          <cell r="B7961" t="str">
            <v xml:space="preserve">ADESIVO PLASTICO PARA PVC, FRASCO COM 175 GR                                                                                                                                                                                                                                                                                                                                                                                                                                                              </v>
          </cell>
          <cell r="C7961" t="str">
            <v xml:space="preserve">UN    </v>
          </cell>
          <cell r="D7961">
            <v>22.47</v>
          </cell>
        </row>
        <row r="7962">
          <cell r="A7962">
            <v>124</v>
          </cell>
          <cell r="B7962" t="str">
            <v xml:space="preserve">ADITIVO ACELERADOR DE PEGA E ENDURECIMENTO PARA ARGAMASSAS E CONCRETOS, LIQUIDO E ISENTO DE CLORETOS                                                                                                                                                                                                                                                                                                                                                                                                      </v>
          </cell>
          <cell r="C7962" t="str">
            <v xml:space="preserve">L     </v>
          </cell>
          <cell r="D7962">
            <v>14.74</v>
          </cell>
        </row>
        <row r="7963">
          <cell r="A7963">
            <v>7334</v>
          </cell>
          <cell r="B7963" t="str">
            <v xml:space="preserve">ADITIVO ADESIVO LIQUIDO PARA ARGAMASSAS DE REVESTIMENTOS CIMENTICIOS                                                                                                                                                                                                                                                                                                                                                                                                                                      </v>
          </cell>
          <cell r="C7963" t="str">
            <v xml:space="preserve">L     </v>
          </cell>
          <cell r="D7963">
            <v>12.31</v>
          </cell>
        </row>
        <row r="7964">
          <cell r="A7964">
            <v>45146</v>
          </cell>
          <cell r="B7964" t="str">
            <v xml:space="preserve">ADITIVO IMPERMEABILIZANTE CRISTALIZANTE PARA CONCRETO                                                                                                                                                                                                                                                                                                                                                                                                                                                     </v>
          </cell>
          <cell r="C7964" t="str">
            <v xml:space="preserve">KG    </v>
          </cell>
          <cell r="D7964">
            <v>28.26</v>
          </cell>
        </row>
        <row r="7965">
          <cell r="A7965">
            <v>123</v>
          </cell>
          <cell r="B7965" t="str">
            <v xml:space="preserve">ADITIVO IMPERMEABILIZANTE DE PEGA NORMAL PARA ARGAMASSAS E CONCRETOS SEM ARMACAO, LIQUIDO E ISENTO DE CLORETOS                                                                                                                                                                                                                                                                                                                                                                                            </v>
          </cell>
          <cell r="C7965" t="str">
            <v xml:space="preserve">L     </v>
          </cell>
          <cell r="D7965">
            <v>6.03</v>
          </cell>
        </row>
        <row r="7966">
          <cell r="A7966">
            <v>127</v>
          </cell>
          <cell r="B7966" t="str">
            <v xml:space="preserve">ADITIVO IMPERMEABILIZANTE DE PEGA ULTRARRAPIDA, LIQUIDO E ISENTO DE CLORETOS                                                                                                                                                                                                                                                                                                                                                                                                                              </v>
          </cell>
          <cell r="C7966" t="str">
            <v xml:space="preserve">L     </v>
          </cell>
          <cell r="D7966">
            <v>14.39</v>
          </cell>
        </row>
        <row r="7967">
          <cell r="A7967">
            <v>133</v>
          </cell>
          <cell r="B7967" t="str">
            <v xml:space="preserve">ADITIVO LIQUIDO INCORPORADOR DE AR PARA CONCRETO E ARGAMASSA, LIQUIDO E ISENTO DE CLORETOS                                                                                                                                                                                                                                                                                                                                                                                                                </v>
          </cell>
          <cell r="C7967" t="str">
            <v xml:space="preserve">L     </v>
          </cell>
          <cell r="D7967">
            <v>5.98</v>
          </cell>
        </row>
        <row r="7968">
          <cell r="A7968">
            <v>43617</v>
          </cell>
          <cell r="B7968" t="str">
            <v xml:space="preserve">ADITIVO PLASTIFICANTE E ESTABILIZADOR PARA ARGAMASSAS DE ASSENTAMENTO E REBOCO, LIQUIDO E ISENTO DE CLORETOS                                                                                                                                                                                                                                                                                                                                                                                              </v>
          </cell>
          <cell r="C7968" t="str">
            <v xml:space="preserve">L     </v>
          </cell>
          <cell r="D7968">
            <v>6.68</v>
          </cell>
        </row>
        <row r="7969">
          <cell r="A7969">
            <v>132</v>
          </cell>
          <cell r="B7969" t="str">
            <v xml:space="preserve">ADITIVO PLASTIFICANTE RETARDADOR DE PEGA E REDUTOR DE AGUA PARA CONCRETO, LIQUIDO E ISENTO DE CLORETOS                                                                                                                                                                                                                                                                                                                                                                                                    </v>
          </cell>
          <cell r="C7969" t="str">
            <v xml:space="preserve">L     </v>
          </cell>
          <cell r="D7969">
            <v>6.2</v>
          </cell>
        </row>
        <row r="7970">
          <cell r="A7970">
            <v>43618</v>
          </cell>
          <cell r="B7970" t="str">
            <v xml:space="preserve">ADITIVO SUPERPLASTIFICANTE DE PEGA NORMAL PARA CONCRETO, LIQUIDO E ISENTO DE CLORETOS                                                                                                                                                                                                                                                                                                                                                                                                                     </v>
          </cell>
          <cell r="C7970" t="str">
            <v xml:space="preserve">KG    </v>
          </cell>
          <cell r="D7970">
            <v>15.6</v>
          </cell>
        </row>
        <row r="7971">
          <cell r="A7971">
            <v>37476</v>
          </cell>
          <cell r="B7971" t="str">
            <v xml:space="preserve">ADUELA/ GALERIA PRE-MOLDADA DE CONCRETO ARMADO, SECAO QUADRADA INTERNA DE 1,50 X 1,50 M (L X A), MISULA DE 20 X 20 CM, C = 1,00 M, ESPESSURA MIN = 15 CM, TB-45 E FCK DO CONCRETO = 30 MPA                                                                                                                                                                                                                                                                                                                </v>
          </cell>
          <cell r="C7971" t="str">
            <v xml:space="preserve">UN    </v>
          </cell>
          <cell r="D7971">
            <v>3908.58</v>
          </cell>
        </row>
        <row r="7972">
          <cell r="A7972">
            <v>37478</v>
          </cell>
          <cell r="B7972" t="str">
            <v xml:space="preserve">ADUELA/ GALERIA PRE-MOLDADA DE CONCRETO ARMADO, SECAO RETANGULAR INTERNA DE 2,00 X 2,00 M (L X A), MISULA DE 20 X 20 CM, C = 1,00 M, ESPESSURA MIN = 15 CM, TB-45 E FCK DO CONCRETO = 30 MPA                                                                                                                                                                                                                                                                                                              </v>
          </cell>
          <cell r="C7972" t="str">
            <v xml:space="preserve">UN    </v>
          </cell>
          <cell r="D7972">
            <v>4895.6000000000004</v>
          </cell>
        </row>
        <row r="7973">
          <cell r="A7973">
            <v>37477</v>
          </cell>
          <cell r="B7973" t="str">
            <v xml:space="preserve">ADUELA/ GALERIA PRE-MOLDADA DE CONCRETO ARMADO, SECAO RETANGULAR INTERNA DE 2,50 X 2,50 M (L X A), MISULA DE 20 X 20 CM, C = 1,00 M, ESPESSURA MIN = 15 CM, TB-45 E FCK DO CONCRETO = 30 MPA                                                                                                                                                                                                                                                                                                              </v>
          </cell>
          <cell r="C7973" t="str">
            <v xml:space="preserve">UN    </v>
          </cell>
          <cell r="D7973">
            <v>6632.75</v>
          </cell>
        </row>
        <row r="7974">
          <cell r="A7974">
            <v>37479</v>
          </cell>
          <cell r="B7974" t="str">
            <v xml:space="preserve">ADUELA/ GALERIA PRE-MOLDADA DE CONCRETO ARMADO, SECAO RETANGULAR INTERNA DE 3,00 X 3,00 M (L X A), MISULA DE 20 X 20 CM, C = 1.00 M, ESPESSURA MIN = 20 CM, TB-45 E FCK DO CONCRETO = 30 MPA                                                                                                                                                                                                                                                                                                              </v>
          </cell>
          <cell r="C7974" t="str">
            <v xml:space="preserve">UN    </v>
          </cell>
          <cell r="D7974">
            <v>7866.52</v>
          </cell>
        </row>
        <row r="7975">
          <cell r="A7975">
            <v>4319</v>
          </cell>
          <cell r="B7975" t="str">
            <v xml:space="preserve">AFASTADOR PARA TELHA DE FIBROCIMENTO CANALETE 90 OU KALHETAO                                                                                                                                                                                                                                                                                                                                                                                                                                              </v>
          </cell>
          <cell r="C7975" t="str">
            <v xml:space="preserve">UN    </v>
          </cell>
          <cell r="D7975">
            <v>1.92</v>
          </cell>
        </row>
        <row r="7976">
          <cell r="A7976">
            <v>42409</v>
          </cell>
          <cell r="B7976" t="str">
            <v xml:space="preserve">AGENTE DE CURA, PROTETOR DA EVAPORACAO DA AGUA DE HIDRATACAO DO CONCRETO                                                                                                                                                                                                                                                                                                                                                                                                                                  </v>
          </cell>
          <cell r="C7976" t="str">
            <v xml:space="preserve">KG    </v>
          </cell>
          <cell r="D7976">
            <v>9.82</v>
          </cell>
        </row>
        <row r="7977">
          <cell r="A7977">
            <v>40553</v>
          </cell>
          <cell r="B7977" t="str">
            <v xml:space="preserve">AGREGADO RECICLADO, TIPO RACHAO RECICLADO CINZA, CLASSE A                                                                                                                                                                                                                                                                                                                                                                                                                                                 </v>
          </cell>
          <cell r="C7977" t="str">
            <v xml:space="preserve">M3    </v>
          </cell>
          <cell r="D7977">
            <v>60</v>
          </cell>
        </row>
        <row r="7978">
          <cell r="A7978">
            <v>6114</v>
          </cell>
          <cell r="B7978" t="str">
            <v xml:space="preserve">AJUDANTE DE ARMADOR (HORISTA)                                                                                                                                                                                                                                                                                                                                                                                                                                                                             </v>
          </cell>
          <cell r="C7978" t="str">
            <v xml:space="preserve">H     </v>
          </cell>
          <cell r="D7978">
            <v>14.77</v>
          </cell>
        </row>
        <row r="7979">
          <cell r="A7979">
            <v>40912</v>
          </cell>
          <cell r="B7979" t="str">
            <v xml:space="preserve">AJUDANTE DE ARMADOR (MENSALISTA)                                                                                                                                                                                                                                                                                                                                                                                                                                                                          </v>
          </cell>
          <cell r="C7979" t="str">
            <v xml:space="preserve">MES   </v>
          </cell>
          <cell r="D7979">
            <v>2588.96</v>
          </cell>
        </row>
        <row r="7980">
          <cell r="A7980">
            <v>247</v>
          </cell>
          <cell r="B7980" t="str">
            <v xml:space="preserve">AJUDANTE DE ELETRICISTA (HORISTA)                                                                                                                                                                                                                                                                                                                                                                                                                                                                         </v>
          </cell>
          <cell r="C7980" t="str">
            <v xml:space="preserve">H     </v>
          </cell>
          <cell r="D7980">
            <v>14.77</v>
          </cell>
        </row>
        <row r="7981">
          <cell r="A7981">
            <v>40919</v>
          </cell>
          <cell r="B7981" t="str">
            <v xml:space="preserve">AJUDANTE DE ELETRICISTA (MENSALISTA)                                                                                                                                                                                                                                                                                                                                                                                                                                                                      </v>
          </cell>
          <cell r="C7981" t="str">
            <v xml:space="preserve">MES   </v>
          </cell>
          <cell r="D7981">
            <v>2588.96</v>
          </cell>
        </row>
        <row r="7982">
          <cell r="A7982">
            <v>44499</v>
          </cell>
          <cell r="B7982" t="str">
            <v xml:space="preserve">AJUDANTE DE ESTRUTURAS METALICAS (HORISTA)                                                                                                                                                                                                                                                                                                                                                                                                                                                                </v>
          </cell>
          <cell r="C7982" t="str">
            <v xml:space="preserve">H     </v>
          </cell>
          <cell r="D7982">
            <v>14.77</v>
          </cell>
        </row>
        <row r="7983">
          <cell r="A7983">
            <v>40984</v>
          </cell>
          <cell r="B7983" t="str">
            <v xml:space="preserve">AJUDANTE DE ESTRUTURAS METALICAS (MENSALISTA)                                                                                                                                                                                                                                                                                                                                                                                                                                                             </v>
          </cell>
          <cell r="C7983" t="str">
            <v xml:space="preserve">MES   </v>
          </cell>
          <cell r="D7983">
            <v>2588.96</v>
          </cell>
        </row>
        <row r="7984">
          <cell r="A7984">
            <v>248</v>
          </cell>
          <cell r="B7984" t="str">
            <v xml:space="preserve">AJUDANTE DE OPERACAO EM GERAL (HORISTA)                                                                                                                                                                                                                                                                                                                                                                                                                                                                   </v>
          </cell>
          <cell r="C7984" t="str">
            <v xml:space="preserve">H     </v>
          </cell>
          <cell r="D7984">
            <v>13.38</v>
          </cell>
        </row>
        <row r="7985">
          <cell r="A7985">
            <v>41086</v>
          </cell>
          <cell r="B7985" t="str">
            <v xml:space="preserve">AJUDANTE DE OPERACAO EM GERAL (MENSALISTA)                                                                                                                                                                                                                                                                                                                                                                                                                                                                </v>
          </cell>
          <cell r="C7985" t="str">
            <v xml:space="preserve">MES   </v>
          </cell>
          <cell r="D7985">
            <v>2347.5100000000002</v>
          </cell>
        </row>
        <row r="7986">
          <cell r="A7986">
            <v>34466</v>
          </cell>
          <cell r="B7986" t="str">
            <v xml:space="preserve">AJUDANTE DE PINTOR (HORISTA)                                                                                                                                                                                                                                                                                                                                                                                                                                                                              </v>
          </cell>
          <cell r="C7986" t="str">
            <v xml:space="preserve">H     </v>
          </cell>
          <cell r="D7986">
            <v>14.77</v>
          </cell>
        </row>
        <row r="7987">
          <cell r="A7987">
            <v>41083</v>
          </cell>
          <cell r="B7987" t="str">
            <v xml:space="preserve">AJUDANTE DE PINTOR (MENSALISTA)                                                                                                                                                                                                                                                                                                                                                                                                                                                                           </v>
          </cell>
          <cell r="C7987" t="str">
            <v xml:space="preserve">MES   </v>
          </cell>
          <cell r="D7987">
            <v>2588.96</v>
          </cell>
        </row>
        <row r="7988">
          <cell r="A7988">
            <v>252</v>
          </cell>
          <cell r="B7988" t="str">
            <v xml:space="preserve">AJUDANTE DE SERRALHEIRO (HORISTA)                                                                                                                                                                                                                                                                                                                                                                                                                                                                         </v>
          </cell>
          <cell r="C7988" t="str">
            <v xml:space="preserve">H     </v>
          </cell>
          <cell r="D7988">
            <v>14.77</v>
          </cell>
        </row>
        <row r="7989">
          <cell r="A7989">
            <v>40909</v>
          </cell>
          <cell r="B7989" t="str">
            <v xml:space="preserve">AJUDANTE DE SERRALHEIRO (MENSALISTA)                                                                                                                                                                                                                                                                                                                                                                                                                                                                      </v>
          </cell>
          <cell r="C7989" t="str">
            <v xml:space="preserve">MES   </v>
          </cell>
          <cell r="D7989">
            <v>2588.96</v>
          </cell>
        </row>
        <row r="7990">
          <cell r="A7990">
            <v>242</v>
          </cell>
          <cell r="B7990" t="str">
            <v xml:space="preserve">AJUDANTE ESPECIALIZADO (HORISTA)                                                                                                                                                                                                                                                                                                                                                                                                                                                                          </v>
          </cell>
          <cell r="C7990" t="str">
            <v xml:space="preserve">H     </v>
          </cell>
          <cell r="D7990">
            <v>13.38</v>
          </cell>
        </row>
        <row r="7991">
          <cell r="A7991">
            <v>41085</v>
          </cell>
          <cell r="B7991" t="str">
            <v xml:space="preserve">AJUDANTE ESPECIALIZADO (MENSALISTA)                                                                                                                                                                                                                                                                                                                                                                                                                                                                       </v>
          </cell>
          <cell r="C7991" t="str">
            <v xml:space="preserve">MES   </v>
          </cell>
          <cell r="D7991">
            <v>2347.5100000000002</v>
          </cell>
        </row>
        <row r="7992">
          <cell r="A7992">
            <v>427</v>
          </cell>
          <cell r="B7992" t="str">
            <v xml:space="preserve">ALCA PREFORMADA DE CONTRA POSTE, EM ACO GALVANIZADO, PARA CABO 3/16", COMPRIMENTO *860* MM                                                                                                                                                                                                                                                                                                                                                                                                                </v>
          </cell>
          <cell r="C7992" t="str">
            <v xml:space="preserve">UN    </v>
          </cell>
          <cell r="D7992">
            <v>9.3800000000000008</v>
          </cell>
        </row>
        <row r="7993">
          <cell r="A7993">
            <v>417</v>
          </cell>
          <cell r="B7993" t="str">
            <v xml:space="preserve">ALCA PREFORMADA DE DISTRIBUICAO, EM ACO GALVANIZADO, PARA CABO DE ALUMINIO DIAMETRO 16 A 25 MM                                                                                                                                                                                                                                                                                                                                                                                                            </v>
          </cell>
          <cell r="C7993" t="str">
            <v xml:space="preserve">UN    </v>
          </cell>
          <cell r="D7993">
            <v>4.42</v>
          </cell>
        </row>
        <row r="7994">
          <cell r="A7994">
            <v>11273</v>
          </cell>
          <cell r="B7994" t="str">
            <v xml:space="preserve">ALCA PREFORMADA DE DISTRIBUICAO, EM ACO GALVANIZADO, PARA CONDUTORES DE ALUMINIO AWG 1/0 (CAA 6/1 OU CA 7 FIOS)                                                                                                                                                                                                                                                                                                                                                                                           </v>
          </cell>
          <cell r="C7994" t="str">
            <v xml:space="preserve">UN    </v>
          </cell>
          <cell r="D7994">
            <v>13.73</v>
          </cell>
        </row>
        <row r="7995">
          <cell r="A7995">
            <v>11272</v>
          </cell>
          <cell r="B7995" t="str">
            <v xml:space="preserve">ALCA PREFORMADA DE DISTRIBUICAO, EM ACO GALVANIZADO, PARA CONDUTORES DE ALUMINIO AWG 2 (CAA 6/1 OU CA 7 FIOS)                                                                                                                                                                                                                                                                                                                                                                                             </v>
          </cell>
          <cell r="C7995" t="str">
            <v xml:space="preserve">UN    </v>
          </cell>
          <cell r="D7995">
            <v>8.2799999999999994</v>
          </cell>
        </row>
        <row r="7996">
          <cell r="A7996">
            <v>11275</v>
          </cell>
          <cell r="B7996" t="str">
            <v xml:space="preserve">ALCA PREFORMADA DE SERVICO, EM ACO GALVANIZADO, PARA CONDUTORES DE ALUMINIO AWG 4 (CAA 6/1)                                                                                                                                                                                                                                                                                                                                                                                                               </v>
          </cell>
          <cell r="C7996" t="str">
            <v xml:space="preserve">UN    </v>
          </cell>
          <cell r="D7996">
            <v>3.32</v>
          </cell>
        </row>
        <row r="7997">
          <cell r="A7997">
            <v>11274</v>
          </cell>
          <cell r="B7997" t="str">
            <v xml:space="preserve">ALCA PREFORMADA DE SERVICO, EM ACO GALVANIZADO, PARA CONDUTORES DE ALUMINIO AWG 6 (CAA 6/1)                                                                                                                                                                                                                                                                                                                                                                                                               </v>
          </cell>
          <cell r="C7997" t="str">
            <v xml:space="preserve">UN    </v>
          </cell>
          <cell r="D7997">
            <v>2.5299999999999998</v>
          </cell>
        </row>
        <row r="7998">
          <cell r="A7998">
            <v>38470</v>
          </cell>
          <cell r="B7998" t="str">
            <v xml:space="preserve">ALICATE DE CORTE DIAGONAL 6" COM ISOLAMENTO                                                                                                                                                                                                                                                                                                                                                                                                                                                               </v>
          </cell>
          <cell r="C7998" t="str">
            <v xml:space="preserve">UN    </v>
          </cell>
          <cell r="D7998">
            <v>53.31</v>
          </cell>
        </row>
        <row r="7999">
          <cell r="A7999">
            <v>38547</v>
          </cell>
          <cell r="B7999" t="str">
            <v xml:space="preserve">ALICATE DE CRIMPAR RJ11, RJ12 E RJ45, COM CATRACA                                                                                                                                                                                                                                                                                                                                                                                                                                                         </v>
          </cell>
          <cell r="C7999" t="str">
            <v xml:space="preserve">UN    </v>
          </cell>
          <cell r="D7999">
            <v>145.47</v>
          </cell>
        </row>
        <row r="8000">
          <cell r="A8000">
            <v>38469</v>
          </cell>
          <cell r="B8000" t="str">
            <v xml:space="preserve">ALICATE DE PRESSAO PARA SOLDA DE CHAPA 18"                                                                                                                                                                                                                                                                                                                                                                                                                                                                </v>
          </cell>
          <cell r="C8000" t="str">
            <v xml:space="preserve">UN    </v>
          </cell>
          <cell r="D8000">
            <v>156.41999999999999</v>
          </cell>
        </row>
        <row r="8001">
          <cell r="A8001">
            <v>38467</v>
          </cell>
          <cell r="B8001" t="str">
            <v xml:space="preserve">ALICATE DE PRESSAO 11" PARA SOLDA, TIPO C                                                                                                                                                                                                                                                                                                                                                                                                                                                                 </v>
          </cell>
          <cell r="C8001" t="str">
            <v xml:space="preserve">UN    </v>
          </cell>
          <cell r="D8001">
            <v>88.01</v>
          </cell>
        </row>
        <row r="8002">
          <cell r="A8002">
            <v>38468</v>
          </cell>
          <cell r="B8002" t="str">
            <v xml:space="preserve">ALICATE DE PRESSAO 11" PARA SOLDA, TIPO U                                                                                                                                                                                                                                                                                                                                                                                                                                                                 </v>
          </cell>
          <cell r="C8002" t="str">
            <v xml:space="preserve">UN    </v>
          </cell>
          <cell r="D8002">
            <v>96.85</v>
          </cell>
        </row>
        <row r="8003">
          <cell r="A8003">
            <v>38471</v>
          </cell>
          <cell r="B8003" t="str">
            <v xml:space="preserve">ALICATE PARA ANEIS DE PISTAO, CAPACIDADE *50* A 100 MM                                                                                                                                                                                                                                                                                                                                                                                                                                                    </v>
          </cell>
          <cell r="C8003" t="str">
            <v xml:space="preserve">UN    </v>
          </cell>
          <cell r="D8003">
            <v>125.77</v>
          </cell>
        </row>
        <row r="8004">
          <cell r="A8004">
            <v>37370</v>
          </cell>
          <cell r="B8004" t="str">
            <v xml:space="preserve">ALIMENTACAO - HORISTA (COLETADO CAIXA - ENCARGOS COMPLEMENTARES)                                                                                                                                                                                                                                                                                                                                                                                                                                          </v>
          </cell>
          <cell r="C8004" t="str">
            <v xml:space="preserve">H     </v>
          </cell>
          <cell r="D8004">
            <v>4.3899999999999997</v>
          </cell>
        </row>
        <row r="8005">
          <cell r="A8005">
            <v>40862</v>
          </cell>
          <cell r="B8005" t="str">
            <v xml:space="preserve">ALIMENTACAO - MENSALISTA (COLETADO CAIXA - ENCARGOS COMPLEMENTARES)                                                                                                                                                                                                                                                                                                                                                                                                                                       </v>
          </cell>
          <cell r="C8005" t="str">
            <v xml:space="preserve">MES   </v>
          </cell>
          <cell r="D8005">
            <v>827.63</v>
          </cell>
        </row>
        <row r="8006">
          <cell r="A8006">
            <v>10658</v>
          </cell>
          <cell r="B8006" t="str">
            <v xml:space="preserve">ALISADORA DE CONCRETO COM MOTOR A GASOLINA DE 5,5 HP, PESO COM MOTOR DE 78 KG, 4 PAS                                                                                                                                                                                                                                                                                                                                                                                                                      </v>
          </cell>
          <cell r="C8006" t="str">
            <v xml:space="preserve">UN    </v>
          </cell>
          <cell r="D8006">
            <v>8337.56</v>
          </cell>
        </row>
        <row r="8007">
          <cell r="A8007">
            <v>253</v>
          </cell>
          <cell r="B8007" t="str">
            <v xml:space="preserve">ALMOXARIFE (HORISTA)                                                                                                                                                                                                                                                                                                                                                                                                                                                                                      </v>
          </cell>
          <cell r="C8007" t="str">
            <v xml:space="preserve">H     </v>
          </cell>
          <cell r="D8007">
            <v>20.72</v>
          </cell>
        </row>
        <row r="8008">
          <cell r="A8008">
            <v>40809</v>
          </cell>
          <cell r="B8008" t="str">
            <v xml:space="preserve">ALMOXARIFE (MENSALISTA)                                                                                                                                                                                                                                                                                                                                                                                                                                                                                   </v>
          </cell>
          <cell r="C8008" t="str">
            <v xml:space="preserve">MES   </v>
          </cell>
          <cell r="D8008">
            <v>3630.69</v>
          </cell>
        </row>
        <row r="8009">
          <cell r="A8009">
            <v>42428</v>
          </cell>
          <cell r="B8009" t="str">
            <v xml:space="preserve">ALONGADOR COM TRES ALTURAS, EM TUBO DE ACO CARBONO, PINTURA NO PROCESSO ELETROSTATICO - EQUIPAMENTO DE GINASTICA PARA ACADEMIA AO AR LIVRE / ACADEMIA DA TERCEIRA IDADE - ATI                                                                                                                                                                                                                                                                                                                             </v>
          </cell>
          <cell r="C8009" t="str">
            <v xml:space="preserve">UN    </v>
          </cell>
          <cell r="D8009">
            <v>2271</v>
          </cell>
        </row>
        <row r="8010">
          <cell r="A8010">
            <v>301</v>
          </cell>
          <cell r="B8010" t="str">
            <v xml:space="preserve">ANEL BORRACHA PARA TUBO ESGOTO PREDIAL, DN 100 MM (NBR 5688)                                                                                                                                                                                                                                                                                                                                                                                                                                              </v>
          </cell>
          <cell r="C8010" t="str">
            <v xml:space="preserve">UN    </v>
          </cell>
          <cell r="D8010">
            <v>3.3</v>
          </cell>
        </row>
        <row r="8011">
          <cell r="A8011">
            <v>296</v>
          </cell>
          <cell r="B8011" t="str">
            <v xml:space="preserve">ANEL BORRACHA PARA TUBO ESGOTO PREDIAL, DN 50 MM (NBR 5688)                                                                                                                                                                                                                                                                                                                                                                                                                                               </v>
          </cell>
          <cell r="C8011" t="str">
            <v xml:space="preserve">UN    </v>
          </cell>
          <cell r="D8011">
            <v>1.86</v>
          </cell>
        </row>
        <row r="8012">
          <cell r="A8012">
            <v>297</v>
          </cell>
          <cell r="B8012" t="str">
            <v xml:space="preserve">ANEL BORRACHA PARA TUBO ESGOTO PREDIAL, DN 75 MM (NBR 5688)                                                                                                                                                                                                                                                                                                                                                                                                                                               </v>
          </cell>
          <cell r="C8012" t="str">
            <v xml:space="preserve">UN    </v>
          </cell>
          <cell r="D8012">
            <v>2.74</v>
          </cell>
        </row>
        <row r="8013">
          <cell r="A8013">
            <v>299</v>
          </cell>
          <cell r="B8013" t="str">
            <v xml:space="preserve">ANEL BORRACHA, DN 100 MM, PARA TUBO SERIE REFORCADA ESGOTO PREDIAL                                                                                                                                                                                                                                                                                                                                                                                                                                        </v>
          </cell>
          <cell r="C8013" t="str">
            <v xml:space="preserve">UN    </v>
          </cell>
          <cell r="D8013">
            <v>3.87</v>
          </cell>
        </row>
        <row r="8014">
          <cell r="A8014">
            <v>300</v>
          </cell>
          <cell r="B8014" t="str">
            <v xml:space="preserve">ANEL BORRACHA, DN 150 MM, PARA TUBO SERIE REFORCADA ESGOTO PREDIAL                                                                                                                                                                                                                                                                                                                                                                                                                                        </v>
          </cell>
          <cell r="C8014" t="str">
            <v xml:space="preserve">UN    </v>
          </cell>
          <cell r="D8014">
            <v>13.39</v>
          </cell>
        </row>
        <row r="8015">
          <cell r="A8015">
            <v>20085</v>
          </cell>
          <cell r="B8015" t="str">
            <v xml:space="preserve">ANEL BORRACHA, DN 50 MM, PARA TUBO SERIE REFORCADA ESGOTO PREDIAL                                                                                                                                                                                                                                                                                                                                                                                                                                         </v>
          </cell>
          <cell r="C8015" t="str">
            <v xml:space="preserve">UN    </v>
          </cell>
          <cell r="D8015">
            <v>2.4500000000000002</v>
          </cell>
        </row>
        <row r="8016">
          <cell r="A8016">
            <v>298</v>
          </cell>
          <cell r="B8016" t="str">
            <v xml:space="preserve">ANEL BORRACHA, DN 75 MM, PARA TUBO SERIE REFORCADA ESGOTO PREDIAL                                                                                                                                                                                                                                                                                                                                                                                                                                         </v>
          </cell>
          <cell r="C8016" t="str">
            <v xml:space="preserve">UN    </v>
          </cell>
          <cell r="D8016">
            <v>2.97</v>
          </cell>
        </row>
        <row r="8017">
          <cell r="A8017">
            <v>311</v>
          </cell>
          <cell r="B8017" t="str">
            <v xml:space="preserve">ANEL BORRACHA, PARA TUBO PVC DEFOFO, DN 100 MM (NBR 7665)                                                                                                                                                                                                                                                                                                                                                                                                                                                 </v>
          </cell>
          <cell r="C8017" t="str">
            <v xml:space="preserve">UN    </v>
          </cell>
          <cell r="D8017">
            <v>11.05</v>
          </cell>
        </row>
        <row r="8018">
          <cell r="A8018">
            <v>318</v>
          </cell>
          <cell r="B8018" t="str">
            <v xml:space="preserve">ANEL BORRACHA, PARA TUBO PVC DEFOFO, DN 150 MM (NBR 7665)                                                                                                                                                                                                                                                                                                                                                                                                                                                 </v>
          </cell>
          <cell r="C8018" t="str">
            <v xml:space="preserve">UN    </v>
          </cell>
          <cell r="D8018">
            <v>22.25</v>
          </cell>
        </row>
        <row r="8019">
          <cell r="A8019">
            <v>319</v>
          </cell>
          <cell r="B8019" t="str">
            <v xml:space="preserve">ANEL BORRACHA, PARA TUBO PVC DEFOFO, DN 200 MM (NBR 7665)                                                                                                                                                                                                                                                                                                                                                                                                                                                 </v>
          </cell>
          <cell r="C8019" t="str">
            <v xml:space="preserve">UN    </v>
          </cell>
          <cell r="D8019">
            <v>34.880000000000003</v>
          </cell>
        </row>
        <row r="8020">
          <cell r="A8020">
            <v>303</v>
          </cell>
          <cell r="B8020" t="str">
            <v xml:space="preserve">ANEL BORRACHA, PARA TUBO PVC, REDE COLETOR ESGOTO, DN 100 MM (NBR 7362)                                                                                                                                                                                                                                                                                                                                                                                                                                   </v>
          </cell>
          <cell r="C8020" t="str">
            <v xml:space="preserve">UN    </v>
          </cell>
          <cell r="D8020">
            <v>3.65</v>
          </cell>
        </row>
        <row r="8021">
          <cell r="A8021">
            <v>305</v>
          </cell>
          <cell r="B8021" t="str">
            <v xml:space="preserve">ANEL BORRACHA, PARA TUBO PVC, REDE COLETOR ESGOTO, DN 150 MM (NBR 7362)                                                                                                                                                                                                                                                                                                                                                                                                                                   </v>
          </cell>
          <cell r="C8021" t="str">
            <v xml:space="preserve">UN    </v>
          </cell>
          <cell r="D8021">
            <v>11.5</v>
          </cell>
        </row>
        <row r="8022">
          <cell r="A8022">
            <v>306</v>
          </cell>
          <cell r="B8022" t="str">
            <v xml:space="preserve">ANEL BORRACHA, PARA TUBO PVC, REDE COLETOR ESGOTO, DN 200 MM (NBR 7362)                                                                                                                                                                                                                                                                                                                                                                                                                                   </v>
          </cell>
          <cell r="C8022" t="str">
            <v xml:space="preserve">UN    </v>
          </cell>
          <cell r="D8022">
            <v>17.440000000000001</v>
          </cell>
        </row>
        <row r="8023">
          <cell r="A8023">
            <v>307</v>
          </cell>
          <cell r="B8023" t="str">
            <v xml:space="preserve">ANEL BORRACHA, PARA TUBO PVC, REDE COLETOR ESGOTO, DN 250 MM (NBR 7362)                                                                                                                                                                                                                                                                                                                                                                                                                                   </v>
          </cell>
          <cell r="C8023" t="str">
            <v xml:space="preserve">UN    </v>
          </cell>
          <cell r="D8023">
            <v>44.06</v>
          </cell>
        </row>
        <row r="8024">
          <cell r="A8024">
            <v>309</v>
          </cell>
          <cell r="B8024" t="str">
            <v xml:space="preserve">ANEL BORRACHA, PARA TUBO PVC, REDE COLETOR ESGOTO, DN 350 MM (NBR 7362)                                                                                                                                                                                                                                                                                                                                                                                                                                   </v>
          </cell>
          <cell r="C8024" t="str">
            <v xml:space="preserve">UN    </v>
          </cell>
          <cell r="D8024">
            <v>72.180000000000007</v>
          </cell>
        </row>
        <row r="8025">
          <cell r="A8025">
            <v>310</v>
          </cell>
          <cell r="B8025" t="str">
            <v xml:space="preserve">ANEL BORRACHA, PARA TUBO PVC, REDE COLETOR ESGOTO, DN 400 MM (NBR 7362)                                                                                                                                                                                                                                                                                                                                                                                                                                   </v>
          </cell>
          <cell r="C8025" t="str">
            <v xml:space="preserve">UN    </v>
          </cell>
          <cell r="D8025">
            <v>100.04</v>
          </cell>
        </row>
        <row r="8026">
          <cell r="A8026">
            <v>328</v>
          </cell>
          <cell r="B8026" t="str">
            <v xml:space="preserve">ANEL BORRACHA, PARA TUBO/CONEXAO PVC PBA, DN 100 MM, PARA REDE AGUA                                                                                                                                                                                                                                                                                                                                                                                                                                       </v>
          </cell>
          <cell r="C8026" t="str">
            <v xml:space="preserve">UN    </v>
          </cell>
          <cell r="D8026">
            <v>8.74</v>
          </cell>
        </row>
        <row r="8027">
          <cell r="A8027">
            <v>325</v>
          </cell>
          <cell r="B8027" t="str">
            <v xml:space="preserve">ANEL BORRACHA, PARA TUBO/CONEXAO PVC PBA, DN 50 MM, PARA REDE AGUA                                                                                                                                                                                                                                                                                                                                                                                                                                        </v>
          </cell>
          <cell r="C8027" t="str">
            <v xml:space="preserve">UN    </v>
          </cell>
          <cell r="D8027">
            <v>2.58</v>
          </cell>
        </row>
        <row r="8028">
          <cell r="A8028">
            <v>20326</v>
          </cell>
          <cell r="B8028" t="str">
            <v xml:space="preserve">ANEL BORRACHA, PARA TUBO/CONEXAO PVC PBA, DN 60 MM, PARA REDE AGUA                                                                                                                                                                                                                                                                                                                                                                                                                                        </v>
          </cell>
          <cell r="C8028" t="str">
            <v xml:space="preserve">UN    </v>
          </cell>
          <cell r="D8028">
            <v>4.72</v>
          </cell>
        </row>
        <row r="8029">
          <cell r="A8029">
            <v>329</v>
          </cell>
          <cell r="B8029" t="str">
            <v xml:space="preserve">ANEL BORRACHA, PARA TUBO/CONEXAO PVC PBA, DN 75 MM, PARA REDE AGUA                                                                                                                                                                                                                                                                                                                                                                                                                                        </v>
          </cell>
          <cell r="C8029" t="str">
            <v xml:space="preserve">UN    </v>
          </cell>
          <cell r="D8029">
            <v>7.31</v>
          </cell>
        </row>
        <row r="8030">
          <cell r="A8030">
            <v>308</v>
          </cell>
          <cell r="B8030" t="str">
            <v xml:space="preserve">ANEL BORRACHA, PARA TUBO, PVC REDE COLETOR ESGOTO, DN 300 MM (NBR 7362)                                                                                                                                                                                                                                                                                                                                                                                                                                   </v>
          </cell>
          <cell r="C8030" t="str">
            <v xml:space="preserve">UN    </v>
          </cell>
          <cell r="D8030">
            <v>98.34</v>
          </cell>
        </row>
        <row r="8031">
          <cell r="A8031">
            <v>39642</v>
          </cell>
          <cell r="B8031" t="str">
            <v xml:space="preserve">ANEL DE BORRACHA PARA VEDACAO DE DUTO PEAD CORRUGADO PARA ELETRICA, DN 1 1/2" (NBR 15715)                                                                                                                                                                                                                                                                                                                                                                                                                 </v>
          </cell>
          <cell r="C8031" t="str">
            <v xml:space="preserve">UN    </v>
          </cell>
          <cell r="D8031">
            <v>3.24</v>
          </cell>
        </row>
        <row r="8032">
          <cell r="A8032">
            <v>39641</v>
          </cell>
          <cell r="B8032" t="str">
            <v xml:space="preserve">ANEL DE BORRACHA PARA VEDACAO DE DUTO PEAD CORRUGADO PARA ELETRICA, DN 1 1/4" (NBR 15715)                                                                                                                                                                                                                                                                                                                                                                                                                 </v>
          </cell>
          <cell r="C8032" t="str">
            <v xml:space="preserve">UN    </v>
          </cell>
          <cell r="D8032">
            <v>2.84</v>
          </cell>
        </row>
        <row r="8033">
          <cell r="A8033">
            <v>39643</v>
          </cell>
          <cell r="B8033" t="str">
            <v xml:space="preserve">ANEL DE BORRACHA PARA VEDACAO DE DUTO PEAD CORRUGADO PARA ELETRICA, DN 2" (NBR 15715)                                                                                                                                                                                                                                                                                                                                                                                                                     </v>
          </cell>
          <cell r="C8033" t="str">
            <v xml:space="preserve">UN    </v>
          </cell>
          <cell r="D8033">
            <v>3.8</v>
          </cell>
        </row>
        <row r="8034">
          <cell r="A8034">
            <v>39644</v>
          </cell>
          <cell r="B8034" t="str">
            <v xml:space="preserve">ANEL DE BORRACHA PARA VEDACAO DE DUTO PEAD CORRUGADO PARA ELETRICA, DN 3" (NBR 15715)                                                                                                                                                                                                                                                                                                                                                                                                                     </v>
          </cell>
          <cell r="C8034" t="str">
            <v xml:space="preserve">UN    </v>
          </cell>
          <cell r="D8034">
            <v>5.9</v>
          </cell>
        </row>
        <row r="8035">
          <cell r="A8035">
            <v>39645</v>
          </cell>
          <cell r="B8035" t="str">
            <v xml:space="preserve">ANEL DE BORRACHA PARA VEDACAO DE DUTO PEAD CORRUGADO PARA ELETRICA, DN 4" (NBR 15715)                                                                                                                                                                                                                                                                                                                                                                                                                     </v>
          </cell>
          <cell r="C8035" t="str">
            <v xml:space="preserve">UN    </v>
          </cell>
          <cell r="D8035">
            <v>6.46</v>
          </cell>
        </row>
        <row r="8036">
          <cell r="A8036">
            <v>41610</v>
          </cell>
          <cell r="B8036" t="str">
            <v xml:space="preserve">ANEL DE CONCRETO ARMADO COM FUNDO, PARA FOSSA E POCO 1,50 X *0,50* M                                                                                                                                                                                                                                                                                                                                                                                                                                      </v>
          </cell>
          <cell r="C8036" t="str">
            <v xml:space="preserve">UN    </v>
          </cell>
          <cell r="D8036">
            <v>725.14</v>
          </cell>
        </row>
        <row r="8037">
          <cell r="A8037">
            <v>41611</v>
          </cell>
          <cell r="B8037" t="str">
            <v xml:space="preserve">ANEL DE CONCRETO ARMADO COM FUNDO, PARA FOSSA E POCO 2,00 X *0,50* M                                                                                                                                                                                                                                                                                                                                                                                                                                      </v>
          </cell>
          <cell r="C8037" t="str">
            <v xml:space="preserve">UN    </v>
          </cell>
          <cell r="D8037">
            <v>1142.96</v>
          </cell>
        </row>
        <row r="8038">
          <cell r="A8038">
            <v>41612</v>
          </cell>
          <cell r="B8038" t="str">
            <v xml:space="preserve">ANEL DE CONCRETO ARMADO COM FUNDO, PARA FOSSA E POCO 2,50 X *0,50* M                                                                                                                                                                                                                                                                                                                                                                                                                                      </v>
          </cell>
          <cell r="C8038" t="str">
            <v xml:space="preserve">UN    </v>
          </cell>
          <cell r="D8038">
            <v>1604.88</v>
          </cell>
        </row>
        <row r="8039">
          <cell r="A8039">
            <v>41637</v>
          </cell>
          <cell r="B8039" t="str">
            <v xml:space="preserve">ANEL DE CONCRETO ARMADO, COM FUROS/DRENO PARA SUMIDOURO, D = 0,80 M, H = 0,50 M                                                                                                                                                                                                                                                                                                                                                                                                                           </v>
          </cell>
          <cell r="C8039" t="str">
            <v xml:space="preserve">UN    </v>
          </cell>
          <cell r="D8039">
            <v>150.02000000000001</v>
          </cell>
        </row>
        <row r="8040">
          <cell r="A8040">
            <v>41638</v>
          </cell>
          <cell r="B8040" t="str">
            <v xml:space="preserve">ANEL DE CONCRETO ARMADO, COM FUROS/DRENO PARA SUMIDOURO, D = 1,00 M, H = 0,50M                                                                                                                                                                                                                                                                                                                                                                                                                            </v>
          </cell>
          <cell r="C8040" t="str">
            <v xml:space="preserve">UN    </v>
          </cell>
          <cell r="D8040">
            <v>195.42</v>
          </cell>
        </row>
        <row r="8041">
          <cell r="A8041">
            <v>41639</v>
          </cell>
          <cell r="B8041" t="str">
            <v xml:space="preserve">ANEL DE CONCRETO ARMADO, COM FUROS/DRENO PARA SUMIDOURO, D = 1,50 M, H = 0,50 M                                                                                                                                                                                                                                                                                                                                                                                                                           </v>
          </cell>
          <cell r="C8041" t="str">
            <v xml:space="preserve">UN    </v>
          </cell>
          <cell r="D8041">
            <v>472.78</v>
          </cell>
        </row>
        <row r="8042">
          <cell r="A8042">
            <v>11789</v>
          </cell>
          <cell r="B8042" t="str">
            <v xml:space="preserve">ANEL DE DISTRIBUICAO EM ACO GALVANIZADO PARA FIO FE-160                                                                                                                                                                                                                                                                                                                                                                                                                                                   </v>
          </cell>
          <cell r="C8042" t="str">
            <v xml:space="preserve">UN    </v>
          </cell>
          <cell r="D8042">
            <v>1.25</v>
          </cell>
        </row>
        <row r="8043">
          <cell r="A8043">
            <v>20975</v>
          </cell>
          <cell r="B8043" t="str">
            <v xml:space="preserve">ANEL DE EXPANSAO EM COBRE, ENGATE RAPIDO 1 1/2", PARA EMPATACAO MANGUEIRA DE COMBATE A INCENDIO PREDIAL                                                                                                                                                                                                                                                                                                                                                                                                   </v>
          </cell>
          <cell r="C8043" t="str">
            <v xml:space="preserve">UN    </v>
          </cell>
          <cell r="D8043">
            <v>13.05</v>
          </cell>
        </row>
        <row r="8044">
          <cell r="A8044">
            <v>20976</v>
          </cell>
          <cell r="B8044" t="str">
            <v xml:space="preserve">ANEL DE EXPANSAO EM COBRE, ENGATE RAPIDO 2 1/2", PARA EMPATACAO MANGUEIRA DE COMBATE A INCENDIO PREDIAL                                                                                                                                                                                                                                                                                                                                                                                                   </v>
          </cell>
          <cell r="C8044" t="str">
            <v xml:space="preserve">UN    </v>
          </cell>
          <cell r="D8044">
            <v>19.72</v>
          </cell>
        </row>
        <row r="8045">
          <cell r="A8045">
            <v>40340</v>
          </cell>
          <cell r="B8045" t="str">
            <v xml:space="preserve">ANEL DE VEDACAO/JUNTA ELASTICA, H = *16* MM, PARA TUBO DE CONCRETO, DN 300 MM                                                                                                                                                                                                                                                                                                                                                                                                                             </v>
          </cell>
          <cell r="C8045" t="str">
            <v xml:space="preserve">UN    </v>
          </cell>
          <cell r="D8045">
            <v>24.27</v>
          </cell>
        </row>
        <row r="8046">
          <cell r="A8046">
            <v>40341</v>
          </cell>
          <cell r="B8046" t="str">
            <v xml:space="preserve">ANEL DE VEDACAO/JUNTA ELASTICA, H = *16* MM, PARA TUBO DE CONCRETO, DN 400 MM                                                                                                                                                                                                                                                                                                                                                                                                                             </v>
          </cell>
          <cell r="C8046" t="str">
            <v xml:space="preserve">UN    </v>
          </cell>
          <cell r="D8046">
            <v>28.97</v>
          </cell>
        </row>
        <row r="8047">
          <cell r="A8047">
            <v>40342</v>
          </cell>
          <cell r="B8047" t="str">
            <v xml:space="preserve">ANEL DE VEDACAO/JUNTA ELASTICA, H = *16* MM, PARA TUBO DE CONCRETO, DN 500 MM                                                                                                                                                                                                                                                                                                                                                                                                                             </v>
          </cell>
          <cell r="C8047" t="str">
            <v xml:space="preserve">UN    </v>
          </cell>
          <cell r="D8047">
            <v>34.549999999999997</v>
          </cell>
        </row>
        <row r="8048">
          <cell r="A8048">
            <v>40343</v>
          </cell>
          <cell r="B8048" t="str">
            <v xml:space="preserve">ANEL DE VEDACAO/JUNTA ELASTICA, H = *16* MM, PARA TUBO DE CONCRETO, DN 600 MM                                                                                                                                                                                                                                                                                                                                                                                                                             </v>
          </cell>
          <cell r="C8048" t="str">
            <v xml:space="preserve">UN    </v>
          </cell>
          <cell r="D8048">
            <v>40.98</v>
          </cell>
        </row>
        <row r="8049">
          <cell r="A8049">
            <v>40344</v>
          </cell>
          <cell r="B8049" t="str">
            <v xml:space="preserve">ANEL DE VEDACAO/JUNTA ELASTICA, H = *18* MM, PARA TUBO DE CONCRETO, DN 700 MM                                                                                                                                                                                                                                                                                                                                                                                                                             </v>
          </cell>
          <cell r="C8049" t="str">
            <v xml:space="preserve">UN    </v>
          </cell>
          <cell r="D8049">
            <v>55.87</v>
          </cell>
        </row>
        <row r="8050">
          <cell r="A8050">
            <v>40345</v>
          </cell>
          <cell r="B8050" t="str">
            <v xml:space="preserve">ANEL DE VEDACAO/JUNTA ELASTICA, H = *19* MM, PARA TUBO DE CONCRETO, DN 800 MM                                                                                                                                                                                                                                                                                                                                                                                                                             </v>
          </cell>
          <cell r="C8050" t="str">
            <v xml:space="preserve">UN    </v>
          </cell>
          <cell r="D8050">
            <v>68.84</v>
          </cell>
        </row>
        <row r="8051">
          <cell r="A8051">
            <v>40346</v>
          </cell>
          <cell r="B8051" t="str">
            <v xml:space="preserve">ANEL DE VEDACAO/JUNTA ELASTICA, H = *19* MM, PARA TUBO DE CONCRETO, DN 900 MM                                                                                                                                                                                                                                                                                                                                                                                                                             </v>
          </cell>
          <cell r="C8051" t="str">
            <v xml:space="preserve">UN    </v>
          </cell>
          <cell r="D8051">
            <v>79.86</v>
          </cell>
        </row>
        <row r="8052">
          <cell r="A8052">
            <v>40347</v>
          </cell>
          <cell r="B8052" t="str">
            <v xml:space="preserve">ANEL DE VEDACAO/JUNTA ELASTICA, H = *21* MM, PARA TUBO DE CONCRETO, DN 1000 MM                                                                                                                                                                                                                                                                                                                                                                                                                            </v>
          </cell>
          <cell r="C8052" t="str">
            <v xml:space="preserve">UN    </v>
          </cell>
          <cell r="D8052">
            <v>100.33</v>
          </cell>
        </row>
        <row r="8053">
          <cell r="A8053">
            <v>6138</v>
          </cell>
          <cell r="B8053" t="str">
            <v xml:space="preserve">ANEL DE VEDACAO, PVC FLEXIVEL, 100 MM, PARA SAIDA DE BACIA / VASO SANITARIO                                                                                                                                                                                                                                                                                                                                                                                                                               </v>
          </cell>
          <cell r="C8053" t="str">
            <v xml:space="preserve">UN    </v>
          </cell>
          <cell r="D8053">
            <v>11.97</v>
          </cell>
        </row>
        <row r="8054">
          <cell r="A8054">
            <v>43424</v>
          </cell>
          <cell r="B8054" t="str">
            <v xml:space="preserve">ANEL EM CONCRETO ARMADO, LISO, PARA FOSSAS SEPTICAS E SUMIDOUROS, COM FUNDO, DIAMETRO INTERNO DE 1,20 M E ALTURA DE 0,50 M                                                                                                                                                                                                                                                                                                                                                                                </v>
          </cell>
          <cell r="C8054" t="str">
            <v xml:space="preserve">UN    </v>
          </cell>
          <cell r="D8054">
            <v>607.54</v>
          </cell>
        </row>
        <row r="8055">
          <cell r="A8055">
            <v>43426</v>
          </cell>
          <cell r="B8055" t="str">
            <v xml:space="preserve">ANEL EM CONCRETO ARMADO, LISO, PARA FOSSAS SEPTICAS E SUMIDOUROS, COM FUNDO, DIAMETRO INTERNO DE 3,00 M E ALTURA DE 0,50 M                                                                                                                                                                                                                                                                                                                                                                                </v>
          </cell>
          <cell r="C8055" t="str">
            <v xml:space="preserve">UN    </v>
          </cell>
          <cell r="D8055">
            <v>2095.4299999999998</v>
          </cell>
        </row>
        <row r="8056">
          <cell r="A8056">
            <v>12565</v>
          </cell>
          <cell r="B8056" t="str">
            <v xml:space="preserve">ANEL EM CONCRETO ARMADO, LISO, PARA FOSSAS SEPTICAS E SUMIDOUROS, SEM FUNDO, DIAMETRO INTERNO DE 2,00 M E ALTURA DE 0,50 M                                                                                                                                                                                                                                                                                                                                                                                </v>
          </cell>
          <cell r="C8056" t="str">
            <v xml:space="preserve">UN    </v>
          </cell>
          <cell r="D8056">
            <v>734.84</v>
          </cell>
        </row>
        <row r="8057">
          <cell r="A8057">
            <v>12567</v>
          </cell>
          <cell r="B8057" t="str">
            <v xml:space="preserve">ANEL EM CONCRETO ARMADO, LISO, PARA FOSSAS SEPTICAS E SUMIDOUROS, SEM FUNDO, DIAMETRO INTERNO DE 2,50 M E ALTURA DE 0,50 M                                                                                                                                                                                                                                                                                                                                                                                </v>
          </cell>
          <cell r="C8057" t="str">
            <v xml:space="preserve">UN    </v>
          </cell>
          <cell r="D8057">
            <v>987.01</v>
          </cell>
        </row>
        <row r="8058">
          <cell r="A8058">
            <v>12568</v>
          </cell>
          <cell r="B8058" t="str">
            <v xml:space="preserve">ANEL EM CONCRETO ARMADO, LISO, PARA FOSSAS SEPTICAS E SUMIDOUROS, SEM FUNDO, DIAMETRO INTERNO DE 3,00 M E ALTURA DE 0,50 M                                                                                                                                                                                                                                                                                                                                                                                </v>
          </cell>
          <cell r="C8058" t="str">
            <v xml:space="preserve">UN    </v>
          </cell>
          <cell r="D8058">
            <v>1381.82</v>
          </cell>
        </row>
        <row r="8059">
          <cell r="A8059">
            <v>43441</v>
          </cell>
          <cell r="B8059" t="str">
            <v xml:space="preserve">ANEL EM CONCRETO ARMADO, LISO, PARA POCOS DE INSPECAO, COM FUNDO, DIAMETRO INTERNO DE 0,60 M E ALTURA DE 0,50 M                                                                                                                                                                                                                                                                                                                                                                                           </v>
          </cell>
          <cell r="C8059" t="str">
            <v xml:space="preserve">UN    </v>
          </cell>
          <cell r="D8059">
            <v>177.66</v>
          </cell>
        </row>
        <row r="8060">
          <cell r="A8060">
            <v>43423</v>
          </cell>
          <cell r="B8060" t="str">
            <v xml:space="preserve">ANEL EM CONCRETO ARMADO, LISO, PARA POCOS DE INSPECAO, SEM FUNDO, DIAMETRO INTERNO DE 0,60 M E ALTURA DE 0,20 M                                                                                                                                                                                                                                                                                                                                                                                           </v>
          </cell>
          <cell r="C8060" t="str">
            <v xml:space="preserve">UN    </v>
          </cell>
          <cell r="D8060">
            <v>82.9</v>
          </cell>
        </row>
        <row r="8061">
          <cell r="A8061">
            <v>12532</v>
          </cell>
          <cell r="B8061" t="str">
            <v xml:space="preserve">ANEL EM CONCRETO ARMADO, LISO, PARA POCOS DE INSPECAO, SEM FUNDO, DIAMETRO INTERNO DE 0,60 M E ALTURA DE 0,50 M                                                                                                                                                                                                                                                                                                                                                                                           </v>
          </cell>
          <cell r="C8061" t="str">
            <v xml:space="preserve">UN    </v>
          </cell>
          <cell r="D8061">
            <v>127.86</v>
          </cell>
        </row>
        <row r="8062">
          <cell r="A8062">
            <v>43444</v>
          </cell>
          <cell r="B8062" t="str">
            <v xml:space="preserve">ANEL EM CONCRETO ARMADO, LISO, PARA POCOS DE VISITA, POCOS DE INSPECAO, FOSSAS SEPTICAS E SUMIDOUROS, COM FUNDO, DIAMETRO INTERNO DE 1,20 M E ALTURA DE 0,75 M                                                                                                                                                                                                                                                                                                                                            </v>
          </cell>
          <cell r="C8062" t="str">
            <v xml:space="preserve">UN    </v>
          </cell>
          <cell r="D8062">
            <v>429.35</v>
          </cell>
        </row>
        <row r="8063">
          <cell r="A8063">
            <v>12551</v>
          </cell>
          <cell r="B8063" t="str">
            <v xml:space="preserve">ANEL EM CONCRETO ARMADO, LISO, PARA POCOS DE VISITA, POCOS DE INSPECAO, FOSSAS SEPTICAS E SUMIDOUROS, SEM FUNDO, DIAMETRO INTERNO DE 1,20 M E ALTURA DE 0,50 M                                                                                                                                                                                                                                                                                                                                            </v>
          </cell>
          <cell r="C8063" t="str">
            <v xml:space="preserve">UN    </v>
          </cell>
          <cell r="D8063">
            <v>306.33</v>
          </cell>
        </row>
        <row r="8064">
          <cell r="A8064">
            <v>43442</v>
          </cell>
          <cell r="B8064" t="str">
            <v xml:space="preserve">ANEL EM CONCRETO ARMADO, LISO, PARA POCOS DE VISITAS, POCOS DE INSPECAO, FOSSAS SEPTICAS E SUMIDOUROS, COM FUNDO, DIAMETRO INTERNO DE 0,80 M E ALTURA DE 0,50 M                                                                                                                                                                                                                                                                                                                                           </v>
          </cell>
          <cell r="C8064" t="str">
            <v xml:space="preserve">UN    </v>
          </cell>
          <cell r="D8064">
            <v>236.88</v>
          </cell>
        </row>
        <row r="8065">
          <cell r="A8065">
            <v>43443</v>
          </cell>
          <cell r="B8065" t="str">
            <v xml:space="preserve">ANEL EM CONCRETO ARMADO, LISO, PARA POCOS DE VISITAS, POCOS DE INSPECAO, FOSSAS SEPTICAS E SUMIDOUROS, COM FUNDO, DIAMETRO INTERNO DE 1,00 M E ALTURA DE 0,50 M                                                                                                                                                                                                                                                                                                                                           </v>
          </cell>
          <cell r="C8065" t="str">
            <v xml:space="preserve">UN    </v>
          </cell>
          <cell r="D8065">
            <v>310.91000000000003</v>
          </cell>
        </row>
        <row r="8066">
          <cell r="A8066">
            <v>12544</v>
          </cell>
          <cell r="B8066" t="str">
            <v xml:space="preserve">ANEL EM CONCRETO ARMADO, LISO, PARA POCOS DE VISITAS, POCOS DE INSPECAO, FOSSAS SEPTICAS E SUMIDOUROS, SEM FUNDO, DIAMETRO INTERNO DE 0,80 M E ALTURA DE 0,50 M                                                                                                                                                                                                                                                                                                                                           </v>
          </cell>
          <cell r="C8066" t="str">
            <v xml:space="preserve">UN    </v>
          </cell>
          <cell r="D8066">
            <v>167.79</v>
          </cell>
        </row>
        <row r="8067">
          <cell r="A8067">
            <v>12547</v>
          </cell>
          <cell r="B8067" t="str">
            <v xml:space="preserve">ANEL EM CONCRETO ARMADO, LISO, PARA POCOS DE VISITAS, POCOS DE INSPECAO, FOSSAS SEPTICAS E SUMIDOUROS, SEM FUNDO, DIAMETRO INTERNO DE 1,00 M E ALTURA DE 0,50 M                                                                                                                                                                                                                                                                                                                                           </v>
          </cell>
          <cell r="C8067" t="str">
            <v xml:space="preserve">UN    </v>
          </cell>
          <cell r="D8067">
            <v>225.67</v>
          </cell>
        </row>
        <row r="8068">
          <cell r="A8068">
            <v>43445</v>
          </cell>
          <cell r="B8068" t="str">
            <v xml:space="preserve">ANEL EM CONCRETO ARMADO, LISO, PARA, POCOS DE VISITA, POCOS DE INSPECAO, FOSSAS SEPTICAS E SUMIDOUROS, COM FUNDO, DIAMETRO INTERNO DE 1,50 M E ALTURA DE 1,00 M                                                                                                                                                                                                                                                                                                                                           </v>
          </cell>
          <cell r="C8068" t="str">
            <v xml:space="preserve">UN    </v>
          </cell>
          <cell r="D8068">
            <v>592.21</v>
          </cell>
        </row>
        <row r="8069">
          <cell r="A8069">
            <v>12563</v>
          </cell>
          <cell r="B8069" t="str">
            <v xml:space="preserve">ANEL EM CONCRETO ARMADO, LISO, PARA, POCOS DE VISITA, POCOS DE INSPECAO, FOSSAS SEPTICAS E SUMIDOUROS, SEM FUNDO, DIAMETRO INTERNO DE 1,50 M E ALTURA DE 0,50 M                                                                                                                                                                                                                                                                                                                                           </v>
          </cell>
          <cell r="C8069" t="str">
            <v xml:space="preserve">UN    </v>
          </cell>
          <cell r="D8069">
            <v>423.7</v>
          </cell>
        </row>
        <row r="8070">
          <cell r="A8070">
            <v>43425</v>
          </cell>
          <cell r="B8070" t="str">
            <v xml:space="preserve">ANEL EM CONCRETO ARMADO, PERFURADO, PARA FOSSAS SEPTICAS E SUMIDOUROS, SEM FUNDO, DIAMETRO INTERNO DE 1,20 M E ALTURA DE 0,50 M                                                                                                                                                                                                                                                                                                                                                                           </v>
          </cell>
          <cell r="C8070" t="str">
            <v xml:space="preserve">UN    </v>
          </cell>
          <cell r="D8070">
            <v>266.49</v>
          </cell>
        </row>
        <row r="8071">
          <cell r="A8071">
            <v>43446</v>
          </cell>
          <cell r="B8071" t="str">
            <v xml:space="preserve">ANEL EM CONCRETO ARMADO, PERFURADO, PARA FOSSAS SEPTICAS E SUMIDOUROS, SEM FUNDO, DIAMETRO INTERNO DE 2,00 M E ALTURA DE 0,50 M                                                                                                                                                                                                                                                                                                                                                                           </v>
          </cell>
          <cell r="C8071" t="str">
            <v xml:space="preserve">UN    </v>
          </cell>
          <cell r="D8071">
            <v>562.59</v>
          </cell>
        </row>
        <row r="8072">
          <cell r="A8072">
            <v>43447</v>
          </cell>
          <cell r="B8072" t="str">
            <v xml:space="preserve">ANEL EM CONCRETO ARMADO, PERFURADO, PARA FOSSAS SEPTICAS E SUMIDOUROS, SEM FUNDO, DIAMETRO INTERNO DE 2,50 M E ALTURA DE 0,50 M                                                                                                                                                                                                                                                                                                                                                                           </v>
          </cell>
          <cell r="C8072" t="str">
            <v xml:space="preserve">UN    </v>
          </cell>
          <cell r="D8072">
            <v>690.91</v>
          </cell>
        </row>
        <row r="8073">
          <cell r="A8073">
            <v>43448</v>
          </cell>
          <cell r="B8073" t="str">
            <v xml:space="preserve">ANEL EM CONCRETO ARMADO, PERFURADO, PARA FOSSAS SEPTICAS E SUMIDOUROS, SEM FUNDO, DIAMETRO INTERNO DE 3,00 M E ALTURA DE 0,50 M                                                                                                                                                                                                                                                                                                                                                                           </v>
          </cell>
          <cell r="C8073" t="str">
            <v xml:space="preserve">UN    </v>
          </cell>
          <cell r="D8073">
            <v>967.27</v>
          </cell>
        </row>
        <row r="8074">
          <cell r="A8074">
            <v>13761</v>
          </cell>
          <cell r="B8074" t="str">
            <v xml:space="preserve">APARELHO CORTE OXI-ACETILENO PARA SOLDA E CORTE CONTENDO MACARICO SOLDA, BICO DE CORTE, CILINDROS, REGULADORES, MANGUEIRAS E CARRINHO                                                                                                                                                                                                                                                                                                                                                                     </v>
          </cell>
          <cell r="C8074" t="str">
            <v xml:space="preserve">UN    </v>
          </cell>
          <cell r="D8074">
            <v>2365.56</v>
          </cell>
        </row>
        <row r="8075">
          <cell r="A8075">
            <v>4814</v>
          </cell>
          <cell r="B8075" t="str">
            <v xml:space="preserve">APARELHO SINALIZADOR LUMINOSO COM LED, PARA SAIDA GARAGEM, COM 2 LENTES EM POLICARBONATO, BIVOLT (INCLUI SUPORTE DE FIXACAO)                                                                                                                                                                                                                                                                                                                                                                              </v>
          </cell>
          <cell r="C8075" t="str">
            <v xml:space="preserve">UN    </v>
          </cell>
          <cell r="D8075">
            <v>63.01</v>
          </cell>
        </row>
        <row r="8076">
          <cell r="A8076">
            <v>44473</v>
          </cell>
          <cell r="B8076" t="str">
            <v xml:space="preserve">APOIO DO PORTA DENTE PARA FRESADORA DE  ASFALTO                                                                                                                                                                                                                                                                                                                                                                                                                                                           </v>
          </cell>
          <cell r="C8076" t="str">
            <v xml:space="preserve">UN    </v>
          </cell>
          <cell r="D8076">
            <v>2428.08</v>
          </cell>
        </row>
        <row r="8077">
          <cell r="A8077">
            <v>6122</v>
          </cell>
          <cell r="B8077" t="str">
            <v xml:space="preserve">APONTADOR OU APROPRIADOR DE MAO DE OBRA (HORISTA)                                                                                                                                                                                                                                                                                                                                                                                                                                                         </v>
          </cell>
          <cell r="C8077" t="str">
            <v xml:space="preserve">H     </v>
          </cell>
          <cell r="D8077">
            <v>21.07</v>
          </cell>
        </row>
        <row r="8078">
          <cell r="A8078">
            <v>40810</v>
          </cell>
          <cell r="B8078" t="str">
            <v xml:space="preserve">APONTADOR OU APROPRIADOR DE MAO DE OBRA (MENSALISTA)                                                                                                                                                                                                                                                                                                                                                                                                                                                      </v>
          </cell>
          <cell r="C8078" t="str">
            <v xml:space="preserve">MES   </v>
          </cell>
          <cell r="D8078">
            <v>3695.09</v>
          </cell>
        </row>
        <row r="8079">
          <cell r="A8079">
            <v>21100</v>
          </cell>
          <cell r="B8079" t="str">
            <v xml:space="preserve">AQUECEDOR DE AGUA A GAS GLP/GN COM CAPACIDADE DE ARMAZENAMENTO DE 50 A 80 L                                                                                                                                                                                                                                                                                                                                                                                                                               </v>
          </cell>
          <cell r="C8079" t="str">
            <v xml:space="preserve">UN    </v>
          </cell>
          <cell r="D8079">
            <v>3845.1</v>
          </cell>
        </row>
        <row r="8080">
          <cell r="A8080">
            <v>11811</v>
          </cell>
          <cell r="B8080" t="str">
            <v xml:space="preserve">AQUECEDOR DE AGUA ELETRICO HORIZONTAL, RESERVATORIO DE 200 L CILINDRICO EM COBRE, REFORCADO COM ACO CARBONO, MONOFASICO, TENSAO NOMINAL 220 V                                                                                                                                                                                                                                                                                                                                                             </v>
          </cell>
          <cell r="C8080" t="str">
            <v xml:space="preserve">UN    </v>
          </cell>
          <cell r="D8080">
            <v>5550.48</v>
          </cell>
        </row>
        <row r="8081">
          <cell r="A8081">
            <v>11816</v>
          </cell>
          <cell r="B8081" t="str">
            <v xml:space="preserve">AQUECEDOR DE AGUA ELETRICO RESERVATORIO DE 100 L CILINDRICO EM COBRE, REFORCADO COM ACO CARBONO, MONOFASICO, TENSAO NOMINAL 220 V                                                                                                                                                                                                                                                                                                                                                                         </v>
          </cell>
          <cell r="C8081" t="str">
            <v xml:space="preserve">UN    </v>
          </cell>
          <cell r="D8081">
            <v>4100</v>
          </cell>
        </row>
        <row r="8082">
          <cell r="A8082">
            <v>11814</v>
          </cell>
          <cell r="B8082" t="str">
            <v xml:space="preserve">AQUECEDOR DE AGUA ELETRICO RESERVATORIO DE 500 L CILINDRICO EM COBRE, REFORCADO COM ACO CARBONO, MONOFASICO, TENSAO NOMINAL 220 V                                                                                                                                                                                                                                                                                                                                                                         </v>
          </cell>
          <cell r="C8082" t="str">
            <v xml:space="preserve">UN    </v>
          </cell>
          <cell r="D8082">
            <v>8924.67</v>
          </cell>
        </row>
        <row r="8083">
          <cell r="A8083">
            <v>14186</v>
          </cell>
          <cell r="B8083" t="str">
            <v xml:space="preserve">AQUECEDOR DE AGUA ELETRICO RESERVATORIO DE 500 L CILINDRICO EM COBRE, REFORCADO COM ACO CARBONO, TRIFASICO, TENSAO NOMINAL 220/380/400 V, POTENCIA 24 KW                                                                                                                                                                                                                                                                                                                                                  </v>
          </cell>
          <cell r="C8083" t="str">
            <v xml:space="preserve">UN    </v>
          </cell>
          <cell r="D8083">
            <v>11206.13</v>
          </cell>
        </row>
        <row r="8084">
          <cell r="A8084">
            <v>14185</v>
          </cell>
          <cell r="B8084" t="str">
            <v xml:space="preserve">AQUECEDOR DE AGUA ELETRICO RESERVATORIO DE 700 L CILINDRICO EM COBRE, REFORCADO COM ACO CARBONO, MONOFASICO, TENSAO NOMINAL 220 V                                                                                                                                                                                                                                                                                                                                                                         </v>
          </cell>
          <cell r="C8084" t="str">
            <v xml:space="preserve">UN    </v>
          </cell>
          <cell r="D8084">
            <v>14516.3</v>
          </cell>
        </row>
        <row r="8085">
          <cell r="A8085">
            <v>44498</v>
          </cell>
          <cell r="B8085" t="str">
            <v xml:space="preserve">AQUECEDOR DE OLEO BPF (FLUIDO) TERMICO, CAPACIDADE DE 300.000  KCAL/H                                                                                                                                                                                                                                                                                                                                                                                                                                     </v>
          </cell>
          <cell r="C8085" t="str">
            <v xml:space="preserve">UN    </v>
          </cell>
          <cell r="D8085">
            <v>318204.48</v>
          </cell>
        </row>
        <row r="8086">
          <cell r="A8086">
            <v>34469</v>
          </cell>
          <cell r="B8086" t="str">
            <v xml:space="preserve">AQUECEDOR SOLAR COM RESERVATORIO TERMICO DE 1000 L E *5* PLACAS COLETORAS DE *2,0* M2 (NAO INCLUI ACESSORIOS) (SEM INSTALACAO)                                                                                                                                                                                                                                                                                                                                                                            </v>
          </cell>
          <cell r="C8086" t="str">
            <v xml:space="preserve">UN    </v>
          </cell>
          <cell r="D8086">
            <v>11310.87</v>
          </cell>
        </row>
        <row r="8087">
          <cell r="A8087">
            <v>34476</v>
          </cell>
          <cell r="B8087" t="str">
            <v xml:space="preserve">AQUECEDOR SOLAR COM RESERVATORIO TERMICO DE 400 L E *2* PLACAS COLETORAS DE *2,0* M2 (NAO INCLUI ACESSORIOS) (SEM INSTALACAO)                                                                                                                                                                                                                                                                                                                                                                             </v>
          </cell>
          <cell r="C8087" t="str">
            <v xml:space="preserve">UN    </v>
          </cell>
          <cell r="D8087">
            <v>5899.09</v>
          </cell>
        </row>
        <row r="8088">
          <cell r="A8088">
            <v>34477</v>
          </cell>
          <cell r="B8088" t="str">
            <v xml:space="preserve">AQUECEDOR SOLAR COM RESERVATORIO TERMICO DE 600 L E *3* PLACAS COLETORAS DE *2,0* M2 (NAO INCLUI ACESSORIOS) (SEM INSTALACAO)                                                                                                                                                                                                                                                                                                                                                                             </v>
          </cell>
          <cell r="C8088" t="str">
            <v xml:space="preserve">UN    </v>
          </cell>
          <cell r="D8088">
            <v>7829.24</v>
          </cell>
        </row>
        <row r="8089">
          <cell r="A8089">
            <v>34482</v>
          </cell>
          <cell r="B8089" t="str">
            <v xml:space="preserve">AQUECEDOR SOLAR COM RESERVATORIO TERMICO DE 800 L E *4* PLACAS COLETORAS DE *2,0* M2 (NAO INCLUI ACESSORIOS) (SEM INSTALACAO)                                                                                                                                                                                                                                                                                                                                                                             </v>
          </cell>
          <cell r="C8089" t="str">
            <v xml:space="preserve">UN    </v>
          </cell>
          <cell r="D8089">
            <v>7312.08</v>
          </cell>
        </row>
        <row r="8090">
          <cell r="A8090">
            <v>34472</v>
          </cell>
          <cell r="B8090" t="str">
            <v xml:space="preserve">AQUECEDOR SOLAR DE INSTALACAO EXTERNA, KIT COMPACTO, CONJUNTO COM RESERVATORIO TERMICO DE 200 L, PLACA COLETORA DE *2,0* M2 E INCLUSO ACESSORIOS (RESIDENCIAS ATE 120,00 M2 E DE 4 A 5 BANHOS POR DIA) (SEM INSTALACAO)                                                                                                                                                                                                                                                                                   </v>
          </cell>
          <cell r="C8090" t="str">
            <v xml:space="preserve">UN    </v>
          </cell>
          <cell r="D8090">
            <v>3480</v>
          </cell>
        </row>
        <row r="8091">
          <cell r="A8091">
            <v>42425</v>
          </cell>
          <cell r="B8091" t="str">
            <v xml:space="preserve">AR CONDICIONADO SPLIT INVERTER, HI-WALL (PAREDE), 12000 BTU/H, CICLO FRIO, 60HZ, CLASSIFICACAO A (SELO PROCEL), GAS HFC, CONTROLE S/FIO                                                                                                                                                                                                                                                                                                                                                                   </v>
          </cell>
          <cell r="C8091" t="str">
            <v xml:space="preserve">UN    </v>
          </cell>
          <cell r="D8091">
            <v>2531.4299999999998</v>
          </cell>
        </row>
        <row r="8092">
          <cell r="A8092">
            <v>42422</v>
          </cell>
          <cell r="B8092" t="str">
            <v xml:space="preserve">AR CONDICIONADO SPLIT INVERTER, HI-WALL (PAREDE), 18000 BTU/H, CICLO FRIO, 60HZ, CLASSIFICACAO A (SELO PROCEL), GAS HFC, CONTROLE S/FIO                                                                                                                                                                                                                                                                                                                                                                   </v>
          </cell>
          <cell r="C8092" t="str">
            <v xml:space="preserve">UN    </v>
          </cell>
          <cell r="D8092">
            <v>3758</v>
          </cell>
        </row>
        <row r="8093">
          <cell r="A8093">
            <v>43184</v>
          </cell>
          <cell r="B8093" t="str">
            <v xml:space="preserve">AR CONDICIONADO SPLIT INVERTER, HI-WALL (PAREDE), 24000 BTU/H, CICLO FRIO, 60HZ, CLASSIFICACAO A (SELO PROCEL), GAS HFC, CONTROLE S/FIO                                                                                                                                                                                                                                                                                                                                                                   </v>
          </cell>
          <cell r="C8093" t="str">
            <v xml:space="preserve">UN    </v>
          </cell>
          <cell r="D8093">
            <v>5193.91</v>
          </cell>
        </row>
        <row r="8094">
          <cell r="A8094">
            <v>42424</v>
          </cell>
          <cell r="B8094" t="str">
            <v xml:space="preserve">AR CONDICIONADO SPLIT INVERTER, HI-WALL (PAREDE), 9000 BTU/H, CICLO FRIO, 60HZ, CLASSIFICACAO A (SELO PROCEL), GAS HFC, CONTROLE S/FIO                                                                                                                                                                                                                                                                                                                                                                    </v>
          </cell>
          <cell r="C8094" t="str">
            <v xml:space="preserve">UN    </v>
          </cell>
          <cell r="D8094">
            <v>2260.79</v>
          </cell>
        </row>
        <row r="8095">
          <cell r="A8095">
            <v>42421</v>
          </cell>
          <cell r="B8095" t="str">
            <v xml:space="preserve">AR CONDICIONADO SPLIT INVERTER, PISO TETO, APRESENTANDO ENTRE 54000 E 58000 BTU/H, CICLO FRIO, 60HZ, CLASSIFICACAO ENERGETICA A OU B (SELO PROCEL), GAS HFC, CONTROLE S/FIO                                                                                                                                                                                                                                                                                                                               </v>
          </cell>
          <cell r="C8095" t="str">
            <v xml:space="preserve">UN    </v>
          </cell>
          <cell r="D8095">
            <v>20584.259999999998</v>
          </cell>
        </row>
        <row r="8096">
          <cell r="A8096">
            <v>42416</v>
          </cell>
          <cell r="B8096" t="str">
            <v xml:space="preserve">AR CONDICIONADO SPLIT INVERTER, PISO TETO, 18000 BTU/H, CICLO FRIO, 60HZ, CLASSIFICACAO ENERGETICA A OU B (SELO PROCEL), GAS HFC, CONTROLE S/FIO                                                                                                                                                                                                                                                                                                                                                          </v>
          </cell>
          <cell r="C8096" t="str">
            <v xml:space="preserve">UN    </v>
          </cell>
          <cell r="D8096">
            <v>9746.01</v>
          </cell>
        </row>
        <row r="8097">
          <cell r="A8097">
            <v>42417</v>
          </cell>
          <cell r="B8097" t="str">
            <v xml:space="preserve">AR CONDICIONADO SPLIT INVERTER, PISO TETO, 24000 BTU/H, CICLO FRIO, 60HZ, CLASSIFICACAO ENERGETICA A OU B (SELO PROCEL), GAS HFC, CONTROLE S/FIO                                                                                                                                                                                                                                                                                                                                                          </v>
          </cell>
          <cell r="C8097" t="str">
            <v xml:space="preserve">UN    </v>
          </cell>
          <cell r="D8097">
            <v>10926.08</v>
          </cell>
        </row>
        <row r="8098">
          <cell r="A8098">
            <v>42419</v>
          </cell>
          <cell r="B8098" t="str">
            <v xml:space="preserve">AR CONDICIONADO SPLIT INVERTER, PISO TETO, 36000 BTU/H, CICLO FRIO, 60HZ, CLASSIFICACAO ENERGETICA A OU B (SELO PROCEL), GAS HFC, CONTROLE S/FIO                                                                                                                                                                                                                                                                                                                                                          </v>
          </cell>
          <cell r="C8098" t="str">
            <v xml:space="preserve">UN    </v>
          </cell>
          <cell r="D8098">
            <v>12344.15</v>
          </cell>
        </row>
        <row r="8099">
          <cell r="A8099">
            <v>42420</v>
          </cell>
          <cell r="B8099" t="str">
            <v xml:space="preserve">AR CONDICIONADO SPLIT INVERTER, PISO TETO, 48000 BTU/H, CICLO FRIO, 60HZ, CLASSIFICACAO ENERGETICA A OU B (SELO PROCEL), GAS HFC, CONTROLE S/FIO                                                                                                                                                                                                                                                                                                                                                          </v>
          </cell>
          <cell r="C8099" t="str">
            <v xml:space="preserve">UN    </v>
          </cell>
          <cell r="D8099">
            <v>16966.12</v>
          </cell>
        </row>
        <row r="8100">
          <cell r="A8100">
            <v>43195</v>
          </cell>
          <cell r="B8100" t="str">
            <v xml:space="preserve">AR CONDICIONADO SPLIT ON/OFF, CASSETE (TETO), FRIO 4 VIAS 18000 BTUS/H, CLASSIFICACAO ENERGETICA C - SELO PROCEL, GAS HFC, CONTROLE S/ FIO                                                                                                                                                                                                                                                                                                                                                                </v>
          </cell>
          <cell r="C8100" t="str">
            <v xml:space="preserve">UN    </v>
          </cell>
          <cell r="D8100">
            <v>5974.01</v>
          </cell>
        </row>
        <row r="8101">
          <cell r="A8101">
            <v>43196</v>
          </cell>
          <cell r="B8101" t="str">
            <v xml:space="preserve">AR CONDICIONADO SPLIT ON/OFF, CASSETE (TETO), FRIO 4 VIAS 24000 BTUS/H, CLASSIFICACAO ENERGETICA C - SELO PROCEL, GAS HFC, CONTROLE S/ FIO                                                                                                                                                                                                                                                                                                                                                                </v>
          </cell>
          <cell r="C8101" t="str">
            <v xml:space="preserve">UN    </v>
          </cell>
          <cell r="D8101">
            <v>7403.93</v>
          </cell>
        </row>
        <row r="8102">
          <cell r="A8102">
            <v>43198</v>
          </cell>
          <cell r="B8102" t="str">
            <v xml:space="preserve">AR CONDICIONADO SPLIT ON/OFF, CASSETE (TETO), FRIO 4 VIAS 36000 BTUS/H, CLASSIFICACAO ENERGETICA C - SELO PROCEL, GAS HFC, CONTROLE S/ FIO                                                                                                                                                                                                                                                                                                                                                                </v>
          </cell>
          <cell r="C8102" t="str">
            <v xml:space="preserve">UN    </v>
          </cell>
          <cell r="D8102">
            <v>11002.06</v>
          </cell>
        </row>
        <row r="8103">
          <cell r="A8103">
            <v>43199</v>
          </cell>
          <cell r="B8103" t="str">
            <v xml:space="preserve">AR CONDICIONADO SPLIT ON/OFF, CASSETE (TETO), FRIO 4 VIAS 48000 BTUS/H, CLASSIFICACAO ENERGETICA C - SELO PROCEL, GAS HFC, CONTROLE S/ FIO                                                                                                                                                                                                                                                                                                                                                                </v>
          </cell>
          <cell r="C8103" t="str">
            <v xml:space="preserve">UN    </v>
          </cell>
          <cell r="D8103">
            <v>11405.22</v>
          </cell>
        </row>
        <row r="8104">
          <cell r="A8104">
            <v>43200</v>
          </cell>
          <cell r="B8104" t="str">
            <v xml:space="preserve">AR CONDICIONADO SPLIT ON/OFF, CASSETE (TETO), FRIO 4 VIAS 60000 BTUS/H, CLASSIFICACAO ENERGETICA C - SELO PROCEL, GAS HFC, CONTROLE S/ FIO                                                                                                                                                                                                                                                                                                                                                                </v>
          </cell>
          <cell r="C8104" t="str">
            <v xml:space="preserve">UN    </v>
          </cell>
          <cell r="D8104">
            <v>13088.32</v>
          </cell>
        </row>
        <row r="8105">
          <cell r="A8105">
            <v>39556</v>
          </cell>
          <cell r="B8105" t="str">
            <v xml:space="preserve">AR CONDICIONADO SPLIT ON/OFF, CASSETE (TETO), 18000 BTUS/H, CICLO QUENTE/FRIO, 60 HZ, CLASSIFICACAO ENERGETICA C - SELO PROCEL, GAS HFC, CONTROLE S/ FIO                                                                                                                                                                                                                                                                                                                                                  </v>
          </cell>
          <cell r="C8105" t="str">
            <v xml:space="preserve">UN    </v>
          </cell>
          <cell r="D8105">
            <v>7148.45</v>
          </cell>
        </row>
        <row r="8106">
          <cell r="A8106">
            <v>39557</v>
          </cell>
          <cell r="B8106" t="str">
            <v xml:space="preserve">AR CONDICIONADO SPLIT ON/OFF, CASSETE (TETO), 24000 BTUS/H, CICLO QUENTE/FRIO, 60 HZ, CLASSIFICACAO ENERGETICA C - SELO PROCEL, GAS HFC, CONTROLE S/ FIO                                                                                                                                                                                                                                                                                                                                                  </v>
          </cell>
          <cell r="C8106" t="str">
            <v xml:space="preserve">UN    </v>
          </cell>
          <cell r="D8106">
            <v>7697.32</v>
          </cell>
        </row>
        <row r="8107">
          <cell r="A8107">
            <v>39559</v>
          </cell>
          <cell r="B8107" t="str">
            <v xml:space="preserve">AR CONDICIONADO SPLIT ON/OFF, CASSETE (TETO), 36000 BTUS/H, CICLO QUENTE/FRIO, 60 HZ, CLASSIFICACAO ENERGETICA A - SELO PROCEL, GAS HFC, CONTROLE S/ FIO                                                                                                                                                                                                                                                                                                                                                  </v>
          </cell>
          <cell r="C8107" t="str">
            <v xml:space="preserve">UN    </v>
          </cell>
          <cell r="D8107">
            <v>11375.16</v>
          </cell>
        </row>
        <row r="8108">
          <cell r="A8108">
            <v>39560</v>
          </cell>
          <cell r="B8108" t="str">
            <v xml:space="preserve">AR CONDICIONADO SPLIT ON/OFF, CASSETE (TETO), 48000 BTUS/H, CICLO QUENTE/FRIO, 60 HZ, CLASSIFICACAO ENERGETICA A - SELO PROCEL, GAS HFC, CONTROLE S/ FIO                                                                                                                                                                                                                                                                                                                                                  </v>
          </cell>
          <cell r="C8108" t="str">
            <v xml:space="preserve">UN    </v>
          </cell>
          <cell r="D8108">
            <v>13159.95</v>
          </cell>
        </row>
        <row r="8109">
          <cell r="A8109">
            <v>39561</v>
          </cell>
          <cell r="B8109" t="str">
            <v xml:space="preserve">AR CONDICIONADO SPLIT ON/OFF, CASSETE (TETO), 60000 BTUS/H, CICLO QUENTE/FRIO, 60 HZ, CLASSIFICACAO ENERGETICA A - SELO PROCEL, GAS HFC, CONTROLE S/ FIO                                                                                                                                                                                                                                                                                                                                                  </v>
          </cell>
          <cell r="C8109" t="str">
            <v xml:space="preserve">UN    </v>
          </cell>
          <cell r="D8109">
            <v>13766.99</v>
          </cell>
        </row>
        <row r="8110">
          <cell r="A8110">
            <v>43190</v>
          </cell>
          <cell r="B8110" t="str">
            <v xml:space="preserve">AR CONDICIONADO SPLIT ON/OFF, HI-WALL (PAREDE), 12000 BTUS/H, CICLO FRIO, 60 HZ, CLASSIFICACAO ENERGETICA A - SELO PROCEL, GAS HFC, CONTROLE S/ FIO                                                                                                                                                                                                                                                                                                                                                       </v>
          </cell>
          <cell r="C8110" t="str">
            <v xml:space="preserve">UN    </v>
          </cell>
          <cell r="D8110">
            <v>2031.64</v>
          </cell>
        </row>
        <row r="8111">
          <cell r="A8111">
            <v>39555</v>
          </cell>
          <cell r="B8111" t="str">
            <v xml:space="preserve">AR CONDICIONADO SPLIT ON/OFF, HI-WALL (PAREDE), 12000 BTUS/H, CICLO QUENTE/FRIO, 60 HZ, CLASSIFICACAO ENERGETICA A - SELO PROCEL, GAS HFC, CONTROLE S/ FIO                                                                                                                                                                                                                                                                                                                                                </v>
          </cell>
          <cell r="C8111" t="str">
            <v xml:space="preserve">UN    </v>
          </cell>
          <cell r="D8111">
            <v>2197.71</v>
          </cell>
        </row>
        <row r="8112">
          <cell r="A8112">
            <v>43191</v>
          </cell>
          <cell r="B8112" t="str">
            <v xml:space="preserve">AR CONDICIONADO SPLIT ON/OFF, HI-WALL (PAREDE), 18000 BTUS/H, CICLO FRIO, 60 HZ, CLASSIFICACAO ENERGETICA A - SELO PROCEL, GAS HFC, CONTROLE S/ FIO                                                                                                                                                                                                                                                                                                                                                       </v>
          </cell>
          <cell r="C8112" t="str">
            <v xml:space="preserve">UN    </v>
          </cell>
          <cell r="D8112">
            <v>2923.26</v>
          </cell>
        </row>
        <row r="8113">
          <cell r="A8113">
            <v>39548</v>
          </cell>
          <cell r="B8113" t="str">
            <v xml:space="preserve">AR CONDICIONADO SPLIT ON/OFF, HI-WALL (PAREDE), 18000 BTUS/H, CICLO QUENTE/FRIO, 60 HZ, CLASSIFICACAO ENERGETICA A - SELO PROCEL, GAS HFC, CONTROLE S/ FIO                                                                                                                                                                                                                                                                                                                                                </v>
          </cell>
          <cell r="C8113" t="str">
            <v xml:space="preserve">UN    </v>
          </cell>
          <cell r="D8113">
            <v>3259.89</v>
          </cell>
        </row>
        <row r="8114">
          <cell r="A8114">
            <v>43192</v>
          </cell>
          <cell r="B8114" t="str">
            <v xml:space="preserve">AR CONDICIONADO SPLIT ON/OFF, HI-WALL (PAREDE), 24000 BTUS/H, CICLO FRIO, 60 HZ, CLASSIFICACAO ENERGETICA A - SELO PROCEL, GAS HFC, CONTROLE S/ FIO                                                                                                                                                                                                                                                                                                                                                       </v>
          </cell>
          <cell r="C8114" t="str">
            <v xml:space="preserve">UN    </v>
          </cell>
          <cell r="D8114">
            <v>3829.21</v>
          </cell>
        </row>
        <row r="8115">
          <cell r="A8115">
            <v>39554</v>
          </cell>
          <cell r="B8115" t="str">
            <v xml:space="preserve">AR CONDICIONADO SPLIT ON/OFF, HI-WALL (PAREDE), 24000 BTUS/H, CICLO QUENTE/FRIO, 60 HZ, CLASSIFICACAO ENERGETICA A - SELO PROCEL, GAS HFC, CONTROLE S/ FIO                                                                                                                                                                                                                                                                                                                                                </v>
          </cell>
          <cell r="C8115" t="str">
            <v xml:space="preserve">UN    </v>
          </cell>
          <cell r="D8115">
            <v>4310.71</v>
          </cell>
        </row>
        <row r="8116">
          <cell r="A8116">
            <v>43194</v>
          </cell>
          <cell r="B8116" t="str">
            <v xml:space="preserve">AR CONDICIONADO SPLIT ON/OFF, HI-WALL (PAREDE), 9000 BTUS/H, CICLO FRIO, 60 HZ, CLASSIFICACAO ENERGETICA A - SELO PROCEL, GAS HFC, CONTROLE S/ FIO                                                                                                                                                                                                                                                                                                                                                        </v>
          </cell>
          <cell r="C8116" t="str">
            <v xml:space="preserve">UN    </v>
          </cell>
          <cell r="D8116">
            <v>1740.45</v>
          </cell>
        </row>
        <row r="8117">
          <cell r="A8117">
            <v>39551</v>
          </cell>
          <cell r="B8117" t="str">
            <v xml:space="preserve">AR CONDICIONADO SPLIT ON/OFF, HI-WALL (PAREDE), 9000 BTUS/H, CICLO QUENTE/FRIO, 60 HZ, CLASSIFICACAO ENERGETICA A - SELO PROCEL, GAS HFC, CONTROLE S/ FIO                                                                                                                                                                                                                                                                                                                                                 </v>
          </cell>
          <cell r="C8117" t="str">
            <v xml:space="preserve">UN    </v>
          </cell>
          <cell r="D8117">
            <v>1916.42</v>
          </cell>
        </row>
        <row r="8118">
          <cell r="A8118">
            <v>43185</v>
          </cell>
          <cell r="B8118" t="str">
            <v xml:space="preserve">AR CONDICIONADO SPLIT ON/OFF, PISO TETO, 18.000 BTU/H, CICLO FRIO, 60HZ, CLASSIFICACAO ENERGETICA C - SELO PROCEL, GAS HFC, CONTROLE S/FIO                                                                                                                                                                                                                                                                                                                                                                </v>
          </cell>
          <cell r="C8118" t="str">
            <v xml:space="preserve">UN    </v>
          </cell>
          <cell r="D8118">
            <v>5446.12</v>
          </cell>
        </row>
        <row r="8119">
          <cell r="A8119">
            <v>43186</v>
          </cell>
          <cell r="B8119" t="str">
            <v xml:space="preserve">AR CONDICIONADO SPLIT ON/OFF, PISO TETO, 24.000 BTU/H, CICLO FRIO, 60HZ, CLASSIFICACAO ENERGETICA C - SELO PROCEL, GAS HFC, CONTROLE S/FIO                                                                                                                                                                                                                                                                                                                                                                </v>
          </cell>
          <cell r="C8119" t="str">
            <v xml:space="preserve">UN    </v>
          </cell>
          <cell r="D8119">
            <v>5744.56</v>
          </cell>
        </row>
        <row r="8120">
          <cell r="A8120">
            <v>43187</v>
          </cell>
          <cell r="B8120" t="str">
            <v xml:space="preserve">AR CONDICIONADO SPLIT ON/OFF, PISO TETO, 36.000 BTU/H, CICLO FRIO, 60HZ, CLASSIFICACAO ENERGETICA C - SELO PROCEL, GAS HFC, CONTROLE S/FIO                                                                                                                                                                                                                                                                                                                                                                </v>
          </cell>
          <cell r="C8120" t="str">
            <v xml:space="preserve">UN    </v>
          </cell>
          <cell r="D8120">
            <v>7623.08</v>
          </cell>
        </row>
        <row r="8121">
          <cell r="A8121">
            <v>43188</v>
          </cell>
          <cell r="B8121" t="str">
            <v xml:space="preserve">AR CONDICIONADO SPLIT ON/OFF, PISO TETO, 48.000 BTU/H, CICLO FRIO, 60HZ, CLASSIFICACAO ENERGETICA C - SELO PROCEL, GAS HFC, CONTROLE S/FIO                                                                                                                                                                                                                                                                                                                                                                </v>
          </cell>
          <cell r="C8121" t="str">
            <v xml:space="preserve">UN    </v>
          </cell>
          <cell r="D8121">
            <v>9236.3799999999992</v>
          </cell>
        </row>
        <row r="8122">
          <cell r="A8122">
            <v>43189</v>
          </cell>
          <cell r="B8122" t="str">
            <v xml:space="preserve">AR CONDICIONADO SPLIT ON/OFF, PISO TETO, 60.000 BTU/H, CICLO FRIO, 60HZ, CLASSIFICACAO ENERGETICA C - SELO PROCEL, GAS HFC, CONTROLE S/FIO                                                                                                                                                                                                                                                                                                                                                                </v>
          </cell>
          <cell r="C8122" t="str">
            <v xml:space="preserve">UN    </v>
          </cell>
          <cell r="D8122">
            <v>10389.379999999999</v>
          </cell>
        </row>
        <row r="8123">
          <cell r="A8123">
            <v>39580</v>
          </cell>
          <cell r="B8123" t="str">
            <v xml:space="preserve">AR-CONDICIONADO FRIO SPLITAO INVERTER 30 TR                                                                                                                                                                                                                                                                                                                                                                                                                                                               </v>
          </cell>
          <cell r="C8123" t="str">
            <v xml:space="preserve">UN    </v>
          </cell>
          <cell r="D8123">
            <v>81872.61</v>
          </cell>
        </row>
        <row r="8124">
          <cell r="A8124">
            <v>39577</v>
          </cell>
          <cell r="B8124" t="str">
            <v xml:space="preserve">AR-CONDICIONADO FRIO SPLITAO MODULAR 10 TR                                                                                                                                                                                                                                                                                                                                                                                                                                                                </v>
          </cell>
          <cell r="C8124" t="str">
            <v xml:space="preserve">UN    </v>
          </cell>
          <cell r="D8124">
            <v>25625.95</v>
          </cell>
        </row>
        <row r="8125">
          <cell r="A8125">
            <v>39578</v>
          </cell>
          <cell r="B8125" t="str">
            <v xml:space="preserve">AR-CONDICIONADO FRIO SPLITAO MODULAR 15 TR                                                                                                                                                                                                                                                                                                                                                                                                                                                                </v>
          </cell>
          <cell r="C8125" t="str">
            <v xml:space="preserve">UN    </v>
          </cell>
          <cell r="D8125">
            <v>33070.800000000003</v>
          </cell>
        </row>
        <row r="8126">
          <cell r="A8126">
            <v>39579</v>
          </cell>
          <cell r="B8126" t="str">
            <v xml:space="preserve">AR-CONDICIONADO FRIO SPLITAO MODULAR 20 TR                                                                                                                                                                                                                                                                                                                                                                                                                                                                </v>
          </cell>
          <cell r="C8126" t="str">
            <v xml:space="preserve">UN    </v>
          </cell>
          <cell r="D8126">
            <v>48115.42</v>
          </cell>
        </row>
        <row r="8127">
          <cell r="A8127">
            <v>39826</v>
          </cell>
          <cell r="B8127" t="str">
            <v xml:space="preserve">AR-CONDICIONADO SPLIT INVERTER, PISO TETO, 24000 BTU/H, QUENTE/FRIO, 60HZ, CLASSIFICACAO ENERGETICA A - SELO PROCEL, GAS HFC, CONTROLE S/FIO                                                                                                                                                                                                                                                                                                                                                              </v>
          </cell>
          <cell r="C8127" t="str">
            <v xml:space="preserve">UN    </v>
          </cell>
          <cell r="D8127">
            <v>5909.45</v>
          </cell>
        </row>
        <row r="8128">
          <cell r="A8128">
            <v>10700</v>
          </cell>
          <cell r="B8128" t="str">
            <v xml:space="preserve">ARADO REVERSIVEL COM 3 DISCOS DE 26" X 6MM REBOCAVEL                                                                                                                                                                                                                                                                                                                                                                                                                                                      </v>
          </cell>
          <cell r="C8128" t="str">
            <v xml:space="preserve">UN    </v>
          </cell>
          <cell r="D8128">
            <v>22731.29</v>
          </cell>
        </row>
        <row r="8129">
          <cell r="A8129">
            <v>346</v>
          </cell>
          <cell r="B8129" t="str">
            <v xml:space="preserve">ARAME DE ACO OVALADO 15 X 17 (45,7 KG, 700 KGF), ROLO 1000 M                                                                                                                                                                                                                                                                                                                                                                                                                                              </v>
          </cell>
          <cell r="C8129" t="str">
            <v xml:space="preserve">KG    </v>
          </cell>
          <cell r="D8129">
            <v>33.450000000000003</v>
          </cell>
        </row>
        <row r="8130">
          <cell r="A8130">
            <v>3312</v>
          </cell>
          <cell r="B8130" t="str">
            <v xml:space="preserve">ARAME DE AMARRACAO PARA GABIAO GALVANIZADO, DIAMETRO 2,2 MM                                                                                                                                                                                                                                                                                                                                                                                                                                               </v>
          </cell>
          <cell r="C8130" t="str">
            <v xml:space="preserve">KG    </v>
          </cell>
          <cell r="D8130">
            <v>29.62</v>
          </cell>
        </row>
        <row r="8131">
          <cell r="A8131">
            <v>339</v>
          </cell>
          <cell r="B8131" t="str">
            <v xml:space="preserve">ARAME FARPADO GALVANIZADO, 14 BWG (2,11 MM), CLASSE 250                                                                                                                                                                                                                                                                                                                                                                                                                                                   </v>
          </cell>
          <cell r="C8131" t="str">
            <v xml:space="preserve">M     </v>
          </cell>
          <cell r="D8131">
            <v>1.72</v>
          </cell>
        </row>
        <row r="8132">
          <cell r="A8132">
            <v>340</v>
          </cell>
          <cell r="B8132" t="str">
            <v xml:space="preserve">ARAME FARPADO GALVANIZADO, 16 BWG (1,65 MM), CLASSE 250                                                                                                                                                                                                                                                                                                                                                                                                                                                   </v>
          </cell>
          <cell r="C8132" t="str">
            <v xml:space="preserve">M     </v>
          </cell>
          <cell r="D8132">
            <v>1.55</v>
          </cell>
        </row>
        <row r="8133">
          <cell r="A8133">
            <v>43130</v>
          </cell>
          <cell r="B8133" t="str">
            <v xml:space="preserve">ARAME GALVANIZADO 12 BWG, D = 2,76 MM (0,048 KG/M) OU 14 BWG, D = 2,11 MM (0,026 KG/M)                                                                                                                                                                                                                                                                                                                                                                                                                    </v>
          </cell>
          <cell r="C8133" t="str">
            <v xml:space="preserve">KG    </v>
          </cell>
          <cell r="D8133">
            <v>28.24</v>
          </cell>
        </row>
        <row r="8134">
          <cell r="A8134">
            <v>344</v>
          </cell>
          <cell r="B8134" t="str">
            <v xml:space="preserve">ARAME GALVANIZADO 16 BWG, D = 1,65MM (0,0166 KG/M)                                                                                                                                                                                                                                                                                                                                                                                                                                                        </v>
          </cell>
          <cell r="C8134" t="str">
            <v xml:space="preserve">KG    </v>
          </cell>
          <cell r="D8134">
            <v>37.119999999999997</v>
          </cell>
        </row>
        <row r="8135">
          <cell r="A8135">
            <v>345</v>
          </cell>
          <cell r="B8135" t="str">
            <v xml:space="preserve">ARAME GALVANIZADO 18 BWG, D = 1,24MM (0,009 KG/M)                                                                                                                                                                                                                                                                                                                                                                                                                                                         </v>
          </cell>
          <cell r="C8135" t="str">
            <v xml:space="preserve">KG    </v>
          </cell>
          <cell r="D8135">
            <v>40.28</v>
          </cell>
        </row>
        <row r="8136">
          <cell r="A8136">
            <v>43131</v>
          </cell>
          <cell r="B8136" t="str">
            <v xml:space="preserve">ARAME GALVANIZADO 6 BWG, D = 5,16 MM (0,157 KG/M), OU 8 BWG, D = 4,19 MM (0,101 KG/M), OU 10 BWG, D = 3,40 MM (0,0713 KG/M)                                                                                                                                                                                                                                                                                                                                                                               </v>
          </cell>
          <cell r="C8136" t="str">
            <v xml:space="preserve">KG    </v>
          </cell>
          <cell r="D8136">
            <v>32.799999999999997</v>
          </cell>
        </row>
        <row r="8137">
          <cell r="A8137">
            <v>3313</v>
          </cell>
          <cell r="B8137" t="str">
            <v xml:space="preserve">ARAME PROTEGIDO COM POLIMERO PARA GABIAO, DIAMETRO 2,2 MM                                                                                                                                                                                                                                                                                                                                                                                                                                                 </v>
          </cell>
          <cell r="C8137" t="str">
            <v xml:space="preserve">KG    </v>
          </cell>
          <cell r="D8137">
            <v>38.130000000000003</v>
          </cell>
        </row>
        <row r="8138">
          <cell r="A8138">
            <v>43132</v>
          </cell>
          <cell r="B8138" t="str">
            <v xml:space="preserve">ARAME RECOZIDO 16 BWG, D = 1,65 MM (0,016 KG/M) OU 18 BWG, D = 1,25 MM (0,01 KG/M)                                                                                                                                                                                                                                                                                                                                                                                                                        </v>
          </cell>
          <cell r="C8138" t="str">
            <v xml:space="preserve">KG    </v>
          </cell>
          <cell r="D8138">
            <v>28.24</v>
          </cell>
        </row>
        <row r="8139">
          <cell r="A8139">
            <v>366</v>
          </cell>
          <cell r="B8139" t="str">
            <v xml:space="preserve">AREIA FINA - POSTO JAZIDA/FORNECEDOR (RETIRADO NA JAZIDA, SEM TRANSPORTE)                                                                                                                                                                                                                                                                                                                                                                                                                                 </v>
          </cell>
          <cell r="C8139" t="str">
            <v xml:space="preserve">M3    </v>
          </cell>
          <cell r="D8139">
            <v>83.34</v>
          </cell>
        </row>
        <row r="8140">
          <cell r="A8140">
            <v>367</v>
          </cell>
          <cell r="B8140" t="str">
            <v xml:space="preserve">AREIA GROSSA - POSTO JAZIDA/FORNECEDOR (RETIRADO NA JAZIDA, SEM TRANSPORTE)                                                                                                                                                                                                                                                                                                                                                                                                                               </v>
          </cell>
          <cell r="C8140" t="str">
            <v xml:space="preserve">M3    </v>
          </cell>
          <cell r="D8140">
            <v>84.42</v>
          </cell>
        </row>
        <row r="8141">
          <cell r="A8141">
            <v>370</v>
          </cell>
          <cell r="B8141" t="str">
            <v xml:space="preserve">AREIA MEDIA - POSTO JAZIDA/FORNECEDOR (RETIRADO NA JAZIDA, SEM TRANSPORTE)                                                                                                                                                                                                                                                                                                                                                                                                                                </v>
          </cell>
          <cell r="C8141" t="str">
            <v xml:space="preserve">M3    </v>
          </cell>
          <cell r="D8141">
            <v>83.34</v>
          </cell>
        </row>
        <row r="8142">
          <cell r="A8142">
            <v>368</v>
          </cell>
          <cell r="B8142" t="str">
            <v xml:space="preserve">AREIA PARA ATERRO - POSTO JAZIDA/FORNECEDOR (RETIRADO NA JAZIDA, SEM TRANSPORTE)                                                                                                                                                                                                                                                                                                                                                                                                                          </v>
          </cell>
          <cell r="C8142" t="str">
            <v xml:space="preserve">M3    </v>
          </cell>
          <cell r="D8142">
            <v>41.67</v>
          </cell>
        </row>
        <row r="8143">
          <cell r="A8143">
            <v>11075</v>
          </cell>
          <cell r="B8143" t="str">
            <v xml:space="preserve">AREIA PARA LEITO FILTRANTE (0,42 A 1,68 MM) - POSTO JAZIDA/FORNECEDOR (RETIRADO NA JAZIDA, SEM TRANSPORTE)                                                                                                                                                                                                                                                                                                                                                                                                </v>
          </cell>
          <cell r="C8143" t="str">
            <v xml:space="preserve">M3    </v>
          </cell>
          <cell r="D8143">
            <v>956.48</v>
          </cell>
        </row>
        <row r="8144">
          <cell r="A8144">
            <v>1381</v>
          </cell>
          <cell r="B8144" t="str">
            <v xml:space="preserve">ARGAMASSA COLANTE AC I PARA CERAMICAS                                                                                                                                                                                                                                                                                                                                                                                                                                                                     </v>
          </cell>
          <cell r="C8144" t="str">
            <v xml:space="preserve">KG    </v>
          </cell>
          <cell r="D8144">
            <v>0.73</v>
          </cell>
        </row>
        <row r="8145">
          <cell r="A8145">
            <v>34353</v>
          </cell>
          <cell r="B8145" t="str">
            <v xml:space="preserve">ARGAMASSA COLANTE AC II                                                                                                                                                                                                                                                                                                                                                                                                                                                                                   </v>
          </cell>
          <cell r="C8145" t="str">
            <v xml:space="preserve">KG    </v>
          </cell>
          <cell r="D8145">
            <v>1.35</v>
          </cell>
        </row>
        <row r="8146">
          <cell r="A8146">
            <v>37595</v>
          </cell>
          <cell r="B8146" t="str">
            <v xml:space="preserve">ARGAMASSA COLANTE TIPO AC III                                                                                                                                                                                                                                                                                                                                                                                                                                                                             </v>
          </cell>
          <cell r="C8146" t="str">
            <v xml:space="preserve">KG    </v>
          </cell>
          <cell r="D8146">
            <v>2.2400000000000002</v>
          </cell>
        </row>
        <row r="8147">
          <cell r="A8147">
            <v>37596</v>
          </cell>
          <cell r="B8147" t="str">
            <v xml:space="preserve">ARGAMASSA COLANTE TIPO AC III E                                                                                                                                                                                                                                                                                                                                                                                                                                                                           </v>
          </cell>
          <cell r="C8147" t="str">
            <v xml:space="preserve">KG    </v>
          </cell>
          <cell r="D8147">
            <v>2.57</v>
          </cell>
        </row>
        <row r="8148">
          <cell r="A8148">
            <v>371</v>
          </cell>
          <cell r="B8148" t="str">
            <v xml:space="preserve">ARGAMASSA INDUSTRIALIZADA MULTIUSO, PARA REVESTIMENTO INTERNO E EXTERNO E ASSENTAMENTO DE BLOCOS DIVERSOS                                                                                                                                                                                                                                                                                                                                                                                                 </v>
          </cell>
          <cell r="C8148" t="str">
            <v xml:space="preserve">KG    </v>
          </cell>
          <cell r="D8148">
            <v>0.79</v>
          </cell>
        </row>
        <row r="8149">
          <cell r="A8149">
            <v>37553</v>
          </cell>
          <cell r="B8149" t="str">
            <v xml:space="preserve">ARGAMASSA INDUSTRIALIZADA PARA CHAPISCO COLANTE                                                                                                                                                                                                                                                                                                                                                                                                                                                           </v>
          </cell>
          <cell r="C8149" t="str">
            <v xml:space="preserve">KG    </v>
          </cell>
          <cell r="D8149">
            <v>1.49</v>
          </cell>
        </row>
        <row r="8150">
          <cell r="A8150">
            <v>37552</v>
          </cell>
          <cell r="B8150" t="str">
            <v xml:space="preserve">ARGAMASSA INDUSTRIALIZADA PARA CHAPISCO ROLADO                                                                                                                                                                                                                                                                                                                                                                                                                                                            </v>
          </cell>
          <cell r="C8150" t="str">
            <v xml:space="preserve">KG    </v>
          </cell>
          <cell r="D8150">
            <v>2.39</v>
          </cell>
        </row>
        <row r="8151">
          <cell r="A8151">
            <v>36880</v>
          </cell>
          <cell r="B8151" t="str">
            <v xml:space="preserve">ARGAMASSA PARA REVESTIMENTO DECORATIVO MONOCAMADA                                                                                                                                                                                                                                                                                                                                                                                                                                                         </v>
          </cell>
          <cell r="C8151" t="str">
            <v xml:space="preserve">KG    </v>
          </cell>
          <cell r="D8151">
            <v>2.4300000000000002</v>
          </cell>
        </row>
        <row r="8152">
          <cell r="A8152">
            <v>34355</v>
          </cell>
          <cell r="B8152" t="str">
            <v xml:space="preserve">ARGAMASSA PISO SOBRE PISO                                                                                                                                                                                                                                                                                                                                                                                                                                                                                 </v>
          </cell>
          <cell r="C8152" t="str">
            <v xml:space="preserve">KG    </v>
          </cell>
          <cell r="D8152">
            <v>2.09</v>
          </cell>
        </row>
        <row r="8153">
          <cell r="A8153">
            <v>130</v>
          </cell>
          <cell r="B8153" t="str">
            <v xml:space="preserve">ARGAMASSA POLIMERICA DE REPARO ESTRUTURAL, BICOMPONENTE                                                                                                                                                                                                                                                                                                                                                                                                                                                   </v>
          </cell>
          <cell r="C8153" t="str">
            <v xml:space="preserve">KG    </v>
          </cell>
          <cell r="D8153">
            <v>3.43</v>
          </cell>
        </row>
        <row r="8154">
          <cell r="A8154">
            <v>135</v>
          </cell>
          <cell r="B8154" t="str">
            <v xml:space="preserve">ARGAMASSA POLIMERICA IMPERMEABILIZANTE SEMIFLEXIVEL, BICOMPONENTE, A BASE DE CIMENTO E ADITIVOS                                                                                                                                                                                                                                                                                                                                                                                                           </v>
          </cell>
          <cell r="C8154" t="str">
            <v xml:space="preserve">KG    </v>
          </cell>
          <cell r="D8154">
            <v>2.76</v>
          </cell>
        </row>
        <row r="8155">
          <cell r="A8155">
            <v>36886</v>
          </cell>
          <cell r="B8155" t="str">
            <v xml:space="preserve">ARGAMASSA PRONTA PARA CONTRAPISO                                                                                                                                                                                                                                                                                                                                                                                                                                                                          </v>
          </cell>
          <cell r="C8155" t="str">
            <v xml:space="preserve">KG    </v>
          </cell>
          <cell r="D8155">
            <v>0.75</v>
          </cell>
        </row>
        <row r="8156">
          <cell r="A8156">
            <v>38546</v>
          </cell>
          <cell r="B8156" t="str">
            <v xml:space="preserve">ARGAMASSA USINADA AUTOADENSAVEL E AUTONIVELANTE PARA CONTRAPISO, COM BOMBEAMENTO (DISPONIBILIZACAO DE BOMBA), SEM O LANCAMENTO                                                                                                                                                                                                                                                                                                                                                                            </v>
          </cell>
          <cell r="C8156" t="str">
            <v xml:space="preserve">M3    </v>
          </cell>
          <cell r="D8156">
            <v>635.59</v>
          </cell>
        </row>
        <row r="8157">
          <cell r="A8157">
            <v>34549</v>
          </cell>
          <cell r="B8157" t="str">
            <v xml:space="preserve">ARGILA EXPANDIDA, GRANULOMETRIA 2215                                                                                                                                                                                                                                                                                                                                                                                                                                                                      </v>
          </cell>
          <cell r="C8157" t="str">
            <v xml:space="preserve">M3    </v>
          </cell>
          <cell r="D8157">
            <v>747.19</v>
          </cell>
        </row>
        <row r="8158">
          <cell r="A8158">
            <v>6081</v>
          </cell>
          <cell r="B8158" t="str">
            <v xml:space="preserve">ARGILA OU BARRO PARA ATERRO/REATERRO (COM TRANSPORTE ATE 10 KM)                                                                                                                                                                                                                                                                                                                                                                                                                                           </v>
          </cell>
          <cell r="C8158" t="str">
            <v xml:space="preserve">M3    </v>
          </cell>
          <cell r="D8158">
            <v>52.3</v>
          </cell>
        </row>
        <row r="8159">
          <cell r="A8159">
            <v>6077</v>
          </cell>
          <cell r="B8159" t="str">
            <v xml:space="preserve">ARGILA OU BARRO PARA ATERRO/REATERRO (RETIRADO NA JAZIDA, SEM TRANSPORTE)                                                                                                                                                                                                                                                                                                                                                                                                                                 </v>
          </cell>
          <cell r="C8159" t="str">
            <v xml:space="preserve">M3    </v>
          </cell>
          <cell r="D8159">
            <v>37.35</v>
          </cell>
        </row>
        <row r="8160">
          <cell r="A8160">
            <v>6079</v>
          </cell>
          <cell r="B8160" t="str">
            <v xml:space="preserve">ARGILA, ARGILA VERMELHA OU ARGILA ARENOSA (RETIRADA NA JAZIDA, SEM TRANSPORTE)                                                                                                                                                                                                                                                                                                                                                                                                                            </v>
          </cell>
          <cell r="C8160" t="str">
            <v xml:space="preserve">M3    </v>
          </cell>
          <cell r="D8160">
            <v>37.35</v>
          </cell>
        </row>
        <row r="8161">
          <cell r="A8161">
            <v>1091</v>
          </cell>
          <cell r="B8161" t="str">
            <v xml:space="preserve">ARMACAO VERTICAL COM HASTE E CONTRA-PINO, EM CHAPA DE ACO GALVANIZADO 3/16", COM 1 ESTRIBO E 1 ISOLADOR                                                                                                                                                                                                                                                                                                                                                                                                   </v>
          </cell>
          <cell r="C8161" t="str">
            <v xml:space="preserve">UN    </v>
          </cell>
          <cell r="D8161">
            <v>37.380000000000003</v>
          </cell>
        </row>
        <row r="8162">
          <cell r="A8162">
            <v>1094</v>
          </cell>
          <cell r="B8162" t="str">
            <v xml:space="preserve">ARMACAO VERTICAL COM HASTE E CONTRA-PINO, EM CHAPA DE ACO GALVANIZADO 3/16", COM 1 ESTRIBO, SEM ISOLADOR                                                                                                                                                                                                                                                                                                                                                                                                  </v>
          </cell>
          <cell r="C8162" t="str">
            <v xml:space="preserve">UN    </v>
          </cell>
          <cell r="D8162">
            <v>26.15</v>
          </cell>
        </row>
        <row r="8163">
          <cell r="A8163">
            <v>1095</v>
          </cell>
          <cell r="B8163" t="str">
            <v xml:space="preserve">ARMACAO VERTICAL COM HASTE E CONTRA-PINO, EM CHAPA DE ACO GALVANIZADO 3/16", COM 2 ESTRIBOS, E 2 ISOLADORES                                                                                                                                                                                                                                                                                                                                                                                               </v>
          </cell>
          <cell r="C8163" t="str">
            <v xml:space="preserve">UN    </v>
          </cell>
          <cell r="D8163">
            <v>55.57</v>
          </cell>
        </row>
        <row r="8164">
          <cell r="A8164">
            <v>1092</v>
          </cell>
          <cell r="B8164" t="str">
            <v xml:space="preserve">ARMACAO VERTICAL COM HASTE E CONTRA-PINO, EM CHAPA DE ACO GALVANIZADO 3/16", COM 2 ESTRIBOS, SEM ISOLADOR                                                                                                                                                                                                                                                                                                                                                                                                 </v>
          </cell>
          <cell r="C8164" t="str">
            <v xml:space="preserve">UN    </v>
          </cell>
          <cell r="D8164">
            <v>43</v>
          </cell>
        </row>
        <row r="8165">
          <cell r="A8165">
            <v>1093</v>
          </cell>
          <cell r="B8165" t="str">
            <v xml:space="preserve">ARMACAO VERTICAL COM HASTE E CONTRA-PINO, EM CHAPA DE ACO GALVANIZADO 3/16", COM 3 ESTRIBOS E 3 ISOLADORES                                                                                                                                                                                                                                                                                                                                                                                                </v>
          </cell>
          <cell r="C8165" t="str">
            <v xml:space="preserve">UN    </v>
          </cell>
          <cell r="D8165">
            <v>100.42</v>
          </cell>
        </row>
        <row r="8166">
          <cell r="A8166">
            <v>1090</v>
          </cell>
          <cell r="B8166" t="str">
            <v xml:space="preserve">ARMACAO VERTICAL COM HASTE E CONTRA-PINO, EM CHAPA DE ACO GALVANIZADO 3/16", COM 3 ESTRIBOS, SEM ISOLADOR                                                                                                                                                                                                                                                                                                                                                                                                 </v>
          </cell>
          <cell r="C8166" t="str">
            <v xml:space="preserve">UN    </v>
          </cell>
          <cell r="D8166">
            <v>71.900000000000006</v>
          </cell>
        </row>
        <row r="8167">
          <cell r="A8167">
            <v>1096</v>
          </cell>
          <cell r="B8167" t="str">
            <v xml:space="preserve">ARMACAO VERTICAL COM HASTE E CONTRA-PINO, EM CHAPA DE ACO GALVANIZADO 3/16", COM 4 ESTRIBOS E 4 ISOLADORES                                                                                                                                                                                                                                                                                                                                                                                                </v>
          </cell>
          <cell r="C8167" t="str">
            <v xml:space="preserve">UN    </v>
          </cell>
          <cell r="D8167">
            <v>129.38999999999999</v>
          </cell>
        </row>
        <row r="8168">
          <cell r="A8168">
            <v>1097</v>
          </cell>
          <cell r="B8168" t="str">
            <v xml:space="preserve">ARMACAO VERTICAL COM HASTE E CONTRA-PINO, EM CHAPA DE ACO GALVANIZADO 3/16", COM 4 ESTRIBOS, SEM ISOLADOR                                                                                                                                                                                                                                                                                                                                                                                                 </v>
          </cell>
          <cell r="C8168" t="str">
            <v xml:space="preserve">UN    </v>
          </cell>
          <cell r="D8168">
            <v>109.84</v>
          </cell>
        </row>
        <row r="8169">
          <cell r="A8169">
            <v>378</v>
          </cell>
          <cell r="B8169" t="str">
            <v xml:space="preserve">ARMADOR (HORISTA)                                                                                                                                                                                                                                                                                                                                                                                                                                                                                         </v>
          </cell>
          <cell r="C8169" t="str">
            <v xml:space="preserve">H     </v>
          </cell>
          <cell r="D8169">
            <v>19.149999999999999</v>
          </cell>
        </row>
        <row r="8170">
          <cell r="A8170">
            <v>40911</v>
          </cell>
          <cell r="B8170" t="str">
            <v xml:space="preserve">ARMADOR (MENSALISTA)                                                                                                                                                                                                                                                                                                                                                                                                                                                                                      </v>
          </cell>
          <cell r="C8170" t="str">
            <v xml:space="preserve">MES   </v>
          </cell>
          <cell r="D8170">
            <v>3355.19</v>
          </cell>
        </row>
        <row r="8171">
          <cell r="A8171">
            <v>33939</v>
          </cell>
          <cell r="B8171" t="str">
            <v xml:space="preserve">ARQUITETO JUNIOR (HORISTA)                                                                                                                                                                                                                                                                                                                                                                                                                                                                                </v>
          </cell>
          <cell r="C8171" t="str">
            <v xml:space="preserve">H     </v>
          </cell>
          <cell r="D8171">
            <v>91.67</v>
          </cell>
        </row>
        <row r="8172">
          <cell r="A8172">
            <v>40815</v>
          </cell>
          <cell r="B8172" t="str">
            <v xml:space="preserve">ARQUITETO JUNIOR (MENSALISTA)                                                                                                                                                                                                                                                                                                                                                                                                                                                                             </v>
          </cell>
          <cell r="C8172" t="str">
            <v xml:space="preserve">MES   </v>
          </cell>
          <cell r="D8172">
            <v>16061.9</v>
          </cell>
        </row>
        <row r="8173">
          <cell r="A8173">
            <v>33952</v>
          </cell>
          <cell r="B8173" t="str">
            <v xml:space="preserve">ARQUITETO PLENO (HORISTA)                                                                                                                                                                                                                                                                                                                                                                                                                                                                                 </v>
          </cell>
          <cell r="C8173" t="str">
            <v xml:space="preserve">H     </v>
          </cell>
          <cell r="D8173">
            <v>104.36</v>
          </cell>
        </row>
        <row r="8174">
          <cell r="A8174">
            <v>40816</v>
          </cell>
          <cell r="B8174" t="str">
            <v xml:space="preserve">ARQUITETO PLENO (MENSALISTA)                                                                                                                                                                                                                                                                                                                                                                                                                                                                              </v>
          </cell>
          <cell r="C8174" t="str">
            <v xml:space="preserve">MES   </v>
          </cell>
          <cell r="D8174">
            <v>18286.599999999999</v>
          </cell>
        </row>
        <row r="8175">
          <cell r="A8175">
            <v>33953</v>
          </cell>
          <cell r="B8175" t="str">
            <v xml:space="preserve">ARQUITETO SENIOR (HORISTA)                                                                                                                                                                                                                                                                                                                                                                                                                                                                                </v>
          </cell>
          <cell r="C8175" t="str">
            <v xml:space="preserve">H     </v>
          </cell>
          <cell r="D8175">
            <v>107.66</v>
          </cell>
        </row>
        <row r="8176">
          <cell r="A8176">
            <v>40817</v>
          </cell>
          <cell r="B8176" t="str">
            <v xml:space="preserve">ARQUITETO SENIOR (MENSALISTA)                                                                                                                                                                                                                                                                                                                                                                                                                                                                             </v>
          </cell>
          <cell r="C8176" t="str">
            <v xml:space="preserve">MES   </v>
          </cell>
          <cell r="D8176">
            <v>18864.349999999999</v>
          </cell>
        </row>
        <row r="8177">
          <cell r="A8177">
            <v>13348</v>
          </cell>
          <cell r="B8177" t="str">
            <v xml:space="preserve">ARRUELA EM ACO GALVANIZADO, DIAMETRO EXTERNO = 35MM, ESPESSURA = 3MM, DIAMETRO DO FURO= 18MM                                                                                                                                                                                                                                                                                                                                                                                                              </v>
          </cell>
          <cell r="C8177" t="str">
            <v xml:space="preserve">UN    </v>
          </cell>
          <cell r="D8177">
            <v>1.63</v>
          </cell>
        </row>
        <row r="8178">
          <cell r="A8178">
            <v>39212</v>
          </cell>
          <cell r="B8178" t="str">
            <v xml:space="preserve">ARRUELA EM ALUMINIO, COM ROSCA, DE 1 1/2", PARA ELETRODUTO                                                                                                                                                                                                                                                                                                                                                                                                                                                </v>
          </cell>
          <cell r="C8178" t="str">
            <v xml:space="preserve">UN    </v>
          </cell>
          <cell r="D8178">
            <v>1.97</v>
          </cell>
        </row>
        <row r="8179">
          <cell r="A8179">
            <v>39211</v>
          </cell>
          <cell r="B8179" t="str">
            <v xml:space="preserve">ARRUELA EM ALUMINIO, COM ROSCA, DE 1 1/4", PARA ELETRODUTO                                                                                                                                                                                                                                                                                                                                                                                                                                                </v>
          </cell>
          <cell r="C8179" t="str">
            <v xml:space="preserve">UN    </v>
          </cell>
          <cell r="D8179">
            <v>1.77</v>
          </cell>
        </row>
        <row r="8180">
          <cell r="A8180">
            <v>39208</v>
          </cell>
          <cell r="B8180" t="str">
            <v xml:space="preserve">ARRUELA EM ALUMINIO, COM ROSCA, DE 1/2", PARA ELETRODUTO                                                                                                                                                                                                                                                                                                                                                                                                                                                  </v>
          </cell>
          <cell r="C8180" t="str">
            <v xml:space="preserve">UN    </v>
          </cell>
          <cell r="D8180">
            <v>0.54</v>
          </cell>
        </row>
        <row r="8181">
          <cell r="A8181">
            <v>39210</v>
          </cell>
          <cell r="B8181" t="str">
            <v xml:space="preserve">ARRUELA EM ALUMINIO, COM ROSCA, DE 1", PARA ELETRODUTO                                                                                                                                                                                                                                                                                                                                                                                                                                                    </v>
          </cell>
          <cell r="C8181" t="str">
            <v xml:space="preserve">UN    </v>
          </cell>
          <cell r="D8181">
            <v>0.99</v>
          </cell>
        </row>
        <row r="8182">
          <cell r="A8182">
            <v>39214</v>
          </cell>
          <cell r="B8182" t="str">
            <v xml:space="preserve">ARRUELA EM ALUMINIO, COM ROSCA, DE 2 1/2", PARA ELETRODUTO                                                                                                                                                                                                                                                                                                                                                                                                                                                </v>
          </cell>
          <cell r="C8182" t="str">
            <v xml:space="preserve">UN    </v>
          </cell>
          <cell r="D8182">
            <v>3.65</v>
          </cell>
        </row>
        <row r="8183">
          <cell r="A8183">
            <v>39213</v>
          </cell>
          <cell r="B8183" t="str">
            <v xml:space="preserve">ARRUELA EM ALUMINIO, COM ROSCA, DE 2", PARA ELETRODUTO                                                                                                                                                                                                                                                                                                                                                                                                                                                    </v>
          </cell>
          <cell r="C8183" t="str">
            <v xml:space="preserve">UN    </v>
          </cell>
          <cell r="D8183">
            <v>2.58</v>
          </cell>
        </row>
        <row r="8184">
          <cell r="A8184">
            <v>39209</v>
          </cell>
          <cell r="B8184" t="str">
            <v xml:space="preserve">ARRUELA EM ALUMINIO, COM ROSCA, DE 3/4", PARA ELETRODUTO                                                                                                                                                                                                                                                                                                                                                                                                                                                  </v>
          </cell>
          <cell r="C8184" t="str">
            <v xml:space="preserve">UN    </v>
          </cell>
          <cell r="D8184">
            <v>0.64</v>
          </cell>
        </row>
        <row r="8185">
          <cell r="A8185">
            <v>39207</v>
          </cell>
          <cell r="B8185" t="str">
            <v xml:space="preserve">ARRUELA EM ALUMINIO, COM ROSCA, DE 3/8", PARA ELETRODUTO                                                                                                                                                                                                                                                                                                                                                                                                                                                  </v>
          </cell>
          <cell r="C8185" t="str">
            <v xml:space="preserve">UN    </v>
          </cell>
          <cell r="D8185">
            <v>0.99</v>
          </cell>
        </row>
        <row r="8186">
          <cell r="A8186">
            <v>39215</v>
          </cell>
          <cell r="B8186" t="str">
            <v xml:space="preserve">ARRUELA EM ALUMINIO, COM ROSCA, DE 3", PARA ELETRODUTO                                                                                                                                                                                                                                                                                                                                                                                                                                                    </v>
          </cell>
          <cell r="C8186" t="str">
            <v xml:space="preserve">UN    </v>
          </cell>
          <cell r="D8186">
            <v>6.65</v>
          </cell>
        </row>
        <row r="8187">
          <cell r="A8187">
            <v>39216</v>
          </cell>
          <cell r="B8187" t="str">
            <v xml:space="preserve">ARRUELA EM ALUMINIO, COM ROSCA, DE 4", PARA ELETRODUTO                                                                                                                                                                                                                                                                                                                                                                                                                                                    </v>
          </cell>
          <cell r="C8187" t="str">
            <v xml:space="preserve">UN    </v>
          </cell>
          <cell r="D8187">
            <v>9.2799999999999994</v>
          </cell>
        </row>
        <row r="8188">
          <cell r="A8188">
            <v>11267</v>
          </cell>
          <cell r="B8188" t="str">
            <v xml:space="preserve">ARRUELA LISA, REDONDA, DE LATAO POLIDO, DIAMETRO NOMINAL 5/8", DIAMETRO EXTERNO = 34 MM, DIAMETRO DO FURO = 17 MM, ESPESSURA = *2,5* MM                                                                                                                                                                                                                                                                                                                                                                   </v>
          </cell>
          <cell r="C8188" t="str">
            <v xml:space="preserve">UN    </v>
          </cell>
          <cell r="D8188">
            <v>1.43</v>
          </cell>
        </row>
        <row r="8189">
          <cell r="A8189">
            <v>379</v>
          </cell>
          <cell r="B8189" t="str">
            <v xml:space="preserve">ARRUELA QUADRADA EM ACO GALVANIZADO, DIMENSAO = 38 MM, ESPESSURA = 3MM, DIAMETRO DO FURO= 18 MM                                                                                                                                                                                                                                                                                                                                                                                                           </v>
          </cell>
          <cell r="C8189" t="str">
            <v xml:space="preserve">UN    </v>
          </cell>
          <cell r="D8189">
            <v>1.43</v>
          </cell>
        </row>
        <row r="8190">
          <cell r="A8190">
            <v>510</v>
          </cell>
          <cell r="B8190" t="str">
            <v xml:space="preserve">ASFALTO MODIFICADO TIPO I - NBR 9910 (ASFALTO OXIDADO PARA IMPERMEABILIZACAO, COEFICIENTE DE PENETRACAO 25-40)                                                                                                                                                                                                                                                                                                                                                                                            </v>
          </cell>
          <cell r="C8190" t="str">
            <v xml:space="preserve">KG    </v>
          </cell>
          <cell r="D8190">
            <v>12.65</v>
          </cell>
        </row>
        <row r="8191">
          <cell r="A8191">
            <v>516</v>
          </cell>
          <cell r="B8191" t="str">
            <v xml:space="preserve">ASFALTO MODIFICADO TIPO II - NBR 9910 (ASFALTO OXIDADO PARA IMPERMEABILIZACAO, COEFICIENTE DE PENETRACAO 20-35)                                                                                                                                                                                                                                                                                                                                                                                           </v>
          </cell>
          <cell r="C8191" t="str">
            <v xml:space="preserve">KG    </v>
          </cell>
          <cell r="D8191">
            <v>14.99</v>
          </cell>
        </row>
        <row r="8192">
          <cell r="A8192">
            <v>509</v>
          </cell>
          <cell r="B8192" t="str">
            <v xml:space="preserve">ASFALTO MODIFICADO TIPO III - NBR 9910 (ASFALTO OXIDADO PARA IMPERMEABILIZACAO, COEFICIENTE DE PENETRACAO 15-25)                                                                                                                                                                                                                                                                                                                                                                                          </v>
          </cell>
          <cell r="C8192" t="str">
            <v xml:space="preserve">KG    </v>
          </cell>
          <cell r="D8192">
            <v>16.82</v>
          </cell>
        </row>
        <row r="8193">
          <cell r="A8193">
            <v>40331</v>
          </cell>
          <cell r="B8193" t="str">
            <v xml:space="preserve">ASSENTADOR DE MANILHAS (HORISTA)                                                                                                                                                                                                                                                                                                                                                                                                                                                                          </v>
          </cell>
          <cell r="C8193" t="str">
            <v xml:space="preserve">H     </v>
          </cell>
          <cell r="D8193">
            <v>17.09</v>
          </cell>
        </row>
        <row r="8194">
          <cell r="A8194">
            <v>40930</v>
          </cell>
          <cell r="B8194" t="str">
            <v xml:space="preserve">ASSENTADOR DE MANILHAS (MENSALISTA)                                                                                                                                                                                                                                                                                                                                                                                                                                                                       </v>
          </cell>
          <cell r="C8194" t="str">
            <v xml:space="preserve">MES   </v>
          </cell>
          <cell r="D8194">
            <v>2994.88</v>
          </cell>
        </row>
        <row r="8195">
          <cell r="A8195">
            <v>377</v>
          </cell>
          <cell r="B8195" t="str">
            <v xml:space="preserve">ASSENTO SANITARIO DE PLASTICO, TIPO CONVENCIONAL                                                                                                                                                                                                                                                                                                                                                                                                                                                          </v>
          </cell>
          <cell r="C8195" t="str">
            <v xml:space="preserve">UN    </v>
          </cell>
          <cell r="D8195">
            <v>38.909999999999997</v>
          </cell>
        </row>
        <row r="8196">
          <cell r="A8196">
            <v>11761</v>
          </cell>
          <cell r="B8196" t="str">
            <v xml:space="preserve">ASSENTO VASO SANITARIO INFANTIL EM PLASTICO BRANCO                                                                                                                                                                                                                                                                                                                                                                                                                                                        </v>
          </cell>
          <cell r="C8196" t="str">
            <v xml:space="preserve">UN    </v>
          </cell>
          <cell r="D8196">
            <v>82.8</v>
          </cell>
        </row>
        <row r="8197">
          <cell r="A8197">
            <v>7588</v>
          </cell>
          <cell r="B8197" t="str">
            <v xml:space="preserve">AUTOMATICO DE BOIA SUPERIOR / INFERIOR, *15* A / 250 V                                                                                                                                                                                                                                                                                                                                                                                                                                                    </v>
          </cell>
          <cell r="C8197" t="str">
            <v xml:space="preserve">UN    </v>
          </cell>
          <cell r="D8197">
            <v>49.9</v>
          </cell>
        </row>
        <row r="8198">
          <cell r="A8198">
            <v>34551</v>
          </cell>
          <cell r="B8198" t="str">
            <v xml:space="preserve">AUXILIAR DE AZULEJISTA (HORISTA)                                                                                                                                                                                                                                                                                                                                                                                                                                                                          </v>
          </cell>
          <cell r="C8198" t="str">
            <v xml:space="preserve">H     </v>
          </cell>
          <cell r="D8198">
            <v>11.94</v>
          </cell>
        </row>
        <row r="8199">
          <cell r="A8199">
            <v>41078</v>
          </cell>
          <cell r="B8199" t="str">
            <v xml:space="preserve">AUXILIAR DE AZULEJISTA (MENSALISTA)                                                                                                                                                                                                                                                                                                                                                                                                                                                                       </v>
          </cell>
          <cell r="C8199" t="str">
            <v xml:space="preserve">MES   </v>
          </cell>
          <cell r="D8199">
            <v>2092.75</v>
          </cell>
        </row>
        <row r="8200">
          <cell r="A8200">
            <v>246</v>
          </cell>
          <cell r="B8200" t="str">
            <v xml:space="preserve">AUXILIAR DE ENCANADOR OU BOMBEIRO HIDRAULICO (HORISTA)                                                                                                                                                                                                                                                                                                                                                                                                                                                    </v>
          </cell>
          <cell r="C8200" t="str">
            <v xml:space="preserve">H     </v>
          </cell>
          <cell r="D8200">
            <v>14.77</v>
          </cell>
        </row>
        <row r="8201">
          <cell r="A8201">
            <v>40927</v>
          </cell>
          <cell r="B8201" t="str">
            <v xml:space="preserve">AUXILIAR DE ENCANADOR OU BOMBEIRO HIDRAULICO (MENSALISTA)                                                                                                                                                                                                                                                                                                                                                                                                                                                 </v>
          </cell>
          <cell r="C8201" t="str">
            <v xml:space="preserve">MES   </v>
          </cell>
          <cell r="D8201">
            <v>2588.96</v>
          </cell>
        </row>
        <row r="8202">
          <cell r="A8202">
            <v>2350</v>
          </cell>
          <cell r="B8202" t="str">
            <v xml:space="preserve">AUXILIAR DE ESCRITORIO (HORISTA)                                                                                                                                                                                                                                                                                                                                                                                                                                                                          </v>
          </cell>
          <cell r="C8202" t="str">
            <v xml:space="preserve">H     </v>
          </cell>
          <cell r="D8202">
            <v>15.14</v>
          </cell>
        </row>
        <row r="8203">
          <cell r="A8203">
            <v>40812</v>
          </cell>
          <cell r="B8203" t="str">
            <v xml:space="preserve">AUXILIAR DE ESCRITORIO (MENSALISTA)                                                                                                                                                                                                                                                                                                                                                                                                                                                                       </v>
          </cell>
          <cell r="C8203" t="str">
            <v xml:space="preserve">MES   </v>
          </cell>
          <cell r="D8203">
            <v>2654.23</v>
          </cell>
        </row>
        <row r="8204">
          <cell r="A8204">
            <v>245</v>
          </cell>
          <cell r="B8204" t="str">
            <v xml:space="preserve">AUXILIAR DE LABORATORISTA DE SOLOS E DE CONCRETO (HORISTA)                                                                                                                                                                                                                                                                                                                                                                                                                                                </v>
          </cell>
          <cell r="C8204" t="str">
            <v xml:space="preserve">H     </v>
          </cell>
          <cell r="D8204">
            <v>25.25</v>
          </cell>
        </row>
        <row r="8205">
          <cell r="A8205">
            <v>41090</v>
          </cell>
          <cell r="B8205" t="str">
            <v xml:space="preserve">AUXILIAR DE LABORATORISTA DE SOLOS E DE CONCRETO (MENSALISTA)                                                                                                                                                                                                                                                                                                                                                                                                                                             </v>
          </cell>
          <cell r="C8205" t="str">
            <v xml:space="preserve">MES   </v>
          </cell>
          <cell r="D8205">
            <v>4426.84</v>
          </cell>
        </row>
        <row r="8206">
          <cell r="A8206">
            <v>251</v>
          </cell>
          <cell r="B8206" t="str">
            <v xml:space="preserve">AUXILIAR DE MECANICO (HORISTA)                                                                                                                                                                                                                                                                                                                                                                                                                                                                            </v>
          </cell>
          <cell r="C8206" t="str">
            <v xml:space="preserve">H     </v>
          </cell>
          <cell r="D8206">
            <v>14.77</v>
          </cell>
        </row>
        <row r="8207">
          <cell r="A8207">
            <v>40975</v>
          </cell>
          <cell r="B8207" t="str">
            <v xml:space="preserve">AUXILIAR DE MECANICO (MENSALISTA)                                                                                                                                                                                                                                                                                                                                                                                                                                                                         </v>
          </cell>
          <cell r="C8207" t="str">
            <v xml:space="preserve">MES   </v>
          </cell>
          <cell r="D8207">
            <v>2588.96</v>
          </cell>
        </row>
        <row r="8208">
          <cell r="A8208">
            <v>6127</v>
          </cell>
          <cell r="B8208" t="str">
            <v xml:space="preserve">AUXILIAR DE PEDREIRO (HORISTA)                                                                                                                                                                                                                                                                                                                                                                                                                                                                            </v>
          </cell>
          <cell r="C8208" t="str">
            <v xml:space="preserve">H     </v>
          </cell>
          <cell r="D8208">
            <v>14.77</v>
          </cell>
        </row>
        <row r="8209">
          <cell r="A8209">
            <v>41072</v>
          </cell>
          <cell r="B8209" t="str">
            <v xml:space="preserve">AUXILIAR DE PEDREIRO (MENSALISTA)                                                                                                                                                                                                                                                                                                                                                                                                                                                                         </v>
          </cell>
          <cell r="C8209" t="str">
            <v xml:space="preserve">MES   </v>
          </cell>
          <cell r="D8209">
            <v>2588.96</v>
          </cell>
        </row>
        <row r="8210">
          <cell r="A8210">
            <v>6121</v>
          </cell>
          <cell r="B8210" t="str">
            <v xml:space="preserve">AUXILIAR DE SERVICOS GERAIS (HORISTA)                                                                                                                                                                                                                                                                                                                                                                                                                                                                     </v>
          </cell>
          <cell r="C8210" t="str">
            <v xml:space="preserve">H     </v>
          </cell>
          <cell r="D8210">
            <v>13.01</v>
          </cell>
        </row>
        <row r="8211">
          <cell r="A8211">
            <v>41071</v>
          </cell>
          <cell r="B8211" t="str">
            <v xml:space="preserve">AUXILIAR DE SERVICOS GERAIS (MENSALISTA)                                                                                                                                                                                                                                                                                                                                                                                                                                                                  </v>
          </cell>
          <cell r="C8211" t="str">
            <v xml:space="preserve">MES   </v>
          </cell>
          <cell r="D8211">
            <v>2279.4299999999998</v>
          </cell>
        </row>
        <row r="8212">
          <cell r="A8212">
            <v>244</v>
          </cell>
          <cell r="B8212" t="str">
            <v xml:space="preserve">AUXILIAR DE TOPOGRAFO (HORISTA)                                                                                                                                                                                                                                                                                                                                                                                                                                                                           </v>
          </cell>
          <cell r="C8212" t="str">
            <v xml:space="preserve">H     </v>
          </cell>
          <cell r="D8212">
            <v>14.13</v>
          </cell>
        </row>
        <row r="8213">
          <cell r="A8213">
            <v>41093</v>
          </cell>
          <cell r="B8213" t="str">
            <v xml:space="preserve">AUXILIAR DE TOPOGRAFO (MENSALISTA)                                                                                                                                                                                                                                                                                                                                                                                                                                                                        </v>
          </cell>
          <cell r="C8213" t="str">
            <v xml:space="preserve">MES   </v>
          </cell>
          <cell r="D8213">
            <v>2476.71</v>
          </cell>
        </row>
        <row r="8214">
          <cell r="A8214">
            <v>532</v>
          </cell>
          <cell r="B8214" t="str">
            <v xml:space="preserve">AUXILIAR TECNICO / ASSISTENTE DE ENGENHARIA (HORISTA)                                                                                                                                                                                                                                                                                                                                                                                                                                                     </v>
          </cell>
          <cell r="C8214" t="str">
            <v xml:space="preserve">H     </v>
          </cell>
          <cell r="D8214">
            <v>37.04</v>
          </cell>
        </row>
        <row r="8215">
          <cell r="A8215">
            <v>40931</v>
          </cell>
          <cell r="B8215" t="str">
            <v xml:space="preserve">AUXILIAR TECNICO / ASSISTENTE DE ENGENHARIA (MENSALISTA)                                                                                                                                                                                                                                                                                                                                                                                                                                                  </v>
          </cell>
          <cell r="C8215" t="str">
            <v xml:space="preserve">MES   </v>
          </cell>
          <cell r="D8215">
            <v>6492.79</v>
          </cell>
        </row>
        <row r="8216">
          <cell r="A8216">
            <v>36150</v>
          </cell>
          <cell r="B8216" t="str">
            <v xml:space="preserve">AVENTAL DE SEGURANCA DE RASPA DE COURO 1,00 X 0,60 M                                                                                                                                                                                                                                                                                                                                                                                                                                                      </v>
          </cell>
          <cell r="C8216" t="str">
            <v xml:space="preserve">UN    </v>
          </cell>
          <cell r="D8216">
            <v>41.55</v>
          </cell>
        </row>
        <row r="8217">
          <cell r="A8217">
            <v>4760</v>
          </cell>
          <cell r="B8217" t="str">
            <v xml:space="preserve">AZULEJISTA OU LADRILHEIRO (HORISTA)                                                                                                                                                                                                                                                                                                                                                                                                                                                                       </v>
          </cell>
          <cell r="C8217" t="str">
            <v xml:space="preserve">H     </v>
          </cell>
          <cell r="D8217">
            <v>19.149999999999999</v>
          </cell>
        </row>
        <row r="8218">
          <cell r="A8218">
            <v>41069</v>
          </cell>
          <cell r="B8218" t="str">
            <v xml:space="preserve">AZULEJISTA OU LADRILHEIRO (MENSALISTA)                                                                                                                                                                                                                                                                                                                                                                                                                                                                    </v>
          </cell>
          <cell r="C8218" t="str">
            <v xml:space="preserve">MES   </v>
          </cell>
          <cell r="D8218">
            <v>3355.68</v>
          </cell>
        </row>
        <row r="8219">
          <cell r="A8219">
            <v>10422</v>
          </cell>
          <cell r="B8219" t="str">
            <v xml:space="preserve">BACIA SANITARIA (VASO) COM CAIXA ACOPLADA, SIFAO APARENTE, DE LOUCA BRANCA (SEM ASSENTO)                                                                                                                                                                                                                                                                                                                                                                                                                  </v>
          </cell>
          <cell r="C8219" t="str">
            <v xml:space="preserve">UN    </v>
          </cell>
          <cell r="D8219">
            <v>457.95</v>
          </cell>
        </row>
        <row r="8220">
          <cell r="A8220">
            <v>44019</v>
          </cell>
          <cell r="B8220" t="str">
            <v xml:space="preserve">BACIA SANITARIA (VASO) COM CAIXA ACOPLADA, SIFAO OCULTO / CARENADO, DE LOUCA BRANCA (SEM ASSENTO) - PADRAO ALTO                                                                                                                                                                                                                                                                                                                                                                                           </v>
          </cell>
          <cell r="C8220" t="str">
            <v xml:space="preserve">UN    </v>
          </cell>
          <cell r="D8220">
            <v>633.91999999999996</v>
          </cell>
        </row>
        <row r="8221">
          <cell r="A8221">
            <v>36520</v>
          </cell>
          <cell r="B8221" t="str">
            <v xml:space="preserve">BACIA SANITARIA (VASO) CONVENCIONAL PARA PCD, SEM FURO FRONTAL, DE LOUCA BRANCA (SEM ASSENTO)                                                                                                                                                                                                                                                                                                                                                                                                             </v>
          </cell>
          <cell r="C8221" t="str">
            <v xml:space="preserve">UN    </v>
          </cell>
          <cell r="D8221">
            <v>770.78</v>
          </cell>
        </row>
        <row r="8222">
          <cell r="A8222">
            <v>42319</v>
          </cell>
          <cell r="B8222" t="str">
            <v xml:space="preserve">BACIA SANITARIA (VASO) CONVENCIONAL PARA USO ESPECIFICO (HOSPITAIS, CLINICAS), COM FURO FRONTAL, DE LOUCA BRANCA, SEM ASSENTO                                                                                                                                                                                                                                                                                                                                                                             </v>
          </cell>
          <cell r="C8222" t="str">
            <v xml:space="preserve">UN    </v>
          </cell>
          <cell r="D8222">
            <v>690.66</v>
          </cell>
        </row>
        <row r="8223">
          <cell r="A8223">
            <v>10420</v>
          </cell>
          <cell r="B8223" t="str">
            <v xml:space="preserve">BACIA SANITARIA (VASO) CONVENCIONAL, DE LOUCA BRANCA, SIFAO APARENTE, SAIDA VERTICAL (SEM ASSENTO)                                                                                                                                                                                                                                                                                                                                                                                                        </v>
          </cell>
          <cell r="C8223" t="str">
            <v xml:space="preserve">UN    </v>
          </cell>
          <cell r="D8223">
            <v>245</v>
          </cell>
        </row>
        <row r="8224">
          <cell r="A8224">
            <v>10421</v>
          </cell>
          <cell r="B8224" t="str">
            <v xml:space="preserve">BACIA SANITARIA (VASO) CONVENCIONAL, DE LOUCA COLORIDA, SIFAO APARENTE, SAIDA VERTICAL (SEM ASSENTO)                                                                                                                                                                                                                                                                                                                                                                                                      </v>
          </cell>
          <cell r="C8224" t="str">
            <v xml:space="preserve">UN    </v>
          </cell>
          <cell r="D8224">
            <v>269.22000000000003</v>
          </cell>
        </row>
        <row r="8225">
          <cell r="A8225">
            <v>11786</v>
          </cell>
          <cell r="B8225" t="str">
            <v xml:space="preserve">BACIA SANITARIA (VASO) INFANTIL, SIFONADO, DE LOUCA BRANCA, (SEM ASSENTO)                                                                                                                                                                                                                                                                                                                                                                                                                                 </v>
          </cell>
          <cell r="C8225" t="str">
            <v xml:space="preserve">UN    </v>
          </cell>
          <cell r="D8225">
            <v>542.86</v>
          </cell>
        </row>
        <row r="8226">
          <cell r="A8226">
            <v>4815</v>
          </cell>
          <cell r="B8226" t="str">
            <v xml:space="preserve">BALDE VERMELHO PARA SINALIZACAO DE VIAS                                                                                                                                                                                                                                                                                                                                                                                                                                                                   </v>
          </cell>
          <cell r="C8226" t="str">
            <v xml:space="preserve">UN    </v>
          </cell>
          <cell r="D8226">
            <v>5.87</v>
          </cell>
        </row>
        <row r="8227">
          <cell r="A8227">
            <v>541</v>
          </cell>
          <cell r="B8227" t="str">
            <v xml:space="preserve">BANCADA DE MARMORE SINTETICO COM UMA CUBA, 120 X *60* CM                                                                                                                                                                                                                                                                                                                                                                                                                                                  </v>
          </cell>
          <cell r="C8227" t="str">
            <v xml:space="preserve">UN    </v>
          </cell>
          <cell r="D8227">
            <v>160</v>
          </cell>
        </row>
        <row r="8228">
          <cell r="A8228">
            <v>542</v>
          </cell>
          <cell r="B8228" t="str">
            <v xml:space="preserve">BANCADA DE MARMORE SINTETICO COM UMA CUBA, 150 X *60* CM                                                                                                                                                                                                                                                                                                                                                                                                                                                  </v>
          </cell>
          <cell r="C8228" t="str">
            <v xml:space="preserve">UN    </v>
          </cell>
          <cell r="D8228">
            <v>200.56</v>
          </cell>
        </row>
        <row r="8229">
          <cell r="A8229">
            <v>540</v>
          </cell>
          <cell r="B8229" t="str">
            <v xml:space="preserve">BANCADA DE MARMORE SINTETICO COM UMA CUBA, 200 X *60* CM                                                                                                                                                                                                                                                                                                                                                                                                                                                  </v>
          </cell>
          <cell r="C8229" t="str">
            <v xml:space="preserve">UN    </v>
          </cell>
          <cell r="D8229">
            <v>451.96</v>
          </cell>
        </row>
        <row r="8230">
          <cell r="A8230">
            <v>38364</v>
          </cell>
          <cell r="B8230" t="str">
            <v xml:space="preserve">BANCADA/ BANCA EM GRANITO, POLIDO, TIPO ANDORINHA/ QUARTZ/ CASTELO/ CORUMBA OU OUTROS EQUIVALENTES DA REGIAO, COM CUBA INOX, FORMATO *120 X 60* CM, E= *2* CM                                                                                                                                                                                                                                                                                                                                             </v>
          </cell>
          <cell r="C8230" t="str">
            <v xml:space="preserve">UN    </v>
          </cell>
          <cell r="D8230">
            <v>497.9</v>
          </cell>
        </row>
        <row r="8231">
          <cell r="A8231">
            <v>11692</v>
          </cell>
          <cell r="B8231" t="str">
            <v xml:space="preserve">BANCADA/ BANCA/ BALCAO/ TAMPO EM MARMORE BRANCO COMUM, POLIDO, LISO, ACABAMENTO RETO, E= *3* CM (SEM FUROS)                                                                                                                                                                                                                                                                                                                                                                                               </v>
          </cell>
          <cell r="C8231" t="str">
            <v xml:space="preserve">M2    </v>
          </cell>
          <cell r="D8231">
            <v>228.54</v>
          </cell>
        </row>
        <row r="8232">
          <cell r="A8232">
            <v>1746</v>
          </cell>
          <cell r="B8232" t="str">
            <v xml:space="preserve">BANCADA/BANCA/PIA DE ACO INOXIDAVEL (AISI 430) COM 1 CUBA CENTRAL, COM VALVULA, ESCORREDOR DUPLO, DE *0,55 X 1,20* M                                                                                                                                                                                                                                                                                                                                                                                      </v>
          </cell>
          <cell r="C8232" t="str">
            <v xml:space="preserve">UN    </v>
          </cell>
          <cell r="D8232">
            <v>299</v>
          </cell>
        </row>
        <row r="8233">
          <cell r="A8233">
            <v>1748</v>
          </cell>
          <cell r="B8233" t="str">
            <v xml:space="preserve">BANCADA/BANCA/PIA DE ACO INOXIDAVEL (AISI 430) COM 1 CUBA CENTRAL, COM VALVULA, ESCORREDOR DUPLO, DE *0,55 X 1,40* M                                                                                                                                                                                                                                                                                                                                                                                      </v>
          </cell>
          <cell r="C8233" t="str">
            <v xml:space="preserve">UN    </v>
          </cell>
          <cell r="D8233">
            <v>397.6</v>
          </cell>
        </row>
        <row r="8234">
          <cell r="A8234">
            <v>1749</v>
          </cell>
          <cell r="B8234" t="str">
            <v xml:space="preserve">BANCADA/BANCA/PIA DE ACO INOXIDAVEL (AISI 430) COM 1 CUBA CENTRAL, COM VALVULA, ESCORREDOR DUPLO, DE *0,55 X 1,80* M                                                                                                                                                                                                                                                                                                                                                                                      </v>
          </cell>
          <cell r="C8234" t="str">
            <v xml:space="preserve">UN    </v>
          </cell>
          <cell r="D8234">
            <v>576.04999999999995</v>
          </cell>
        </row>
        <row r="8235">
          <cell r="A8235">
            <v>37412</v>
          </cell>
          <cell r="B8235" t="str">
            <v xml:space="preserve">BANCADA/BANCA/PIA DE ACO INOXIDAVEL (AISI 430) COM 1 CUBA CENTRAL, COM VALVULA, LISA (SEM ESCORREDOR), DE *0,55 X 1,20* M                                                                                                                                                                                                                                                                                                                                                                                 </v>
          </cell>
          <cell r="C8235" t="str">
            <v xml:space="preserve">UN    </v>
          </cell>
          <cell r="D8235">
            <v>292.27</v>
          </cell>
        </row>
        <row r="8236">
          <cell r="A8236">
            <v>1745</v>
          </cell>
          <cell r="B8236" t="str">
            <v xml:space="preserve">BANCADA/BANCA/PIA DE ACO INOXIDAVEL (AISI 430) COM 1 CUBA CENTRAL, SEM VALVULA, ESCORREDOR DUPLO, DE *0,55 X 1,60* M                                                                                                                                                                                                                                                                                                                                                                                      </v>
          </cell>
          <cell r="C8236" t="str">
            <v xml:space="preserve">UN    </v>
          </cell>
          <cell r="D8236">
            <v>347.55</v>
          </cell>
        </row>
        <row r="8237">
          <cell r="A8237">
            <v>1750</v>
          </cell>
          <cell r="B8237" t="str">
            <v xml:space="preserve">BANCADA/BANCA/PIA DE ACO INOXIDAVEL (AISI 430) COM 2 CUBAS, COM VALVULAS, ESCORREDOR DUPLO, DE *0,55 X 2,00* M                                                                                                                                                                                                                                                                                                                                                                                            </v>
          </cell>
          <cell r="C8237" t="str">
            <v xml:space="preserve">UN    </v>
          </cell>
          <cell r="D8237">
            <v>812.17</v>
          </cell>
        </row>
        <row r="8238">
          <cell r="A8238">
            <v>11687</v>
          </cell>
          <cell r="B8238" t="str">
            <v xml:space="preserve">BANCADA/TAMPO ACO INOX (AISI 304), LARGURA 60 CM, COM RODABANCA (NAO INCLUI PES DE APOIO)                                                                                                                                                                                                                                                                                                                                                                                                                 </v>
          </cell>
          <cell r="C8238" t="str">
            <v xml:space="preserve">M     </v>
          </cell>
          <cell r="D8238">
            <v>1294.04</v>
          </cell>
        </row>
        <row r="8239">
          <cell r="A8239">
            <v>11689</v>
          </cell>
          <cell r="B8239" t="str">
            <v xml:space="preserve">BANCADA/TAMPO ACO INOX (AISI 304), LARGURA 70 CM, COM RODABANCA (NAO INCLUI PES DE APOIO)                                                                                                                                                                                                                                                                                                                                                                                                                 </v>
          </cell>
          <cell r="C8239" t="str">
            <v xml:space="preserve">M     </v>
          </cell>
          <cell r="D8239">
            <v>1621.35</v>
          </cell>
        </row>
        <row r="8240">
          <cell r="A8240">
            <v>11693</v>
          </cell>
          <cell r="B8240" t="str">
            <v xml:space="preserve">BANCADA/TAMPO LISO (SEM CUBA) EM MARMORE SINTETICO                                                                                                                                                                                                                                                                                                                                                                                                                                                        </v>
          </cell>
          <cell r="C8240" t="str">
            <v xml:space="preserve">M2    </v>
          </cell>
          <cell r="D8240">
            <v>177.4</v>
          </cell>
        </row>
        <row r="8241">
          <cell r="A8241">
            <v>36215</v>
          </cell>
          <cell r="B8241" t="str">
            <v xml:space="preserve">BANCO ARTICULADO PARA BANHO, EM ACO INOX POLIDO, 70* CM X 45* CM                                                                                                                                                                                                                                                                                                                                                                                                                                          </v>
          </cell>
          <cell r="C8241" t="str">
            <v xml:space="preserve">UN    </v>
          </cell>
          <cell r="D8241">
            <v>952.7</v>
          </cell>
        </row>
        <row r="8242">
          <cell r="A8242">
            <v>42439</v>
          </cell>
          <cell r="B8242" t="str">
            <v xml:space="preserve">BANCO COM ENCOSTO, 1,60M* DE COMPRIMENTO, EM TUBO DE ACO CARBONO E PINTURA NO PROCESSO ELETROSTATICO - PARA ACADEMIA AO AR LIVRE / ACADEMIA DA TERCEIRA IDADE - ATI                                                                                                                                                                                                                                                                                                                                       </v>
          </cell>
          <cell r="C8242" t="str">
            <v xml:space="preserve">UN    </v>
          </cell>
          <cell r="D8242">
            <v>1207.8399999999999</v>
          </cell>
        </row>
        <row r="8243">
          <cell r="A8243">
            <v>38381</v>
          </cell>
          <cell r="B8243" t="str">
            <v xml:space="preserve">BANDEJA DE PINTURA PARA ROLO 23 CM                                                                                                                                                                                                                                                                                                                                                                                                                                                                        </v>
          </cell>
          <cell r="C8243" t="str">
            <v xml:space="preserve">UN    </v>
          </cell>
          <cell r="D8243">
            <v>11.11</v>
          </cell>
        </row>
        <row r="8244">
          <cell r="A8244">
            <v>39621</v>
          </cell>
          <cell r="B8244" t="str">
            <v xml:space="preserve">BARRA ANTIPANICO DUPLA, CEGA EM LADO OPOSTO, COR CINZA                                                                                                                                                                                                                                                                                                                                                                                                                                                    </v>
          </cell>
          <cell r="C8244" t="str">
            <v xml:space="preserve">PAR   </v>
          </cell>
          <cell r="D8244">
            <v>1009.63</v>
          </cell>
        </row>
        <row r="8245">
          <cell r="A8245">
            <v>39624</v>
          </cell>
          <cell r="B8245" t="str">
            <v xml:space="preserve">BARRA ANTIPANICO DUPLA, PARA PORTA DE VIDRO, COR CINZA                                                                                                                                                                                                                                                                                                                                                                                                                                                    </v>
          </cell>
          <cell r="C8245" t="str">
            <v xml:space="preserve">PAR   </v>
          </cell>
          <cell r="D8245">
            <v>1113.74</v>
          </cell>
        </row>
        <row r="8246">
          <cell r="A8246">
            <v>39615</v>
          </cell>
          <cell r="B8246" t="str">
            <v xml:space="preserve">BARRA ANTIPANICO SIMPLES, CEGA EM LADO OPOSTO, COR CINZA                                                                                                                                                                                                                                                                                                                                                                                                                                                  </v>
          </cell>
          <cell r="C8246" t="str">
            <v xml:space="preserve">UN    </v>
          </cell>
          <cell r="D8246">
            <v>450.05</v>
          </cell>
        </row>
        <row r="8247">
          <cell r="A8247">
            <v>39620</v>
          </cell>
          <cell r="B8247" t="str">
            <v xml:space="preserve">BARRA ANTIPANICO SIMPLES, COM FECHADURA LADO OPOSTO, COR CINZA                                                                                                                                                                                                                                                                                                                                                                                                                                            </v>
          </cell>
          <cell r="C8247" t="str">
            <v xml:space="preserve">UN    </v>
          </cell>
          <cell r="D8247">
            <v>687.35</v>
          </cell>
        </row>
        <row r="8248">
          <cell r="A8248">
            <v>39623</v>
          </cell>
          <cell r="B8248" t="str">
            <v xml:space="preserve">BARRA ANTIPANICO SIMPLES, PARA PORTA DE VIDRO, COR CINZA                                                                                                                                                                                                                                                                                                                                                                                                                                                  </v>
          </cell>
          <cell r="C8248" t="str">
            <v xml:space="preserve">UN    </v>
          </cell>
          <cell r="D8248">
            <v>736.21</v>
          </cell>
        </row>
        <row r="8249">
          <cell r="A8249">
            <v>546</v>
          </cell>
          <cell r="B8249" t="str">
            <v xml:space="preserve">BARRA DE ACO CHATA, RETANGULAR (QUALQUER BITOLA)                                                                                                                                                                                                                                                                                                                                                                                                                                                          </v>
          </cell>
          <cell r="C8249" t="str">
            <v xml:space="preserve">KG    </v>
          </cell>
          <cell r="D8249">
            <v>9.59</v>
          </cell>
        </row>
        <row r="8250">
          <cell r="A8250">
            <v>566</v>
          </cell>
          <cell r="B8250" t="str">
            <v xml:space="preserve">BARRA DE ACO CHATO, RETANGULAR, 19,05 MM X 3,17 MM (L X E), 0,47 KG/M                                                                                                                                                                                                                                                                                                                                                                                                                                     </v>
          </cell>
          <cell r="C8250" t="str">
            <v xml:space="preserve">M     </v>
          </cell>
          <cell r="D8250">
            <v>4.55</v>
          </cell>
        </row>
        <row r="8251">
          <cell r="A8251">
            <v>565</v>
          </cell>
          <cell r="B8251" t="str">
            <v xml:space="preserve">BARRA DE ACO CHATO, RETANGULAR, 25,4 MM X 4,76 MM (L X E), 0,94 KG/M                                                                                                                                                                                                                                                                                                                                                                                                                                      </v>
          </cell>
          <cell r="C8251" t="str">
            <v xml:space="preserve">M     </v>
          </cell>
          <cell r="D8251">
            <v>16.59</v>
          </cell>
        </row>
        <row r="8252">
          <cell r="A8252">
            <v>555</v>
          </cell>
          <cell r="B8252" t="str">
            <v xml:space="preserve">BARRA DE ACO CHATO, RETANGULAR, 25,4 MM X 6,35 MM (L X E), 1,2265 KG/M                                                                                                                                                                                                                                                                                                                                                                                                                                    </v>
          </cell>
          <cell r="C8252" t="str">
            <v xml:space="preserve">M     </v>
          </cell>
          <cell r="D8252">
            <v>11.76</v>
          </cell>
        </row>
        <row r="8253">
          <cell r="A8253">
            <v>557</v>
          </cell>
          <cell r="B8253" t="str">
            <v xml:space="preserve">BARRA DE ACO CHATO, RETANGULAR, 38,1 MM X 12,7 MM (L X E), 3,79 KG/M                                                                                                                                                                                                                                                                                                                                                                                                                                      </v>
          </cell>
          <cell r="C8253" t="str">
            <v xml:space="preserve">M     </v>
          </cell>
          <cell r="D8253">
            <v>36.9</v>
          </cell>
        </row>
        <row r="8254">
          <cell r="A8254">
            <v>552</v>
          </cell>
          <cell r="B8254" t="str">
            <v xml:space="preserve">BARRA DE ACO CHATO, RETANGULAR, 38,1 MM X 6,35 MM (L X E), 1,89 KG/M                                                                                                                                                                                                                                                                                                                                                                                                                                      </v>
          </cell>
          <cell r="C8254" t="str">
            <v xml:space="preserve">M     </v>
          </cell>
          <cell r="D8254">
            <v>18.309999999999999</v>
          </cell>
        </row>
        <row r="8255">
          <cell r="A8255">
            <v>563</v>
          </cell>
          <cell r="B8255" t="str">
            <v xml:space="preserve">BARRA DE ACO CHATO, RETANGULAR, 38,1 MM X 9,53 MM (L X E), 2,84 KG/M                                                                                                                                                                                                                                                                                                                                                                                                                                      </v>
          </cell>
          <cell r="C8255" t="str">
            <v xml:space="preserve">M     </v>
          </cell>
          <cell r="D8255">
            <v>27.51</v>
          </cell>
        </row>
        <row r="8256">
          <cell r="A8256">
            <v>549</v>
          </cell>
          <cell r="B8256" t="str">
            <v xml:space="preserve">BARRA DE ACO CHATO, RETANGULAR, 50,8 MM X 12,7 MM (L X E), 5,06 KG/M                                                                                                                                                                                                                                                                                                                                                                                                                                      </v>
          </cell>
          <cell r="C8256" t="str">
            <v xml:space="preserve">M     </v>
          </cell>
          <cell r="D8256">
            <v>49.51</v>
          </cell>
        </row>
        <row r="8257">
          <cell r="A8257">
            <v>551</v>
          </cell>
          <cell r="B8257" t="str">
            <v xml:space="preserve">BARRA DE ACO CHATO, RETANGULAR, 50,8 MM X 25,4 MM (L X E), 10,12 KG/M                                                                                                                                                                                                                                                                                                                                                                                                                                     </v>
          </cell>
          <cell r="C8257" t="str">
            <v xml:space="preserve">M     </v>
          </cell>
          <cell r="D8257">
            <v>98.04</v>
          </cell>
        </row>
        <row r="8258">
          <cell r="A8258">
            <v>559</v>
          </cell>
          <cell r="B8258" t="str">
            <v xml:space="preserve">BARRA DE ACO CHATO, RETANGULAR, 50,8 MM X 6,35 MM (L X E), 2,53 KG/M                                                                                                                                                                                                                                                                                                                                                                                                                                      </v>
          </cell>
          <cell r="C8258" t="str">
            <v xml:space="preserve">M     </v>
          </cell>
          <cell r="D8258">
            <v>24.51</v>
          </cell>
        </row>
        <row r="8259">
          <cell r="A8259">
            <v>560</v>
          </cell>
          <cell r="B8259" t="str">
            <v xml:space="preserve">BARRA DE ACO CHATO, RETANGULAR, 50,8 MM X 7,94 MM (L X E), 3,162 KG/M                                                                                                                                                                                                                                                                                                                                                                                                                                     </v>
          </cell>
          <cell r="C8259" t="str">
            <v xml:space="preserve">M     </v>
          </cell>
          <cell r="D8259">
            <v>30.66</v>
          </cell>
        </row>
        <row r="8260">
          <cell r="A8260">
            <v>547</v>
          </cell>
          <cell r="B8260" t="str">
            <v xml:space="preserve">BARRA DE ACO CHATO, RETANGULAR, 50,8 MM X 9,53 MM (L X E), 3,79KG/M                                                                                                                                                                                                                                                                                                                                                                                                                                       </v>
          </cell>
          <cell r="C8260" t="str">
            <v xml:space="preserve">M     </v>
          </cell>
          <cell r="D8260">
            <v>36.71</v>
          </cell>
        </row>
        <row r="8261">
          <cell r="A8261">
            <v>36207</v>
          </cell>
          <cell r="B8261" t="str">
            <v xml:space="preserve">BARRA DE APOIO EM "L", EM ACO INOX POLIDO 70 X 70 CM, DIAMETRO MINIMO 3 CM                                                                                                                                                                                                                                                                                                                                                                                                                                </v>
          </cell>
          <cell r="C8261" t="str">
            <v xml:space="preserve">UN    </v>
          </cell>
          <cell r="D8261">
            <v>421.98</v>
          </cell>
        </row>
        <row r="8262">
          <cell r="A8262">
            <v>36209</v>
          </cell>
          <cell r="B8262" t="str">
            <v xml:space="preserve">BARRA DE APOIO EM "L", EM ACO INOX POLIDO 80 X 80 CM, DIAMETRO MINIMO 3 CM                                                                                                                                                                                                                                                                                                                                                                                                                                </v>
          </cell>
          <cell r="C8262" t="str">
            <v xml:space="preserve">UN    </v>
          </cell>
          <cell r="D8262">
            <v>484.29</v>
          </cell>
        </row>
        <row r="8263">
          <cell r="A8263">
            <v>36210</v>
          </cell>
          <cell r="B8263" t="str">
            <v xml:space="preserve">BARRA DE APOIO LATERAL ARTICULADA, COM TRAVA, EM ACO INOX POLIDO, 70 CM, DIAMETRO MINIMO 3 CM                                                                                                                                                                                                                                                                                                                                                                                                             </v>
          </cell>
          <cell r="C8263" t="str">
            <v xml:space="preserve">UN    </v>
          </cell>
          <cell r="D8263">
            <v>523.98</v>
          </cell>
        </row>
        <row r="8264">
          <cell r="A8264">
            <v>36204</v>
          </cell>
          <cell r="B8264" t="str">
            <v xml:space="preserve">BARRA DE APOIO RETA, EM ACO INOX POLIDO, COMPRIMENTO 60CM, DIAMETRO MINIMO 3 CM                                                                                                                                                                                                                                                                                                                                                                                                                           </v>
          </cell>
          <cell r="C8264" t="str">
            <v xml:space="preserve">UN    </v>
          </cell>
          <cell r="D8264">
            <v>185.78</v>
          </cell>
        </row>
        <row r="8265">
          <cell r="A8265">
            <v>36205</v>
          </cell>
          <cell r="B8265" t="str">
            <v xml:space="preserve">BARRA DE APOIO RETA, EM ACO INOX POLIDO, COMPRIMENTO 70CM, DIAMETRO MINIMO 3 CM                                                                                                                                                                                                                                                                                                                                                                                                                           </v>
          </cell>
          <cell r="C8265" t="str">
            <v xml:space="preserve">UN    </v>
          </cell>
          <cell r="D8265">
            <v>206.33</v>
          </cell>
        </row>
        <row r="8266">
          <cell r="A8266">
            <v>36081</v>
          </cell>
          <cell r="B8266" t="str">
            <v xml:space="preserve">BARRA DE APOIO RETA, EM ACO INOX POLIDO, COMPRIMENTO 80CM, DIAMETRO MINIMO 3 CM                                                                                                                                                                                                                                                                                                                                                                                                                           </v>
          </cell>
          <cell r="C8266" t="str">
            <v xml:space="preserve">UN    </v>
          </cell>
          <cell r="D8266">
            <v>220</v>
          </cell>
        </row>
        <row r="8267">
          <cell r="A8267">
            <v>36206</v>
          </cell>
          <cell r="B8267" t="str">
            <v xml:space="preserve">BARRA DE APOIO RETA, EM ACO INOX POLIDO, COMPRIMENTO 90 CM, DIAMETRO MINIMO 3 CM                                                                                                                                                                                                                                                                                                                                                                                                                          </v>
          </cell>
          <cell r="C8267" t="str">
            <v xml:space="preserve">UN    </v>
          </cell>
          <cell r="D8267">
            <v>230.49</v>
          </cell>
        </row>
        <row r="8268">
          <cell r="A8268">
            <v>36218</v>
          </cell>
          <cell r="B8268" t="str">
            <v xml:space="preserve">BARRA DE APOIO RETA, EM ALUMINIO, COMPRIMENTO 60CM, DIAMETRO MINIMO 3 CM                                                                                                                                                                                                                                                                                                                                                                                                                                  </v>
          </cell>
          <cell r="C8268" t="str">
            <v xml:space="preserve">UN    </v>
          </cell>
          <cell r="D8268">
            <v>107.16</v>
          </cell>
        </row>
        <row r="8269">
          <cell r="A8269">
            <v>36220</v>
          </cell>
          <cell r="B8269" t="str">
            <v xml:space="preserve">BARRA DE APOIO RETA, EM ALUMINIO, COMPRIMENTO 70CM, DIAMETRO MINIMO 3 CM                                                                                                                                                                                                                                                                                                                                                                                                                                  </v>
          </cell>
          <cell r="C8269" t="str">
            <v xml:space="preserve">UN    </v>
          </cell>
          <cell r="D8269">
            <v>122.87</v>
          </cell>
        </row>
        <row r="8270">
          <cell r="A8270">
            <v>36080</v>
          </cell>
          <cell r="B8270" t="str">
            <v xml:space="preserve">BARRA DE APOIO RETA, EM ALUMINIO, COMPRIMENTO 80 CM, DIAMETRO MINIMO 3 CM                                                                                                                                                                                                                                                                                                                                                                                                                                 </v>
          </cell>
          <cell r="C8270" t="str">
            <v xml:space="preserve">UN    </v>
          </cell>
          <cell r="D8270">
            <v>132.91</v>
          </cell>
        </row>
        <row r="8271">
          <cell r="A8271">
            <v>36223</v>
          </cell>
          <cell r="B8271" t="str">
            <v xml:space="preserve">BARRA DE APOIO RETA, EM ALUMINIO, COMPRIMENTO 90 CM, DIAMETRO MINIMO 3 CM                                                                                                                                                                                                                                                                                                                                                                                                                                 </v>
          </cell>
          <cell r="C8271" t="str">
            <v xml:space="preserve">UN    </v>
          </cell>
          <cell r="D8271">
            <v>139.16999999999999</v>
          </cell>
        </row>
        <row r="8272">
          <cell r="A8272">
            <v>38127</v>
          </cell>
          <cell r="B8272" t="str">
            <v xml:space="preserve">BASE DE MISTURADOR MONOCOMANDO PARA CHUVEIRO, DE PAREDE (NAO INCLUI ACABAMENTOS)                                                                                                                                                                                                                                                                                                                                                                                                                          </v>
          </cell>
          <cell r="C8272" t="str">
            <v xml:space="preserve">UN    </v>
          </cell>
          <cell r="D8272">
            <v>347.77</v>
          </cell>
        </row>
        <row r="8273">
          <cell r="A8273">
            <v>38060</v>
          </cell>
          <cell r="B8273" t="str">
            <v xml:space="preserve">BASE PARA MASTRO DE PARA-RAIOS DIAMETRO NOMINAL 1 1/2"                                                                                                                                                                                                                                                                                                                                                                                                                                                    </v>
          </cell>
          <cell r="C8273" t="str">
            <v xml:space="preserve">UN    </v>
          </cell>
          <cell r="D8273">
            <v>50.44</v>
          </cell>
        </row>
        <row r="8274">
          <cell r="A8274">
            <v>10956</v>
          </cell>
          <cell r="B8274" t="str">
            <v xml:space="preserve">BASE PARA MASTRO DE PARA-RAIOS DIAMETRO NOMINAL 2"                                                                                                                                                                                                                                                                                                                                                                                                                                                        </v>
          </cell>
          <cell r="C8274" t="str">
            <v xml:space="preserve">UN    </v>
          </cell>
          <cell r="D8274">
            <v>55.31</v>
          </cell>
        </row>
        <row r="8275">
          <cell r="A8275">
            <v>39380</v>
          </cell>
          <cell r="B8275" t="str">
            <v xml:space="preserve">BASE PARA RELE COM SUPORTE METALICO                                                                                                                                                                                                                                                                                                                                                                                                                                                                       </v>
          </cell>
          <cell r="C8275" t="str">
            <v xml:space="preserve">UN    </v>
          </cell>
          <cell r="D8275">
            <v>20.28</v>
          </cell>
        </row>
        <row r="8276">
          <cell r="A8276">
            <v>44172</v>
          </cell>
          <cell r="B8276" t="str">
            <v xml:space="preserve">BASTIDOR PARA BLOCO M10                                                                                                                                                                                                                                                                                                                                                                                                                                                                                   </v>
          </cell>
          <cell r="C8276" t="str">
            <v xml:space="preserve">UN    </v>
          </cell>
          <cell r="D8276">
            <v>13.6</v>
          </cell>
        </row>
        <row r="8277">
          <cell r="A8277">
            <v>37597</v>
          </cell>
          <cell r="B8277" t="str">
            <v xml:space="preserve">BATE-ESTACAS POR GRAVIDADE, POTENCIA160 HP, PESO DO MARTELO ATE 3 TONELADAS                                                                                                                                                                                                                                                                                                                                                                                                                               </v>
          </cell>
          <cell r="C8277" t="str">
            <v xml:space="preserve">UN    </v>
          </cell>
          <cell r="D8277">
            <v>656464.84</v>
          </cell>
        </row>
        <row r="8278">
          <cell r="A8278">
            <v>183</v>
          </cell>
          <cell r="B8278" t="str">
            <v xml:space="preserve">BATENTE / PORTAL / ADUELA / MARCO EM MADEIRA MACICA COM REBAIXO, E = *3* CM, L = *14* CM, PARA PORTAS DE GIRO DE *60 CM A 120* CM X *210* CM, CEDRINHO / ANGELIM COMERCIAL / TAURI / CURUPIXA / PEROBA / CUMARU OU EQUIVALENTE DA REGIAO (NAO INCLUI ALIZARES)                                                                                                                                                                                                                                            </v>
          </cell>
          <cell r="C8278" t="str">
            <v xml:space="preserve">JG    </v>
          </cell>
          <cell r="D8278">
            <v>185</v>
          </cell>
        </row>
        <row r="8279">
          <cell r="A8279">
            <v>184</v>
          </cell>
          <cell r="B8279" t="str">
            <v xml:space="preserve">BATENTE / PORTAL / ADUELA / MARCO EM MADEIRA MACICA COM REBAIXO, E = *3* CM, L = *14* CM, PARA PORTAS DE GIRO DE *60 CM A 120* CM X *210* CM, PINUS / EUCALIPTO / VIROLA OU EQUIVALENTE DA REGIAO (NAO INCLUI ALIZARES)                                                                                                                                                                                                                                                                                   </v>
          </cell>
          <cell r="C8279" t="str">
            <v xml:space="preserve">JG    </v>
          </cell>
          <cell r="D8279">
            <v>114.58</v>
          </cell>
        </row>
        <row r="8280">
          <cell r="A8280">
            <v>181</v>
          </cell>
          <cell r="B8280" t="str">
            <v xml:space="preserve">BATENTE / PORTAL / ADUELA / MARCO EM MADEIRA MACICA COM REBAIXO, E = *3* CM, L = *16* CM, PARA PORTAS DE GIRO DE *60 CM A 120* CM X *210* CM, CEDRINHO / ANGELIM COMERCIAL / TAURI / CURUPIXA / PEROBA / CUMARU OU EQUIVALENTE DA REGIAO (NAO INCLUI ALIZARES)                                                                                                                                                                                                                                            </v>
          </cell>
          <cell r="C8280" t="str">
            <v xml:space="preserve">JG    </v>
          </cell>
          <cell r="D8280">
            <v>247.06</v>
          </cell>
        </row>
        <row r="8281">
          <cell r="A8281">
            <v>20001</v>
          </cell>
          <cell r="B8281" t="str">
            <v xml:space="preserve">BATENTE / PORTAL / ADUELA / MARCO EM MADEIRA MACICA COM REBAIXO, E = *3* CM, L = *16* CM, PARA PORTAS DE GIRO DE *60 CM A 120* CM X *210* CM, PINUS / EUCALIPTO / VIROLA OU EQUIVALENTE DA REGIAO (NAO INCLUI ALIZARES)                                                                                                                                                                                                                                                                                   </v>
          </cell>
          <cell r="C8281" t="str">
            <v xml:space="preserve">JG    </v>
          </cell>
          <cell r="D8281">
            <v>143.22</v>
          </cell>
        </row>
        <row r="8282">
          <cell r="A8282">
            <v>39837</v>
          </cell>
          <cell r="B8282" t="str">
            <v xml:space="preserve">BATENTE/PORTAL/ADUELA/MARCO, EM MDF/PVC WOOD/POLIESTIRENO OU MADEIRA LAMINADA, L = *9,0* CM COM GUARNICAO REGULAVEL 2 FACES = *35* MM, PRIMER                                                                                                                                                                                                                                                                                                                                                             </v>
          </cell>
          <cell r="C8282" t="str">
            <v xml:space="preserve">JG    </v>
          </cell>
          <cell r="D8282">
            <v>386.1</v>
          </cell>
        </row>
        <row r="8283">
          <cell r="A8283">
            <v>43366</v>
          </cell>
          <cell r="B8283" t="str">
            <v xml:space="preserve">BENTONITA, ARGILA CONSTITUIDA POR  MONTMORILONITA                                                                                                                                                                                                                                                                                                                                                                                                                                                         </v>
          </cell>
          <cell r="C8283" t="str">
            <v xml:space="preserve">KG    </v>
          </cell>
          <cell r="D8283">
            <v>1.58</v>
          </cell>
        </row>
        <row r="8284">
          <cell r="A8284">
            <v>10535</v>
          </cell>
          <cell r="B8284" t="str">
            <v xml:space="preserve">BETONEIRA CAPACIDADE NOMINAL 400 L, CAPACIDADE DE MISTURA 280 L, MOTOR ELETRICO TRIFASICO 220/380 V POTENCIA 2 CV, SEM CARREGADOR                                                                                                                                                                                                                                                                                                                                                                         </v>
          </cell>
          <cell r="C8284" t="str">
            <v xml:space="preserve">UN    </v>
          </cell>
          <cell r="D8284">
            <v>4590</v>
          </cell>
        </row>
        <row r="8285">
          <cell r="A8285">
            <v>10537</v>
          </cell>
          <cell r="B8285" t="str">
            <v xml:space="preserve">BETONEIRA CAPACIDADE NOMINAL 400 L, CAPACIDADE DE MISTURA 310 L, MOTOR A DIESEL POTENCIA 5 CV, SEM CARREGADOR                                                                                                                                                                                                                                                                                                                                                                                             </v>
          </cell>
          <cell r="C8285" t="str">
            <v xml:space="preserve">UN    </v>
          </cell>
          <cell r="D8285">
            <v>6259.51</v>
          </cell>
        </row>
        <row r="8286">
          <cell r="A8286">
            <v>13891</v>
          </cell>
          <cell r="B8286" t="str">
            <v xml:space="preserve">BETONEIRA CAPACIDADE NOMINAL 400 L, CAPACIDADE DE MISTURA 310 L, MOTOR A GASOLINA POTENCIA 5,5 CV, SEM CARREGADOR                                                                                                                                                                                                                                                                                                                                                                                         </v>
          </cell>
          <cell r="C8286" t="str">
            <v xml:space="preserve">UN    </v>
          </cell>
          <cell r="D8286">
            <v>5741.38</v>
          </cell>
        </row>
        <row r="8287">
          <cell r="A8287">
            <v>44492</v>
          </cell>
          <cell r="B8287" t="str">
            <v xml:space="preserve">BETONEIRA CAPACIDADE NOMINAL 600 L, CAPACIDADE DE MISTURA 440 L, MOTOR A GASOLINA POTENCIA 10 HP, COM  CARREGADOR                                                                                                                                                                                                                                                                                                                                                                                         </v>
          </cell>
          <cell r="C8287" t="str">
            <v xml:space="preserve">UN    </v>
          </cell>
          <cell r="D8287">
            <v>24972.71</v>
          </cell>
        </row>
        <row r="8288">
          <cell r="A8288">
            <v>36396</v>
          </cell>
          <cell r="B8288" t="str">
            <v xml:space="preserve">BETONEIRA, CAPACIDADE NOMINAL 400 L, CAPACIDADE DE MISTURA 310L, MOTOR ELETRICO TRIFASICO 220/380V POTENCIA 2 CV, SEM CARREGADOR                                                                                                                                                                                                                                                                                                                                                                          </v>
          </cell>
          <cell r="C8288" t="str">
            <v xml:space="preserve">UN    </v>
          </cell>
          <cell r="D8288">
            <v>5251.27</v>
          </cell>
        </row>
        <row r="8289">
          <cell r="A8289">
            <v>36397</v>
          </cell>
          <cell r="B8289" t="str">
            <v xml:space="preserve">BETONEIRA, CAPACIDADE NOMINAL 600 L, CAPACIDADE DE MISTURA 360L, MOTOR ELETRICO TRIFASICO 220/380V, POTENCIA 4CV, EXCLUSO CARREGADOR                                                                                                                                                                                                                                                                                                                                                                      </v>
          </cell>
          <cell r="C8289" t="str">
            <v xml:space="preserve">UN    </v>
          </cell>
          <cell r="D8289">
            <v>18671.18</v>
          </cell>
        </row>
        <row r="8290">
          <cell r="A8290">
            <v>36398</v>
          </cell>
          <cell r="B8290" t="str">
            <v xml:space="preserve">BETONEIRA, CAPACIDADE NOMINAL 600 L, CAPACIDADE DE MISTURA 440 L, MOTOR A DIESEL POTENCIA 10 CV, COM CARREGADOR                                                                                                                                                                                                                                                                                                                                                                                           </v>
          </cell>
          <cell r="C8290" t="str">
            <v xml:space="preserve">UN    </v>
          </cell>
          <cell r="D8290">
            <v>22693.27</v>
          </cell>
        </row>
        <row r="8291">
          <cell r="A8291">
            <v>647</v>
          </cell>
          <cell r="B8291" t="str">
            <v xml:space="preserve">BLASTER, DINAMITADOR OU CABO DE FOGO (HORISTA)                                                                                                                                                                                                                                                                                                                                                                                                                                                            </v>
          </cell>
          <cell r="C8291" t="str">
            <v xml:space="preserve">H     </v>
          </cell>
          <cell r="D8291">
            <v>19.899999999999999</v>
          </cell>
        </row>
        <row r="8292">
          <cell r="A8292">
            <v>40920</v>
          </cell>
          <cell r="B8292" t="str">
            <v xml:space="preserve">BLASTER, DINAMITADOR OU CABO DE FOGO (MENSALISTA)                                                                                                                                                                                                                                                                                                                                                                                                                                                         </v>
          </cell>
          <cell r="C8292" t="str">
            <v xml:space="preserve">MES   </v>
          </cell>
          <cell r="D8292">
            <v>3487.84</v>
          </cell>
        </row>
        <row r="8293">
          <cell r="A8293">
            <v>715</v>
          </cell>
          <cell r="B8293" t="str">
            <v xml:space="preserve">BLOCO / TIJOLO DE VIDRO INCOLOR, CANELADO / ONDULADO, *19 X 19 X 8* CM (A X L X E)                                                                                                                                                                                                                                                                                                                                                                                                                        </v>
          </cell>
          <cell r="C8293" t="str">
            <v xml:space="preserve">UN    </v>
          </cell>
          <cell r="D8293">
            <v>22.7</v>
          </cell>
        </row>
        <row r="8294">
          <cell r="A8294">
            <v>716</v>
          </cell>
          <cell r="B8294" t="str">
            <v xml:space="preserve">BLOCO / TIJOLO DE VIDRO INCOLOR, XADREZ, *20 X 20 X 10* CM (A X L X E)                                                                                                                                                                                                                                                                                                                                                                                                                                    </v>
          </cell>
          <cell r="C8294" t="str">
            <v xml:space="preserve">UN    </v>
          </cell>
          <cell r="D8294">
            <v>25.67</v>
          </cell>
        </row>
        <row r="8295">
          <cell r="A8295">
            <v>38783</v>
          </cell>
          <cell r="B8295" t="str">
            <v xml:space="preserve">BLOCO CERAMICO / TIJOLO VAZADO PARA ALVENARIA DE VEDACAO, FUROS NA HORIZONTAL DE 11,5 X 19 X 19 CM (L X A X C)                                                                                                                                                                                                                                                                                                                                                                                            </v>
          </cell>
          <cell r="C8295" t="str">
            <v xml:space="preserve">UN    </v>
          </cell>
          <cell r="D8295">
            <v>0.67</v>
          </cell>
        </row>
        <row r="8296">
          <cell r="A8296">
            <v>37593</v>
          </cell>
          <cell r="B8296" t="str">
            <v xml:space="preserve">BLOCO CERAMICO / TIJOLO VAZADO PARA ALVENARIA DE VEDACAO, FUROS NA VERTICAL DE 14 X 19 X 39 CM (L X A X C)                                                                                                                                                                                                                                                                                                                                                                                                </v>
          </cell>
          <cell r="C8296" t="str">
            <v xml:space="preserve">UN    </v>
          </cell>
          <cell r="D8296">
            <v>1.84</v>
          </cell>
        </row>
        <row r="8297">
          <cell r="A8297">
            <v>37594</v>
          </cell>
          <cell r="B8297" t="str">
            <v xml:space="preserve">BLOCO CERAMICO / TIJOLO VAZADO PARA ALVENARIA DE VEDACAO, FUROS NA VERTICAL DE 19 X 19 X 39 CM (L X A X C)                                                                                                                                                                                                                                                                                                                                                                                                </v>
          </cell>
          <cell r="C8297" t="str">
            <v xml:space="preserve">UN    </v>
          </cell>
          <cell r="D8297">
            <v>2.1800000000000002</v>
          </cell>
        </row>
        <row r="8298">
          <cell r="A8298">
            <v>37592</v>
          </cell>
          <cell r="B8298" t="str">
            <v xml:space="preserve">BLOCO CERAMICO / TIJOLO VAZADO PARA ALVENARIA DE VEDACAO, FUROS NA VERTICAL DE 9 X 19 X 39 CM (L X A X C)                                                                                                                                                                                                                                                                                                                                                                                                 </v>
          </cell>
          <cell r="C8298" t="str">
            <v xml:space="preserve">UN    </v>
          </cell>
          <cell r="D8298">
            <v>1.45</v>
          </cell>
        </row>
        <row r="8299">
          <cell r="A8299">
            <v>44466</v>
          </cell>
          <cell r="B8299" t="str">
            <v xml:space="preserve">BLOCO CERAMICO / TIJOLO VAZADO PARA ALVENARIA DE VEDACAO, FUROS NA VERTICAL, 11,5 X 19 X 29 CM (L X A X C)                                                                                                                                                                                                                                                                                                                                                                                                </v>
          </cell>
          <cell r="C8299" t="str">
            <v xml:space="preserve">UN    </v>
          </cell>
          <cell r="D8299">
            <v>1.37</v>
          </cell>
        </row>
        <row r="8300">
          <cell r="A8300">
            <v>44467</v>
          </cell>
          <cell r="B8300" t="str">
            <v xml:space="preserve">BLOCO CERAMICO / TIJOLO VAZADO PARA ALVENARIA DE VEDACAO, FUROS NA VERTICAL, 11,5 X 19 X 39 CM (L X A X C)                                                                                                                                                                                                                                                                                                                                                                                                </v>
          </cell>
          <cell r="C8300" t="str">
            <v xml:space="preserve">UN    </v>
          </cell>
          <cell r="D8300">
            <v>1.64</v>
          </cell>
        </row>
        <row r="8301">
          <cell r="A8301">
            <v>44468</v>
          </cell>
          <cell r="B8301" t="str">
            <v xml:space="preserve">BLOCO CERAMICO / TIJOLO VAZADO PARA ALVENARIA DE VEDACAO, FUROS NA VERTICAL, 14 X 19 X 29 CM (L X A X C)                                                                                                                                                                                                                                                                                                                                                                                                  </v>
          </cell>
          <cell r="C8301" t="str">
            <v xml:space="preserve">UN    </v>
          </cell>
          <cell r="D8301">
            <v>1.43</v>
          </cell>
        </row>
        <row r="8302">
          <cell r="A8302">
            <v>7270</v>
          </cell>
          <cell r="B8302" t="str">
            <v xml:space="preserve">BLOCO CERAMICO / TIJOLO VAZADO PARA ALVENARIA DE VEDACAO, 4 FUROS NA HORIZONTAL DE 9 X 9 X 19 CM (L X A X C)                                                                                                                                                                                                                                                                                                                                                                                              </v>
          </cell>
          <cell r="C8302" t="str">
            <v xml:space="preserve">UN    </v>
          </cell>
          <cell r="D8302">
            <v>0.55000000000000004</v>
          </cell>
        </row>
        <row r="8303">
          <cell r="A8303">
            <v>7267</v>
          </cell>
          <cell r="B8303" t="str">
            <v xml:space="preserve">BLOCO CERAMICO / TIJOLO VAZADO PARA ALVENARIA DE VEDACAO, 6 FUROS NA HORIZONTAL DE 9 X 14 X 19 CM (L X A X C)                                                                                                                                                                                                                                                                                                                                                                                             </v>
          </cell>
          <cell r="C8303" t="str">
            <v xml:space="preserve">UN    </v>
          </cell>
          <cell r="D8303">
            <v>0.46</v>
          </cell>
        </row>
        <row r="8304">
          <cell r="A8304">
            <v>44460</v>
          </cell>
          <cell r="B8304" t="str">
            <v xml:space="preserve">BLOCO CERAMICO / TIJOLO VAZADO PARA ALVENARIA DE VEDACAO, 6 FUROS NA HORIZONTAL, 11,5 X 19 X 29 CM (L X A X C)                                                                                                                                                                                                                                                                                                                                                                                            </v>
          </cell>
          <cell r="C8304" t="str">
            <v xml:space="preserve">UN    </v>
          </cell>
          <cell r="D8304">
            <v>0.92</v>
          </cell>
        </row>
        <row r="8305">
          <cell r="A8305">
            <v>44461</v>
          </cell>
          <cell r="B8305" t="str">
            <v xml:space="preserve">BLOCO CERAMICO / TIJOLO VAZADO PARA ALVENARIA DE VEDACAO, 6 FUROS NA HORIZONTAL, 11,5 X 19 X 39 CM (L X A X C)                                                                                                                                                                                                                                                                                                                                                                                            </v>
          </cell>
          <cell r="C8305" t="str">
            <v xml:space="preserve">UN    </v>
          </cell>
          <cell r="D8305">
            <v>1.26</v>
          </cell>
        </row>
        <row r="8306">
          <cell r="A8306">
            <v>44458</v>
          </cell>
          <cell r="B8306" t="str">
            <v xml:space="preserve">BLOCO CERAMICO / TIJOLO VAZADO PARA ALVENARIA DE VEDACAO, 6 FUROS NA HORIZONTAL, 9 X 14 X 24 CM (L X A X C)                                                                                                                                                                                                                                                                                                                                                                                               </v>
          </cell>
          <cell r="C8306" t="str">
            <v xml:space="preserve">UN    </v>
          </cell>
          <cell r="D8306">
            <v>0.56000000000000005</v>
          </cell>
        </row>
        <row r="8307">
          <cell r="A8307">
            <v>44457</v>
          </cell>
          <cell r="B8307" t="str">
            <v xml:space="preserve">BLOCO CERAMICO / TIJOLO VAZADO PARA ALVENARIA DE VEDACAO, 6 FUROS NA HORIZONTAL, 9 X 19 X 39 CM (L X A X C)                                                                                                                                                                                                                                                                                                                                                                                               </v>
          </cell>
          <cell r="C8307" t="str">
            <v xml:space="preserve">UN    </v>
          </cell>
          <cell r="D8307">
            <v>1.0900000000000001</v>
          </cell>
        </row>
        <row r="8308">
          <cell r="A8308">
            <v>7271</v>
          </cell>
          <cell r="B8308" t="str">
            <v xml:space="preserve">BLOCO CERAMICO / TIJOLO VAZADO PARA ALVENARIA DE VEDACAO, 8 FUROS NA HORIZONTAL DE 9 X 19 X 19 CM (L X A X C)                                                                                                                                                                                                                                                                                                                                                                                             </v>
          </cell>
          <cell r="C8308" t="str">
            <v xml:space="preserve">UN    </v>
          </cell>
          <cell r="D8308">
            <v>0.59</v>
          </cell>
        </row>
        <row r="8309">
          <cell r="A8309">
            <v>7268</v>
          </cell>
          <cell r="B8309" t="str">
            <v xml:space="preserve">BLOCO CERAMICO / TIJOLO VAZADO PARA ALVENARIA DE VEDACAO, 8 FUROS NA HORIZONTAL DE 9 X 19 X 29 CM (L X A X C)                                                                                                                                                                                                                                                                                                                                                                                             </v>
          </cell>
          <cell r="C8309" t="str">
            <v xml:space="preserve">UN    </v>
          </cell>
          <cell r="D8309">
            <v>0.92</v>
          </cell>
        </row>
        <row r="8310">
          <cell r="A8310">
            <v>44459</v>
          </cell>
          <cell r="B8310" t="str">
            <v xml:space="preserve">BLOCO CERAMICO / TIJOLO VAZADO PARA ALVENARIA DE VEDACAO, 9 FUROS NA HORIZONTAL, 11,5 X 14 X 24 CM (L X A X C)                                                                                                                                                                                                                                                                                                                                                                                            </v>
          </cell>
          <cell r="C8310" t="str">
            <v xml:space="preserve">UN    </v>
          </cell>
          <cell r="D8310">
            <v>0.59</v>
          </cell>
        </row>
        <row r="8311">
          <cell r="A8311">
            <v>44462</v>
          </cell>
          <cell r="B8311" t="str">
            <v xml:space="preserve">BLOCO CERAMICO / TIJOLO VAZADO PARA ALVENARIA DE VEDACAO, 9 FUROS NA HORIZONTAL, 14 X 19 X 29 CM (L X A X C)                                                                                                                                                                                                                                                                                                                                                                                              </v>
          </cell>
          <cell r="C8311" t="str">
            <v xml:space="preserve">UN    </v>
          </cell>
          <cell r="D8311">
            <v>1.05</v>
          </cell>
        </row>
        <row r="8312">
          <cell r="A8312">
            <v>44463</v>
          </cell>
          <cell r="B8312" t="str">
            <v xml:space="preserve">BLOCO CERAMICO / TIJOLO VAZADO PARA ALVENARIA DE VEDACAO, 9 FUROS NA HORIZONTAL, 14 X 19 X 39 CM (L X A X C)                                                                                                                                                                                                                                                                                                                                                                                              </v>
          </cell>
          <cell r="C8312" t="str">
            <v xml:space="preserve">UN    </v>
          </cell>
          <cell r="D8312">
            <v>1.35</v>
          </cell>
        </row>
        <row r="8313">
          <cell r="A8313">
            <v>44464</v>
          </cell>
          <cell r="B8313" t="str">
            <v xml:space="preserve">BLOCO CERAMICO / TIJOLO VAZADO PARA ALVENARIA DE VEDACAO, 9 FUROS NA HORIZONTAL, 19 X 19 X 29 CM (L X A X C)                                                                                                                                                                                                                                                                                                                                                                                              </v>
          </cell>
          <cell r="C8313" t="str">
            <v xml:space="preserve">UN    </v>
          </cell>
          <cell r="D8313">
            <v>1.4</v>
          </cell>
        </row>
        <row r="8314">
          <cell r="A8314">
            <v>44465</v>
          </cell>
          <cell r="B8314" t="str">
            <v xml:space="preserve">BLOCO CERAMICO / TIJOLO VAZADO PARA ALVENARIA DE VEDACAO, 9 FUROS NA HORIZONTAL, 19 X 19 X 39 CM (L X A X C)                                                                                                                                                                                                                                                                                                                                                                                              </v>
          </cell>
          <cell r="C8314" t="str">
            <v xml:space="preserve">UN    </v>
          </cell>
          <cell r="D8314">
            <v>1.92</v>
          </cell>
        </row>
        <row r="8315">
          <cell r="A8315">
            <v>41372</v>
          </cell>
          <cell r="B8315" t="str">
            <v xml:space="preserve">BLOCO CONCRETO CELULAR AUTOCLAVADO 12,5 X 30 X 60 CM (E X A X C)                                                                                                                                                                                                                                                                                                                                                                                                                                          </v>
          </cell>
          <cell r="C8315" t="str">
            <v xml:space="preserve">M2    </v>
          </cell>
          <cell r="D8315">
            <v>114.56</v>
          </cell>
        </row>
        <row r="8316">
          <cell r="A8316">
            <v>41371</v>
          </cell>
          <cell r="B8316" t="str">
            <v xml:space="preserve">BLOCO CONCRETO CELULAR AUTOCLAVADO 7,5 X 30 X 60 CM (E X A X C)                                                                                                                                                                                                                                                                                                                                                                                                                                           </v>
          </cell>
          <cell r="C8316" t="str">
            <v xml:space="preserve">M2    </v>
          </cell>
          <cell r="D8316">
            <v>67.709999999999994</v>
          </cell>
        </row>
        <row r="8317">
          <cell r="A8317">
            <v>34556</v>
          </cell>
          <cell r="B8317" t="str">
            <v xml:space="preserve">BLOCO DE CONCRETO ESTRUTURAL 14 X 19 X 29 CM, FBK 10 MPA (NBR 6136)                                                                                                                                                                                                                                                                                                                                                                                                                                       </v>
          </cell>
          <cell r="C8317" t="str">
            <v xml:space="preserve">UN    </v>
          </cell>
          <cell r="D8317">
            <v>4.7699999999999996</v>
          </cell>
        </row>
        <row r="8318">
          <cell r="A8318">
            <v>37873</v>
          </cell>
          <cell r="B8318" t="str">
            <v xml:space="preserve">BLOCO DE CONCRETO ESTRUTURAL 14 X 19 X 29 CM, FBK 12 MPA (NBR 6136)                                                                                                                                                                                                                                                                                                                                                                                                                                       </v>
          </cell>
          <cell r="C8318" t="str">
            <v xml:space="preserve">UN    </v>
          </cell>
          <cell r="D8318">
            <v>4.8600000000000003</v>
          </cell>
        </row>
        <row r="8319">
          <cell r="A8319">
            <v>34564</v>
          </cell>
          <cell r="B8319" t="str">
            <v xml:space="preserve">BLOCO DE CONCRETO ESTRUTURAL 14 X 19 X 29 CM, FBK 14 MPA (NBR 6136)                                                                                                                                                                                                                                                                                                                                                                                                                                       </v>
          </cell>
          <cell r="C8319" t="str">
            <v xml:space="preserve">UN    </v>
          </cell>
          <cell r="D8319">
            <v>5.09</v>
          </cell>
        </row>
        <row r="8320">
          <cell r="A8320">
            <v>34565</v>
          </cell>
          <cell r="B8320" t="str">
            <v xml:space="preserve">BLOCO DE CONCRETO ESTRUTURAL 14 X 19 X 29 CM, FBK 16 MPA (NBR 6136)                                                                                                                                                                                                                                                                                                                                                                                                                                       </v>
          </cell>
          <cell r="C8320" t="str">
            <v xml:space="preserve">UN    </v>
          </cell>
          <cell r="D8320">
            <v>5.38</v>
          </cell>
        </row>
        <row r="8321">
          <cell r="A8321">
            <v>38590</v>
          </cell>
          <cell r="B8321" t="str">
            <v xml:space="preserve">BLOCO DE CONCRETO ESTRUTURAL 14 X 19 X 29 CM, FBK 4,5 MPA (NBR 6136)                                                                                                                                                                                                                                                                                                                                                                                                                                      </v>
          </cell>
          <cell r="C8321" t="str">
            <v xml:space="preserve">UN    </v>
          </cell>
          <cell r="D8321">
            <v>3.98</v>
          </cell>
        </row>
        <row r="8322">
          <cell r="A8322">
            <v>34566</v>
          </cell>
          <cell r="B8322" t="str">
            <v xml:space="preserve">BLOCO DE CONCRETO ESTRUTURAL 14 X 19 X 29 CM, FBK 6 MPA (NBR 6136)                                                                                                                                                                                                                                                                                                                                                                                                                                        </v>
          </cell>
          <cell r="C8322" t="str">
            <v xml:space="preserve">UN    </v>
          </cell>
          <cell r="D8322">
            <v>4.18</v>
          </cell>
        </row>
        <row r="8323">
          <cell r="A8323">
            <v>34567</v>
          </cell>
          <cell r="B8323" t="str">
            <v xml:space="preserve">BLOCO DE CONCRETO ESTRUTURAL 14 X 19 X 29 CM, FBK 8 MPA (NBR 6136)                                                                                                                                                                                                                                                                                                                                                                                                                                        </v>
          </cell>
          <cell r="C8323" t="str">
            <v xml:space="preserve">UN    </v>
          </cell>
          <cell r="D8323">
            <v>4.43</v>
          </cell>
        </row>
        <row r="8324">
          <cell r="A8324">
            <v>38591</v>
          </cell>
          <cell r="B8324" t="str">
            <v xml:space="preserve">BLOCO DE CONCRETO ESTRUTURAL 14 X 19 X 34 CM, FBK 4,5 MPA (NBR 6136)                                                                                                                                                                                                                                                                                                                                                                                                                                      </v>
          </cell>
          <cell r="C8324" t="str">
            <v xml:space="preserve">UN    </v>
          </cell>
          <cell r="D8324">
            <v>4.0199999999999996</v>
          </cell>
        </row>
        <row r="8325">
          <cell r="A8325">
            <v>34568</v>
          </cell>
          <cell r="B8325" t="str">
            <v xml:space="preserve">BLOCO DE CONCRETO ESTRUTURAL 14 X 19 X 39 CM, FBK 10 MPA (NBR 6136)                                                                                                                                                                                                                                                                                                                                                                                                                                       </v>
          </cell>
          <cell r="C8325" t="str">
            <v xml:space="preserve">UN    </v>
          </cell>
          <cell r="D8325">
            <v>5.23</v>
          </cell>
        </row>
        <row r="8326">
          <cell r="A8326">
            <v>34569</v>
          </cell>
          <cell r="B8326" t="str">
            <v xml:space="preserve">BLOCO DE CONCRETO ESTRUTURAL 14 X 19 X 39 CM, FBK 12 MPA (NBR 6136)                                                                                                                                                                                                                                                                                                                                                                                                                                       </v>
          </cell>
          <cell r="C8326" t="str">
            <v xml:space="preserve">UN    </v>
          </cell>
          <cell r="D8326">
            <v>5.38</v>
          </cell>
        </row>
        <row r="8327">
          <cell r="A8327">
            <v>34570</v>
          </cell>
          <cell r="B8327" t="str">
            <v xml:space="preserve">BLOCO DE CONCRETO ESTRUTURAL 14 X 19 X 39 CM, FBK 14 MPA (NBR 6136)                                                                                                                                                                                                                                                                                                                                                                                                                                       </v>
          </cell>
          <cell r="C8327" t="str">
            <v xml:space="preserve">UN    </v>
          </cell>
          <cell r="D8327">
            <v>5.84</v>
          </cell>
        </row>
        <row r="8328">
          <cell r="A8328">
            <v>25070</v>
          </cell>
          <cell r="B8328" t="str">
            <v xml:space="preserve">BLOCO DE CONCRETO ESTRUTURAL 14 X 19 X 39 CM, FBK 4,5 MPA (NBR 6136)                                                                                                                                                                                                                                                                                                                                                                                                                                      </v>
          </cell>
          <cell r="C8328" t="str">
            <v xml:space="preserve">UN    </v>
          </cell>
          <cell r="D8328">
            <v>4.3899999999999997</v>
          </cell>
        </row>
        <row r="8329">
          <cell r="A8329">
            <v>34571</v>
          </cell>
          <cell r="B8329" t="str">
            <v xml:space="preserve">BLOCO DE CONCRETO ESTRUTURAL 14 X 19 X 39 CM, FBK 6 MPA (NBR 6136)                                                                                                                                                                                                                                                                                                                                                                                                                                        </v>
          </cell>
          <cell r="C8329" t="str">
            <v xml:space="preserve">UN    </v>
          </cell>
          <cell r="D8329">
            <v>4.4400000000000004</v>
          </cell>
        </row>
        <row r="8330">
          <cell r="A8330">
            <v>34573</v>
          </cell>
          <cell r="B8330" t="str">
            <v xml:space="preserve">BLOCO DE CONCRETO ESTRUTURAL 14 X 19 X 39 CM, FBK 8 MPA (NBR 6136)                                                                                                                                                                                                                                                                                                                                                                                                                                        </v>
          </cell>
          <cell r="C8330" t="str">
            <v xml:space="preserve">UN    </v>
          </cell>
          <cell r="D8330">
            <v>4.67</v>
          </cell>
        </row>
        <row r="8331">
          <cell r="A8331">
            <v>37107</v>
          </cell>
          <cell r="B8331" t="str">
            <v xml:space="preserve">BLOCO DE CONCRETO ESTRUTURAL 14 X 19 X 39, FCK 16 MPA (NBR 6136)                                                                                                                                                                                                                                                                                                                                                                                                                                          </v>
          </cell>
          <cell r="C8331" t="str">
            <v xml:space="preserve">UN    </v>
          </cell>
          <cell r="D8331">
            <v>6.17</v>
          </cell>
        </row>
        <row r="8332">
          <cell r="A8332">
            <v>34576</v>
          </cell>
          <cell r="B8332" t="str">
            <v xml:space="preserve">BLOCO DE CONCRETO ESTRUTURAL 19 X 19 X 39 CM, FBK 10 MPA (NBR 6136)                                                                                                                                                                                                                                                                                                                                                                                                                                       </v>
          </cell>
          <cell r="C8332" t="str">
            <v xml:space="preserve">UN    </v>
          </cell>
          <cell r="D8332">
            <v>6.8</v>
          </cell>
        </row>
        <row r="8333">
          <cell r="A8333">
            <v>34577</v>
          </cell>
          <cell r="B8333" t="str">
            <v xml:space="preserve">BLOCO DE CONCRETO ESTRUTURAL 19 X 19 X 39 CM, FBK 12 MPA (NBR 6136)                                                                                                                                                                                                                                                                                                                                                                                                                                       </v>
          </cell>
          <cell r="C8333" t="str">
            <v xml:space="preserve">UN    </v>
          </cell>
          <cell r="D8333">
            <v>7.1</v>
          </cell>
        </row>
        <row r="8334">
          <cell r="A8334">
            <v>34578</v>
          </cell>
          <cell r="B8334" t="str">
            <v xml:space="preserve">BLOCO DE CONCRETO ESTRUTURAL 19 X 19 X 39 CM, FBK 14 MPA (NBR 6136)                                                                                                                                                                                                                                                                                                                                                                                                                                       </v>
          </cell>
          <cell r="C8334" t="str">
            <v xml:space="preserve">UN    </v>
          </cell>
          <cell r="D8334">
            <v>7.7</v>
          </cell>
        </row>
        <row r="8335">
          <cell r="A8335">
            <v>34579</v>
          </cell>
          <cell r="B8335" t="str">
            <v xml:space="preserve">BLOCO DE CONCRETO ESTRUTURAL 19 X 19 X 39 CM, FBK 16 MPA (NBR 6136)                                                                                                                                                                                                                                                                                                                                                                                                                                       </v>
          </cell>
          <cell r="C8335" t="str">
            <v xml:space="preserve">UN    </v>
          </cell>
          <cell r="D8335">
            <v>8.2100000000000009</v>
          </cell>
        </row>
        <row r="8336">
          <cell r="A8336">
            <v>25067</v>
          </cell>
          <cell r="B8336" t="str">
            <v xml:space="preserve">BLOCO DE CONCRETO ESTRUTURAL 19 X 19 X 39 CM, FBK 4,5 MPA (NBR 6136)                                                                                                                                                                                                                                                                                                                                                                                                                                      </v>
          </cell>
          <cell r="C8336" t="str">
            <v xml:space="preserve">UN    </v>
          </cell>
          <cell r="D8336">
            <v>5.5</v>
          </cell>
        </row>
        <row r="8337">
          <cell r="A8337">
            <v>34580</v>
          </cell>
          <cell r="B8337" t="str">
            <v xml:space="preserve">BLOCO DE CONCRETO ESTRUTURAL 19 X 19 X 39 CM, FBK 8 MPA (NBR 6136)                                                                                                                                                                                                                                                                                                                                                                                                                                        </v>
          </cell>
          <cell r="C8337" t="str">
            <v xml:space="preserve">UN    </v>
          </cell>
          <cell r="D8337">
            <v>6.13</v>
          </cell>
        </row>
        <row r="8338">
          <cell r="A8338">
            <v>25071</v>
          </cell>
          <cell r="B8338" t="str">
            <v xml:space="preserve">BLOCO DE CONCRETO ESTRUTURAL 9 X 19 X 39 CM, FBK 4,5 MPA (NBR 6136)                                                                                                                                                                                                                                                                                                                                                                                                                                       </v>
          </cell>
          <cell r="C8338" t="str">
            <v xml:space="preserve">UN    </v>
          </cell>
          <cell r="D8338">
            <v>3.05</v>
          </cell>
        </row>
        <row r="8339">
          <cell r="A8339">
            <v>44171</v>
          </cell>
          <cell r="B8339" t="str">
            <v xml:space="preserve">BLOCO DE ENGATE RAPIDO PARA BASTIDOR TIPO M10                                                                                                                                                                                                                                                                                                                                                                                                                                                             </v>
          </cell>
          <cell r="C8339" t="str">
            <v xml:space="preserve">UN    </v>
          </cell>
          <cell r="D8339">
            <v>38.81</v>
          </cell>
        </row>
        <row r="8340">
          <cell r="A8340">
            <v>38395</v>
          </cell>
          <cell r="B8340" t="str">
            <v xml:space="preserve">BLOCO DE ESPUMA MULTIUSO *23X 13 X 8* CM                                                                                                                                                                                                                                                                                                                                                                                                                                                                  </v>
          </cell>
          <cell r="C8340" t="str">
            <v xml:space="preserve">UN    </v>
          </cell>
          <cell r="D8340">
            <v>9.2799999999999994</v>
          </cell>
        </row>
        <row r="8341">
          <cell r="A8341">
            <v>34583</v>
          </cell>
          <cell r="B8341" t="str">
            <v xml:space="preserve">BLOCO DE GESSO COMPACTO / MACICO, BRANCO, E = 10 CM, DIMENSOES *67 X 50* CM                                                                                                                                                                                                                                                                                                                                                                                                                               </v>
          </cell>
          <cell r="C8341" t="str">
            <v xml:space="preserve">M2    </v>
          </cell>
          <cell r="D8341">
            <v>55.79</v>
          </cell>
        </row>
        <row r="8342">
          <cell r="A8342">
            <v>34584</v>
          </cell>
          <cell r="B8342" t="str">
            <v xml:space="preserve">BLOCO DE GESSO VAZADO, BRANCO, E = *7* CM, DIMENSOES *67 X 50* CM                                                                                                                                                                                                                                                                                                                                                                                                                                         </v>
          </cell>
          <cell r="C8342" t="str">
            <v xml:space="preserve">M2    </v>
          </cell>
          <cell r="D8342">
            <v>40.909999999999997</v>
          </cell>
        </row>
        <row r="8343">
          <cell r="A8343">
            <v>709</v>
          </cell>
          <cell r="B8343" t="str">
            <v xml:space="preserve">BLOCO DE POLIETILENO ALTA DENSIDADE, *27* X *30* X *100* CM, ACOMPANHADOS PLACAS TERMINAIS E LONGARINAS, PARA FUNDO DE FILTRO                                                                                                                                                                                                                                                                                                                                                                             </v>
          </cell>
          <cell r="C8343" t="str">
            <v xml:space="preserve">M2    </v>
          </cell>
          <cell r="D8343">
            <v>720.79</v>
          </cell>
        </row>
        <row r="8344">
          <cell r="A8344">
            <v>34599</v>
          </cell>
          <cell r="B8344" t="str">
            <v xml:space="preserve">BLOCO DE VEDACAO CONCRETO APARENTE 9 X 19 X 39 CM (CLASSE C - NBR 6136)                                                                                                                                                                                                                                                                                                                                                                                                                                   </v>
          </cell>
          <cell r="C8344" t="str">
            <v xml:space="preserve">UN    </v>
          </cell>
          <cell r="D8344">
            <v>3.14</v>
          </cell>
        </row>
        <row r="8345">
          <cell r="A8345">
            <v>34592</v>
          </cell>
          <cell r="B8345" t="str">
            <v xml:space="preserve">BLOCO DE VEDACAO CONCRETO 14 X 19 X 29 CM (CLASSE C - NBR 6136)                                                                                                                                                                                                                                                                                                                                                                                                                                           </v>
          </cell>
          <cell r="C8345" t="str">
            <v xml:space="preserve">UN    </v>
          </cell>
          <cell r="D8345">
            <v>3.49</v>
          </cell>
        </row>
        <row r="8346">
          <cell r="A8346">
            <v>37103</v>
          </cell>
          <cell r="B8346" t="str">
            <v xml:space="preserve">BLOCO DE VEDACAO DE CONCRETO APARENTE 14 X 19 X 39 CM (CLASSE C - NBR 6136)                                                                                                                                                                                                                                                                                                                                                                                                                               </v>
          </cell>
          <cell r="C8346" t="str">
            <v xml:space="preserve">UN    </v>
          </cell>
          <cell r="D8346">
            <v>4</v>
          </cell>
        </row>
        <row r="8347">
          <cell r="A8347">
            <v>34555</v>
          </cell>
          <cell r="B8347" t="str">
            <v xml:space="preserve">BLOCO DE VEDACAO DE CONCRETO APARENTE 19 X 19 X 39 CM (CLASSE C - NBR 6136)                                                                                                                                                                                                                                                                                                                                                                                                                               </v>
          </cell>
          <cell r="C8347" t="str">
            <v xml:space="preserve">UN    </v>
          </cell>
          <cell r="D8347">
            <v>5.08</v>
          </cell>
        </row>
        <row r="8348">
          <cell r="A8348">
            <v>674</v>
          </cell>
          <cell r="B8348" t="str">
            <v xml:space="preserve">BLOCO DE VEDACAO DE CONCRETO CELULAR AUTOCLAVADO 10 X 30 X 60 CM (E X A X C)                                                                                                                                                                                                                                                                                                                                                                                                                              </v>
          </cell>
          <cell r="C8348" t="str">
            <v xml:space="preserve">M2    </v>
          </cell>
          <cell r="D8348">
            <v>81.63</v>
          </cell>
        </row>
        <row r="8349">
          <cell r="A8349">
            <v>34600</v>
          </cell>
          <cell r="B8349" t="str">
            <v xml:space="preserve">BLOCO DE VEDACAO DE CONCRETO CELULAR AUTOCLAVADO 15 X 30 X 60 CM (E X A X C)                                                                                                                                                                                                                                                                                                                                                                                                                              </v>
          </cell>
          <cell r="C8349" t="str">
            <v xml:space="preserve">M2    </v>
          </cell>
          <cell r="D8349">
            <v>119.9</v>
          </cell>
        </row>
        <row r="8350">
          <cell r="A8350">
            <v>652</v>
          </cell>
          <cell r="B8350" t="str">
            <v xml:space="preserve">BLOCO DE VEDACAO DE CONCRETO CELULAR AUTOCLAVADO 20 X 30 X 60 CM (E X A X C)                                                                                                                                                                                                                                                                                                                                                                                                                              </v>
          </cell>
          <cell r="C8350" t="str">
            <v xml:space="preserve">M2    </v>
          </cell>
          <cell r="D8350">
            <v>183.67</v>
          </cell>
        </row>
        <row r="8351">
          <cell r="A8351">
            <v>651</v>
          </cell>
          <cell r="B8351" t="str">
            <v xml:space="preserve">BLOCO DE VEDACAO DE CONCRETO 14 X 19 X 39 CM (CLASSE C - NBR 6136)                                                                                                                                                                                                                                                                                                                                                                                                                                        </v>
          </cell>
          <cell r="C8351" t="str">
            <v xml:space="preserve">UN    </v>
          </cell>
          <cell r="D8351">
            <v>3.85</v>
          </cell>
        </row>
        <row r="8352">
          <cell r="A8352">
            <v>654</v>
          </cell>
          <cell r="B8352" t="str">
            <v xml:space="preserve">BLOCO DE VEDACAO DE CONCRETO 19 X 19 X 39 CM (CLASSE C - NBR 6136)                                                                                                                                                                                                                                                                                                                                                                                                                                        </v>
          </cell>
          <cell r="C8352" t="str">
            <v xml:space="preserve">UN    </v>
          </cell>
          <cell r="D8352">
            <v>4.7699999999999996</v>
          </cell>
        </row>
        <row r="8353">
          <cell r="A8353">
            <v>650</v>
          </cell>
          <cell r="B8353" t="str">
            <v xml:space="preserve">BLOCO DE VEDACAO DE CONCRETO, 9 X 19 X 39 CM (CLASSE C - NBR 6136)                                                                                                                                                                                                                                                                                                                                                                                                                                        </v>
          </cell>
          <cell r="C8353" t="str">
            <v xml:space="preserve">UN    </v>
          </cell>
          <cell r="D8353">
            <v>3.08</v>
          </cell>
        </row>
        <row r="8354">
          <cell r="A8354">
            <v>718</v>
          </cell>
          <cell r="B8354" t="str">
            <v xml:space="preserve">BLOCO DE VIDRO / ELEMENTO VAZADO, INCOLOR, VENEZIANA, *20 X 20 X 6* CM (A X L X E)                                                                                                                                                                                                                                                                                                                                                                                                                        </v>
          </cell>
          <cell r="C8354" t="str">
            <v xml:space="preserve">UN    </v>
          </cell>
          <cell r="D8354">
            <v>22.43</v>
          </cell>
        </row>
        <row r="8355">
          <cell r="A8355">
            <v>11981</v>
          </cell>
          <cell r="B8355" t="str">
            <v xml:space="preserve">BLOCO DE VIDRO / ELEMENTO VAZADO, INCOLOR, VENEZIANA, DE *20 X 10 X 8* CM (A X L X E)                                                                                                                                                                                                                                                                                                                                                                                                                     </v>
          </cell>
          <cell r="C8355" t="str">
            <v xml:space="preserve">UN    </v>
          </cell>
          <cell r="D8355">
            <v>21.79</v>
          </cell>
        </row>
        <row r="8356">
          <cell r="A8356">
            <v>34586</v>
          </cell>
          <cell r="B8356" t="str">
            <v xml:space="preserve">BLOCO ESTRUTURAL CERAMICO DE 14 X 19 X 29 CM (L X A X C) E 6,0 MPA                                                                                                                                                                                                                                                                                                                                                                                                                                        </v>
          </cell>
          <cell r="C8356" t="str">
            <v xml:space="preserve">UN    </v>
          </cell>
          <cell r="D8356">
            <v>1.45</v>
          </cell>
        </row>
        <row r="8357">
          <cell r="A8357">
            <v>38603</v>
          </cell>
          <cell r="B8357" t="str">
            <v xml:space="preserve">BLOCO ESTRUTURAL CERAMICO DE 14 X 19 X 34 CM (L X A X C) E 6,0 MPA                                                                                                                                                                                                                                                                                                                                                                                                                                        </v>
          </cell>
          <cell r="C8357" t="str">
            <v xml:space="preserve">UN    </v>
          </cell>
          <cell r="D8357">
            <v>1.73</v>
          </cell>
        </row>
        <row r="8358">
          <cell r="A8358">
            <v>34588</v>
          </cell>
          <cell r="B8358" t="str">
            <v xml:space="preserve">BLOCO ESTRUTURAL CERAMICO DE 14 X 19 X 39 CM (L X A X C) E 6,0 MPA                                                                                                                                                                                                                                                                                                                                                                                                                                        </v>
          </cell>
          <cell r="C8358" t="str">
            <v xml:space="preserve">UN    </v>
          </cell>
          <cell r="D8358">
            <v>1.96</v>
          </cell>
        </row>
        <row r="8359">
          <cell r="A8359">
            <v>34590</v>
          </cell>
          <cell r="B8359" t="str">
            <v xml:space="preserve">BLOCO ESTRUTURAL CERAMICO DE 19 X 19 X 29 CM (L X A X C) E 6,0 MPA                                                                                                                                                                                                                                                                                                                                                                                                                                        </v>
          </cell>
          <cell r="C8359" t="str">
            <v xml:space="preserve">UN    </v>
          </cell>
          <cell r="D8359">
            <v>1.94</v>
          </cell>
        </row>
        <row r="8360">
          <cell r="A8360">
            <v>34591</v>
          </cell>
          <cell r="B8360" t="str">
            <v xml:space="preserve">BLOCO ESTRUTURAL CERAMICO DE 19 X 19 X 39 CM (L X A X C) E 6,0 MPA                                                                                                                                                                                                                                                                                                                                                                                                                                        </v>
          </cell>
          <cell r="C8360" t="str">
            <v xml:space="preserve">UN    </v>
          </cell>
          <cell r="D8360">
            <v>2.37</v>
          </cell>
        </row>
        <row r="8361">
          <cell r="A8361">
            <v>40517</v>
          </cell>
          <cell r="B8361" t="str">
            <v xml:space="preserve">BLOQUETE/PISO DE CONCRETO - MODELO PISOGRAMA/CONCREGRAMA 2 FUROS, DIMENSOES APROX. DE *35 X 15* CM E ESPESSURA DE 7 CM (+/- 1 CM), COR NATURAL                                                                                                                                                                                                                                                                                                                                                            </v>
          </cell>
          <cell r="C8361" t="str">
            <v xml:space="preserve">M2    </v>
          </cell>
          <cell r="D8361">
            <v>64.87</v>
          </cell>
        </row>
        <row r="8362">
          <cell r="A8362">
            <v>40515</v>
          </cell>
          <cell r="B8362" t="str">
            <v xml:space="preserve">BLOQUETE/PISO DE CONCRETO - MODELO PISOGRAMA/CONCREGRAMA/PAVI-GRADE/GRAMEIRO, DIMENSOES APROXIMADAS DE *60 X 45* CM E ESPESSURA DE 8 CM (+/- 1 CM), COR NATURAL                                                                                                                                                                                                                                                                                                                                           </v>
          </cell>
          <cell r="C8362" t="str">
            <v xml:space="preserve">M2    </v>
          </cell>
          <cell r="D8362">
            <v>145.96</v>
          </cell>
        </row>
        <row r="8363">
          <cell r="A8363">
            <v>40524</v>
          </cell>
          <cell r="B8363" t="str">
            <v xml:space="preserve">BLOQUETE/PISO INTERTRAVADO DE CONCRETO - MODELO ONDA/16 FACES/RETANGULAR/TIJOLINHO/PAVER/HOLANDES/PARALELEPIPEDO, *20 X 10* CM, E = 10 CM, RESISTENCIA DE 35 MPA, COR NATURAL                                                                                                                                                                                                                                                                                                                             </v>
          </cell>
          <cell r="C8363" t="str">
            <v xml:space="preserve">M2    </v>
          </cell>
          <cell r="D8363">
            <v>91.22</v>
          </cell>
        </row>
        <row r="8364">
          <cell r="A8364">
            <v>40529</v>
          </cell>
          <cell r="B8364" t="str">
            <v xml:space="preserve">BLOQUETE/PISO INTERTRAVADO DE CONCRETO - MODELO ONDA/16 FACES/RETANGULAR/TIJOLINHO/PAVER/HOLANDES/PARALELEPIPEDO, *20 X 10* CM, E = 10 CM, RESISTENCIA DE 50 MPA, COR NATURAL                                                                                                                                                                                                                                                                                                                             </v>
          </cell>
          <cell r="C8364" t="str">
            <v xml:space="preserve">M2    </v>
          </cell>
          <cell r="D8364">
            <v>93.25</v>
          </cell>
        </row>
        <row r="8365">
          <cell r="A8365">
            <v>36156</v>
          </cell>
          <cell r="B8365" t="str">
            <v xml:space="preserve">BLOQUETE/PISO INTERTRAVADO DE CONCRETO - MODELO ONDA/16 FACES/RETANGULAR/TIJOLINHO/PAVER/HOLANDES/PARALELEPIPEDO, *20 X 10* CM, E = 6 CM, RESISTENCIA DE 35 MPA, COLORIDO                                                                                                                                                                                                                                                                                                                                 </v>
          </cell>
          <cell r="C8365" t="str">
            <v xml:space="preserve">M2    </v>
          </cell>
          <cell r="D8365">
            <v>70.95</v>
          </cell>
        </row>
        <row r="8366">
          <cell r="A8366">
            <v>36155</v>
          </cell>
          <cell r="B8366" t="str">
            <v xml:space="preserve">BLOQUETE/PISO INTERTRAVADO DE CONCRETO - MODELO ONDA/16 FACES/RETANGULAR/TIJOLINHO/PAVER/HOLANDES/PARALELEPIPEDO, *20 X 10* CM, E = 6 CM, RESISTENCIA DE 35 MPA, COR NATURAL                                                                                                                                                                                                                                                                                                                              </v>
          </cell>
          <cell r="C8366" t="str">
            <v xml:space="preserve">M2    </v>
          </cell>
          <cell r="D8366">
            <v>61.25</v>
          </cell>
        </row>
        <row r="8367">
          <cell r="A8367">
            <v>36154</v>
          </cell>
          <cell r="B8367" t="str">
            <v xml:space="preserve">BLOQUETE/PISO INTERTRAVADO DE CONCRETO - MODELO ONDA/16 FACES/RETANGULAR/TIJOLINHO/PAVER/HOLANDES/PARALELEPIPEDO, *20 X 10* CM, E = 8 CM, RESISTENCIA DE 35 MPA, COLORIDO                                                                                                                                                                                                                                                                                                                                 </v>
          </cell>
          <cell r="C8367" t="str">
            <v xml:space="preserve">M2    </v>
          </cell>
          <cell r="D8367">
            <v>85.14</v>
          </cell>
        </row>
        <row r="8368">
          <cell r="A8368">
            <v>36170</v>
          </cell>
          <cell r="B8368" t="str">
            <v xml:space="preserve">BLOQUETE/PISO INTERTRAVADO DE CONCRETO - MODELO ONDA/16 FACES/RETANGULAR/TIJOLINHO/PAVER/HOLANDES/PARALELEPIPEDO, *20 X 10* CM, E = 8 CM, RESISTENCIA DE 35 MPA, COR NATURAL                                                                                                                                                                                                                                                                                                                              </v>
          </cell>
          <cell r="C8368" t="str">
            <v xml:space="preserve">M2    </v>
          </cell>
          <cell r="D8368">
            <v>77.37</v>
          </cell>
        </row>
        <row r="8369">
          <cell r="A8369">
            <v>695</v>
          </cell>
          <cell r="B8369" t="str">
            <v xml:space="preserve">BLOQUETE/PISO INTERTRAVADO DE CONCRETO - MODELO RAQUETE, *22 X 13,5* CM, E = 6 CM, RESISTENCIA DE 35 MPA, COR NATURAL                                                                                                                                                                                                                                                                                                                                                                                     </v>
          </cell>
          <cell r="C8369" t="str">
            <v xml:space="preserve">M2    </v>
          </cell>
          <cell r="D8369">
            <v>62.54</v>
          </cell>
        </row>
        <row r="8370">
          <cell r="A8370">
            <v>679</v>
          </cell>
          <cell r="B8370" t="str">
            <v xml:space="preserve">BLOQUETE/PISO INTERTRAVADO DE CONCRETO - MODELO SEXTAVADO / HEXAGONAL, *25 X 25* CM, E = 10 CM, RESISTENCIA DE 35 MPA, COR NATURAL                                                                                                                                                                                                                                                                                                                                                                        </v>
          </cell>
          <cell r="C8370" t="str">
            <v xml:space="preserve">M2    </v>
          </cell>
          <cell r="D8370">
            <v>93.25</v>
          </cell>
        </row>
        <row r="8371">
          <cell r="A8371">
            <v>711</v>
          </cell>
          <cell r="B8371" t="str">
            <v xml:space="preserve">BLOQUETE/PISO INTERTRAVADO DE CONCRETO - MODELO SEXTAVADO / HEXAGONAL, *25 X 25* CM, E = 6 CM, RESISTENCIA DE 35 MPA, COR NATURAL                                                                                                                                                                                                                                                                                                                                                                         </v>
          </cell>
          <cell r="C8371" t="str">
            <v xml:space="preserve">M2    </v>
          </cell>
          <cell r="D8371">
            <v>61.68</v>
          </cell>
        </row>
        <row r="8372">
          <cell r="A8372">
            <v>712</v>
          </cell>
          <cell r="B8372" t="str">
            <v xml:space="preserve">BLOQUETE/PISO INTERTRAVADO DE CONCRETO - MODELO SEXTAVADO / HEXAGONAL, *25 X 25* CM, E = 8 CM, RESISTENCIA DE 35 MPA, COR NATURAL                                                                                                                                                                                                                                                                                                                                                                         </v>
          </cell>
          <cell r="C8372" t="str">
            <v xml:space="preserve">M2    </v>
          </cell>
          <cell r="D8372">
            <v>77.7</v>
          </cell>
        </row>
        <row r="8373">
          <cell r="A8373">
            <v>12614</v>
          </cell>
          <cell r="B8373" t="str">
            <v xml:space="preserve">BOCAL PVC, PARA CALHA PLUVIAL, DIAMETRO DA SAIDA ENTRE *75 E 120* MM, PARA DRENAGEM PLUVIAL PREDIAL                                                                                                                                                                                                                                                                                                                                                                                                       </v>
          </cell>
          <cell r="C8373" t="str">
            <v xml:space="preserve">UN    </v>
          </cell>
          <cell r="D8373">
            <v>69.400000000000006</v>
          </cell>
        </row>
        <row r="8374">
          <cell r="A8374">
            <v>6140</v>
          </cell>
          <cell r="B8374" t="str">
            <v xml:space="preserve">BOLSA DE LIGACAO EM PVC FLEXIVEL PARA VASO SANITARIO 40 MM (1 1/2")                                                                                                                                                                                                                                                                                                                                                                                                                                       </v>
          </cell>
          <cell r="C8374" t="str">
            <v xml:space="preserve">UN    </v>
          </cell>
          <cell r="D8374">
            <v>4.2</v>
          </cell>
        </row>
        <row r="8375">
          <cell r="A8375">
            <v>38399</v>
          </cell>
          <cell r="B8375" t="str">
            <v xml:space="preserve">BOLSA DE LONA PARA FERRAMENTAS *50 X 35 X 25* CM                                                                                                                                                                                                                                                                                                                                                                                                                                                          </v>
          </cell>
          <cell r="C8375" t="str">
            <v xml:space="preserve">UN    </v>
          </cell>
          <cell r="D8375">
            <v>242.2</v>
          </cell>
        </row>
        <row r="8376">
          <cell r="A8376">
            <v>729</v>
          </cell>
          <cell r="B8376" t="str">
            <v xml:space="preserve">BOMBA CENTRIFUGA COM MOTOR ELETRICO MONOFASICO, POTENCIA 0,33 HP, BOCAIS 1" X 3/4", DIAMETRO DO ROTOR 99 MM, HM/Q = 4 MCA / 8,5 M3/H A 18 MCA / 0,90 M3/H                                                                                                                                                                                                                                                                                                                                                 </v>
          </cell>
          <cell r="C8376" t="str">
            <v xml:space="preserve">UN    </v>
          </cell>
          <cell r="D8376">
            <v>878.5</v>
          </cell>
        </row>
        <row r="8377">
          <cell r="A8377">
            <v>39925</v>
          </cell>
          <cell r="B8377" t="str">
            <v xml:space="preserve">BOMBA CENTRIFUGA MONOESTAGIO COM MOTOR ELETRICO MONOFASICO, POTENCIA 15 HP, DIAMETRO DO ROTOR *173* MM, HM/Q = *30* MCA / *90* M3/H A *45* MCA / *55* M3/H                                                                                                                                                                                                                                                                                                                                                </v>
          </cell>
          <cell r="C8377" t="str">
            <v xml:space="preserve">UN    </v>
          </cell>
          <cell r="D8377">
            <v>12694.24</v>
          </cell>
        </row>
        <row r="8378">
          <cell r="A8378">
            <v>731</v>
          </cell>
          <cell r="B8378" t="str">
            <v xml:space="preserve">BOMBA CENTRIFUGA MOTOR ELETRICO MONOFASICO 0,49 HP BOCAIS 1" X 3/4", DIAMETRO DO ROTOR 110 MM, HM/Q: 6 M / 8,3 M3/H A 20 M / 1,2 M3/H                                                                                                                                                                                                                                                                                                                                                                     </v>
          </cell>
          <cell r="C8378" t="str">
            <v xml:space="preserve">UN    </v>
          </cell>
          <cell r="D8378">
            <v>855</v>
          </cell>
        </row>
        <row r="8379">
          <cell r="A8379">
            <v>10575</v>
          </cell>
          <cell r="B8379" t="str">
            <v xml:space="preserve">BOMBA CENTRIFUGA MOTOR ELETRICO MONOFASICO 0,50 CV DIAMETRO DE SUCCAO X ELEVACAO 3/4" X 3/4", MONOESTAGIO, DIAMETRO DOS ROTORES 114 MM, HM/Q: 2 M / 2,99 M3/H A 24 M / 0,71 M3/H                                                                                                                                                                                                                                                                                                                          </v>
          </cell>
          <cell r="C8379" t="str">
            <v xml:space="preserve">UN    </v>
          </cell>
          <cell r="D8379">
            <v>1334.28</v>
          </cell>
        </row>
        <row r="8380">
          <cell r="A8380">
            <v>733</v>
          </cell>
          <cell r="B8380" t="str">
            <v xml:space="preserve">BOMBA CENTRIFUGA MOTOR ELETRICO MONOFASICO 0,74HP DIAMETRO DE SUCCAO X ELEVACAO 1 1/4" X 1", DIAMETRO DO ROTOR 120 MM, HM/Q: 8 M / 7,70 M3/H A 24 M / 2,80 M3/H                                                                                                                                                                                                                                                                                                                                           </v>
          </cell>
          <cell r="C8380" t="str">
            <v xml:space="preserve">UN    </v>
          </cell>
          <cell r="D8380">
            <v>1460.88</v>
          </cell>
        </row>
        <row r="8381">
          <cell r="A8381">
            <v>732</v>
          </cell>
          <cell r="B8381" t="str">
            <v xml:space="preserve">BOMBA CENTRIFUGA MOTOR ELETRICO TRIFASICO 0,99HP DIAMETRO DE SUCCAO X ELEVACAO 1" X 1", DIAMETRO DO ROTOR 145 MM, HM/Q: 14 M / 8,4 M3/H A 40 M / 0,60 M3/H                                                                                                                                                                                                                                                                                                                                                </v>
          </cell>
          <cell r="C8381" t="str">
            <v xml:space="preserve">UN    </v>
          </cell>
          <cell r="D8381">
            <v>1441.24</v>
          </cell>
        </row>
        <row r="8382">
          <cell r="A8382">
            <v>735</v>
          </cell>
          <cell r="B8382" t="str">
            <v xml:space="preserve">BOMBA CENTRIFUGA MOTOR ELETRICO TRIFASICO 1,48HP DIAMETRO DE SUCCAO X ELEVACAO 1" X 1", 4 ESTAGIOS, DIAMETRO DOS ROTORES 3 X 107 MM + 1 X 100 MM, HM/Q: 10 M / 5,3 M3/H A 70 M / 1,8 M3/H                                                                                                                                                                                                                                                                                                                 </v>
          </cell>
          <cell r="C8382" t="str">
            <v xml:space="preserve">UN    </v>
          </cell>
          <cell r="D8382">
            <v>2563.89</v>
          </cell>
        </row>
        <row r="8383">
          <cell r="A8383">
            <v>737</v>
          </cell>
          <cell r="B8383" t="str">
            <v xml:space="preserve">BOMBA CENTRIFUGA MOTOR ELETRICO TRIFASICO 14,8 HP, DIAMETRO DE SUCCAO X ELEVACAO 2 1/2" X 2", DIAMETRO DO ROTOR 195 MM, HM/Q: 62 M / 55,5 M3/H A 80 M / 31,50 M3/H                                                                                                                                                                                                                                                                                                                                        </v>
          </cell>
          <cell r="C8383" t="str">
            <v xml:space="preserve">UN    </v>
          </cell>
          <cell r="D8383">
            <v>8082.06</v>
          </cell>
        </row>
        <row r="8384">
          <cell r="A8384">
            <v>736</v>
          </cell>
          <cell r="B8384" t="str">
            <v xml:space="preserve">BOMBA CENTRIFUGA MOTOR ELETRICO TRIFASICO 2,96HP, DIAMETRO DE SUCCAO X ELEVACAO 1 1/2" X 1 1/4", DIAMETRO DO ROTOR 148 MM, HM/Q: 34 M / 14,80 M3/H A 40 M / 8,60 M3/H                                                                                                                                                                                                                                                                                                                                     </v>
          </cell>
          <cell r="C8384" t="str">
            <v xml:space="preserve">UN    </v>
          </cell>
          <cell r="D8384">
            <v>2155.77</v>
          </cell>
        </row>
        <row r="8385">
          <cell r="A8385">
            <v>738</v>
          </cell>
          <cell r="B8385" t="str">
            <v xml:space="preserve">BOMBA CENTRIFUGA MOTOR ELETRICO TRIFASICO 5HP, DIAMETRO DE SUCCAO X ELEVACAO 2" X 1 1/2", DIAMETRO DO ROTOR 155 MM, HM/Q: 40 M / 20,40 M3/H A 46 M / 9,20 M3/H                                                                                                                                                                                                                                                                                                                                            </v>
          </cell>
          <cell r="C8385" t="str">
            <v xml:space="preserve">UN    </v>
          </cell>
          <cell r="D8385">
            <v>3747.59</v>
          </cell>
        </row>
        <row r="8386">
          <cell r="A8386">
            <v>740</v>
          </cell>
          <cell r="B8386" t="str">
            <v xml:space="preserve">BOMBA CENTRIFUGA MOTOR ELETRICO TRIFASICO 9,86 DIAMETRO DE SUCCAO X ELEVACAO 1" X 1", 4 ESTAGIOS, DIAMETRO DOS ROTORES 4 X 146 MM, HM/Q: 85 M / 14,9 M3/H A 140 M / 4,2 M3/H                                                                                                                                                                                                                                                                                                                              </v>
          </cell>
          <cell r="C8386" t="str">
            <v xml:space="preserve">UN    </v>
          </cell>
          <cell r="D8386">
            <v>7603.09</v>
          </cell>
        </row>
        <row r="8387">
          <cell r="A8387">
            <v>734</v>
          </cell>
          <cell r="B8387" t="str">
            <v xml:space="preserve">BOMBA CENTRIFUGA, MOTOR ELETRICO TRIFASICO 1,48HP DIAMETRO DE SUCCAO X ELEVACAO 1 1/2" X 1", DIAMETRO DO ROTOR 117 MM, HM/Q: 10 M / 21,9 M3/H A 24 M / 6,1 M3/H                                                                                                                                                                                                                                                                                                                                           </v>
          </cell>
          <cell r="C8387" t="str">
            <v xml:space="preserve">UN    </v>
          </cell>
          <cell r="D8387">
            <v>1545.01</v>
          </cell>
        </row>
        <row r="8388">
          <cell r="A8388">
            <v>39008</v>
          </cell>
          <cell r="B8388" t="str">
            <v xml:space="preserve">BOMBA DE PROJECAO DE CONCRETO SECO, POTENCIA 10 CV, VAZAO 3 M3/H                                                                                                                                                                                                                                                                                                                                                                                                                                          </v>
          </cell>
          <cell r="C8388" t="str">
            <v xml:space="preserve">UN    </v>
          </cell>
          <cell r="D8388">
            <v>55953.5</v>
          </cell>
        </row>
        <row r="8389">
          <cell r="A8389">
            <v>39009</v>
          </cell>
          <cell r="B8389" t="str">
            <v xml:space="preserve">BOMBA DE PROJECAO DE CONCRETO SECO, POTENCIA 10 CV, VAZAO 6 M3/H                                                                                                                                                                                                                                                                                                                                                                                                                                          </v>
          </cell>
          <cell r="C8389" t="str">
            <v xml:space="preserve">UN    </v>
          </cell>
          <cell r="D8389">
            <v>59947.24</v>
          </cell>
        </row>
        <row r="8390">
          <cell r="A8390">
            <v>10587</v>
          </cell>
          <cell r="B8390" t="str">
            <v xml:space="preserve">BOMBA SUBMERSA PARA POCOS TUBULARES PROFUNDOS DIAMETRO DE 4 POLEGADAS, ELETRICA, MONOFASICA, POTENCIA 0,49 HP, 13 ESTAGIOS, BOCAL DE DESCARGA DIAMETRO DE UMA POLEGADA E MEIA, HM/Q = 18 M / 1,90 M3/H A 85 M / 0,60 M3/H                                                                                                                                                                                                                                                                                 </v>
          </cell>
          <cell r="C8390" t="str">
            <v xml:space="preserve">UN    </v>
          </cell>
          <cell r="D8390">
            <v>3477.1</v>
          </cell>
        </row>
        <row r="8391">
          <cell r="A8391">
            <v>759</v>
          </cell>
          <cell r="B8391" t="str">
            <v xml:space="preserve">BOMBA SUBMERSA PARA POCOS TUBULARES PROFUNDOS DIAMETRO DE 4 POLEGADAS, ELETRICA, TRIFASICA, POTENCIA 1,97 HP, 20 ESTAGIOS, BOCAL DE DESCARGA DIAMETRO DE UMA POLEGADA E MEIA, HM/Q = 18 M / 5,40 M3/H A 164 M / 0,80 M3/H                                                                                                                                                                                                                                                                                 </v>
          </cell>
          <cell r="C8391" t="str">
            <v xml:space="preserve">UN    </v>
          </cell>
          <cell r="D8391">
            <v>4999.38</v>
          </cell>
        </row>
        <row r="8392">
          <cell r="A8392">
            <v>761</v>
          </cell>
          <cell r="B8392" t="str">
            <v xml:space="preserve">BOMBA SUBMERSA PARA POCOS TUBULARES PROFUNDOS DIAMETRO DE 4 POLEGADAS, ELETRICA, TRIFASICA, POTENCIA 5,42 HP, 15 ESTAGIOS, BOCAL DE DESCARGA DIAMETRO DE 2 POLEGADAS, HM/Q = 18 M / 18,10 M3/H A 121 M / 2,90 M3/H                                                                                                                                                                                                                                                                                        </v>
          </cell>
          <cell r="C8392" t="str">
            <v xml:space="preserve">UN    </v>
          </cell>
          <cell r="D8392">
            <v>8474.36</v>
          </cell>
        </row>
        <row r="8393">
          <cell r="A8393">
            <v>750</v>
          </cell>
          <cell r="B8393" t="str">
            <v xml:space="preserve">BOMBA SUBMERSA PARA POCOS TUBULARES PROFUNDOS DIAMETRO DE 4 POLEGADAS, ELETRICA, TRIFASICA, POTENCIA 5,42 HP, 29 ESTAGIOS, BOCAL DE DESCARGA DE UMA POLEGADA E MEIA, HM/Q = 18 M / 8,10 M3/H A 201 M / 3,2 M3/H                                                                                                                                                                                                                                                                                           </v>
          </cell>
          <cell r="C8393" t="str">
            <v xml:space="preserve">UN    </v>
          </cell>
          <cell r="D8393">
            <v>8045.73</v>
          </cell>
        </row>
        <row r="8394">
          <cell r="A8394">
            <v>755</v>
          </cell>
          <cell r="B8394" t="str">
            <v xml:space="preserve">BOMBA SUBMERSA PARA POCOS TUBULARES PROFUNDOS DIAMETRO DE 6 POLEGADAS, ELETRICA, TRIFASICA, POTENCIA 27,12 HP, 7 ESTAGIOS, BOCAL DE DESCARGA DIAMETRO DE 4 POLEGADAS, HM/Q = 13,9 M / 90 M3/H A 44,0 M / 25,0 M3/H                                                                                                                                                                                                                                                                                        </v>
          </cell>
          <cell r="C8394" t="str">
            <v xml:space="preserve">UN    </v>
          </cell>
          <cell r="D8394">
            <v>33015.800000000003</v>
          </cell>
        </row>
        <row r="8395">
          <cell r="A8395">
            <v>749</v>
          </cell>
          <cell r="B8395" t="str">
            <v xml:space="preserve">BOMBA SUBMERSA PARA POCOS TUBULARES PROFUNDOS DIAMETRO DE 6 POLEGADAS, ELETRICA, TRIFASICA, POTENCIA 3,45 HP, 5 ESTAGIOS, BOCAL DE DESCARGA DIAMETRO DE 2 POLEGADAS, HM/Q = 68,5 M / 6,12 M3/H A 39,5 M / 14,04 M3/H                                                                                                                                                                                                                                                                                      </v>
          </cell>
          <cell r="C8395" t="str">
            <v xml:space="preserve">UN    </v>
          </cell>
          <cell r="D8395">
            <v>12142.6</v>
          </cell>
        </row>
        <row r="8396">
          <cell r="A8396">
            <v>756</v>
          </cell>
          <cell r="B8396" t="str">
            <v xml:space="preserve">BOMBA SUBMERSA PARA POCOS TUBULARES PROFUNDOS DIAMETRO DE 6 POLEGADAS, ELETRICA, TRIFASICA, POTENCIA 32 HP, 9 ESTAGIOS, BOCAL DE DESCARGA DIAMETRO DE 4 POLEGADAS, HM/Q = 114,0 M / 13,9 M3/H A 57,0 M / 25,0 M3/H                                                                                                                                                                                                                                                                                        </v>
          </cell>
          <cell r="C8396" t="str">
            <v xml:space="preserve">UN    </v>
          </cell>
          <cell r="D8396">
            <v>36008.15</v>
          </cell>
        </row>
        <row r="8397">
          <cell r="A8397">
            <v>10588</v>
          </cell>
          <cell r="B8397" t="str">
            <v xml:space="preserve">BOMBA SUBMERSIVEL, ELETRICA, TRIFASICA, POTENCIA 0,98 HP, DIAMETRO DO ROTOR 142 MM SEMIABERTO, BOCAL DE SAIDA DIAMETRO DE 2 POLEGADAS, HM/Q = 2 M / 32 M3/H A 8 M / 16 M3/H                                                                                                                                                                                                                                                                                                                               </v>
          </cell>
          <cell r="C8397" t="str">
            <v xml:space="preserve">UN    </v>
          </cell>
          <cell r="D8397">
            <v>3609.67</v>
          </cell>
        </row>
        <row r="8398">
          <cell r="A8398">
            <v>10592</v>
          </cell>
          <cell r="B8398" t="str">
            <v xml:space="preserve">BOMBA SUBMERSIVEL, ELETRICA, TRIFASICA, POTENCIA 0,99 HP, DIAMETRO ROTOR 98 MM SEMIABERTO, BOCAL DE SAIDA DIAMETRO 2 POLEGADAS, HM/Q = 2 M / 28,90 M3/H A 14 M / 7 M3/H                                                                                                                                                                                                                                                                                                                                   </v>
          </cell>
          <cell r="C8398" t="str">
            <v xml:space="preserve">UN    </v>
          </cell>
          <cell r="D8398">
            <v>4360</v>
          </cell>
        </row>
        <row r="8399">
          <cell r="A8399">
            <v>10589</v>
          </cell>
          <cell r="B8399" t="str">
            <v xml:space="preserve">BOMBA SUBMERSIVEL, ELETRICA, TRIFASICA, POTENCIA 1,97 HP, DIAMETRO DO ROTOR 144 MM SEMIABERTO, BOCAL DE SAIDA DIAMETRO DE 2 POLEGADAS, HM/Q = 2 M / 26,8 M3/H A 28 M / 4,6 M3/H                                                                                                                                                                                                                                                                                                                           </v>
          </cell>
          <cell r="C8399" t="str">
            <v xml:space="preserve">UN    </v>
          </cell>
          <cell r="D8399">
            <v>5857.38</v>
          </cell>
        </row>
        <row r="8400">
          <cell r="A8400">
            <v>760</v>
          </cell>
          <cell r="B8400" t="str">
            <v xml:space="preserve">BOMBA SUBMERSIVEL, ELETRICA, TRIFASICA, POTENCIA 13 HP, DIAMETRO DO ROTOR 170 MM, BOCAL DE SAIDA DIAMETRO DE 3 POLEGADAS, HM/Q = 11 M / 68,40 M3/H A 72 M / 3,6 M3/H                                                                                                                                                                                                                                                                                                                                      </v>
          </cell>
          <cell r="C8400" t="str">
            <v xml:space="preserve">UN    </v>
          </cell>
          <cell r="D8400">
            <v>32700</v>
          </cell>
        </row>
        <row r="8401">
          <cell r="A8401">
            <v>751</v>
          </cell>
          <cell r="B8401" t="str">
            <v xml:space="preserve">BOMBA SUBMERSIVEL, ELETRICA, TRIFASICA, POTENCIA 2,96 HP, DIAMETRO DO ROTOR 144 MM SEMIABERTO, BOCAL DE SAIDA DIAMETRO DE DUAS POLEGADAS, HM/Q = 2 M / 38,8 M3/H A 28 M / 5 M3/H                                                                                                                                                                                                                                                                                                                          </v>
          </cell>
          <cell r="C8401" t="str">
            <v xml:space="preserve">UN    </v>
          </cell>
          <cell r="D8401">
            <v>5150.25</v>
          </cell>
        </row>
        <row r="8402">
          <cell r="A8402">
            <v>754</v>
          </cell>
          <cell r="B8402" t="str">
            <v xml:space="preserve">BOMBA SUBMERSIVEL, ELETRICA, TRIFASICA, POTENCIA 3,75 HP, DIAMETRO DO ROTOR 90 MM SEMIABERTO, BOCAL DE SAIDA DIAMETRO DE 2 POLEGADAS, HM/Q = 5 M / 61,2 M3/H A 25,5 M / 3,6 M3/H                                                                                                                                                                                                                                                                                                                          </v>
          </cell>
          <cell r="C8402" t="str">
            <v xml:space="preserve">UN    </v>
          </cell>
          <cell r="D8402">
            <v>8175</v>
          </cell>
        </row>
        <row r="8403">
          <cell r="A8403">
            <v>757</v>
          </cell>
          <cell r="B8403" t="str">
            <v xml:space="preserve">BOMBA SUBMERSIVEL, ELETRICA, TRIFASICA, POTENCIA 6 HP, DIAMETRO DO ROTOR 127 MM, BOCAL DE SAIDA DIAMETRO DE 3 POLEGADAS, HM/Q = 7 M / 66,90 M3/H A 26 M / 2,88 M3/H                                                                                                                                                                                                                                                                                                                                       </v>
          </cell>
          <cell r="C8403" t="str">
            <v xml:space="preserve">UN    </v>
          </cell>
          <cell r="D8403">
            <v>16350</v>
          </cell>
        </row>
        <row r="8404">
          <cell r="A8404">
            <v>44489</v>
          </cell>
          <cell r="B8404" t="str">
            <v xml:space="preserve">BOMBA TRIPLEX COM MOTOR A DIESEL, NACIONAL, DIAMETRO DE SUCCAO DE 2 1/2"                                                                                                                                                                                                                                                                                                                                                                                                                                  </v>
          </cell>
          <cell r="C8404" t="str">
            <v xml:space="preserve">UN    </v>
          </cell>
          <cell r="D8404">
            <v>218394.7</v>
          </cell>
        </row>
        <row r="8405">
          <cell r="A8405">
            <v>39917</v>
          </cell>
          <cell r="B8405" t="str">
            <v xml:space="preserve">BOMBA TRIPLEX, PARA INJECAO DE CALDA DE CIMENTO, VAZAO MAXIMA DE *100* LITROS/MINUTO, PRESSAO MAXIMA DE *70* BAR, POTENCIA DE 15 CV                                                                                                                                                                                                                                                                                                                                                                       </v>
          </cell>
          <cell r="C8405" t="str">
            <v xml:space="preserve">UN    </v>
          </cell>
          <cell r="D8405">
            <v>85948.61</v>
          </cell>
        </row>
        <row r="8406">
          <cell r="A8406">
            <v>38167</v>
          </cell>
          <cell r="B8406" t="str">
            <v xml:space="preserve">BORBOLETA PARA JANELA TIPO GUILHOTINA, EM ZAMAC CROMADO                                                                                                                                                                                                                                                                                                                                                                                                                                                   </v>
          </cell>
          <cell r="C8406" t="str">
            <v xml:space="preserve">PAR   </v>
          </cell>
          <cell r="D8406">
            <v>26.4</v>
          </cell>
        </row>
        <row r="8407">
          <cell r="A8407">
            <v>36145</v>
          </cell>
          <cell r="B8407" t="str">
            <v xml:space="preserve">BOTA DE PVC PRETA, CANO MEDIO, SEM FORRO                                                                                                                                                                                                                                                                                                                                                                                                                                                                  </v>
          </cell>
          <cell r="C8407" t="str">
            <v xml:space="preserve">PAR   </v>
          </cell>
          <cell r="D8407">
            <v>40.29</v>
          </cell>
        </row>
        <row r="8408">
          <cell r="A8408">
            <v>12893</v>
          </cell>
          <cell r="B8408" t="str">
            <v xml:space="preserve">BOTA DE SEGURANCA COM BIQUEIRA DE ACO E COLARINHO ACOLCHOADO                                                                                                                                                                                                                                                                                                                                                                                                                                              </v>
          </cell>
          <cell r="C8408" t="str">
            <v xml:space="preserve">PAR   </v>
          </cell>
          <cell r="D8408">
            <v>67.150000000000006</v>
          </cell>
        </row>
        <row r="8409">
          <cell r="A8409">
            <v>11685</v>
          </cell>
          <cell r="B8409" t="str">
            <v xml:space="preserve">BRACO / CANO PARA CHUVEIRO ELETRICO, EM ALUMINIO, 30 CM X 1/2"                                                                                                                                                                                                                                                                                                                                                                                                                                            </v>
          </cell>
          <cell r="C8409" t="str">
            <v xml:space="preserve">UN    </v>
          </cell>
          <cell r="D8409">
            <v>27.59</v>
          </cell>
        </row>
        <row r="8410">
          <cell r="A8410">
            <v>11680</v>
          </cell>
          <cell r="B8410" t="str">
            <v xml:space="preserve">BRACO OU HASTE COM CANOPLA PLASTICA, 1/2 ", PARA CHUVEIRO SIMPLES                                                                                                                                                                                                                                                                                                                                                                                                                                         </v>
          </cell>
          <cell r="C8410" t="str">
            <v xml:space="preserve">UN    </v>
          </cell>
          <cell r="D8410">
            <v>18.32</v>
          </cell>
        </row>
        <row r="8411">
          <cell r="A8411">
            <v>11679</v>
          </cell>
          <cell r="B8411" t="str">
            <v xml:space="preserve">BRACO OU HASTE RETA COM CANOPLA PLASTICA, 1/2 ", PARA CHUVEIRO ELETRICO                                                                                                                                                                                                                                                                                                                                                                                                                                   </v>
          </cell>
          <cell r="C8411" t="str">
            <v xml:space="preserve">UN    </v>
          </cell>
          <cell r="D8411">
            <v>24.84</v>
          </cell>
        </row>
        <row r="8412">
          <cell r="A8412">
            <v>2512</v>
          </cell>
          <cell r="B8412" t="str">
            <v xml:space="preserve">BRACO P/ LUMINARIA PUBLICA 1 X 1,50M ROMAGNOLE OU EQUIV                                                                                                                                                                                                                                                                                                                                                                                                                                                   </v>
          </cell>
          <cell r="C8412" t="str">
            <v xml:space="preserve">UN    </v>
          </cell>
          <cell r="D8412">
            <v>39</v>
          </cell>
        </row>
        <row r="8413">
          <cell r="A8413">
            <v>4374</v>
          </cell>
          <cell r="B8413" t="str">
            <v xml:space="preserve">BUCHA DE NYLON SEM ABA S10                                                                                                                                                                                                                                                                                                                                                                                                                                                                                </v>
          </cell>
          <cell r="C8413" t="str">
            <v xml:space="preserve">UN    </v>
          </cell>
          <cell r="D8413">
            <v>0.37</v>
          </cell>
        </row>
        <row r="8414">
          <cell r="A8414">
            <v>7568</v>
          </cell>
          <cell r="B8414" t="str">
            <v xml:space="preserve">BUCHA DE NYLON SEM ABA S10, COM PARAFUSO DE 6,10 X 65 MM EM ACO ZINCADO COM ROSCA SOBERBA, CABECA CHATA E FENDA PHILLIPS                                                                                                                                                                                                                                                                                                                                                                                  </v>
          </cell>
          <cell r="C8414" t="str">
            <v xml:space="preserve">UN    </v>
          </cell>
          <cell r="D8414">
            <v>0.61</v>
          </cell>
        </row>
        <row r="8415">
          <cell r="A8415">
            <v>7584</v>
          </cell>
          <cell r="B8415" t="str">
            <v xml:space="preserve">BUCHA DE NYLON SEM ABA S12, COM PARAFUSO DE 5/16" X 80 MM EM ACO ZINCADO COM ROSCA SOBERBA E CABECA SEXTAVADA                                                                                                                                                                                                                                                                                                                                                                                             </v>
          </cell>
          <cell r="C8415" t="str">
            <v xml:space="preserve">UN    </v>
          </cell>
          <cell r="D8415">
            <v>0.93</v>
          </cell>
        </row>
        <row r="8416">
          <cell r="A8416">
            <v>11945</v>
          </cell>
          <cell r="B8416" t="str">
            <v xml:space="preserve">BUCHA DE NYLON SEM ABA S4                                                                                                                                                                                                                                                                                                                                                                                                                                                                                 </v>
          </cell>
          <cell r="C8416" t="str">
            <v xml:space="preserve">UN    </v>
          </cell>
          <cell r="D8416">
            <v>0.06</v>
          </cell>
        </row>
        <row r="8417">
          <cell r="A8417">
            <v>11946</v>
          </cell>
          <cell r="B8417" t="str">
            <v xml:space="preserve">BUCHA DE NYLON SEM ABA S5                                                                                                                                                                                                                                                                                                                                                                                                                                                                                 </v>
          </cell>
          <cell r="C8417" t="str">
            <v xml:space="preserve">UN    </v>
          </cell>
          <cell r="D8417">
            <v>0.06</v>
          </cell>
        </row>
        <row r="8418">
          <cell r="A8418">
            <v>4375</v>
          </cell>
          <cell r="B8418" t="str">
            <v xml:space="preserve">BUCHA DE NYLON SEM ABA S6                                                                                                                                                                                                                                                                                                                                                                                                                                                                                 </v>
          </cell>
          <cell r="C8418" t="str">
            <v xml:space="preserve">UN    </v>
          </cell>
          <cell r="D8418">
            <v>0.1</v>
          </cell>
        </row>
        <row r="8419">
          <cell r="A8419">
            <v>11950</v>
          </cell>
          <cell r="B8419" t="str">
            <v xml:space="preserve">BUCHA DE NYLON SEM ABA S6, COM PARAFUSO DE 4,20 X 40 MM EM ACO ZINCADO COM ROSCA SOBERBA, CABECA CHATA E FENDA PHILLIPS                                                                                                                                                                                                                                                                                                                                                                                   </v>
          </cell>
          <cell r="C8419" t="str">
            <v xml:space="preserve">UN    </v>
          </cell>
          <cell r="D8419">
            <v>0.2</v>
          </cell>
        </row>
        <row r="8420">
          <cell r="A8420">
            <v>4376</v>
          </cell>
          <cell r="B8420" t="str">
            <v xml:space="preserve">BUCHA DE NYLON SEM ABA S8                                                                                                                                                                                                                                                                                                                                                                                                                                                                                 </v>
          </cell>
          <cell r="C8420" t="str">
            <v xml:space="preserve">UN    </v>
          </cell>
          <cell r="D8420">
            <v>0.19</v>
          </cell>
        </row>
        <row r="8421">
          <cell r="A8421">
            <v>7583</v>
          </cell>
          <cell r="B8421" t="str">
            <v xml:space="preserve">BUCHA DE NYLON SEM ABA S8, COM PARAFUSO DE 4,80 X 50 MM EM ACO ZINCADO COM ROSCA SOBERBA, CABECA CHATA E FENDA PHILLIPS                                                                                                                                                                                                                                                                                                                                                                                   </v>
          </cell>
          <cell r="C8421" t="str">
            <v xml:space="preserve">UN    </v>
          </cell>
          <cell r="D8421">
            <v>0.41</v>
          </cell>
        </row>
        <row r="8422">
          <cell r="A8422">
            <v>4350</v>
          </cell>
          <cell r="B8422" t="str">
            <v xml:space="preserve">BUCHA DE NYLON, DIAMETRO DO FURO 8 MM, COMPRIMENTO 40 MM, COM PARAFUSO DE ROSCA SOBERBA, CABECA CHATA, FENDA SIMPLES, 4,8 X 50 MM                                                                                                                                                                                                                                                                                                                                                                         </v>
          </cell>
          <cell r="C8422" t="str">
            <v xml:space="preserve">UN    </v>
          </cell>
          <cell r="D8422">
            <v>0.69</v>
          </cell>
        </row>
        <row r="8423">
          <cell r="A8423">
            <v>44400</v>
          </cell>
          <cell r="B8423" t="str">
            <v xml:space="preserve">BUCHA DE REDUCAO CPVC, SOLDAVEL, 54 X 28 MM, PARA AGUA QUENTE                                                                                                                                                                                                                                                                                                                                                                                                                                             </v>
          </cell>
          <cell r="C8423" t="str">
            <v xml:space="preserve">UN    </v>
          </cell>
          <cell r="D8423">
            <v>35.549999999999997</v>
          </cell>
        </row>
        <row r="8424">
          <cell r="A8424">
            <v>39886</v>
          </cell>
          <cell r="B8424" t="str">
            <v xml:space="preserve">BUCHA DE REDUCAO DE COBRE SEM ANEL DE SOLDA, PONTA X BOLSA, 22 X 15 MM                                                                                                                                                                                                                                                                                                                                                                                                                                    </v>
          </cell>
          <cell r="C8424" t="str">
            <v xml:space="preserve">UN    </v>
          </cell>
          <cell r="D8424">
            <v>5.97</v>
          </cell>
        </row>
        <row r="8425">
          <cell r="A8425">
            <v>39887</v>
          </cell>
          <cell r="B8425" t="str">
            <v xml:space="preserve">BUCHA DE REDUCAO DE COBRE SEM ANEL DE SOLDA, PONTA X BOLSA, 28 X 22 MM                                                                                                                                                                                                                                                                                                                                                                                                                                    </v>
          </cell>
          <cell r="C8425" t="str">
            <v xml:space="preserve">UN    </v>
          </cell>
          <cell r="D8425">
            <v>8.9600000000000009</v>
          </cell>
        </row>
        <row r="8426">
          <cell r="A8426">
            <v>39888</v>
          </cell>
          <cell r="B8426" t="str">
            <v xml:space="preserve">BUCHA DE REDUCAO DE COBRE SEM ANEL DE SOLDA, PONTA X BOLSA, 35 X 28 MM                                                                                                                                                                                                                                                                                                                                                                                                                                    </v>
          </cell>
          <cell r="C8426" t="str">
            <v xml:space="preserve">UN    </v>
          </cell>
          <cell r="D8426">
            <v>20.49</v>
          </cell>
        </row>
        <row r="8427">
          <cell r="A8427">
            <v>39890</v>
          </cell>
          <cell r="B8427" t="str">
            <v xml:space="preserve">BUCHA DE REDUCAO DE COBRE SEM ANEL DE SOLDA, PONTA X BOLSA, 42 X 35 MM                                                                                                                                                                                                                                                                                                                                                                                                                                    </v>
          </cell>
          <cell r="C8427" t="str">
            <v xml:space="preserve">UN    </v>
          </cell>
          <cell r="D8427">
            <v>34.979999999999997</v>
          </cell>
        </row>
        <row r="8428">
          <cell r="A8428">
            <v>39891</v>
          </cell>
          <cell r="B8428" t="str">
            <v xml:space="preserve">BUCHA DE REDUCAO DE COBRE SEM ANEL DE SOLDA, PONTA X BOLSA, 54 X 42 MM                                                                                                                                                                                                                                                                                                                                                                                                                                    </v>
          </cell>
          <cell r="C8428" t="str">
            <v xml:space="preserve">UN    </v>
          </cell>
          <cell r="D8428">
            <v>49.32</v>
          </cell>
        </row>
        <row r="8429">
          <cell r="A8429">
            <v>39892</v>
          </cell>
          <cell r="B8429" t="str">
            <v xml:space="preserve">BUCHA DE REDUCAO DE COBRE SEM ANEL DE SOLDA, PONTA X BOLSA, 66 X 54 MM                                                                                                                                                                                                                                                                                                                                                                                                                                    </v>
          </cell>
          <cell r="C8429" t="str">
            <v xml:space="preserve">UN    </v>
          </cell>
          <cell r="D8429">
            <v>153.72999999999999</v>
          </cell>
        </row>
        <row r="8430">
          <cell r="A8430">
            <v>790</v>
          </cell>
          <cell r="B8430" t="str">
            <v xml:space="preserve">BUCHA DE REDUCAO DE FERRO GALVANIZADO, COM ROSCA BSP, DE 1 1/2" X 1 1/4"                                                                                                                                                                                                                                                                                                                                                                                                                                  </v>
          </cell>
          <cell r="C8430" t="str">
            <v xml:space="preserve">UN    </v>
          </cell>
          <cell r="D8430">
            <v>23.11</v>
          </cell>
        </row>
        <row r="8431">
          <cell r="A8431">
            <v>766</v>
          </cell>
          <cell r="B8431" t="str">
            <v xml:space="preserve">BUCHA DE REDUCAO DE FERRO GALVANIZADO, COM ROSCA BSP, DE 1 1/2" X 1/2"                                                                                                                                                                                                                                                                                                                                                                                                                                    </v>
          </cell>
          <cell r="C8431" t="str">
            <v xml:space="preserve">UN    </v>
          </cell>
          <cell r="D8431">
            <v>23.11</v>
          </cell>
        </row>
        <row r="8432">
          <cell r="A8432">
            <v>791</v>
          </cell>
          <cell r="B8432" t="str">
            <v xml:space="preserve">BUCHA DE REDUCAO DE FERRO GALVANIZADO, COM ROSCA BSP, DE 1 1/2" X 1"                                                                                                                                                                                                                                                                                                                                                                                                                                      </v>
          </cell>
          <cell r="C8432" t="str">
            <v xml:space="preserve">UN    </v>
          </cell>
          <cell r="D8432">
            <v>23.11</v>
          </cell>
        </row>
        <row r="8433">
          <cell r="A8433">
            <v>767</v>
          </cell>
          <cell r="B8433" t="str">
            <v xml:space="preserve">BUCHA DE REDUCAO DE FERRO GALVANIZADO, COM ROSCA BSP, DE 1 1/2" X 3/4"                                                                                                                                                                                                                                                                                                                                                                                                                                    </v>
          </cell>
          <cell r="C8433" t="str">
            <v xml:space="preserve">UN    </v>
          </cell>
          <cell r="D8433">
            <v>23.11</v>
          </cell>
        </row>
        <row r="8434">
          <cell r="A8434">
            <v>768</v>
          </cell>
          <cell r="B8434" t="str">
            <v xml:space="preserve">BUCHA DE REDUCAO DE FERRO GALVANIZADO, COM ROSCA BSP, DE 1 1/4" X 1/2"                                                                                                                                                                                                                                                                                                                                                                                                                                    </v>
          </cell>
          <cell r="C8434" t="str">
            <v xml:space="preserve">UN    </v>
          </cell>
          <cell r="D8434">
            <v>18.149999999999999</v>
          </cell>
        </row>
        <row r="8435">
          <cell r="A8435">
            <v>789</v>
          </cell>
          <cell r="B8435" t="str">
            <v xml:space="preserve">BUCHA DE REDUCAO DE FERRO GALVANIZADO, COM ROSCA BSP, DE 1 1/4" X 1"                                                                                                                                                                                                                                                                                                                                                                                                                                      </v>
          </cell>
          <cell r="C8435" t="str">
            <v xml:space="preserve">UN    </v>
          </cell>
          <cell r="D8435">
            <v>17.760000000000002</v>
          </cell>
        </row>
        <row r="8436">
          <cell r="A8436">
            <v>769</v>
          </cell>
          <cell r="B8436" t="str">
            <v xml:space="preserve">BUCHA DE REDUCAO DE FERRO GALVANIZADO, COM ROSCA BSP, DE 1 1/4" X 3/4"                                                                                                                                                                                                                                                                                                                                                                                                                                    </v>
          </cell>
          <cell r="C8436" t="str">
            <v xml:space="preserve">UN    </v>
          </cell>
          <cell r="D8436">
            <v>18.149999999999999</v>
          </cell>
        </row>
        <row r="8437">
          <cell r="A8437">
            <v>770</v>
          </cell>
          <cell r="B8437" t="str">
            <v xml:space="preserve">BUCHA DE REDUCAO DE FERRO GALVANIZADO, COM ROSCA BSP, DE 1/2" X 1/4"                                                                                                                                                                                                                                                                                                                                                                                                                                      </v>
          </cell>
          <cell r="C8437" t="str">
            <v xml:space="preserve">UN    </v>
          </cell>
          <cell r="D8437">
            <v>6.4</v>
          </cell>
        </row>
        <row r="8438">
          <cell r="A8438">
            <v>12394</v>
          </cell>
          <cell r="B8438" t="str">
            <v xml:space="preserve">BUCHA DE REDUCAO DE FERRO GALVANIZADO, COM ROSCA BSP, DE 1/2" X 3/8"                                                                                                                                                                                                                                                                                                                                                                                                                                      </v>
          </cell>
          <cell r="C8438" t="str">
            <v xml:space="preserve">UN    </v>
          </cell>
          <cell r="D8438">
            <v>6.4</v>
          </cell>
        </row>
        <row r="8439">
          <cell r="A8439">
            <v>764</v>
          </cell>
          <cell r="B8439" t="str">
            <v xml:space="preserve">BUCHA DE REDUCAO DE FERRO GALVANIZADO, COM ROSCA BSP, DE 1" X 1/2"                                                                                                                                                                                                                                                                                                                                                                                                                                        </v>
          </cell>
          <cell r="C8439" t="str">
            <v xml:space="preserve">UN    </v>
          </cell>
          <cell r="D8439">
            <v>11.17</v>
          </cell>
        </row>
        <row r="8440">
          <cell r="A8440">
            <v>765</v>
          </cell>
          <cell r="B8440" t="str">
            <v xml:space="preserve">BUCHA DE REDUCAO DE FERRO GALVANIZADO, COM ROSCA BSP, DE 1" X 3/4"                                                                                                                                                                                                                                                                                                                                                                                                                                        </v>
          </cell>
          <cell r="C8440" t="str">
            <v xml:space="preserve">UN    </v>
          </cell>
          <cell r="D8440">
            <v>11.17</v>
          </cell>
        </row>
        <row r="8441">
          <cell r="A8441">
            <v>787</v>
          </cell>
          <cell r="B8441" t="str">
            <v xml:space="preserve">BUCHA DE REDUCAO DE FERRO GALVANIZADO, COM ROSCA BSP, DE 2 1/2" X 1 1/2"                                                                                                                                                                                                                                                                                                                                                                                                                                  </v>
          </cell>
          <cell r="C8441" t="str">
            <v xml:space="preserve">UN    </v>
          </cell>
          <cell r="D8441">
            <v>49.89</v>
          </cell>
        </row>
        <row r="8442">
          <cell r="A8442">
            <v>774</v>
          </cell>
          <cell r="B8442" t="str">
            <v xml:space="preserve">BUCHA DE REDUCAO DE FERRO GALVANIZADO, COM ROSCA BSP, DE 2 1/2" X 1 1/4"                                                                                                                                                                                                                                                                                                                                                                                                                                  </v>
          </cell>
          <cell r="C8442" t="str">
            <v xml:space="preserve">UN    </v>
          </cell>
          <cell r="D8442">
            <v>49.89</v>
          </cell>
        </row>
        <row r="8443">
          <cell r="A8443">
            <v>773</v>
          </cell>
          <cell r="B8443" t="str">
            <v xml:space="preserve">BUCHA DE REDUCAO DE FERRO GALVANIZADO, COM ROSCA BSP, DE 2 1/2" X 1"                                                                                                                                                                                                                                                                                                                                                                                                                                      </v>
          </cell>
          <cell r="C8443" t="str">
            <v xml:space="preserve">UN    </v>
          </cell>
          <cell r="D8443">
            <v>49.89</v>
          </cell>
        </row>
        <row r="8444">
          <cell r="A8444">
            <v>775</v>
          </cell>
          <cell r="B8444" t="str">
            <v xml:space="preserve">BUCHA DE REDUCAO DE FERRO GALVANIZADO, COM ROSCA BSP, DE 2 1/2" X 2"                                                                                                                                                                                                                                                                                                                                                                                                                                      </v>
          </cell>
          <cell r="C8444" t="str">
            <v xml:space="preserve">UN    </v>
          </cell>
          <cell r="D8444">
            <v>49.89</v>
          </cell>
        </row>
        <row r="8445">
          <cell r="A8445">
            <v>788</v>
          </cell>
          <cell r="B8445" t="str">
            <v xml:space="preserve">BUCHA DE REDUCAO DE FERRO GALVANIZADO, COM ROSCA BSP, DE 2" X 1 1/2"                                                                                                                                                                                                                                                                                                                                                                                                                                      </v>
          </cell>
          <cell r="C8445" t="str">
            <v xml:space="preserve">UN    </v>
          </cell>
          <cell r="D8445">
            <v>31.01</v>
          </cell>
        </row>
        <row r="8446">
          <cell r="A8446">
            <v>772</v>
          </cell>
          <cell r="B8446" t="str">
            <v xml:space="preserve">BUCHA DE REDUCAO DE FERRO GALVANIZADO, COM ROSCA BSP, DE 2" X 1 1/4"                                                                                                                                                                                                                                                                                                                                                                                                                                      </v>
          </cell>
          <cell r="C8446" t="str">
            <v xml:space="preserve">UN    </v>
          </cell>
          <cell r="D8446">
            <v>31.01</v>
          </cell>
        </row>
        <row r="8447">
          <cell r="A8447">
            <v>771</v>
          </cell>
          <cell r="B8447" t="str">
            <v xml:space="preserve">BUCHA DE REDUCAO DE FERRO GALVANIZADO, COM ROSCA BSP, DE 2" X 1"                                                                                                                                                                                                                                                                                                                                                                                                                                          </v>
          </cell>
          <cell r="C8447" t="str">
            <v xml:space="preserve">UN    </v>
          </cell>
          <cell r="D8447">
            <v>31.01</v>
          </cell>
        </row>
        <row r="8448">
          <cell r="A8448">
            <v>779</v>
          </cell>
          <cell r="B8448" t="str">
            <v xml:space="preserve">BUCHA DE REDUCAO DE FERRO GALVANIZADO, COM ROSCA BSP, DE 3/4" X 1/2"                                                                                                                                                                                                                                                                                                                                                                                                                                      </v>
          </cell>
          <cell r="C8448" t="str">
            <v xml:space="preserve">UN    </v>
          </cell>
          <cell r="D8448">
            <v>7.71</v>
          </cell>
        </row>
        <row r="8449">
          <cell r="A8449">
            <v>776</v>
          </cell>
          <cell r="B8449" t="str">
            <v xml:space="preserve">BUCHA DE REDUCAO DE FERRO GALVANIZADO, COM ROSCA BSP, DE 3" X 1 1/2"                                                                                                                                                                                                                                                                                                                                                                                                                                      </v>
          </cell>
          <cell r="C8449" t="str">
            <v xml:space="preserve">UN    </v>
          </cell>
          <cell r="D8449">
            <v>73.55</v>
          </cell>
        </row>
        <row r="8450">
          <cell r="A8450">
            <v>777</v>
          </cell>
          <cell r="B8450" t="str">
            <v xml:space="preserve">BUCHA DE REDUCAO DE FERRO GALVANIZADO, COM ROSCA BSP, DE 3" X 1 1/4"                                                                                                                                                                                                                                                                                                                                                                                                                                      </v>
          </cell>
          <cell r="C8450" t="str">
            <v xml:space="preserve">UN    </v>
          </cell>
          <cell r="D8450">
            <v>71.5</v>
          </cell>
        </row>
        <row r="8451">
          <cell r="A8451">
            <v>780</v>
          </cell>
          <cell r="B8451" t="str">
            <v xml:space="preserve">BUCHA DE REDUCAO DE FERRO GALVANIZADO, COM ROSCA BSP, DE 3" X 2 1/2"                                                                                                                                                                                                                                                                                                                                                                                                                                      </v>
          </cell>
          <cell r="C8451" t="str">
            <v xml:space="preserve">UN    </v>
          </cell>
          <cell r="D8451">
            <v>71.86</v>
          </cell>
        </row>
        <row r="8452">
          <cell r="A8452">
            <v>778</v>
          </cell>
          <cell r="B8452" t="str">
            <v xml:space="preserve">BUCHA DE REDUCAO DE FERRO GALVANIZADO, COM ROSCA BSP, DE 3" X 2"                                                                                                                                                                                                                                                                                                                                                                                                                                          </v>
          </cell>
          <cell r="C8452" t="str">
            <v xml:space="preserve">UN    </v>
          </cell>
          <cell r="D8452">
            <v>73.55</v>
          </cell>
        </row>
        <row r="8453">
          <cell r="A8453">
            <v>781</v>
          </cell>
          <cell r="B8453" t="str">
            <v xml:space="preserve">BUCHA DE REDUCAO DE FERRO GALVANIZADO, COM ROSCA BSP, DE 4" X 2 1/2"                                                                                                                                                                                                                                                                                                                                                                                                                                      </v>
          </cell>
          <cell r="C8453" t="str">
            <v xml:space="preserve">UN    </v>
          </cell>
          <cell r="D8453">
            <v>135.9</v>
          </cell>
        </row>
        <row r="8454">
          <cell r="A8454">
            <v>786</v>
          </cell>
          <cell r="B8454" t="str">
            <v xml:space="preserve">BUCHA DE REDUCAO DE FERRO GALVANIZADO, COM ROSCA BSP, DE 4" X 2"                                                                                                                                                                                                                                                                                                                                                                                                                                          </v>
          </cell>
          <cell r="C8454" t="str">
            <v xml:space="preserve">UN    </v>
          </cell>
          <cell r="D8454">
            <v>135.9</v>
          </cell>
        </row>
        <row r="8455">
          <cell r="A8455">
            <v>782</v>
          </cell>
          <cell r="B8455" t="str">
            <v xml:space="preserve">BUCHA DE REDUCAO DE FERRO GALVANIZADO, COM ROSCA BSP, DE 4" X 3"                                                                                                                                                                                                                                                                                                                                                                                                                                          </v>
          </cell>
          <cell r="C8455" t="str">
            <v xml:space="preserve">UN    </v>
          </cell>
          <cell r="D8455">
            <v>135.9</v>
          </cell>
        </row>
        <row r="8456">
          <cell r="A8456">
            <v>783</v>
          </cell>
          <cell r="B8456" t="str">
            <v xml:space="preserve">BUCHA DE REDUCAO DE FERRO GALVANIZADO, COM ROSCA BSP, DE 5" X 4"                                                                                                                                                                                                                                                                                                                                                                                                                                          </v>
          </cell>
          <cell r="C8456" t="str">
            <v xml:space="preserve">UN    </v>
          </cell>
          <cell r="D8456">
            <v>371.95</v>
          </cell>
        </row>
        <row r="8457">
          <cell r="A8457">
            <v>785</v>
          </cell>
          <cell r="B8457" t="str">
            <v xml:space="preserve">BUCHA DE REDUCAO DE FERRO GALVANIZADO, COM ROSCA BSP, DE 6" X 4"                                                                                                                                                                                                                                                                                                                                                                                                                                          </v>
          </cell>
          <cell r="C8457" t="str">
            <v xml:space="preserve">UN    </v>
          </cell>
          <cell r="D8457">
            <v>393</v>
          </cell>
        </row>
        <row r="8458">
          <cell r="A8458">
            <v>784</v>
          </cell>
          <cell r="B8458" t="str">
            <v xml:space="preserve">BUCHA DE REDUCAO DE FERRO GALVANIZADO, COM ROSCA BSP, DE 6" X 5"                                                                                                                                                                                                                                                                                                                                                                                                                                          </v>
          </cell>
          <cell r="C8458" t="str">
            <v xml:space="preserve">UN    </v>
          </cell>
          <cell r="D8458">
            <v>421.59</v>
          </cell>
        </row>
        <row r="8459">
          <cell r="A8459">
            <v>828</v>
          </cell>
          <cell r="B8459" t="str">
            <v xml:space="preserve">BUCHA DE REDUCAO DE PVC, SOLDAVEL, CURTA, COM 25 X 20 MM, PARA AGUA FRIA PREDIAL                                                                                                                                                                                                                                                                                                                                                                                                                          </v>
          </cell>
          <cell r="C8459" t="str">
            <v xml:space="preserve">UN    </v>
          </cell>
          <cell r="D8459">
            <v>0.71</v>
          </cell>
        </row>
        <row r="8460">
          <cell r="A8460">
            <v>829</v>
          </cell>
          <cell r="B8460" t="str">
            <v xml:space="preserve">BUCHA DE REDUCAO DE PVC, SOLDAVEL, CURTA, COM 32 X 25 MM, PARA AGUA FRIA PREDIAL                                                                                                                                                                                                                                                                                                                                                                                                                          </v>
          </cell>
          <cell r="C8460" t="str">
            <v xml:space="preserve">UN    </v>
          </cell>
          <cell r="D8460">
            <v>1.1499999999999999</v>
          </cell>
        </row>
        <row r="8461">
          <cell r="A8461">
            <v>812</v>
          </cell>
          <cell r="B8461" t="str">
            <v xml:space="preserve">BUCHA DE REDUCAO DE PVC, SOLDAVEL, CURTA, COM 40 X 32 MM, PARA AGUA FRIA PREDIAL                                                                                                                                                                                                                                                                                                                                                                                                                          </v>
          </cell>
          <cell r="C8461" t="str">
            <v xml:space="preserve">UN    </v>
          </cell>
          <cell r="D8461">
            <v>2.5299999999999998</v>
          </cell>
        </row>
        <row r="8462">
          <cell r="A8462">
            <v>819</v>
          </cell>
          <cell r="B8462" t="str">
            <v xml:space="preserve">BUCHA DE REDUCAO DE PVC, SOLDAVEL, CURTA, COM 50 X 40 MM, PARA AGUA FRIA PREDIAL                                                                                                                                                                                                                                                                                                                                                                                                                          </v>
          </cell>
          <cell r="C8462" t="str">
            <v xml:space="preserve">UN    </v>
          </cell>
          <cell r="D8462">
            <v>4.3899999999999997</v>
          </cell>
        </row>
        <row r="8463">
          <cell r="A8463">
            <v>818</v>
          </cell>
          <cell r="B8463" t="str">
            <v xml:space="preserve">BUCHA DE REDUCAO DE PVC, SOLDAVEL, CURTA, COM 60 X 50 MM, PARA AGUA FRIA PREDIAL                                                                                                                                                                                                                                                                                                                                                                                                                          </v>
          </cell>
          <cell r="C8463" t="str">
            <v xml:space="preserve">UN    </v>
          </cell>
          <cell r="D8463">
            <v>8.19</v>
          </cell>
        </row>
        <row r="8464">
          <cell r="A8464">
            <v>832</v>
          </cell>
          <cell r="B8464" t="str">
            <v xml:space="preserve">BUCHA DE REDUCAO DE PVC, SOLDAVEL, LONGA, COM 32 X 20 MM, PARA AGUA FRIA PREDIAL                                                                                                                                                                                                                                                                                                                                                                                                                          </v>
          </cell>
          <cell r="C8464" t="str">
            <v xml:space="preserve">UN    </v>
          </cell>
          <cell r="D8464">
            <v>3.38</v>
          </cell>
        </row>
        <row r="8465">
          <cell r="A8465">
            <v>834</v>
          </cell>
          <cell r="B8465" t="str">
            <v xml:space="preserve">BUCHA DE REDUCAO DE PVC, SOLDAVEL, LONGA, COM 40 X 25 MM, PARA AGUA FRIA PREDIAL                                                                                                                                                                                                                                                                                                                                                                                                                          </v>
          </cell>
          <cell r="C8465" t="str">
            <v xml:space="preserve">UN    </v>
          </cell>
          <cell r="D8465">
            <v>4.38</v>
          </cell>
        </row>
        <row r="8466">
          <cell r="A8466">
            <v>813</v>
          </cell>
          <cell r="B8466" t="str">
            <v xml:space="preserve">BUCHA DE REDUCAO DE PVC, SOLDAVEL, LONGA, COM 50 X 25 MM, PARA AGUA FRIA PREDIAL                                                                                                                                                                                                                                                                                                                                                                                                                          </v>
          </cell>
          <cell r="C8466" t="str">
            <v xml:space="preserve">UN    </v>
          </cell>
          <cell r="D8466">
            <v>5.0999999999999996</v>
          </cell>
        </row>
        <row r="8467">
          <cell r="A8467">
            <v>820</v>
          </cell>
          <cell r="B8467" t="str">
            <v xml:space="preserve">BUCHA DE REDUCAO DE PVC, SOLDAVEL, LONGA, COM 50 X 32 MM, PARA AGUA FRIA PREDIAL                                                                                                                                                                                                                                                                                                                                                                                                                          </v>
          </cell>
          <cell r="C8467" t="str">
            <v xml:space="preserve">UN    </v>
          </cell>
          <cell r="D8467">
            <v>6.86</v>
          </cell>
        </row>
        <row r="8468">
          <cell r="A8468">
            <v>816</v>
          </cell>
          <cell r="B8468" t="str">
            <v xml:space="preserve">BUCHA DE REDUCAO DE PVC, SOLDAVEL, LONGA, COM 60 X 25 MM, PARA AGUA FRIA PREDIAL                                                                                                                                                                                                                                                                                                                                                                                                                          </v>
          </cell>
          <cell r="C8468" t="str">
            <v xml:space="preserve">UN    </v>
          </cell>
          <cell r="D8468">
            <v>12.23</v>
          </cell>
        </row>
        <row r="8469">
          <cell r="A8469">
            <v>814</v>
          </cell>
          <cell r="B8469" t="str">
            <v xml:space="preserve">BUCHA DE REDUCAO DE PVC, SOLDAVEL, LONGA, COM 60 X 32 MM, PARA AGUA FRIA PREDIAL                                                                                                                                                                                                                                                                                                                                                                                                                          </v>
          </cell>
          <cell r="C8469" t="str">
            <v xml:space="preserve">UN    </v>
          </cell>
          <cell r="D8469">
            <v>15.19</v>
          </cell>
        </row>
        <row r="8470">
          <cell r="A8470">
            <v>822</v>
          </cell>
          <cell r="B8470" t="str">
            <v xml:space="preserve">BUCHA DE REDUCAO DE PVC, SOLDAVEL, LONGA, COM 60 X 50 MM, PARA AGUA FRIA PREDIAL                                                                                                                                                                                                                                                                                                                                                                                                                          </v>
          </cell>
          <cell r="C8470" t="str">
            <v xml:space="preserve">UN    </v>
          </cell>
          <cell r="D8470">
            <v>19.829999999999998</v>
          </cell>
        </row>
        <row r="8471">
          <cell r="A8471">
            <v>821</v>
          </cell>
          <cell r="B8471" t="str">
            <v xml:space="preserve">BUCHA DE REDUCAO DE PVC, SOLDAVEL, LONGA, COM 75 X 50 MM, PARA AGUA FRIA PREDIAL                                                                                                                                                                                                                                                                                                                                                                                                                          </v>
          </cell>
          <cell r="C8471" t="str">
            <v xml:space="preserve">UN    </v>
          </cell>
          <cell r="D8471">
            <v>22.68</v>
          </cell>
        </row>
        <row r="8472">
          <cell r="A8472">
            <v>20086</v>
          </cell>
          <cell r="B8472" t="str">
            <v xml:space="preserve">BUCHA DE REDUCAO DE PVC, SOLDAVEL, LONGA, 50 X 40 MM, PARA ESGOTO PREDIAL                                                                                                                                                                                                                                                                                                                                                                                                                                 </v>
          </cell>
          <cell r="C8472" t="str">
            <v xml:space="preserve">UN    </v>
          </cell>
          <cell r="D8472">
            <v>3.97</v>
          </cell>
        </row>
        <row r="8473">
          <cell r="A8473">
            <v>39191</v>
          </cell>
          <cell r="B8473" t="str">
            <v xml:space="preserve">BUCHA DE REDUCAO EM ALUMINIO, COM ROSCA, DE 1 1/2" X 1 1/4", PARA ELETRODUTO                                                                                                                                                                                                                                                                                                                                                                                                                              </v>
          </cell>
          <cell r="C8473" t="str">
            <v xml:space="preserve">UN    </v>
          </cell>
          <cell r="D8473">
            <v>20.74</v>
          </cell>
        </row>
        <row r="8474">
          <cell r="A8474">
            <v>39190</v>
          </cell>
          <cell r="B8474" t="str">
            <v xml:space="preserve">BUCHA DE REDUCAO EM ALUMINIO, COM ROSCA, DE 1 1/2" X 1", PARA ELETRODUTO                                                                                                                                                                                                                                                                                                                                                                                                                                  </v>
          </cell>
          <cell r="C8474" t="str">
            <v xml:space="preserve">UN    </v>
          </cell>
          <cell r="D8474">
            <v>21.67</v>
          </cell>
        </row>
        <row r="8475">
          <cell r="A8475">
            <v>39189</v>
          </cell>
          <cell r="B8475" t="str">
            <v xml:space="preserve">BUCHA DE REDUCAO EM ALUMINIO, COM ROSCA, DE 1 1/2" X 3/4", PARA ELETRODUTO                                                                                                                                                                                                                                                                                                                                                                                                                                </v>
          </cell>
          <cell r="C8475" t="str">
            <v xml:space="preserve">UN    </v>
          </cell>
          <cell r="D8475">
            <v>22.93</v>
          </cell>
        </row>
        <row r="8476">
          <cell r="A8476">
            <v>39186</v>
          </cell>
          <cell r="B8476" t="str">
            <v xml:space="preserve">BUCHA DE REDUCAO EM ALUMINIO, COM ROSCA, DE 1 1/4" X 1/2", PARA ELETRODUTO                                                                                                                                                                                                                                                                                                                                                                                                                                </v>
          </cell>
          <cell r="C8476" t="str">
            <v xml:space="preserve">UN    </v>
          </cell>
          <cell r="D8476">
            <v>20.52</v>
          </cell>
        </row>
        <row r="8477">
          <cell r="A8477">
            <v>39188</v>
          </cell>
          <cell r="B8477" t="str">
            <v xml:space="preserve">BUCHA DE REDUCAO EM ALUMINIO, COM ROSCA, DE 1 1/4" X 1", PARA ELETRODUTO                                                                                                                                                                                                                                                                                                                                                                                                                                  </v>
          </cell>
          <cell r="C8477" t="str">
            <v xml:space="preserve">UN    </v>
          </cell>
          <cell r="D8477">
            <v>16.88</v>
          </cell>
        </row>
        <row r="8478">
          <cell r="A8478">
            <v>39187</v>
          </cell>
          <cell r="B8478" t="str">
            <v xml:space="preserve">BUCHA DE REDUCAO EM ALUMINIO, COM ROSCA, DE 1 1/4" X 3/4", PARA ELETRODUTO                                                                                                                                                                                                                                                                                                                                                                                                                                </v>
          </cell>
          <cell r="C8478" t="str">
            <v xml:space="preserve">UN    </v>
          </cell>
          <cell r="D8478">
            <v>17.690000000000001</v>
          </cell>
        </row>
        <row r="8479">
          <cell r="A8479">
            <v>39184</v>
          </cell>
          <cell r="B8479" t="str">
            <v xml:space="preserve">BUCHA DE REDUCAO EM ALUMINIO, COM ROSCA, DE 1" X 1/2", PARA ELETRODUTO                                                                                                                                                                                                                                                                                                                                                                                                                                    </v>
          </cell>
          <cell r="C8479" t="str">
            <v xml:space="preserve">UN    </v>
          </cell>
          <cell r="D8479">
            <v>6.65</v>
          </cell>
        </row>
        <row r="8480">
          <cell r="A8480">
            <v>39185</v>
          </cell>
          <cell r="B8480" t="str">
            <v xml:space="preserve">BUCHA DE REDUCAO EM ALUMINIO, COM ROSCA, DE 1" X 3/4", PARA ELETRODUTO                                                                                                                                                                                                                                                                                                                                                                                                                                    </v>
          </cell>
          <cell r="C8480" t="str">
            <v xml:space="preserve">UN    </v>
          </cell>
          <cell r="D8480">
            <v>6.07</v>
          </cell>
        </row>
        <row r="8481">
          <cell r="A8481">
            <v>39198</v>
          </cell>
          <cell r="B8481" t="str">
            <v xml:space="preserve">BUCHA DE REDUCAO EM ALUMINIO, COM ROSCA, DE 2 1/2" X 1 1/2", PARA ELETRODUTO                                                                                                                                                                                                                                                                                                                                                                                                                              </v>
          </cell>
          <cell r="C8481" t="str">
            <v xml:space="preserve">UN    </v>
          </cell>
          <cell r="D8481">
            <v>68.05</v>
          </cell>
        </row>
        <row r="8482">
          <cell r="A8482">
            <v>39197</v>
          </cell>
          <cell r="B8482" t="str">
            <v xml:space="preserve">BUCHA DE REDUCAO EM ALUMINIO, COM ROSCA, DE 2 1/2" X 1 1/4", PARA ELETRODUTO                                                                                                                                                                                                                                                                                                                                                                                                                              </v>
          </cell>
          <cell r="C8482" t="str">
            <v xml:space="preserve">UN    </v>
          </cell>
          <cell r="D8482">
            <v>71.08</v>
          </cell>
        </row>
        <row r="8483">
          <cell r="A8483">
            <v>39196</v>
          </cell>
          <cell r="B8483" t="str">
            <v xml:space="preserve">BUCHA DE REDUCAO EM ALUMINIO, COM ROSCA, DE 2 1/2" X 1", PARA ELETRODUTO                                                                                                                                                                                                                                                                                                                                                                                                                                  </v>
          </cell>
          <cell r="C8483" t="str">
            <v xml:space="preserve">UN    </v>
          </cell>
          <cell r="D8483">
            <v>73.31</v>
          </cell>
        </row>
        <row r="8484">
          <cell r="A8484">
            <v>39199</v>
          </cell>
          <cell r="B8484" t="str">
            <v xml:space="preserve">BUCHA DE REDUCAO EM ALUMINIO, COM ROSCA, DE 2 1/2" X 2", PARA ELETRODUTO                                                                                                                                                                                                                                                                                                                                                                                                                                  </v>
          </cell>
          <cell r="C8484" t="str">
            <v xml:space="preserve">UN    </v>
          </cell>
          <cell r="D8484">
            <v>65.489999999999995</v>
          </cell>
        </row>
        <row r="8485">
          <cell r="A8485">
            <v>39195</v>
          </cell>
          <cell r="B8485" t="str">
            <v xml:space="preserve">BUCHA DE REDUCAO EM ALUMINIO, COM ROSCA, DE 2" X 1 1/2", PARA ELETRODUTO                                                                                                                                                                                                                                                                                                                                                                                                                                  </v>
          </cell>
          <cell r="C8485" t="str">
            <v xml:space="preserve">UN    </v>
          </cell>
          <cell r="D8485">
            <v>37.799999999999997</v>
          </cell>
        </row>
        <row r="8486">
          <cell r="A8486">
            <v>39194</v>
          </cell>
          <cell r="B8486" t="str">
            <v xml:space="preserve">BUCHA DE REDUCAO EM ALUMINIO, COM ROSCA, DE 2" X 1 1/4", PARA ELETRODUTO                                                                                                                                                                                                                                                                                                                                                                                                                                  </v>
          </cell>
          <cell r="C8486" t="str">
            <v xml:space="preserve">UN    </v>
          </cell>
          <cell r="D8486">
            <v>40.450000000000003</v>
          </cell>
        </row>
        <row r="8487">
          <cell r="A8487">
            <v>39193</v>
          </cell>
          <cell r="B8487" t="str">
            <v xml:space="preserve">BUCHA DE REDUCAO EM ALUMINIO, COM ROSCA, DE 2" X 1", PARA ELETRODUTO                                                                                                                                                                                                                                                                                                                                                                                                                                      </v>
          </cell>
          <cell r="C8487" t="str">
            <v xml:space="preserve">UN    </v>
          </cell>
          <cell r="D8487">
            <v>44.33</v>
          </cell>
        </row>
        <row r="8488">
          <cell r="A8488">
            <v>39192</v>
          </cell>
          <cell r="B8488" t="str">
            <v xml:space="preserve">BUCHA DE REDUCAO EM ALUMINIO, COM ROSCA, DE 2" X 3/4", PARA ELETRODUTO                                                                                                                                                                                                                                                                                                                                                                                                                                    </v>
          </cell>
          <cell r="C8488" t="str">
            <v xml:space="preserve">UN    </v>
          </cell>
          <cell r="D8488">
            <v>46.12</v>
          </cell>
        </row>
        <row r="8489">
          <cell r="A8489">
            <v>39920</v>
          </cell>
          <cell r="B8489" t="str">
            <v xml:space="preserve">BUCHA DE REDUCAO EM ALUMINIO, COM ROSCA, DE 3/4" X 1/2",  PARA ELETRODUTO                                                                                                                                                                                                                                                                                                                                                                                                                                 </v>
          </cell>
          <cell r="C8489" t="str">
            <v xml:space="preserve">UN    </v>
          </cell>
          <cell r="D8489">
            <v>5.58</v>
          </cell>
        </row>
        <row r="8490">
          <cell r="A8490">
            <v>39201</v>
          </cell>
          <cell r="B8490" t="str">
            <v xml:space="preserve">BUCHA DE REDUCAO EM ALUMINIO, COM ROSCA, DE 3" X 1 1/2", PARA ELETRODUTO                                                                                                                                                                                                                                                                                                                                                                                                                                  </v>
          </cell>
          <cell r="C8490" t="str">
            <v xml:space="preserve">UN    </v>
          </cell>
          <cell r="D8490">
            <v>81.36</v>
          </cell>
        </row>
        <row r="8491">
          <cell r="A8491">
            <v>39200</v>
          </cell>
          <cell r="B8491" t="str">
            <v xml:space="preserve">BUCHA DE REDUCAO EM ALUMINIO, COM ROSCA, DE 3" X 1 1/4", PARA ELETRODUTO                                                                                                                                                                                                                                                                                                                                                                                                                                  </v>
          </cell>
          <cell r="C8491" t="str">
            <v xml:space="preserve">UN    </v>
          </cell>
          <cell r="D8491">
            <v>82.01</v>
          </cell>
        </row>
        <row r="8492">
          <cell r="A8492">
            <v>39203</v>
          </cell>
          <cell r="B8492" t="str">
            <v xml:space="preserve">BUCHA DE REDUCAO EM ALUMINIO, COM ROSCA, DE 3" X 2 1/2", PARA ELETRODUTO                                                                                                                                                                                                                                                                                                                                                                                                                                  </v>
          </cell>
          <cell r="C8492" t="str">
            <v xml:space="preserve">UN    </v>
          </cell>
          <cell r="D8492">
            <v>66.22</v>
          </cell>
        </row>
        <row r="8493">
          <cell r="A8493">
            <v>39202</v>
          </cell>
          <cell r="B8493" t="str">
            <v xml:space="preserve">BUCHA DE REDUCAO EM ALUMINIO, COM ROSCA, DE 3" X 2", PARA ELETRODUTO                                                                                                                                                                                                                                                                                                                                                                                                                                      </v>
          </cell>
          <cell r="C8493" t="str">
            <v xml:space="preserve">UN    </v>
          </cell>
          <cell r="D8493">
            <v>77.790000000000006</v>
          </cell>
        </row>
        <row r="8494">
          <cell r="A8494">
            <v>39205</v>
          </cell>
          <cell r="B8494" t="str">
            <v xml:space="preserve">BUCHA DE REDUCAO EM ALUMINIO, COM ROSCA, DE 4" X 2 1/2", PARA ELETRODUTO                                                                                                                                                                                                                                                                                                                                                                                                                                  </v>
          </cell>
          <cell r="C8494" t="str">
            <v xml:space="preserve">UN    </v>
          </cell>
          <cell r="D8494">
            <v>129.78</v>
          </cell>
        </row>
        <row r="8495">
          <cell r="A8495">
            <v>39204</v>
          </cell>
          <cell r="B8495" t="str">
            <v xml:space="preserve">BUCHA DE REDUCAO EM ALUMINIO, COM ROSCA, DE 4" X 2", PARA ELETRODUTO                                                                                                                                                                                                                                                                                                                                                                                                                                      </v>
          </cell>
          <cell r="C8495" t="str">
            <v xml:space="preserve">UN    </v>
          </cell>
          <cell r="D8495">
            <v>132.91999999999999</v>
          </cell>
        </row>
        <row r="8496">
          <cell r="A8496">
            <v>39206</v>
          </cell>
          <cell r="B8496" t="str">
            <v xml:space="preserve">BUCHA DE REDUCAO EM ALUMINIO, COM ROSCA, DE 4" X 3", PARA ELETRODUTO                                                                                                                                                                                                                                                                                                                                                                                                                                      </v>
          </cell>
          <cell r="C8496" t="str">
            <v xml:space="preserve">UN    </v>
          </cell>
          <cell r="D8496">
            <v>126.1</v>
          </cell>
        </row>
        <row r="8497">
          <cell r="A8497">
            <v>798</v>
          </cell>
          <cell r="B8497" t="str">
            <v xml:space="preserve">BUCHA DE REDUCAO PVC ROSCAVEL 3/4" X 1/2"                                                                                                                                                                                                                                                                                                                                                                                                                                                                 </v>
          </cell>
          <cell r="C8497" t="str">
            <v xml:space="preserve">UN    </v>
          </cell>
          <cell r="D8497">
            <v>1.41</v>
          </cell>
        </row>
        <row r="8498">
          <cell r="A8498">
            <v>797</v>
          </cell>
          <cell r="B8498" t="str">
            <v xml:space="preserve">BUCHA DE REDUCAO PVC, ROSCAVEL 1 1/2" X 1"                                                                                                                                                                                                                                                                                                                                                                                                                                                                </v>
          </cell>
          <cell r="C8498" t="str">
            <v xml:space="preserve">UN    </v>
          </cell>
          <cell r="D8498">
            <v>10.27</v>
          </cell>
        </row>
        <row r="8499">
          <cell r="A8499">
            <v>796</v>
          </cell>
          <cell r="B8499" t="str">
            <v xml:space="preserve">BUCHA DE REDUCAO PVC, ROSCAVEL, 1 1/2" X 3/4"                                                                                                                                                                                                                                                                                                                                                                                                                                                             </v>
          </cell>
          <cell r="C8499" t="str">
            <v xml:space="preserve">UN    </v>
          </cell>
          <cell r="D8499">
            <v>8.7200000000000006</v>
          </cell>
        </row>
        <row r="8500">
          <cell r="A8500">
            <v>799</v>
          </cell>
          <cell r="B8500" t="str">
            <v xml:space="preserve">BUCHA DE REDUCAO PVC, ROSCAVEL, 1" X 1/2"                                                                                                                                                                                                                                                                                                                                                                                                                                                                 </v>
          </cell>
          <cell r="C8500" t="str">
            <v xml:space="preserve">UN    </v>
          </cell>
          <cell r="D8500">
            <v>4.22</v>
          </cell>
        </row>
        <row r="8501">
          <cell r="A8501">
            <v>792</v>
          </cell>
          <cell r="B8501" t="str">
            <v xml:space="preserve">BUCHA DE REDUCAO PVC, ROSCAVEL, 1" X 3/4"                                                                                                                                                                                                                                                                                                                                                                                                                                                                 </v>
          </cell>
          <cell r="C8501" t="str">
            <v xml:space="preserve">UN    </v>
          </cell>
          <cell r="D8501">
            <v>4.09</v>
          </cell>
        </row>
        <row r="8502">
          <cell r="A8502">
            <v>38001</v>
          </cell>
          <cell r="B8502" t="str">
            <v xml:space="preserve">BUCHA DE REDUCAO, CPVC, SOLDAVEL, 22 X 15 MM, PARA AGUA QUENTE                                                                                                                                                                                                                                                                                                                                                                                                                                            </v>
          </cell>
          <cell r="C8502" t="str">
            <v xml:space="preserve">UN    </v>
          </cell>
          <cell r="D8502">
            <v>1.32</v>
          </cell>
        </row>
        <row r="8503">
          <cell r="A8503">
            <v>38002</v>
          </cell>
          <cell r="B8503" t="str">
            <v xml:space="preserve">BUCHA DE REDUCAO, CPVC, SOLDAVEL, 28 X 22 MM, PARA AGUA QUENTE                                                                                                                                                                                                                                                                                                                                                                                                                                            </v>
          </cell>
          <cell r="C8503" t="str">
            <v xml:space="preserve">UN    </v>
          </cell>
          <cell r="D8503">
            <v>4.59</v>
          </cell>
        </row>
        <row r="8504">
          <cell r="A8504">
            <v>38003</v>
          </cell>
          <cell r="B8504" t="str">
            <v xml:space="preserve">BUCHA DE REDUCAO, CPVC, SOLDAVEL, 35 X 28 MM, PARA AGUA QUENTE                                                                                                                                                                                                                                                                                                                                                                                                                                            </v>
          </cell>
          <cell r="C8504" t="str">
            <v xml:space="preserve">UN    </v>
          </cell>
          <cell r="D8504">
            <v>31.34</v>
          </cell>
        </row>
        <row r="8505">
          <cell r="A8505">
            <v>38004</v>
          </cell>
          <cell r="B8505" t="str">
            <v xml:space="preserve">BUCHA DE REDUCAO, CPVC, SOLDAVEL, 42 X 22 MM, PARA AGUA QUENTE                                                                                                                                                                                                                                                                                                                                                                                                                                            </v>
          </cell>
          <cell r="C8505" t="str">
            <v xml:space="preserve">UN    </v>
          </cell>
          <cell r="D8505">
            <v>36.049999999999997</v>
          </cell>
        </row>
        <row r="8506">
          <cell r="A8506">
            <v>44263</v>
          </cell>
          <cell r="B8506" t="str">
            <v xml:space="preserve">BUCHA DE REDUCAO, CPVC, SOLDAVEL, 54 X 35 MM, PARA AGUA QUENTE                                                                                                                                                                                                                                                                                                                                                                                                                                            </v>
          </cell>
          <cell r="C8506" t="str">
            <v xml:space="preserve">UN    </v>
          </cell>
          <cell r="D8506">
            <v>64.709999999999994</v>
          </cell>
        </row>
        <row r="8507">
          <cell r="A8507">
            <v>36327</v>
          </cell>
          <cell r="B8507" t="str">
            <v xml:space="preserve">BUCHA DE REDUCAO, PPR, DN 25 X 20 MM, PARA AGUA QUENTE PREDIAL                                                                                                                                                                                                                                                                                                                                                                                                                                            </v>
          </cell>
          <cell r="C8507" t="str">
            <v xml:space="preserve">UN    </v>
          </cell>
          <cell r="D8507">
            <v>3.57</v>
          </cell>
        </row>
        <row r="8508">
          <cell r="A8508">
            <v>38992</v>
          </cell>
          <cell r="B8508" t="str">
            <v xml:space="preserve">BUCHA DE REDUCAO, PPR, DN 32 X 25 MM, PARA AGUA QUENTE E FRIA PREDIAL                                                                                                                                                                                                                                                                                                                                                                                                                                     </v>
          </cell>
          <cell r="C8508" t="str">
            <v xml:space="preserve">UN    </v>
          </cell>
          <cell r="D8508">
            <v>4.34</v>
          </cell>
        </row>
        <row r="8509">
          <cell r="A8509">
            <v>38993</v>
          </cell>
          <cell r="B8509" t="str">
            <v xml:space="preserve">BUCHA DE REDUCAO, PPR, DN 40 X 25 MM, PARA AGUA QUENTE E FRIA PREDIAL                                                                                                                                                                                                                                                                                                                                                                                                                                     </v>
          </cell>
          <cell r="C8509" t="str">
            <v xml:space="preserve">UN    </v>
          </cell>
          <cell r="D8509">
            <v>11.29</v>
          </cell>
        </row>
        <row r="8510">
          <cell r="A8510">
            <v>44175</v>
          </cell>
          <cell r="B8510" t="str">
            <v xml:space="preserve">BUCHA DE REDUCAO, PPR, DN 50 X 25 MM, PARA AGUA QUENTE E FRIA PREDIAL                                                                                                                                                                                                                                                                                                                                                                                                                                     </v>
          </cell>
          <cell r="C8510" t="str">
            <v xml:space="preserve">UN    </v>
          </cell>
          <cell r="D8510">
            <v>19.71</v>
          </cell>
        </row>
        <row r="8511">
          <cell r="A8511">
            <v>44177</v>
          </cell>
          <cell r="B8511" t="str">
            <v xml:space="preserve">BUCHA DE REDUCAO, PPR, DN 50 X 32 MM, PARA AGUA QUENTE E FRIA PREDIAL                                                                                                                                                                                                                                                                                                                                                                                                                                     </v>
          </cell>
          <cell r="C8511" t="str">
            <v xml:space="preserve">UN    </v>
          </cell>
          <cell r="D8511">
            <v>14.72</v>
          </cell>
        </row>
        <row r="8512">
          <cell r="A8512">
            <v>38418</v>
          </cell>
          <cell r="B8512" t="str">
            <v xml:space="preserve">BUCHA DE REDUCAO, PVC, LONGA, SERIE R, DN 50 X 40 MM, PARA ESGOTO PREDIAL                                                                                                                                                                                                                                                                                                                                                                                                                                 </v>
          </cell>
          <cell r="C8512" t="str">
            <v xml:space="preserve">UN    </v>
          </cell>
          <cell r="D8512">
            <v>6.82</v>
          </cell>
        </row>
        <row r="8513">
          <cell r="A8513">
            <v>39178</v>
          </cell>
          <cell r="B8513" t="str">
            <v xml:space="preserve">BUCHA EM ALUMINIO, COM ROSCA, DE 1 1/2", PARA ELETRODUTO                                                                                                                                                                                                                                                                                                                                                                                                                                                  </v>
          </cell>
          <cell r="C8513" t="str">
            <v xml:space="preserve">UN    </v>
          </cell>
          <cell r="D8513">
            <v>2.2400000000000002</v>
          </cell>
        </row>
        <row r="8514">
          <cell r="A8514">
            <v>39177</v>
          </cell>
          <cell r="B8514" t="str">
            <v xml:space="preserve">BUCHA EM ALUMINIO, COM ROSCA, DE 1 1/4", PARA ELETRODUTO                                                                                                                                                                                                                                                                                                                                                                                                                                                  </v>
          </cell>
          <cell r="C8514" t="str">
            <v xml:space="preserve">UN    </v>
          </cell>
          <cell r="D8514">
            <v>2.0299999999999998</v>
          </cell>
        </row>
        <row r="8515">
          <cell r="A8515">
            <v>39174</v>
          </cell>
          <cell r="B8515" t="str">
            <v xml:space="preserve">BUCHA EM ALUMINIO, COM ROSCA, DE 1/2", PARA ELETRODUTO                                                                                                                                                                                                                                                                                                                                                                                                                                                    </v>
          </cell>
          <cell r="C8515" t="str">
            <v xml:space="preserve">UN    </v>
          </cell>
          <cell r="D8515">
            <v>1.01</v>
          </cell>
        </row>
        <row r="8516">
          <cell r="A8516">
            <v>39176</v>
          </cell>
          <cell r="B8516" t="str">
            <v xml:space="preserve">BUCHA EM ALUMINIO, COM ROSCA, DE 1", PARA ELETRODUTO                                                                                                                                                                                                                                                                                                                                                                                                                                                      </v>
          </cell>
          <cell r="C8516" t="str">
            <v xml:space="preserve">UN    </v>
          </cell>
          <cell r="D8516">
            <v>1.33</v>
          </cell>
        </row>
        <row r="8517">
          <cell r="A8517">
            <v>39180</v>
          </cell>
          <cell r="B8517" t="str">
            <v xml:space="preserve">BUCHA EM ALUMINIO, COM ROSCA, DE 2 1/2", PARA ELETRODUTO                                                                                                                                                                                                                                                                                                                                                                                                                                                  </v>
          </cell>
          <cell r="C8517" t="str">
            <v xml:space="preserve">UN    </v>
          </cell>
          <cell r="D8517">
            <v>6.09</v>
          </cell>
        </row>
        <row r="8518">
          <cell r="A8518">
            <v>39179</v>
          </cell>
          <cell r="B8518" t="str">
            <v xml:space="preserve">BUCHA EM ALUMINIO, COM ROSCA, DE 2", PARA ELETRODUTO                                                                                                                                                                                                                                                                                                                                                                                                                                                      </v>
          </cell>
          <cell r="C8518" t="str">
            <v xml:space="preserve">UN    </v>
          </cell>
          <cell r="D8518">
            <v>5.39</v>
          </cell>
        </row>
        <row r="8519">
          <cell r="A8519">
            <v>39175</v>
          </cell>
          <cell r="B8519" t="str">
            <v xml:space="preserve">BUCHA EM ALUMINIO, COM ROSCA, DE 3/4", PARA ELETRODUTO                                                                                                                                                                                                                                                                                                                                                                                                                                                    </v>
          </cell>
          <cell r="C8519" t="str">
            <v xml:space="preserve">UN    </v>
          </cell>
          <cell r="D8519">
            <v>1.24</v>
          </cell>
        </row>
        <row r="8520">
          <cell r="A8520">
            <v>39217</v>
          </cell>
          <cell r="B8520" t="str">
            <v xml:space="preserve">BUCHA EM ALUMINIO, COM ROSCA, DE 3/8", PARA ELETRODUTO                                                                                                                                                                                                                                                                                                                                                                                                                                                    </v>
          </cell>
          <cell r="C8520" t="str">
            <v xml:space="preserve">UN    </v>
          </cell>
          <cell r="D8520">
            <v>0.95</v>
          </cell>
        </row>
        <row r="8521">
          <cell r="A8521">
            <v>39181</v>
          </cell>
          <cell r="B8521" t="str">
            <v xml:space="preserve">BUCHA EM ALUMINIO, COM ROSCA, DE 3", PARA ELETRODUTO                                                                                                                                                                                                                                                                                                                                                                                                                                                      </v>
          </cell>
          <cell r="C8521" t="str">
            <v xml:space="preserve">UN    </v>
          </cell>
          <cell r="D8521">
            <v>8.17</v>
          </cell>
        </row>
        <row r="8522">
          <cell r="A8522">
            <v>39182</v>
          </cell>
          <cell r="B8522" t="str">
            <v xml:space="preserve">BUCHA EM ALUMINIO, COM ROSCA, DE 4", PARA ELETRODUTO                                                                                                                                                                                                                                                                                                                                                                                                                                                      </v>
          </cell>
          <cell r="C8522" t="str">
            <v xml:space="preserve">UN    </v>
          </cell>
          <cell r="D8522">
            <v>11.49</v>
          </cell>
        </row>
        <row r="8523">
          <cell r="A8523">
            <v>12616</v>
          </cell>
          <cell r="B8523" t="str">
            <v xml:space="preserve">CABECEIRA DIREITA OU ESQUERDA, PVC, PARA CALHA PLUVIAL, DIAMETRO ENTRE *119 E 170* MM, PARA DRENAGEM PLUVIAL PREDIAL                                                                                                                                                                                                                                                                                                                                                                                      </v>
          </cell>
          <cell r="C8523" t="str">
            <v xml:space="preserve">UN    </v>
          </cell>
          <cell r="D8523">
            <v>21.05</v>
          </cell>
        </row>
        <row r="8524">
          <cell r="A8524">
            <v>1049</v>
          </cell>
          <cell r="B8524" t="str">
            <v xml:space="preserve">CABECOTE PARA ENTRADA DE LINHA DE ALIMENTACAO PARA ELETRODUTO, EM LIGA DE ALUMINIO COM ACABAMENTO ANTI CORROSIVO, COM FIXACAO POR ENCAIXE LISO DE 360 GRAUS, DE 1 1/2"                                                                                                                                                                                                                                                                                                                                    </v>
          </cell>
          <cell r="C8524" t="str">
            <v xml:space="preserve">UN    </v>
          </cell>
          <cell r="D8524">
            <v>9.61</v>
          </cell>
        </row>
        <row r="8525">
          <cell r="A8525">
            <v>1099</v>
          </cell>
          <cell r="B8525" t="str">
            <v xml:space="preserve">CABECOTE PARA ENTRADA DE LINHA DE ALIMENTACAO PARA ELETRODUTO, EM LIGA DE ALUMINIO COM ACABAMENTO ANTI CORROSIVO, COM FIXACAO POR ENCAIXE LISO DE 360 GRAUS, DE 1 1/4"                                                                                                                                                                                                                                                                                                                                    </v>
          </cell>
          <cell r="C8525" t="str">
            <v xml:space="preserve">UN    </v>
          </cell>
          <cell r="D8525">
            <v>7.35</v>
          </cell>
        </row>
        <row r="8526">
          <cell r="A8526">
            <v>39678</v>
          </cell>
          <cell r="B8526" t="str">
            <v xml:space="preserve">CABECOTE PARA ENTRADA DE LINHA DE ALIMENTACAO PARA ELETRODUTO, EM LIGA DE ALUMINIO COM ACABAMENTO ANTI CORROSIVO, COM FIXACAO POR ENCAIXE LISO DE 360 GRAUS, DE 1/2"                                                                                                                                                                                                                                                                                                                                      </v>
          </cell>
          <cell r="C8526" t="str">
            <v xml:space="preserve">UN    </v>
          </cell>
          <cell r="D8526">
            <v>2.96</v>
          </cell>
        </row>
        <row r="8527">
          <cell r="A8527">
            <v>1050</v>
          </cell>
          <cell r="B8527" t="str">
            <v xml:space="preserve">CABECOTE PARA ENTRADA DE LINHA DE ALIMENTACAO PARA ELETRODUTO, EM LIGA DE ALUMINIO COM ACABAMENTO ANTI CORROSIVO, COM FIXACAO POR ENCAIXE LISO DE 360 GRAUS, DE 1"                                                                                                                                                                                                                                                                                                                                        </v>
          </cell>
          <cell r="C8527" t="str">
            <v xml:space="preserve">UN    </v>
          </cell>
          <cell r="D8527">
            <v>5.03</v>
          </cell>
        </row>
        <row r="8528">
          <cell r="A8528">
            <v>1101</v>
          </cell>
          <cell r="B8528" t="str">
            <v xml:space="preserve">CABECOTE PARA ENTRADA DE LINHA DE ALIMENTACAO PARA ELETRODUTO, EM LIGA DE ALUMINIO COM ACABAMENTO ANTI CORROSIVO, COM FIXACAO POR ENCAIXE LISO DE 360 GRAUS, DE 2 1/2"                                                                                                                                                                                                                                                                                                                                    </v>
          </cell>
          <cell r="C8528" t="str">
            <v xml:space="preserve">UN    </v>
          </cell>
          <cell r="D8528">
            <v>31.71</v>
          </cell>
        </row>
        <row r="8529">
          <cell r="A8529">
            <v>1100</v>
          </cell>
          <cell r="B8529" t="str">
            <v xml:space="preserve">CABECOTE PARA ENTRADA DE LINHA DE ALIMENTACAO PARA ELETRODUTO, EM LIGA DE ALUMINIO COM ACABAMENTO ANTI CORROSIVO, COM FIXACAO POR ENCAIXE LISO DE 360 GRAUS, DE 2"                                                                                                                                                                                                                                                                                                                                        </v>
          </cell>
          <cell r="C8529" t="str">
            <v xml:space="preserve">UN    </v>
          </cell>
          <cell r="D8529">
            <v>16.36</v>
          </cell>
        </row>
        <row r="8530">
          <cell r="A8530">
            <v>39679</v>
          </cell>
          <cell r="B8530" t="str">
            <v xml:space="preserve">CABECOTE PARA ENTRADA DE LINHA DE ALIMENTACAO PARA ELETRODUTO, EM LIGA DE ALUMINIO COM ACABAMENTO ANTI CORROSIVO, COM FIXACAO POR ENCAIXE LISO DE 360 GRAUS, DE 3 1/2"                                                                                                                                                                                                                                                                                                                                    </v>
          </cell>
          <cell r="C8530" t="str">
            <v xml:space="preserve">UN    </v>
          </cell>
          <cell r="D8530">
            <v>63.21</v>
          </cell>
        </row>
        <row r="8531">
          <cell r="A8531">
            <v>1098</v>
          </cell>
          <cell r="B8531" t="str">
            <v xml:space="preserve">CABECOTE PARA ENTRADA DE LINHA DE ALIMENTACAO PARA ELETRODUTO, EM LIGA DE ALUMINIO COM ACABAMENTO ANTI CORROSIVO, COM FIXACAO POR ENCAIXE LISO DE 360 GRAUS, DE 3/4"                                                                                                                                                                                                                                                                                                                                      </v>
          </cell>
          <cell r="C8531" t="str">
            <v xml:space="preserve">UN    </v>
          </cell>
          <cell r="D8531">
            <v>3.92</v>
          </cell>
        </row>
        <row r="8532">
          <cell r="A8532">
            <v>1102</v>
          </cell>
          <cell r="B8532" t="str">
            <v xml:space="preserve">CABECOTE PARA ENTRADA DE LINHA DE ALIMENTACAO PARA ELETRODUTO, EM LIGA DE ALUMINIO COM ACABAMENTO ANTI CORROSIVO, COM FIXACAO POR ENCAIXE LISO DE 360 GRAUS, DE 3"                                                                                                                                                                                                                                                                                                                                        </v>
          </cell>
          <cell r="C8532" t="str">
            <v xml:space="preserve">UN    </v>
          </cell>
          <cell r="D8532">
            <v>47.29</v>
          </cell>
        </row>
        <row r="8533">
          <cell r="A8533">
            <v>1051</v>
          </cell>
          <cell r="B8533" t="str">
            <v xml:space="preserve">CABECOTE PARA ENTRADA DE LINHA DE ALIMENTACAO PARA ELETRODUTO, EM LIGA DE ALUMINIO COM ACABAMENTO ANTI CORROSIVO, COM FIXACAO POR ENCAIXE LISO DE 360 GRAUS, DE 4"                                                                                                                                                                                                                                                                                                                                        </v>
          </cell>
          <cell r="C8533" t="str">
            <v xml:space="preserve">UN    </v>
          </cell>
          <cell r="D8533">
            <v>68.739999999999995</v>
          </cell>
        </row>
        <row r="8534">
          <cell r="A8534">
            <v>37399</v>
          </cell>
          <cell r="B8534" t="str">
            <v xml:space="preserve">CABIDE/GANCHO DE BANHEIRO SIMPLES EM METAL CROMADO                                                                                                                                                                                                                                                                                                                                                                                                                                                        </v>
          </cell>
          <cell r="C8534" t="str">
            <v xml:space="preserve">UN    </v>
          </cell>
          <cell r="D8534">
            <v>24.52</v>
          </cell>
        </row>
        <row r="8535">
          <cell r="A8535">
            <v>43834</v>
          </cell>
          <cell r="B8535" t="str">
            <v xml:space="preserve">CABO COAXIAL RG11 95% DE MALHA                                                                                                                                                                                                                                                                                                                                                                                                                                                                            </v>
          </cell>
          <cell r="C8535" t="str">
            <v xml:space="preserve">M     </v>
          </cell>
          <cell r="D8535">
            <v>16.25</v>
          </cell>
        </row>
        <row r="8536">
          <cell r="A8536">
            <v>43835</v>
          </cell>
          <cell r="B8536" t="str">
            <v xml:space="preserve">CABO COAXIAL RG59 95% DE MALHA                                                                                                                                                                                                                                                                                                                                                                                                                                                                            </v>
          </cell>
          <cell r="C8536" t="str">
            <v xml:space="preserve">M     </v>
          </cell>
          <cell r="D8536">
            <v>1.45</v>
          </cell>
        </row>
        <row r="8537">
          <cell r="A8537">
            <v>43833</v>
          </cell>
          <cell r="B8537" t="str">
            <v xml:space="preserve">CABO COAXIAL RG6 95% DE MALHA                                                                                                                                                                                                                                                                                                                                                                                                                                                                             </v>
          </cell>
          <cell r="C8537" t="str">
            <v xml:space="preserve">M     </v>
          </cell>
          <cell r="D8537">
            <v>1.51</v>
          </cell>
        </row>
        <row r="8538">
          <cell r="A8538">
            <v>41955</v>
          </cell>
          <cell r="B8538" t="str">
            <v xml:space="preserve">CABO DE ACO GALVANIZADO, DIAMETRO 12,7 MM (1/2"), COM ALMA DE ACO CABO INDEPENDENTE 6 X 25 F                                                                                                                                                                                                                                                                                                                                                                                                              </v>
          </cell>
          <cell r="C8538" t="str">
            <v xml:space="preserve">KG    </v>
          </cell>
          <cell r="D8538">
            <v>94.52</v>
          </cell>
        </row>
        <row r="8539">
          <cell r="A8539">
            <v>41953</v>
          </cell>
          <cell r="B8539" t="str">
            <v xml:space="preserve">CABO DE ACO GALVANIZADO, DIAMETRO 12,7 MM (1/2"), COM ALMA DE FIBRA 6 X 25 F                                                                                                                                                                                                                                                                                                                                                                                                                              </v>
          </cell>
          <cell r="C8539" t="str">
            <v xml:space="preserve">KG    </v>
          </cell>
          <cell r="D8539">
            <v>90.2</v>
          </cell>
        </row>
        <row r="8540">
          <cell r="A8540">
            <v>41954</v>
          </cell>
          <cell r="B8540" t="str">
            <v xml:space="preserve">CABO DE ACO GALVANIZADO, DIAMETRO 9,53 MM (3/8"), COM ALMA DE FIBRA 6 X 25 F                                                                                                                                                                                                                                                                                                                                                                                                                              </v>
          </cell>
          <cell r="C8540" t="str">
            <v xml:space="preserve">KG    </v>
          </cell>
          <cell r="D8540">
            <v>89.34</v>
          </cell>
        </row>
        <row r="8541">
          <cell r="A8541">
            <v>25004</v>
          </cell>
          <cell r="B8541" t="str">
            <v xml:space="preserve">CABO DE ALUMINIO NU COM ALMA DE ACO, BITOLA 1/0 AWG                                                                                                                                                                                                                                                                                                                                                                                                                                                       </v>
          </cell>
          <cell r="C8541" t="str">
            <v xml:space="preserve">KG    </v>
          </cell>
          <cell r="D8541">
            <v>52.13</v>
          </cell>
        </row>
        <row r="8542">
          <cell r="A8542">
            <v>25002</v>
          </cell>
          <cell r="B8542" t="str">
            <v xml:space="preserve">CABO DE ALUMINIO NU COM ALMA DE ACO, BITOLA 2 AWG                                                                                                                                                                                                                                                                                                                                                                                                                                                         </v>
          </cell>
          <cell r="C8542" t="str">
            <v xml:space="preserve">KG    </v>
          </cell>
          <cell r="D8542">
            <v>52.13</v>
          </cell>
        </row>
        <row r="8543">
          <cell r="A8543">
            <v>37409</v>
          </cell>
          <cell r="B8543" t="str">
            <v xml:space="preserve">CABO DE ALUMINIO NU COM ALMA DE ACO, BITOLA 2/0 AWG                                                                                                                                                                                                                                                                                                                                                                                                                                                       </v>
          </cell>
          <cell r="C8543" t="str">
            <v xml:space="preserve">KG    </v>
          </cell>
          <cell r="D8543">
            <v>52.13</v>
          </cell>
        </row>
        <row r="8544">
          <cell r="A8544">
            <v>841</v>
          </cell>
          <cell r="B8544" t="str">
            <v xml:space="preserve">CABO DE ALUMINIO NU COM ALMA DE ACO, BITOLA 4 AWG                                                                                                                                                                                                                                                                                                                                                                                                                                                         </v>
          </cell>
          <cell r="C8544" t="str">
            <v xml:space="preserve">KG    </v>
          </cell>
          <cell r="D8544">
            <v>52.76</v>
          </cell>
        </row>
        <row r="8545">
          <cell r="A8545">
            <v>25005</v>
          </cell>
          <cell r="B8545" t="str">
            <v xml:space="preserve">CABO DE ALUMINIO NU SEM ALMA DE ACO, BITOLA 1/0 AWG                                                                                                                                                                                                                                                                                                                                                                                                                                                       </v>
          </cell>
          <cell r="C8545" t="str">
            <v xml:space="preserve">KG    </v>
          </cell>
          <cell r="D8545">
            <v>57.2</v>
          </cell>
        </row>
        <row r="8546">
          <cell r="A8546">
            <v>25003</v>
          </cell>
          <cell r="B8546" t="str">
            <v xml:space="preserve">CABO DE ALUMINIO NU SEM ALMA DE ACO, BITOLA 2 AWG                                                                                                                                                                                                                                                                                                                                                                                                                                                         </v>
          </cell>
          <cell r="C8546" t="str">
            <v xml:space="preserve">KG    </v>
          </cell>
          <cell r="D8546">
            <v>58.06</v>
          </cell>
        </row>
        <row r="8547">
          <cell r="A8547">
            <v>37410</v>
          </cell>
          <cell r="B8547" t="str">
            <v xml:space="preserve">CABO DE ALUMINIO NU SEM ALMA DE ACO, BITOLA 2/0 AWG                                                                                                                                                                                                                                                                                                                                                                                                                                                       </v>
          </cell>
          <cell r="C8547" t="str">
            <v xml:space="preserve">KG    </v>
          </cell>
          <cell r="D8547">
            <v>57.2</v>
          </cell>
        </row>
        <row r="8548">
          <cell r="A8548">
            <v>842</v>
          </cell>
          <cell r="B8548" t="str">
            <v xml:space="preserve">CABO DE ALUMINIO NU SEM ALMA DE ACO, BITOLA 4 AWG                                                                                                                                                                                                                                                                                                                                                                                                                                                         </v>
          </cell>
          <cell r="C8548" t="str">
            <v xml:space="preserve">KG    </v>
          </cell>
          <cell r="D8548">
            <v>58.01</v>
          </cell>
        </row>
        <row r="8549">
          <cell r="A8549">
            <v>44391</v>
          </cell>
          <cell r="B8549" t="str">
            <v xml:space="preserve">CABO DE COBRE FLEXIVEL NAO HALOGENADO, SEM EMISSAO DE FUMACA, 750V, SECAO NOMINAL 120 MM                                                                                                                                                                                                                                                                                                                                                                                                                  </v>
          </cell>
          <cell r="C8549" t="str">
            <v xml:space="preserve">M     </v>
          </cell>
          <cell r="D8549">
            <v>123.61</v>
          </cell>
        </row>
        <row r="8550">
          <cell r="A8550">
            <v>44388</v>
          </cell>
          <cell r="B8550" t="str">
            <v xml:space="preserve">CABO DE COBRE FLEXIVEL NAO HALOGENADO, SEM EMISSAO DE FUMACA, 750V, SECAO NOMINAL 2,5 MM                                                                                                                                                                                                                                                                                                                                                                                                                  </v>
          </cell>
          <cell r="C8550" t="str">
            <v xml:space="preserve">M     </v>
          </cell>
          <cell r="D8550">
            <v>2.67</v>
          </cell>
        </row>
        <row r="8551">
          <cell r="A8551">
            <v>44392</v>
          </cell>
          <cell r="B8551" t="str">
            <v xml:space="preserve">CABO DE COBRE FLEXIVEL NAO HALOGENADO, SEM EMISSAO DE FUMACA, 750V, SECAO NOMINAL 240 MM                                                                                                                                                                                                                                                                                                                                                                                                                  </v>
          </cell>
          <cell r="C8551" t="str">
            <v xml:space="preserve">M     </v>
          </cell>
          <cell r="D8551">
            <v>246.13</v>
          </cell>
        </row>
        <row r="8552">
          <cell r="A8552">
            <v>44390</v>
          </cell>
          <cell r="B8552" t="str">
            <v xml:space="preserve">CABO DE COBRE FLEXIVEL NAO HALOGENADO, SEM EMISSAO DE FUMACA, 750V, SECAO NOMINAL 50 MM                                                                                                                                                                                                                                                                                                                                                                                                                   </v>
          </cell>
          <cell r="C8552" t="str">
            <v xml:space="preserve">M     </v>
          </cell>
          <cell r="D8552">
            <v>52.15</v>
          </cell>
        </row>
        <row r="8553">
          <cell r="A8553">
            <v>44389</v>
          </cell>
          <cell r="B8553" t="str">
            <v xml:space="preserve">CABO DE COBRE FLEXIVEL NAO HALOGENADO, SEM EMISSAO DE FUMACA, 750V, SECAO NOMINAL 6,0 MM                                                                                                                                                                                                                                                                                                                                                                                                                  </v>
          </cell>
          <cell r="C8553" t="str">
            <v xml:space="preserve">M     </v>
          </cell>
          <cell r="D8553">
            <v>6.16</v>
          </cell>
        </row>
        <row r="8554">
          <cell r="A8554">
            <v>862</v>
          </cell>
          <cell r="B8554" t="str">
            <v xml:space="preserve">CABO DE COBRE NU 10 MM2 MEIO-DURO                                                                                                                                                                                                                                                                                                                                                                                                                                                                         </v>
          </cell>
          <cell r="C8554" t="str">
            <v xml:space="preserve">M     </v>
          </cell>
          <cell r="D8554">
            <v>11.28</v>
          </cell>
        </row>
        <row r="8555">
          <cell r="A8555">
            <v>866</v>
          </cell>
          <cell r="B8555" t="str">
            <v xml:space="preserve">CABO DE COBRE NU 120 MM2 MEIO-DURO                                                                                                                                                                                                                                                                                                                                                                                                                                                                        </v>
          </cell>
          <cell r="C8555" t="str">
            <v xml:space="preserve">M     </v>
          </cell>
          <cell r="D8555">
            <v>143.32</v>
          </cell>
        </row>
        <row r="8556">
          <cell r="A8556">
            <v>892</v>
          </cell>
          <cell r="B8556" t="str">
            <v xml:space="preserve">CABO DE COBRE NU 150 MM2 MEIO-DURO                                                                                                                                                                                                                                                                                                                                                                                                                                                                        </v>
          </cell>
          <cell r="C8556" t="str">
            <v xml:space="preserve">M     </v>
          </cell>
          <cell r="D8556">
            <v>173.49</v>
          </cell>
        </row>
        <row r="8557">
          <cell r="A8557">
            <v>857</v>
          </cell>
          <cell r="B8557" t="str">
            <v xml:space="preserve">CABO DE COBRE NU 16 MM2 MEIO-DURO                                                                                                                                                                                                                                                                                                                                                                                                                                                                         </v>
          </cell>
          <cell r="C8557" t="str">
            <v xml:space="preserve">M     </v>
          </cell>
          <cell r="D8557">
            <v>18.87</v>
          </cell>
        </row>
        <row r="8558">
          <cell r="A8558">
            <v>37404</v>
          </cell>
          <cell r="B8558" t="str">
            <v xml:space="preserve">CABO DE COBRE NU 185 MM2 MEIO-DURO                                                                                                                                                                                                                                                                                                                                                                                                                                                                        </v>
          </cell>
          <cell r="C8558" t="str">
            <v xml:space="preserve">M     </v>
          </cell>
          <cell r="D8558">
            <v>200.72</v>
          </cell>
        </row>
        <row r="8559">
          <cell r="A8559">
            <v>868</v>
          </cell>
          <cell r="B8559" t="str">
            <v xml:space="preserve">CABO DE COBRE NU 25 MM2 MEIO-DURO                                                                                                                                                                                                                                                                                                                                                                                                                                                                         </v>
          </cell>
          <cell r="C8559" t="str">
            <v xml:space="preserve">M     </v>
          </cell>
          <cell r="D8559">
            <v>26.89</v>
          </cell>
        </row>
        <row r="8560">
          <cell r="A8560">
            <v>863</v>
          </cell>
          <cell r="B8560" t="str">
            <v xml:space="preserve">CABO DE COBRE NU 35 MM2 MEIO-DURO                                                                                                                                                                                                                                                                                                                                                                                                                                                                         </v>
          </cell>
          <cell r="C8560" t="str">
            <v xml:space="preserve">M     </v>
          </cell>
          <cell r="D8560">
            <v>39.6</v>
          </cell>
        </row>
        <row r="8561">
          <cell r="A8561">
            <v>867</v>
          </cell>
          <cell r="B8561" t="str">
            <v xml:space="preserve">CABO DE COBRE NU 50 MM2 MEIO-DURO                                                                                                                                                                                                                                                                                                                                                                                                                                                                         </v>
          </cell>
          <cell r="C8561" t="str">
            <v xml:space="preserve">M     </v>
          </cell>
          <cell r="D8561">
            <v>56.42</v>
          </cell>
        </row>
        <row r="8562">
          <cell r="A8562">
            <v>864</v>
          </cell>
          <cell r="B8562" t="str">
            <v xml:space="preserve">CABO DE COBRE NU 70 MM2 MEIO-DURO                                                                                                                                                                                                                                                                                                                                                                                                                                                                         </v>
          </cell>
          <cell r="C8562" t="str">
            <v xml:space="preserve">M     </v>
          </cell>
          <cell r="D8562">
            <v>74.52</v>
          </cell>
        </row>
        <row r="8563">
          <cell r="A8563">
            <v>865</v>
          </cell>
          <cell r="B8563" t="str">
            <v xml:space="preserve">CABO DE COBRE NU 95 MM2 MEIO-DURO                                                                                                                                                                                                                                                                                                                                                                                                                                                                         </v>
          </cell>
          <cell r="C8563" t="str">
            <v xml:space="preserve">M     </v>
          </cell>
          <cell r="D8563">
            <v>107.19</v>
          </cell>
        </row>
        <row r="8564">
          <cell r="A8564">
            <v>993</v>
          </cell>
          <cell r="B8564" t="str">
            <v xml:space="preserve">CABO DE COBRE, FLEXIVEL, CLASSE 4 OU 5, ISOLACAO EM PVC/A, ANTICHAMA BWF-B, COBERTURA PVC-ST1, ANTICHAMA BWF-B, 1 CONDUTOR, 0,6/1 KV, SECAO NOMINAL 1,5 MM2                                                                                                                                                                                                                                                                                                                                               </v>
          </cell>
          <cell r="C8564" t="str">
            <v xml:space="preserve">M     </v>
          </cell>
          <cell r="D8564">
            <v>2.04</v>
          </cell>
        </row>
        <row r="8565">
          <cell r="A8565">
            <v>1020</v>
          </cell>
          <cell r="B8565" t="str">
            <v xml:space="preserve">CABO DE COBRE, FLEXIVEL, CLASSE 4 OU 5, ISOLACAO EM PVC/A, ANTICHAMA BWF-B, COBERTURA PVC-ST1, ANTICHAMA BWF-B, 1 CONDUTOR, 0,6/1 KV, SECAO NOMINAL 10 MM2                                                                                                                                                                                                                                                                                                                                                </v>
          </cell>
          <cell r="C8565" t="str">
            <v xml:space="preserve">M     </v>
          </cell>
          <cell r="D8565">
            <v>10.4</v>
          </cell>
        </row>
        <row r="8566">
          <cell r="A8566">
            <v>1017</v>
          </cell>
          <cell r="B8566" t="str">
            <v xml:space="preserve">CABO DE COBRE, FLEXIVEL, CLASSE 4 OU 5, ISOLACAO EM PVC/A, ANTICHAMA BWF-B, COBERTURA PVC-ST1, ANTICHAMA BWF-B, 1 CONDUTOR, 0,6/1 KV, SECAO NOMINAL 120 MM2                                                                                                                                                                                                                                                                                                                                               </v>
          </cell>
          <cell r="C8566" t="str">
            <v xml:space="preserve">M     </v>
          </cell>
          <cell r="D8566">
            <v>127.45</v>
          </cell>
        </row>
        <row r="8567">
          <cell r="A8567">
            <v>999</v>
          </cell>
          <cell r="B8567" t="str">
            <v xml:space="preserve">CABO DE COBRE, FLEXIVEL, CLASSE 4 OU 5, ISOLACAO EM PVC/A, ANTICHAMA BWF-B, COBERTURA PVC-ST1, ANTICHAMA BWF-B, 1 CONDUTOR, 0,6/1 KV, SECAO NOMINAL 150 MM2                                                                                                                                                                                                                                                                                                                                               </v>
          </cell>
          <cell r="C8567" t="str">
            <v xml:space="preserve">M     </v>
          </cell>
          <cell r="D8567">
            <v>154.41</v>
          </cell>
        </row>
        <row r="8568">
          <cell r="A8568">
            <v>995</v>
          </cell>
          <cell r="B8568" t="str">
            <v xml:space="preserve">CABO DE COBRE, FLEXIVEL, CLASSE 4 OU 5, ISOLACAO EM PVC/A, ANTICHAMA BWF-B, COBERTURA PVC-ST1, ANTICHAMA BWF-B, 1 CONDUTOR, 0,6/1 KV, SECAO NOMINAL 16 MM2                                                                                                                                                                                                                                                                                                                                                </v>
          </cell>
          <cell r="C8568" t="str">
            <v xml:space="preserve">M     </v>
          </cell>
          <cell r="D8568">
            <v>16.559999999999999</v>
          </cell>
        </row>
        <row r="8569">
          <cell r="A8569">
            <v>1000</v>
          </cell>
          <cell r="B8569" t="str">
            <v xml:space="preserve">CABO DE COBRE, FLEXIVEL, CLASSE 4 OU 5, ISOLACAO EM PVC/A, ANTICHAMA BWF-B, COBERTURA PVC-ST1, ANTICHAMA BWF-B, 1 CONDUTOR, 0,6/1 KV, SECAO NOMINAL 185 MM2                                                                                                                                                                                                                                                                                                                                               </v>
          </cell>
          <cell r="C8569" t="str">
            <v xml:space="preserve">M     </v>
          </cell>
          <cell r="D8569">
            <v>189.66</v>
          </cell>
        </row>
        <row r="8570">
          <cell r="A8570">
            <v>1022</v>
          </cell>
          <cell r="B8570" t="str">
            <v xml:space="preserve">CABO DE COBRE, FLEXIVEL, CLASSE 4 OU 5, ISOLACAO EM PVC/A, ANTICHAMA BWF-B, COBERTURA PVC-ST1, ANTICHAMA BWF-B, 1 CONDUTOR, 0,6/1 KV, SECAO NOMINAL 2,5 MM2                                                                                                                                                                                                                                                                                                                                               </v>
          </cell>
          <cell r="C8570" t="str">
            <v xml:space="preserve">M     </v>
          </cell>
          <cell r="D8570">
            <v>2.84</v>
          </cell>
        </row>
        <row r="8571">
          <cell r="A8571">
            <v>1015</v>
          </cell>
          <cell r="B8571" t="str">
            <v xml:space="preserve">CABO DE COBRE, FLEXIVEL, CLASSE 4 OU 5, ISOLACAO EM PVC/A, ANTICHAMA BWF-B, COBERTURA PVC-ST1, ANTICHAMA BWF-B, 1 CONDUTOR, 0,6/1 KV, SECAO NOMINAL 240 MM2                                                                                                                                                                                                                                                                                                                                               </v>
          </cell>
          <cell r="C8571" t="str">
            <v xml:space="preserve">M     </v>
          </cell>
          <cell r="D8571">
            <v>252.03</v>
          </cell>
        </row>
        <row r="8572">
          <cell r="A8572">
            <v>996</v>
          </cell>
          <cell r="B8572" t="str">
            <v xml:space="preserve">CABO DE COBRE, FLEXIVEL, CLASSE 4 OU 5, ISOLACAO EM PVC/A, ANTICHAMA BWF-B, COBERTURA PVC-ST1, ANTICHAMA BWF-B, 1 CONDUTOR, 0,6/1 KV, SECAO NOMINAL 25 MM2                                                                                                                                                                                                                                                                                                                                                </v>
          </cell>
          <cell r="C8572" t="str">
            <v xml:space="preserve">M     </v>
          </cell>
          <cell r="D8572">
            <v>25.68</v>
          </cell>
        </row>
        <row r="8573">
          <cell r="A8573">
            <v>1001</v>
          </cell>
          <cell r="B8573" t="str">
            <v xml:space="preserve">CABO DE COBRE, FLEXIVEL, CLASSE 4 OU 5, ISOLACAO EM PVC/A, ANTICHAMA BWF-B, COBERTURA PVC-ST1, ANTICHAMA BWF-B, 1 CONDUTOR, 0,6/1 KV, SECAO NOMINAL 300 MM2                                                                                                                                                                                                                                                                                                                                               </v>
          </cell>
          <cell r="C8573" t="str">
            <v xml:space="preserve">M     </v>
          </cell>
          <cell r="D8573">
            <v>327.01</v>
          </cell>
        </row>
        <row r="8574">
          <cell r="A8574">
            <v>1019</v>
          </cell>
          <cell r="B8574" t="str">
            <v xml:space="preserve">CABO DE COBRE, FLEXIVEL, CLASSE 4 OU 5, ISOLACAO EM PVC/A, ANTICHAMA BWF-B, COBERTURA PVC-ST1, ANTICHAMA BWF-B, 1 CONDUTOR, 0,6/1 KV, SECAO NOMINAL 35 MM2                                                                                                                                                                                                                                                                                                                                                </v>
          </cell>
          <cell r="C8574" t="str">
            <v xml:space="preserve">M     </v>
          </cell>
          <cell r="D8574">
            <v>36.29</v>
          </cell>
        </row>
        <row r="8575">
          <cell r="A8575">
            <v>1021</v>
          </cell>
          <cell r="B8575" t="str">
            <v xml:space="preserve">CABO DE COBRE, FLEXIVEL, CLASSE 4 OU 5, ISOLACAO EM PVC/A, ANTICHAMA BWF-B, COBERTURA PVC-ST1, ANTICHAMA BWF-B, 1 CONDUTOR, 0,6/1 KV, SECAO NOMINAL 4 MM2                                                                                                                                                                                                                                                                                                                                                 </v>
          </cell>
          <cell r="C8575" t="str">
            <v xml:space="preserve">M     </v>
          </cell>
          <cell r="D8575">
            <v>4.3600000000000003</v>
          </cell>
        </row>
        <row r="8576">
          <cell r="A8576">
            <v>39249</v>
          </cell>
          <cell r="B8576" t="str">
            <v xml:space="preserve">CABO DE COBRE, FLEXIVEL, CLASSE 4 OU 5, ISOLACAO EM PVC/A, ANTICHAMA BWF-B, COBERTURA PVC-ST1, ANTICHAMA BWF-B, 1 CONDUTOR, 0,6/1 KV, SECAO NOMINAL 400 MM2                                                                                                                                                                                                                                                                                                                                               </v>
          </cell>
          <cell r="C8576" t="str">
            <v xml:space="preserve">M     </v>
          </cell>
          <cell r="D8576">
            <v>439.68</v>
          </cell>
        </row>
        <row r="8577">
          <cell r="A8577">
            <v>1018</v>
          </cell>
          <cell r="B8577" t="str">
            <v xml:space="preserve">CABO DE COBRE, FLEXIVEL, CLASSE 4 OU 5, ISOLACAO EM PVC/A, ANTICHAMA BWF-B, COBERTURA PVC-ST1, ANTICHAMA BWF-B, 1 CONDUTOR, 0,6/1 KV, SECAO NOMINAL 50 MM2                                                                                                                                                                                                                                                                                                                                                </v>
          </cell>
          <cell r="C8577" t="str">
            <v xml:space="preserve">M     </v>
          </cell>
          <cell r="D8577">
            <v>53.66</v>
          </cell>
        </row>
        <row r="8578">
          <cell r="A8578">
            <v>39250</v>
          </cell>
          <cell r="B8578" t="str">
            <v xml:space="preserve">CABO DE COBRE, FLEXIVEL, CLASSE 4 OU 5, ISOLACAO EM PVC/A, ANTICHAMA BWF-B, COBERTURA PVC-ST1, ANTICHAMA BWF-B, 1 CONDUTOR, 0,6/1 KV, SECAO NOMINAL 500 MM2                                                                                                                                                                                                                                                                                                                                               </v>
          </cell>
          <cell r="C8578" t="str">
            <v xml:space="preserve">M     </v>
          </cell>
          <cell r="D8578">
            <v>525.96</v>
          </cell>
        </row>
        <row r="8579">
          <cell r="A8579">
            <v>994</v>
          </cell>
          <cell r="B8579" t="str">
            <v xml:space="preserve">CABO DE COBRE, FLEXIVEL, CLASSE 4 OU 5, ISOLACAO EM PVC/A, ANTICHAMA BWF-B, COBERTURA PVC-ST1, ANTICHAMA BWF-B, 1 CONDUTOR, 0,6/1 KV, SECAO NOMINAL 6 MM2                                                                                                                                                                                                                                                                                                                                                 </v>
          </cell>
          <cell r="C8579" t="str">
            <v xml:space="preserve">M     </v>
          </cell>
          <cell r="D8579">
            <v>6.34</v>
          </cell>
        </row>
        <row r="8580">
          <cell r="A8580">
            <v>977</v>
          </cell>
          <cell r="B8580" t="str">
            <v xml:space="preserve">CABO DE COBRE, FLEXIVEL, CLASSE 4 OU 5, ISOLACAO EM PVC/A, ANTICHAMA BWF-B, COBERTURA PVC-ST1, ANTICHAMA BWF-B, 1 CONDUTOR, 0,6/1 KV, SECAO NOMINAL 70 MM2                                                                                                                                                                                                                                                                                                                                                </v>
          </cell>
          <cell r="C8580" t="str">
            <v xml:space="preserve">M     </v>
          </cell>
          <cell r="D8580">
            <v>75.06</v>
          </cell>
        </row>
        <row r="8581">
          <cell r="A8581">
            <v>998</v>
          </cell>
          <cell r="B8581" t="str">
            <v xml:space="preserve">CABO DE COBRE, FLEXIVEL, CLASSE 4 OU 5, ISOLACAO EM PVC/A, ANTICHAMA BWF-B, COBERTURA PVC-ST1, ANTICHAMA BWF-B, 1 CONDUTOR, 0,6/1 KV, SECAO NOMINAL 95 MM2                                                                                                                                                                                                                                                                                                                                                </v>
          </cell>
          <cell r="C8581" t="str">
            <v xml:space="preserve">M     </v>
          </cell>
          <cell r="D8581">
            <v>97.46</v>
          </cell>
        </row>
        <row r="8582">
          <cell r="A8582">
            <v>39251</v>
          </cell>
          <cell r="B8582" t="str">
            <v xml:space="preserve">CABO DE COBRE, FLEXIVEL, CLASSE 4 OU 5, ISOLACAO EM PVC/A, ANTICHAMA BWF-B, 1 CONDUTOR, 450/750 V, SECAO NOMINAL 0,5 MM2                                                                                                                                                                                                                                                                                                                                                                                  </v>
          </cell>
          <cell r="C8582" t="str">
            <v xml:space="preserve">M     </v>
          </cell>
          <cell r="D8582">
            <v>0.7</v>
          </cell>
        </row>
        <row r="8583">
          <cell r="A8583">
            <v>1011</v>
          </cell>
          <cell r="B8583" t="str">
            <v xml:space="preserve">CABO DE COBRE, FLEXIVEL, CLASSE 4 OU 5, ISOLACAO EM PVC/A, ANTICHAMA BWF-B, 1 CONDUTOR, 450/750 V, SECAO NOMINAL 0,75 MM2                                                                                                                                                                                                                                                                                                                                                                                 </v>
          </cell>
          <cell r="C8583" t="str">
            <v xml:space="preserve">M     </v>
          </cell>
          <cell r="D8583">
            <v>0.96</v>
          </cell>
        </row>
        <row r="8584">
          <cell r="A8584">
            <v>39252</v>
          </cell>
          <cell r="B8584" t="str">
            <v xml:space="preserve">CABO DE COBRE, FLEXIVEL, CLASSE 4 OU 5, ISOLACAO EM PVC/A, ANTICHAMA BWF-B, 1 CONDUTOR, 450/750 V, SECAO NOMINAL 1,0 MM2                                                                                                                                                                                                                                                                                                                                                                                  </v>
          </cell>
          <cell r="C8584" t="str">
            <v xml:space="preserve">M     </v>
          </cell>
          <cell r="D8584">
            <v>1.26</v>
          </cell>
        </row>
        <row r="8585">
          <cell r="A8585">
            <v>1013</v>
          </cell>
          <cell r="B8585" t="str">
            <v xml:space="preserve">CABO DE COBRE, FLEXIVEL, CLASSE 4 OU 5, ISOLACAO EM PVC/A, ANTICHAMA BWF-B, 1 CONDUTOR, 450/750 V, SECAO NOMINAL 1,5 MM2                                                                                                                                                                                                                                                                                                                                                                                  </v>
          </cell>
          <cell r="C8585" t="str">
            <v xml:space="preserve">M     </v>
          </cell>
          <cell r="D8585">
            <v>1.51</v>
          </cell>
        </row>
        <row r="8586">
          <cell r="A8586">
            <v>980</v>
          </cell>
          <cell r="B8586" t="str">
            <v xml:space="preserve">CABO DE COBRE, FLEXIVEL, CLASSE 4 OU 5, ISOLACAO EM PVC/A, ANTICHAMA BWF-B, 1 CONDUTOR, 450/750 V, SECAO NOMINAL 10 MM2                                                                                                                                                                                                                                                                                                                                                                                   </v>
          </cell>
          <cell r="C8586" t="str">
            <v xml:space="preserve">M     </v>
          </cell>
          <cell r="D8586">
            <v>10.91</v>
          </cell>
        </row>
        <row r="8587">
          <cell r="A8587">
            <v>39237</v>
          </cell>
          <cell r="B8587" t="str">
            <v xml:space="preserve">CABO DE COBRE, FLEXIVEL, CLASSE 4 OU 5, ISOLACAO EM PVC/A, ANTICHAMA BWF-B, 1 CONDUTOR, 450/750 V, SECAO NOMINAL 120 MM2                                                                                                                                                                                                                                                                                                                                                                                  </v>
          </cell>
          <cell r="C8587" t="str">
            <v xml:space="preserve">M     </v>
          </cell>
          <cell r="D8587">
            <v>116.03</v>
          </cell>
        </row>
        <row r="8588">
          <cell r="A8588">
            <v>39238</v>
          </cell>
          <cell r="B8588" t="str">
            <v xml:space="preserve">CABO DE COBRE, FLEXIVEL, CLASSE 4 OU 5, ISOLACAO EM PVC/A, ANTICHAMA BWF-B, 1 CONDUTOR, 450/750 V, SECAO NOMINAL 150 MM2                                                                                                                                                                                                                                                                                                                                                                                  </v>
          </cell>
          <cell r="C8588" t="str">
            <v xml:space="preserve">M     </v>
          </cell>
          <cell r="D8588">
            <v>146.34</v>
          </cell>
        </row>
        <row r="8589">
          <cell r="A8589">
            <v>979</v>
          </cell>
          <cell r="B8589" t="str">
            <v xml:space="preserve">CABO DE COBRE, FLEXIVEL, CLASSE 4 OU 5, ISOLACAO EM PVC/A, ANTICHAMA BWF-B, 1 CONDUTOR, 450/750 V, SECAO NOMINAL 16 MM2                                                                                                                                                                                                                                                                                                                                                                                   </v>
          </cell>
          <cell r="C8589" t="str">
            <v xml:space="preserve">M     </v>
          </cell>
          <cell r="D8589">
            <v>15.58</v>
          </cell>
        </row>
        <row r="8590">
          <cell r="A8590">
            <v>39239</v>
          </cell>
          <cell r="B8590" t="str">
            <v xml:space="preserve">CABO DE COBRE, FLEXIVEL, CLASSE 4 OU 5, ISOLACAO EM PVC/A, ANTICHAMA BWF-B, 1 CONDUTOR, 450/750 V, SECAO NOMINAL 185 MM2                                                                                                                                                                                                                                                                                                                                                                                  </v>
          </cell>
          <cell r="C8590" t="str">
            <v xml:space="preserve">M     </v>
          </cell>
          <cell r="D8590">
            <v>176.79</v>
          </cell>
        </row>
        <row r="8591">
          <cell r="A8591">
            <v>1014</v>
          </cell>
          <cell r="B8591" t="str">
            <v xml:space="preserve">CABO DE COBRE, FLEXIVEL, CLASSE 4 OU 5, ISOLACAO EM PVC/A, ANTICHAMA BWF-B, 1 CONDUTOR, 450/750 V, SECAO NOMINAL 2,5 MM2                                                                                                                                                                                                                                                                                                                                                                                  </v>
          </cell>
          <cell r="C8591" t="str">
            <v xml:space="preserve">M     </v>
          </cell>
          <cell r="D8591">
            <v>2.39</v>
          </cell>
        </row>
        <row r="8592">
          <cell r="A8592">
            <v>39240</v>
          </cell>
          <cell r="B8592" t="str">
            <v xml:space="preserve">CABO DE COBRE, FLEXIVEL, CLASSE 4 OU 5, ISOLACAO EM PVC/A, ANTICHAMA BWF-B, 1 CONDUTOR, 450/750 V, SECAO NOMINAL 240 MM2                                                                                                                                                                                                                                                                                                                                                                                  </v>
          </cell>
          <cell r="C8592" t="str">
            <v xml:space="preserve">M     </v>
          </cell>
          <cell r="D8592">
            <v>232.52</v>
          </cell>
        </row>
        <row r="8593">
          <cell r="A8593">
            <v>39232</v>
          </cell>
          <cell r="B8593" t="str">
            <v xml:space="preserve">CABO DE COBRE, FLEXIVEL, CLASSE 4 OU 5, ISOLACAO EM PVC/A, ANTICHAMA BWF-B, 1 CONDUTOR, 450/750 V, SECAO NOMINAL 25 MM2                                                                                                                                                                                                                                                                                                                                                                                   </v>
          </cell>
          <cell r="C8593" t="str">
            <v xml:space="preserve">M     </v>
          </cell>
          <cell r="D8593">
            <v>24.4</v>
          </cell>
        </row>
        <row r="8594">
          <cell r="A8594">
            <v>39233</v>
          </cell>
          <cell r="B8594" t="str">
            <v xml:space="preserve">CABO DE COBRE, FLEXIVEL, CLASSE 4 OU 5, ISOLACAO EM PVC/A, ANTICHAMA BWF-B, 1 CONDUTOR, 450/750 V, SECAO NOMINAL 35 MM2                                                                                                                                                                                                                                                                                                                                                                                   </v>
          </cell>
          <cell r="C8594" t="str">
            <v xml:space="preserve">M     </v>
          </cell>
          <cell r="D8594">
            <v>35.57</v>
          </cell>
        </row>
        <row r="8595">
          <cell r="A8595">
            <v>981</v>
          </cell>
          <cell r="B8595" t="str">
            <v xml:space="preserve">CABO DE COBRE, FLEXIVEL, CLASSE 4 OU 5, ISOLACAO EM PVC/A, ANTICHAMA BWF-B, 1 CONDUTOR, 450/750 V, SECAO NOMINAL 4 MM2                                                                                                                                                                                                                                                                                                                                                                                    </v>
          </cell>
          <cell r="C8595" t="str">
            <v xml:space="preserve">M     </v>
          </cell>
          <cell r="D8595">
            <v>3.97</v>
          </cell>
        </row>
        <row r="8596">
          <cell r="A8596">
            <v>39234</v>
          </cell>
          <cell r="B8596" t="str">
            <v xml:space="preserve">CABO DE COBRE, FLEXIVEL, CLASSE 4 OU 5, ISOLACAO EM PVC/A, ANTICHAMA BWF-B, 1 CONDUTOR, 450/750 V, SECAO NOMINAL 50 MM2                                                                                                                                                                                                                                                                                                                                                                                   </v>
          </cell>
          <cell r="C8596" t="str">
            <v xml:space="preserve">M     </v>
          </cell>
          <cell r="D8596">
            <v>49.51</v>
          </cell>
        </row>
        <row r="8597">
          <cell r="A8597">
            <v>982</v>
          </cell>
          <cell r="B8597" t="str">
            <v xml:space="preserve">CABO DE COBRE, FLEXIVEL, CLASSE 4 OU 5, ISOLACAO EM PVC/A, ANTICHAMA BWF-B, 1 CONDUTOR, 450/750 V, SECAO NOMINAL 6 MM2                                                                                                                                                                                                                                                                                                                                                                                    </v>
          </cell>
          <cell r="C8597" t="str">
            <v xml:space="preserve">M     </v>
          </cell>
          <cell r="D8597">
            <v>5.71</v>
          </cell>
        </row>
        <row r="8598">
          <cell r="A8598">
            <v>39235</v>
          </cell>
          <cell r="B8598" t="str">
            <v xml:space="preserve">CABO DE COBRE, FLEXIVEL, CLASSE 4 OU 5, ISOLACAO EM PVC/A, ANTICHAMA BWF-B, 1 CONDUTOR, 450/750 V, SECAO NOMINAL 70 MM2                                                                                                                                                                                                                                                                                                                                                                                   </v>
          </cell>
          <cell r="C8598" t="str">
            <v xml:space="preserve">M     </v>
          </cell>
          <cell r="D8598">
            <v>73.02</v>
          </cell>
        </row>
        <row r="8599">
          <cell r="A8599">
            <v>39236</v>
          </cell>
          <cell r="B8599" t="str">
            <v xml:space="preserve">CABO DE COBRE, FLEXIVEL, CLASSE 4 OU 5, ISOLACAO EM PVC/A, ANTICHAMA BWF-B, 1 CONDUTOR, 450/750 V, SECAO NOMINAL 95 MM2                                                                                                                                                                                                                                                                                                                                                                                   </v>
          </cell>
          <cell r="C8599" t="str">
            <v xml:space="preserve">M     </v>
          </cell>
          <cell r="D8599">
            <v>96.77</v>
          </cell>
        </row>
        <row r="8600">
          <cell r="A8600">
            <v>990</v>
          </cell>
          <cell r="B8600" t="str">
            <v xml:space="preserve">CABO DE COBRE, RIGIDO, CLASSE 2, ISOLACAO EM PVC/A, ANTICHAMA BWF-B, 1 CONDUTOR, 450/750 V, SECAO NOMINAL 150 MM2                                                                                                                                                                                                                                                                                                                                                                                         </v>
          </cell>
          <cell r="C8600" t="str">
            <v xml:space="preserve">M     </v>
          </cell>
          <cell r="D8600">
            <v>171.72</v>
          </cell>
        </row>
        <row r="8601">
          <cell r="A8601">
            <v>39241</v>
          </cell>
          <cell r="B8601" t="str">
            <v xml:space="preserve">CABO DE COBRE, RIGIDO, CLASSE 2, ISOLACAO EM PVC/A, ANTICHAMA BWF-B, 1 CONDUTOR, 450/750 V, SECAO NOMINAL 16 MM2                                                                                                                                                                                                                                                                                                                                                                                          </v>
          </cell>
          <cell r="C8601" t="str">
            <v xml:space="preserve">M     </v>
          </cell>
          <cell r="D8601">
            <v>16.899999999999999</v>
          </cell>
        </row>
        <row r="8602">
          <cell r="A8602">
            <v>1005</v>
          </cell>
          <cell r="B8602" t="str">
            <v xml:space="preserve">CABO DE COBRE, RIGIDO, CLASSE 2, ISOLACAO EM PVC/A, ANTICHAMA BWF-B, 1 CONDUTOR, 450/750 V, SECAO NOMINAL 185 MM2                                                                                                                                                                                                                                                                                                                                                                                         </v>
          </cell>
          <cell r="C8602" t="str">
            <v xml:space="preserve">M     </v>
          </cell>
          <cell r="D8602">
            <v>213.8</v>
          </cell>
        </row>
        <row r="8603">
          <cell r="A8603">
            <v>991</v>
          </cell>
          <cell r="B8603" t="str">
            <v xml:space="preserve">CABO DE COBRE, RIGIDO, CLASSE 2, ISOLACAO EM PVC/A, ANTICHAMA BWF-B, 1 CONDUTOR, 450/750 V, SECAO NOMINAL 240 MM2                                                                                                                                                                                                                                                                                                                                                                                         </v>
          </cell>
          <cell r="C8603" t="str">
            <v xml:space="preserve">M     </v>
          </cell>
          <cell r="D8603">
            <v>280.02999999999997</v>
          </cell>
        </row>
        <row r="8604">
          <cell r="A8604">
            <v>986</v>
          </cell>
          <cell r="B8604" t="str">
            <v xml:space="preserve">CABO DE COBRE, RIGIDO, CLASSE 2, ISOLACAO EM PVC/A, ANTICHAMA BWF-B, 1 CONDUTOR, 450/750 V, SECAO NOMINAL 25 MM2                                                                                                                                                                                                                                                                                                                                                                                          </v>
          </cell>
          <cell r="C8604" t="str">
            <v xml:space="preserve">M     </v>
          </cell>
          <cell r="D8604">
            <v>26.71</v>
          </cell>
        </row>
        <row r="8605">
          <cell r="A8605">
            <v>987</v>
          </cell>
          <cell r="B8605" t="str">
            <v xml:space="preserve">CABO DE COBRE, RIGIDO, CLASSE 2, ISOLACAO EM PVC/A, ANTICHAMA BWF-B, 1 CONDUTOR, 450/750 V, SECAO NOMINAL 35 MM2                                                                                                                                                                                                                                                                                                                                                                                          </v>
          </cell>
          <cell r="C8605" t="str">
            <v xml:space="preserve">M     </v>
          </cell>
          <cell r="D8605">
            <v>36.56</v>
          </cell>
        </row>
        <row r="8606">
          <cell r="A8606">
            <v>1007</v>
          </cell>
          <cell r="B8606" t="str">
            <v xml:space="preserve">CABO DE COBRE, RIGIDO, CLASSE 2, ISOLACAO EM PVC/A, ANTICHAMA BWF-B, 1 CONDUTOR, 450/750 V, SECAO NOMINAL 50 MM2                                                                                                                                                                                                                                                                                                                                                                                          </v>
          </cell>
          <cell r="C8606" t="str">
            <v xml:space="preserve">M     </v>
          </cell>
          <cell r="D8606">
            <v>50.61</v>
          </cell>
        </row>
        <row r="8607">
          <cell r="A8607">
            <v>1008</v>
          </cell>
          <cell r="B8607" t="str">
            <v xml:space="preserve">CABO DE COBRE, RIGIDO, CLASSE 2, ISOLACAO EM PVC/A, ANTICHAMA BWF-B, 1 CONDUTOR, 450/750 V, SECAO NOMINAL 6 MM2                                                                                                                                                                                                                                                                                                                                                                                           </v>
          </cell>
          <cell r="C8607" t="str">
            <v xml:space="preserve">M     </v>
          </cell>
          <cell r="D8607">
            <v>6.42</v>
          </cell>
        </row>
        <row r="8608">
          <cell r="A8608">
            <v>988</v>
          </cell>
          <cell r="B8608" t="str">
            <v xml:space="preserve">CABO DE COBRE, RIGIDO, CLASSE 2, ISOLACAO EM PVC/A, ANTICHAMA BWF-B, 1 CONDUTOR, 450/750 V, SECAO NOMINAL 70 MM2                                                                                                                                                                                                                                                                                                                                                                                          </v>
          </cell>
          <cell r="C8608" t="str">
            <v xml:space="preserve">M     </v>
          </cell>
          <cell r="D8608">
            <v>69.78</v>
          </cell>
        </row>
        <row r="8609">
          <cell r="A8609">
            <v>989</v>
          </cell>
          <cell r="B8609" t="str">
            <v xml:space="preserve">CABO DE COBRE, RIGIDO, CLASSE 2, ISOLACAO EM PVC/A, ANTICHAMA BWF-B, 1 CONDUTOR, 450/750 V, SECAO NOMINAL 95 MM2                                                                                                                                                                                                                                                                                                                                                                                          </v>
          </cell>
          <cell r="C8609" t="str">
            <v xml:space="preserve">M     </v>
          </cell>
          <cell r="D8609">
            <v>96.33</v>
          </cell>
        </row>
        <row r="8610">
          <cell r="A8610">
            <v>1006</v>
          </cell>
          <cell r="B8610" t="str">
            <v xml:space="preserve">CABO DE COBRE, RIGIDO, CLASSE 2, ISOLACAO EM PVC, ANTI-CHAMA BWF-B, 1 CONDUTOR, 450/750 V, DIAMETRO 120 MM2                                                                                                                                                                                                                                                                                                                                                                                               </v>
          </cell>
          <cell r="C8610" t="str">
            <v xml:space="preserve">M     </v>
          </cell>
          <cell r="D8610">
            <v>129.13999999999999</v>
          </cell>
        </row>
        <row r="8611">
          <cell r="A8611">
            <v>43972</v>
          </cell>
          <cell r="B8611" t="str">
            <v xml:space="preserve">CABO DE REDE, PAR TRANCADO U/UTP, 4 PARES, CATEGORIA 5E (CAT 5E), ISOLAMENTO PVC (CM)                                                                                                                                                                                                                                                                                                                                                                                                                     </v>
          </cell>
          <cell r="C8611" t="str">
            <v xml:space="preserve">M     </v>
          </cell>
          <cell r="D8611">
            <v>3.1</v>
          </cell>
        </row>
        <row r="8612">
          <cell r="A8612">
            <v>43971</v>
          </cell>
          <cell r="B8612" t="str">
            <v xml:space="preserve">CABO DE REDE, PAR TRANCADO U/UTP, 4 PARES, CATEGORIA 5E (CAT 5E), ISOLAMENTO PVC (CMX)                                                                                                                                                                                                                                                                                                                                                                                                                    </v>
          </cell>
          <cell r="C8612" t="str">
            <v xml:space="preserve">M     </v>
          </cell>
          <cell r="D8612">
            <v>2.37</v>
          </cell>
        </row>
        <row r="8613">
          <cell r="A8613">
            <v>39598</v>
          </cell>
          <cell r="B8613" t="str">
            <v xml:space="preserve">CABO DE REDE, PAR TRANCADO U/UTP, 4 PARES, CATEGORIA 5E (CAT 5E), ISOLAMENTO PVC (LSZH)                                                                                                                                                                                                                                                                                                                                                                                                                   </v>
          </cell>
          <cell r="C8613" t="str">
            <v xml:space="preserve">M     </v>
          </cell>
          <cell r="D8613">
            <v>4.3899999999999997</v>
          </cell>
        </row>
        <row r="8614">
          <cell r="A8614">
            <v>43973</v>
          </cell>
          <cell r="B8614" t="str">
            <v xml:space="preserve">CABO DE REDE, PAR TRANCADO U/UTP, 4 PARES, CATEGORIA 6 (CAT 6), ISOLAMENTO PVC (CM)                                                                                                                                                                                                                                                                                                                                                                                                                       </v>
          </cell>
          <cell r="C8614" t="str">
            <v xml:space="preserve">M     </v>
          </cell>
          <cell r="D8614">
            <v>3.24</v>
          </cell>
        </row>
        <row r="8615">
          <cell r="A8615">
            <v>39599</v>
          </cell>
          <cell r="B8615" t="str">
            <v xml:space="preserve">CABO DE REDE, PAR TRANCADO UTP, 4 PARES, CATEGORIA 6 (CAT 6), ISOLAMENTO PVC (LSZH)                                                                                                                                                                                                                                                                                                                                                                                                                       </v>
          </cell>
          <cell r="C8615" t="str">
            <v xml:space="preserve">M     </v>
          </cell>
          <cell r="D8615">
            <v>6.32</v>
          </cell>
        </row>
        <row r="8616">
          <cell r="A8616">
            <v>43832</v>
          </cell>
          <cell r="B8616" t="str">
            <v xml:space="preserve">CABO ELETRONICO CATEGORIA 6A U/UTP 23AWG X 4P                                                                                                                                                                                                                                                                                                                                                                                                                                                             </v>
          </cell>
          <cell r="C8616" t="str">
            <v xml:space="preserve">M     </v>
          </cell>
          <cell r="D8616">
            <v>16.649999999999999</v>
          </cell>
        </row>
        <row r="8617">
          <cell r="A8617">
            <v>34602</v>
          </cell>
          <cell r="B8617" t="str">
            <v xml:space="preserve">CABO FLEXIVEL PVC 750 V, 2 CONDUTORES DE 1,5 MM2                                                                                                                                                                                                                                                                                                                                                                                                                                                          </v>
          </cell>
          <cell r="C8617" t="str">
            <v xml:space="preserve">M     </v>
          </cell>
          <cell r="D8617">
            <v>4.42</v>
          </cell>
        </row>
        <row r="8618">
          <cell r="A8618">
            <v>34607</v>
          </cell>
          <cell r="B8618" t="str">
            <v xml:space="preserve">CABO FLEXIVEL PVC 750 V, 2 CONDUTORES DE 4,0 MM2                                                                                                                                                                                                                                                                                                                                                                                                                                                          </v>
          </cell>
          <cell r="C8618" t="str">
            <v xml:space="preserve">M     </v>
          </cell>
          <cell r="D8618">
            <v>10.83</v>
          </cell>
        </row>
        <row r="8619">
          <cell r="A8619">
            <v>34609</v>
          </cell>
          <cell r="B8619" t="str">
            <v xml:space="preserve">CABO FLEXIVEL PVC 750 V, 2 CONDUTORES DE 6,0 MM2                                                                                                                                                                                                                                                                                                                                                                                                                                                          </v>
          </cell>
          <cell r="C8619" t="str">
            <v xml:space="preserve">M     </v>
          </cell>
          <cell r="D8619">
            <v>15.75</v>
          </cell>
        </row>
        <row r="8620">
          <cell r="A8620">
            <v>34618</v>
          </cell>
          <cell r="B8620" t="str">
            <v xml:space="preserve">CABO FLEXIVEL PVC 750 V, 3 CONDUTORES DE 1,5 MM2                                                                                                                                                                                                                                                                                                                                                                                                                                                          </v>
          </cell>
          <cell r="C8620" t="str">
            <v xml:space="preserve">M     </v>
          </cell>
          <cell r="D8620">
            <v>6.02</v>
          </cell>
        </row>
        <row r="8621">
          <cell r="A8621">
            <v>34621</v>
          </cell>
          <cell r="B8621" t="str">
            <v xml:space="preserve">CABO FLEXIVEL PVC 750 V, 3 CONDUTORES DE 4,0 MM2                                                                                                                                                                                                                                                                                                                                                                                                                                                          </v>
          </cell>
          <cell r="C8621" t="str">
            <v xml:space="preserve">M     </v>
          </cell>
          <cell r="D8621">
            <v>14.93</v>
          </cell>
        </row>
        <row r="8622">
          <cell r="A8622">
            <v>34622</v>
          </cell>
          <cell r="B8622" t="str">
            <v xml:space="preserve">CABO FLEXIVEL PVC 750 V, 3 CONDUTORES DE 6,0 MM2                                                                                                                                                                                                                                                                                                                                                                                                                                                          </v>
          </cell>
          <cell r="C8622" t="str">
            <v xml:space="preserve">M     </v>
          </cell>
          <cell r="D8622">
            <v>22.18</v>
          </cell>
        </row>
        <row r="8623">
          <cell r="A8623">
            <v>34624</v>
          </cell>
          <cell r="B8623" t="str">
            <v xml:space="preserve">CABO FLEXIVEL PVC 750 V, 4 CONDUTORES DE 1,5 MM2                                                                                                                                                                                                                                                                                                                                                                                                                                                          </v>
          </cell>
          <cell r="C8623" t="str">
            <v xml:space="preserve">M     </v>
          </cell>
          <cell r="D8623">
            <v>8.0399999999999991</v>
          </cell>
        </row>
        <row r="8624">
          <cell r="A8624">
            <v>34627</v>
          </cell>
          <cell r="B8624" t="str">
            <v xml:space="preserve">CABO FLEXIVEL PVC 750 V, 4 CONDUTORES DE 4,0 MM2                                                                                                                                                                                                                                                                                                                                                                                                                                                          </v>
          </cell>
          <cell r="C8624" t="str">
            <v xml:space="preserve">M     </v>
          </cell>
          <cell r="D8624">
            <v>19.39</v>
          </cell>
        </row>
        <row r="8625">
          <cell r="A8625">
            <v>34629</v>
          </cell>
          <cell r="B8625" t="str">
            <v xml:space="preserve">CABO FLEXIVEL PVC 750 V, 4 CONDUTORES DE 6,0 MM2                                                                                                                                                                                                                                                                                                                                                                                                                                                          </v>
          </cell>
          <cell r="C8625" t="str">
            <v xml:space="preserve">M     </v>
          </cell>
          <cell r="D8625">
            <v>29.63</v>
          </cell>
        </row>
        <row r="8626">
          <cell r="A8626">
            <v>39257</v>
          </cell>
          <cell r="B8626" t="str">
            <v xml:space="preserve">CABO MULTIPOLAR DE COBRE, FLEXIVEL, CLASSE 4 OU 5, ISOLACAO EM HEPR, COBERTURA EM PVC-ST2, ANTICHAMA BWF-B, 0,6/1 KV, 3 CONDUTORES DE 1,5 MM2                                                                                                                                                                                                                                                                                                                                                             </v>
          </cell>
          <cell r="C8626" t="str">
            <v xml:space="preserve">M     </v>
          </cell>
          <cell r="D8626">
            <v>6.03</v>
          </cell>
        </row>
        <row r="8627">
          <cell r="A8627">
            <v>39261</v>
          </cell>
          <cell r="B8627" t="str">
            <v xml:space="preserve">CABO MULTIPOLAR DE COBRE, FLEXIVEL, CLASSE 4 OU 5, ISOLACAO EM HEPR, COBERTURA EM PVC-ST2, ANTICHAMA BWF-B, 0,6/1 KV, 3 CONDUTORES DE 10 MM2                                                                                                                                                                                                                                                                                                                                                              </v>
          </cell>
          <cell r="C8627" t="str">
            <v xml:space="preserve">M     </v>
          </cell>
          <cell r="D8627">
            <v>34.520000000000003</v>
          </cell>
        </row>
        <row r="8628">
          <cell r="A8628">
            <v>39268</v>
          </cell>
          <cell r="B8628" t="str">
            <v xml:space="preserve">CABO MULTIPOLAR DE COBRE, FLEXIVEL, CLASSE 4 OU 5, ISOLACAO EM HEPR, COBERTURA EM PVC-ST2, ANTICHAMA BWF-B, 0,6/1 KV, 3 CONDUTORES DE 120 MM2                                                                                                                                                                                                                                                                                                                                                             </v>
          </cell>
          <cell r="C8628" t="str">
            <v xml:space="preserve">M     </v>
          </cell>
          <cell r="D8628">
            <v>539.6</v>
          </cell>
        </row>
        <row r="8629">
          <cell r="A8629">
            <v>39262</v>
          </cell>
          <cell r="B8629" t="str">
            <v xml:space="preserve">CABO MULTIPOLAR DE COBRE, FLEXIVEL, CLASSE 4 OU 5, ISOLACAO EM HEPR, COBERTURA EM PVC-ST2, ANTICHAMA BWF-B, 0,6/1 KV, 3 CONDUTORES DE 16 MM2                                                                                                                                                                                                                                                                                                                                                              </v>
          </cell>
          <cell r="C8629" t="str">
            <v xml:space="preserve">M     </v>
          </cell>
          <cell r="D8629">
            <v>54.97</v>
          </cell>
        </row>
        <row r="8630">
          <cell r="A8630">
            <v>39258</v>
          </cell>
          <cell r="B8630" t="str">
            <v xml:space="preserve">CABO MULTIPOLAR DE COBRE, FLEXIVEL, CLASSE 4 OU 5, ISOLACAO EM HEPR, COBERTURA EM PVC-ST2, ANTICHAMA BWF-B, 0,6/1 KV, 3 CONDUTORES DE 2,5 MM2                                                                                                                                                                                                                                                                                                                                                             </v>
          </cell>
          <cell r="C8630" t="str">
            <v xml:space="preserve">M     </v>
          </cell>
          <cell r="D8630">
            <v>9.09</v>
          </cell>
        </row>
        <row r="8631">
          <cell r="A8631">
            <v>39263</v>
          </cell>
          <cell r="B8631" t="str">
            <v xml:space="preserve">CABO MULTIPOLAR DE COBRE, FLEXIVEL, CLASSE 4 OU 5, ISOLACAO EM HEPR, COBERTURA EM PVC-ST2, ANTICHAMA BWF-B, 0,6/1 KV, 3 CONDUTORES DE 25 MM2                                                                                                                                                                                                                                                                                                                                                              </v>
          </cell>
          <cell r="C8631" t="str">
            <v xml:space="preserve">M     </v>
          </cell>
          <cell r="D8631">
            <v>95.06</v>
          </cell>
        </row>
        <row r="8632">
          <cell r="A8632">
            <v>39264</v>
          </cell>
          <cell r="B8632" t="str">
            <v xml:space="preserve">CABO MULTIPOLAR DE COBRE, FLEXIVEL, CLASSE 4 OU 5, ISOLACAO EM HEPR, COBERTURA EM PVC-ST2, ANTICHAMA BWF-B, 0,6/1 KV, 3 CONDUTORES DE 35 MM2                                                                                                                                                                                                                                                                                                                                                              </v>
          </cell>
          <cell r="C8632" t="str">
            <v xml:space="preserve">M     </v>
          </cell>
          <cell r="D8632">
            <v>131.68</v>
          </cell>
        </row>
        <row r="8633">
          <cell r="A8633">
            <v>39259</v>
          </cell>
          <cell r="B8633" t="str">
            <v xml:space="preserve">CABO MULTIPOLAR DE COBRE, FLEXIVEL, CLASSE 4 OU 5, ISOLACAO EM HEPR, COBERTURA EM PVC-ST2, ANTICHAMA BWF-B, 0,6/1 KV, 3 CONDUTORES DE 4 MM2                                                                                                                                                                                                                                                                                                                                                               </v>
          </cell>
          <cell r="C8633" t="str">
            <v xml:space="preserve">M     </v>
          </cell>
          <cell r="D8633">
            <v>13.99</v>
          </cell>
        </row>
        <row r="8634">
          <cell r="A8634">
            <v>39265</v>
          </cell>
          <cell r="B8634" t="str">
            <v xml:space="preserve">CABO MULTIPOLAR DE COBRE, FLEXIVEL, CLASSE 4 OU 5, ISOLACAO EM HEPR, COBERTURA EM PVC-ST2, ANTICHAMA BWF-B, 0,6/1 KV, 3 CONDUTORES DE 50 MM2                                                                                                                                                                                                                                                                                                                                                              </v>
          </cell>
          <cell r="C8634" t="str">
            <v xml:space="preserve">M     </v>
          </cell>
          <cell r="D8634">
            <v>178.78</v>
          </cell>
        </row>
        <row r="8635">
          <cell r="A8635">
            <v>39260</v>
          </cell>
          <cell r="B8635" t="str">
            <v xml:space="preserve">CABO MULTIPOLAR DE COBRE, FLEXIVEL, CLASSE 4 OU 5, ISOLACAO EM HEPR, COBERTURA EM PVC-ST2, ANTICHAMA BWF-B, 0,6/1 KV, 3 CONDUTORES DE 6 MM2                                                                                                                                                                                                                                                                                                                                                               </v>
          </cell>
          <cell r="C8635" t="str">
            <v xml:space="preserve">M     </v>
          </cell>
          <cell r="D8635">
            <v>21.43</v>
          </cell>
        </row>
        <row r="8636">
          <cell r="A8636">
            <v>39266</v>
          </cell>
          <cell r="B8636" t="str">
            <v xml:space="preserve">CABO MULTIPOLAR DE COBRE, FLEXIVEL, CLASSE 4 OU 5, ISOLACAO EM HEPR, COBERTURA EM PVC-ST2, ANTICHAMA BWF-B, 0,6/1 KV, 3 CONDUTORES DE 70 MM2                                                                                                                                                                                                                                                                                                                                                              </v>
          </cell>
          <cell r="C8636" t="str">
            <v xml:space="preserve">M     </v>
          </cell>
          <cell r="D8636">
            <v>269.77999999999997</v>
          </cell>
        </row>
        <row r="8637">
          <cell r="A8637">
            <v>39267</v>
          </cell>
          <cell r="B8637" t="str">
            <v xml:space="preserve">CABO MULTIPOLAR DE COBRE, FLEXIVEL, CLASSE 4 OU 5, ISOLACAO EM HEPR, COBERTURA EM PVC-ST2, ANTICHAMA BWF-B, 0,6/1 KV, 3 CONDUTORES DE 95 MM2                                                                                                                                                                                                                                                                                                                                                              </v>
          </cell>
          <cell r="C8637" t="str">
            <v xml:space="preserve">M     </v>
          </cell>
          <cell r="D8637">
            <v>337.3</v>
          </cell>
        </row>
        <row r="8638">
          <cell r="A8638">
            <v>11901</v>
          </cell>
          <cell r="B8638" t="str">
            <v xml:space="preserve">CABO TELEFONICO CCI 50, 1 PAR, USO INTERNO, SEM BLINDAGEM                                                                                                                                                                                                                                                                                                                                                                                                                                                 </v>
          </cell>
          <cell r="C8638" t="str">
            <v xml:space="preserve">M     </v>
          </cell>
          <cell r="D8638">
            <v>0.56999999999999995</v>
          </cell>
        </row>
        <row r="8639">
          <cell r="A8639">
            <v>11902</v>
          </cell>
          <cell r="B8639" t="str">
            <v xml:space="preserve">CABO TELEFONICO CCI 50, 2 PARES, USO INTERNO, SEM BLINDAGEM                                                                                                                                                                                                                                                                                                                                                                                                                                               </v>
          </cell>
          <cell r="C8639" t="str">
            <v xml:space="preserve">M     </v>
          </cell>
          <cell r="D8639">
            <v>1.0900000000000001</v>
          </cell>
        </row>
        <row r="8640">
          <cell r="A8640">
            <v>11903</v>
          </cell>
          <cell r="B8640" t="str">
            <v xml:space="preserve">CABO TELEFONICO CCI 50, 3 PARES, USO INTERNO, SEM BLINDAGEM                                                                                                                                                                                                                                                                                                                                                                                                                                               </v>
          </cell>
          <cell r="C8640" t="str">
            <v xml:space="preserve">M     </v>
          </cell>
          <cell r="D8640">
            <v>1.1499999999999999</v>
          </cell>
        </row>
        <row r="8641">
          <cell r="A8641">
            <v>11904</v>
          </cell>
          <cell r="B8641" t="str">
            <v xml:space="preserve">CABO TELEFONICO CCI 50, 4 PARES, USO INTERNO, SEM BLINDAGEM                                                                                                                                                                                                                                                                                                                                                                                                                                               </v>
          </cell>
          <cell r="C8641" t="str">
            <v xml:space="preserve">M     </v>
          </cell>
          <cell r="D8641">
            <v>1.75</v>
          </cell>
        </row>
        <row r="8642">
          <cell r="A8642">
            <v>11905</v>
          </cell>
          <cell r="B8642" t="str">
            <v xml:space="preserve">CABO TELEFONICO CCI 50, 5 PARES, USO INTERNO, SEM BLINDAGEM                                                                                                                                                                                                                                                                                                                                                                                                                                               </v>
          </cell>
          <cell r="C8642" t="str">
            <v xml:space="preserve">M     </v>
          </cell>
          <cell r="D8642">
            <v>2.13</v>
          </cell>
        </row>
        <row r="8643">
          <cell r="A8643">
            <v>11906</v>
          </cell>
          <cell r="B8643" t="str">
            <v xml:space="preserve">CABO TELEFONICO CCI 50, 6 PARES, USO INTERNO, SEM BLINDAGEM                                                                                                                                                                                                                                                                                                                                                                                                                                               </v>
          </cell>
          <cell r="C8643" t="str">
            <v xml:space="preserve">M     </v>
          </cell>
          <cell r="D8643">
            <v>2.71</v>
          </cell>
        </row>
        <row r="8644">
          <cell r="A8644">
            <v>11919</v>
          </cell>
          <cell r="B8644" t="str">
            <v xml:space="preserve">CABO TELEFONICO CI 50, 10 PARES, USO INTERNO                                                                                                                                                                                                                                                                                                                                                                                                                                                              </v>
          </cell>
          <cell r="C8644" t="str">
            <v xml:space="preserve">M     </v>
          </cell>
          <cell r="D8644">
            <v>4.97</v>
          </cell>
        </row>
        <row r="8645">
          <cell r="A8645">
            <v>11920</v>
          </cell>
          <cell r="B8645" t="str">
            <v xml:space="preserve">CABO TELEFONICO CI 50, 20 PARES, USO INTERNO                                                                                                                                                                                                                                                                                                                                                                                                                                                              </v>
          </cell>
          <cell r="C8645" t="str">
            <v xml:space="preserve">M     </v>
          </cell>
          <cell r="D8645">
            <v>9.44</v>
          </cell>
        </row>
        <row r="8646">
          <cell r="A8646">
            <v>11924</v>
          </cell>
          <cell r="B8646" t="str">
            <v xml:space="preserve">CABO TELEFONICO CI 50, 200 PARES, USO INTERNO                                                                                                                                                                                                                                                                                                                                                                                                                                                             </v>
          </cell>
          <cell r="C8646" t="str">
            <v xml:space="preserve">M     </v>
          </cell>
          <cell r="D8646">
            <v>79.290000000000006</v>
          </cell>
        </row>
        <row r="8647">
          <cell r="A8647">
            <v>11921</v>
          </cell>
          <cell r="B8647" t="str">
            <v xml:space="preserve">CABO TELEFONICO CI 50, 30 PARES, USO INTERNO                                                                                                                                                                                                                                                                                                                                                                                                                                                              </v>
          </cell>
          <cell r="C8647" t="str">
            <v xml:space="preserve">M     </v>
          </cell>
          <cell r="D8647">
            <v>13.82</v>
          </cell>
        </row>
        <row r="8648">
          <cell r="A8648">
            <v>11922</v>
          </cell>
          <cell r="B8648" t="str">
            <v xml:space="preserve">CABO TELEFONICO CI 50, 50 PARES, USO INTERNO                                                                                                                                                                                                                                                                                                                                                                                                                                                              </v>
          </cell>
          <cell r="C8648" t="str">
            <v xml:space="preserve">M     </v>
          </cell>
          <cell r="D8648">
            <v>22.35</v>
          </cell>
        </row>
        <row r="8649">
          <cell r="A8649">
            <v>11923</v>
          </cell>
          <cell r="B8649" t="str">
            <v xml:space="preserve">CABO TELEFONICO CI 50, 75 PARES, USO INTERNO                                                                                                                                                                                                                                                                                                                                                                                                                                                              </v>
          </cell>
          <cell r="C8649" t="str">
            <v xml:space="preserve">M     </v>
          </cell>
          <cell r="D8649">
            <v>32.71</v>
          </cell>
        </row>
        <row r="8650">
          <cell r="A8650">
            <v>11916</v>
          </cell>
          <cell r="B8650" t="str">
            <v xml:space="preserve">CABO TELEFONICO CTP - APL - 50, 10 PARES, USO EXTERNO                                                                                                                                                                                                                                                                                                                                                                                                                                                     </v>
          </cell>
          <cell r="C8650" t="str">
            <v xml:space="preserve">M     </v>
          </cell>
          <cell r="D8650">
            <v>6.8</v>
          </cell>
        </row>
        <row r="8651">
          <cell r="A8651">
            <v>11914</v>
          </cell>
          <cell r="B8651" t="str">
            <v xml:space="preserve">CABO TELEFONICO CTP - APL - 50, 100 PARES, USO EXTERNO                                                                                                                                                                                                                                                                                                                                                                                                                                                    </v>
          </cell>
          <cell r="C8651" t="str">
            <v xml:space="preserve">M     </v>
          </cell>
          <cell r="D8651">
            <v>49.01</v>
          </cell>
        </row>
        <row r="8652">
          <cell r="A8652">
            <v>11917</v>
          </cell>
          <cell r="B8652" t="str">
            <v xml:space="preserve">CABO TELEFONICO CTP - APL - 50, 20 PARES, USO EXTERNO                                                                                                                                                                                                                                                                                                                                                                                                                                                     </v>
          </cell>
          <cell r="C8652" t="str">
            <v xml:space="preserve">M     </v>
          </cell>
          <cell r="D8652">
            <v>11.98</v>
          </cell>
        </row>
        <row r="8653">
          <cell r="A8653">
            <v>11918</v>
          </cell>
          <cell r="B8653" t="str">
            <v xml:space="preserve">CABO TELEFONICO CTP - APL - 50, 30 PARES, USO EXTERNO                                                                                                                                                                                                                                                                                                                                                                                                                                                     </v>
          </cell>
          <cell r="C8653" t="str">
            <v xml:space="preserve">M     </v>
          </cell>
          <cell r="D8653">
            <v>14.21</v>
          </cell>
        </row>
        <row r="8654">
          <cell r="A8654">
            <v>37734</v>
          </cell>
          <cell r="B8654" t="str">
            <v xml:space="preserve">CACAMBA METALICA BASCULANTE COM CAPACIDADE DE 10 M3 (INCLUI MONTAGEM, NAO INCLUI CAMINHAO)                                                                                                                                                                                                                                                                                                                                                                                                                </v>
          </cell>
          <cell r="C8654" t="str">
            <v xml:space="preserve">UN    </v>
          </cell>
          <cell r="D8654">
            <v>83161.38</v>
          </cell>
        </row>
        <row r="8655">
          <cell r="A8655">
            <v>42251</v>
          </cell>
          <cell r="B8655" t="str">
            <v xml:space="preserve">CACAMBA METALICA BASCULANTE COM CAPACIDADE DE 12 M3 (INCLUI MONTAGEM, NAO INCLUI CAMINHAO)                                                                                                                                                                                                                                                                                                                                                                                                                </v>
          </cell>
          <cell r="C8655" t="str">
            <v xml:space="preserve">UN    </v>
          </cell>
          <cell r="D8655">
            <v>94434.82</v>
          </cell>
        </row>
        <row r="8656">
          <cell r="A8656">
            <v>37733</v>
          </cell>
          <cell r="B8656" t="str">
            <v xml:space="preserve">CACAMBA METALICA BASCULANTE COM CAPACIDADE DE 6 M3 (INCLUI MONTAGEM, NAO INCLUI CAMINHAO)                                                                                                                                                                                                                                                                                                                                                                                                                 </v>
          </cell>
          <cell r="C8656" t="str">
            <v xml:space="preserve">UN    </v>
          </cell>
          <cell r="D8656">
            <v>62354.09</v>
          </cell>
        </row>
        <row r="8657">
          <cell r="A8657">
            <v>37735</v>
          </cell>
          <cell r="B8657" t="str">
            <v xml:space="preserve">CACAMBA METALICA BASCULANTE COM CAPACIDADE DE 8 M3 (INCLUI MONTAGEM, NAO INCLUI CAMINHAO)                                                                                                                                                                                                                                                                                                                                                                                                                 </v>
          </cell>
          <cell r="C8657" t="str">
            <v xml:space="preserve">UN    </v>
          </cell>
          <cell r="D8657">
            <v>75136.679999999993</v>
          </cell>
        </row>
        <row r="8658">
          <cell r="A8658">
            <v>5090</v>
          </cell>
          <cell r="B8658" t="str">
            <v xml:space="preserve">CADEADO SIMPLES, CORPO EM LATAO MACICO, COM LARGURA DE 25 MM E ALTURA DE APROX 25 MM, HASTE CEMENTADA (NAO LONGA), EM ACO TEMPERADO COM DIAMETRO DE APROX 5,0 MM, INCLUINDO 2 CHAVES                                                                                                                                                                                                                                                                                                                      </v>
          </cell>
          <cell r="C8658" t="str">
            <v xml:space="preserve">UN    </v>
          </cell>
          <cell r="D8658">
            <v>19.38</v>
          </cell>
        </row>
        <row r="8659">
          <cell r="A8659">
            <v>5085</v>
          </cell>
          <cell r="B8659" t="str">
            <v xml:space="preserve">CADEADO SIMPLES, CORPO EM LATAO MACICO, COM LARGURA DE 35 MM E ALTURA DE APROX 30 MM, HASTE CEMENTADA (NAO LONGA), EM ACO TEMPERADO COM DIAMETRO DE APROX 6,0 MM, INCLUINDO 2 CHAVES                                                                                                                                                                                                                                                                                                                      </v>
          </cell>
          <cell r="C8659" t="str">
            <v xml:space="preserve">UN    </v>
          </cell>
          <cell r="D8659">
            <v>28.85</v>
          </cell>
        </row>
        <row r="8660">
          <cell r="A8660">
            <v>43603</v>
          </cell>
          <cell r="B8660" t="str">
            <v xml:space="preserve">CADEADO SIMPLES, CORPO EM LATAO MACICO, COM LARGURA DE 50 MM E ALTURA DE APROX 40 MM, HASTE CEMENTADA EM ACO TEMPERADO COM DIAMETRO DE APROX 8,0 MM, INCLUINDO 2 CHAVES                                                                                                                                                                                                                                                                                                                                   </v>
          </cell>
          <cell r="C8660" t="str">
            <v xml:space="preserve">UN    </v>
          </cell>
          <cell r="D8660">
            <v>41.22</v>
          </cell>
        </row>
        <row r="8661">
          <cell r="A8661">
            <v>38374</v>
          </cell>
          <cell r="B8661" t="str">
            <v xml:space="preserve">CADEIRA SUSPENSA MANUAL / BALANCIM INDIVIDUAL (NBR 14751)                                                                                                                                                                                                                                                                                                                                                                                                                                                 </v>
          </cell>
          <cell r="C8661" t="str">
            <v xml:space="preserve">UN    </v>
          </cell>
          <cell r="D8661">
            <v>1010</v>
          </cell>
        </row>
        <row r="8662">
          <cell r="A8662">
            <v>20212</v>
          </cell>
          <cell r="B8662" t="str">
            <v xml:space="preserve">CAIBRO APARELHADO *6 X 8* CM, EM MACARANDUBA/MASSARANDUBA, ANGELIM OU EQUIVALENTE DA REGIAO                                                                                                                                                                                                                                                                                                                                                                                                               </v>
          </cell>
          <cell r="C8662" t="str">
            <v xml:space="preserve">M     </v>
          </cell>
          <cell r="D8662">
            <v>23.75</v>
          </cell>
        </row>
        <row r="8663">
          <cell r="A8663">
            <v>20209</v>
          </cell>
          <cell r="B8663" t="str">
            <v xml:space="preserve">CAIBRO APARELHADO *7,5 X 7,5* CM, EM MACARANDUBA/MASSARANDUBA, ANGELIM OU EQUIVALENTE DA REGIAO                                                                                                                                                                                                                                                                                                                                                                                                           </v>
          </cell>
          <cell r="C8663" t="str">
            <v xml:space="preserve">M     </v>
          </cell>
          <cell r="D8663">
            <v>28.37</v>
          </cell>
        </row>
        <row r="8664">
          <cell r="A8664">
            <v>4430</v>
          </cell>
          <cell r="B8664" t="str">
            <v xml:space="preserve">CAIBRO NAO APARELHADO *5 X 6* CM, EM MACARANDUBA/MASSARANDUBA, ANGELIM OU EQUIVALENTE DA REGIAO - BRUTA                                                                                                                                                                                                                                                                                                                                                                                                   </v>
          </cell>
          <cell r="C8664" t="str">
            <v xml:space="preserve">M     </v>
          </cell>
          <cell r="D8664">
            <v>13.9</v>
          </cell>
        </row>
        <row r="8665">
          <cell r="A8665">
            <v>4433</v>
          </cell>
          <cell r="B8665" t="str">
            <v xml:space="preserve">CAIBRO NAO APARELHADO *6 X 6* CM, EM MACARANDUBA/MASSARANDUBA, ANGELIM OU EQUIVALENTE DA REGIAO - BRUTA                                                                                                                                                                                                                                                                                                                                                                                                   </v>
          </cell>
          <cell r="C8665" t="str">
            <v xml:space="preserve">M     </v>
          </cell>
          <cell r="D8665">
            <v>27.18</v>
          </cell>
        </row>
        <row r="8666">
          <cell r="A8666">
            <v>4400</v>
          </cell>
          <cell r="B8666" t="str">
            <v xml:space="preserve">CAIBRO NAO APARELHADO, *6 X 8* CM, EM MACARANDUBA/MASSARANDUBA, ANGELIM OU EQUIVALENTE DA REGIAO - BRUTA                                                                                                                                                                                                                                                                                                                                                                                                  </v>
          </cell>
          <cell r="C8666" t="str">
            <v xml:space="preserve">M     </v>
          </cell>
          <cell r="D8666">
            <v>22.12</v>
          </cell>
        </row>
        <row r="8667">
          <cell r="A8667">
            <v>2729</v>
          </cell>
          <cell r="B8667" t="str">
            <v xml:space="preserve">CAIBRO ROLICO DE MADEIRA TRATADA, D = 4 A 7 CM, H = 3,00 M, EM EUCALIPTO OU EQUIVALENTE DA REGIAO                                                                                                                                                                                                                                                                                                                                                                                                         </v>
          </cell>
          <cell r="C8667" t="str">
            <v xml:space="preserve">UN    </v>
          </cell>
          <cell r="D8667">
            <v>26.7</v>
          </cell>
        </row>
        <row r="8668">
          <cell r="A8668">
            <v>4513</v>
          </cell>
          <cell r="B8668" t="str">
            <v xml:space="preserve">CAIBRO 5 X 5 CM EM PINUS, MISTA OU EQUIVALENTE DA REGIAO - BRUTA                                                                                                                                                                                                                                                                                                                                                                                                                                          </v>
          </cell>
          <cell r="C8668" t="str">
            <v xml:space="preserve">M     </v>
          </cell>
          <cell r="D8668">
            <v>5.64</v>
          </cell>
        </row>
        <row r="8669">
          <cell r="A8669">
            <v>37106</v>
          </cell>
          <cell r="B8669" t="str">
            <v xml:space="preserve">CAIXA D'AGUA / RESERVATORIO EM POLIESTER REFORCADO COM FIBRA DE VIDRO, 10000 LITROS, COM TAMPA                                                                                                                                                                                                                                                                                                                                                                                                            </v>
          </cell>
          <cell r="C8669" t="str">
            <v xml:space="preserve">UN    </v>
          </cell>
          <cell r="D8669">
            <v>5206.93</v>
          </cell>
        </row>
        <row r="8670">
          <cell r="A8670">
            <v>11869</v>
          </cell>
          <cell r="B8670" t="str">
            <v xml:space="preserve">CAIXA D'AGUA / RESERVATORIO EM POLIESTER REFORCADO COM FIBRA DE VIDRO, 1500 LITROS, COM TAMPA                                                                                                                                                                                                                                                                                                                                                                                                             </v>
          </cell>
          <cell r="C8670" t="str">
            <v xml:space="preserve">UN    </v>
          </cell>
          <cell r="D8670">
            <v>1041.3800000000001</v>
          </cell>
        </row>
        <row r="8671">
          <cell r="A8671">
            <v>43981</v>
          </cell>
          <cell r="B8671" t="str">
            <v xml:space="preserve">CAIXA D'AGUA / RESERVATORIO EM POLIESTER REFORCADO COM FIBRA DE VIDRO, 15000 LITROS, COM TAMPA                                                                                                                                                                                                                                                                                                                                                                                                            </v>
          </cell>
          <cell r="C8671" t="str">
            <v xml:space="preserve">UN    </v>
          </cell>
          <cell r="D8671">
            <v>7846.79</v>
          </cell>
        </row>
        <row r="8672">
          <cell r="A8672">
            <v>37104</v>
          </cell>
          <cell r="B8672" t="str">
            <v xml:space="preserve">CAIXA D'AGUA / RESERVATORIO EM POLIESTER REFORCADO COM FIBRA DE VIDRO, 2000 LITROS, COM TAMPA                                                                                                                                                                                                                                                                                                                                                                                                             </v>
          </cell>
          <cell r="C8672" t="str">
            <v xml:space="preserve">UN    </v>
          </cell>
          <cell r="D8672">
            <v>1306.96</v>
          </cell>
        </row>
        <row r="8673">
          <cell r="A8673">
            <v>43982</v>
          </cell>
          <cell r="B8673" t="str">
            <v xml:space="preserve">CAIXA D'AGUA / RESERVATORIO EM POLIESTER REFORCADO COM FIBRA DE VIDRO, 20000 LITROS, COM TAMPA                                                                                                                                                                                                                                                                                                                                                                                                            </v>
          </cell>
          <cell r="C8673" t="str">
            <v xml:space="preserve">UN    </v>
          </cell>
          <cell r="D8673">
            <v>12395.96</v>
          </cell>
        </row>
        <row r="8674">
          <cell r="A8674">
            <v>43978</v>
          </cell>
          <cell r="B8674" t="str">
            <v xml:space="preserve">CAIXA D'AGUA / RESERVATORIO EM POLIESTER REFORCADO COM FIBRA DE VIDRO, 3000 LITROS, COM TAMPA                                                                                                                                                                                                                                                                                                                                                                                                             </v>
          </cell>
          <cell r="C8674" t="str">
            <v xml:space="preserve">UN    </v>
          </cell>
          <cell r="D8674">
            <v>1936.88</v>
          </cell>
        </row>
        <row r="8675">
          <cell r="A8675">
            <v>11871</v>
          </cell>
          <cell r="B8675" t="str">
            <v xml:space="preserve">CAIXA D'AGUA / RESERVATORIO EM POLIESTER REFORCADO COM FIBRA DE VIDRO, 500 LITROS, COM TAMPA                                                                                                                                                                                                                                                                                                                                                                                                              </v>
          </cell>
          <cell r="C8675" t="str">
            <v xml:space="preserve">UN    </v>
          </cell>
          <cell r="D8675">
            <v>485.44</v>
          </cell>
        </row>
        <row r="8676">
          <cell r="A8676">
            <v>37105</v>
          </cell>
          <cell r="B8676" t="str">
            <v xml:space="preserve">CAIXA D'AGUA / RESERVATORIO EM POLIESTER REFORCADO COM FIBRA DE VIDRO, 5000 LITROS, COM TAMPA                                                                                                                                                                                                                                                                                                                                                                                                             </v>
          </cell>
          <cell r="C8676" t="str">
            <v xml:space="preserve">UN    </v>
          </cell>
          <cell r="D8676">
            <v>2986.9</v>
          </cell>
        </row>
        <row r="8677">
          <cell r="A8677">
            <v>43980</v>
          </cell>
          <cell r="B8677" t="str">
            <v xml:space="preserve">CAIXA D'AGUA / RESERVATORIO EM POLIESTER REFORCADO COM FIBRA DE VIDRO, 7000 LITROS, COM TAMPA                                                                                                                                                                                                                                                                                                                                                                                                             </v>
          </cell>
          <cell r="C8677" t="str">
            <v xml:space="preserve">UN    </v>
          </cell>
          <cell r="D8677">
            <v>3719.87</v>
          </cell>
        </row>
        <row r="8678">
          <cell r="A8678">
            <v>43979</v>
          </cell>
          <cell r="B8678" t="str">
            <v xml:space="preserve">CAIXA D'AGUA / RESERVATORIO EM POLIESTER REFORCADO COM FIBRA DE VIDRO, 750 LITROS, COM TAMPA                                                                                                                                                                                                                                                                                                                                                                                                              </v>
          </cell>
          <cell r="C8678" t="str">
            <v xml:space="preserve">UN    </v>
          </cell>
          <cell r="D8678">
            <v>698.92</v>
          </cell>
        </row>
        <row r="8679">
          <cell r="A8679">
            <v>11868</v>
          </cell>
          <cell r="B8679" t="str">
            <v xml:space="preserve">CAIXA D'AGUA / RESERVATORIO EM POLIESTER REFORCADO COM FIBRA DE VIDRO,1000 LITROS, COM TAMPA                                                                                                                                                                                                                                                                                                                                                                                                              </v>
          </cell>
          <cell r="C8679" t="str">
            <v xml:space="preserve">UN    </v>
          </cell>
          <cell r="D8679">
            <v>675.93</v>
          </cell>
        </row>
        <row r="8680">
          <cell r="A8680">
            <v>34636</v>
          </cell>
          <cell r="B8680" t="str">
            <v xml:space="preserve">CAIXA D'AGUA / RESERVATORIO EM POLIETILENO, 1000 LITROS, COM TAMPA                                                                                                                                                                                                                                                                                                                                                                                                                                        </v>
          </cell>
          <cell r="C8680" t="str">
            <v xml:space="preserve">UN    </v>
          </cell>
          <cell r="D8680">
            <v>480</v>
          </cell>
        </row>
        <row r="8681">
          <cell r="A8681">
            <v>34639</v>
          </cell>
          <cell r="B8681" t="str">
            <v xml:space="preserve">CAIXA D'AGUA / RESERVATORIO EM POLIETILENO, 1500 LITROS, COM TAMPA                                                                                                                                                                                                                                                                                                                                                                                                                                        </v>
          </cell>
          <cell r="C8681" t="str">
            <v xml:space="preserve">UN    </v>
          </cell>
          <cell r="D8681">
            <v>1107.92</v>
          </cell>
        </row>
        <row r="8682">
          <cell r="A8682">
            <v>34640</v>
          </cell>
          <cell r="B8682" t="str">
            <v xml:space="preserve">CAIXA D'AGUA / RESERVATORIO EM POLIETILENO, 2000 LITROS, COM TAMPA                                                                                                                                                                                                                                                                                                                                                                                                                                        </v>
          </cell>
          <cell r="C8682" t="str">
            <v xml:space="preserve">UN    </v>
          </cell>
          <cell r="D8682">
            <v>1256.77</v>
          </cell>
        </row>
        <row r="8683">
          <cell r="A8683">
            <v>43977</v>
          </cell>
          <cell r="B8683" t="str">
            <v xml:space="preserve">CAIXA D'AGUA / RESERVATORIO EM POLIETILENO, 3000 LITROS, COM TAMPA                                                                                                                                                                                                                                                                                                                                                                                                                                        </v>
          </cell>
          <cell r="C8683" t="str">
            <v xml:space="preserve">UN    </v>
          </cell>
          <cell r="D8683">
            <v>2166.59</v>
          </cell>
        </row>
        <row r="8684">
          <cell r="A8684">
            <v>34637</v>
          </cell>
          <cell r="B8684" t="str">
            <v xml:space="preserve">CAIXA D'AGUA / RESERVATORIO EM POLIETILENO, 500 LITROS, COM TAMPA                                                                                                                                                                                                                                                                                                                                                                                                                                         </v>
          </cell>
          <cell r="C8684" t="str">
            <v xml:space="preserve">UN    </v>
          </cell>
          <cell r="D8684">
            <v>290.27999999999997</v>
          </cell>
        </row>
        <row r="8685">
          <cell r="A8685">
            <v>34638</v>
          </cell>
          <cell r="B8685" t="str">
            <v xml:space="preserve">CAIXA D'AGUA / RESERVATORIO EM POLIETILENO, 750 LITROS, COM TAMPA                                                                                                                                                                                                                                                                                                                                                                                                                                         </v>
          </cell>
          <cell r="C8685" t="str">
            <v xml:space="preserve">UN    </v>
          </cell>
          <cell r="D8685">
            <v>449</v>
          </cell>
        </row>
        <row r="8686">
          <cell r="A8686">
            <v>34641</v>
          </cell>
          <cell r="B8686" t="str">
            <v xml:space="preserve">CAIXA DE ATERRAMENTO EM CONCRETO PRE-MOLDADO, DIAMETRO DE 0,30 M E ALTURA DE 0,35 M, SEM FUNDO E COM TAMPA                                                                                                                                                                                                                                                                                                                                                                                                </v>
          </cell>
          <cell r="C8686" t="str">
            <v xml:space="preserve">UN    </v>
          </cell>
          <cell r="D8686">
            <v>109.54</v>
          </cell>
        </row>
        <row r="8687">
          <cell r="A8687">
            <v>43434</v>
          </cell>
          <cell r="B8687" t="str">
            <v xml:space="preserve">CAIXA DE CONCRETO ARMADO PRE-MOLDADO, COM FUNDO E SEM TAMPA, DIMENSOES DE 0,30 X 0,30 X 0,30 M                                                                                                                                                                                                                                                                                                                                                                                                            </v>
          </cell>
          <cell r="C8687" t="str">
            <v xml:space="preserve">UN    </v>
          </cell>
          <cell r="D8687">
            <v>118.44</v>
          </cell>
        </row>
        <row r="8688">
          <cell r="A8688">
            <v>43435</v>
          </cell>
          <cell r="B8688" t="str">
            <v xml:space="preserve">CAIXA DE CONCRETO ARMADO PRE-MOLDADO, COM FUNDO E SEM TAMPA, DIMENSOES DE 0,40 X 0,40 X 0,40 M                                                                                                                                                                                                                                                                                                                                                                                                            </v>
          </cell>
          <cell r="C8688" t="str">
            <v xml:space="preserve">UN    </v>
          </cell>
          <cell r="D8688">
            <v>217.14</v>
          </cell>
        </row>
        <row r="8689">
          <cell r="A8689">
            <v>43436</v>
          </cell>
          <cell r="B8689" t="str">
            <v xml:space="preserve">CAIXA DE CONCRETO ARMADO PRE-MOLDADO, COM FUNDO E SEM TAMPA, DIMENSOES DE 0,60 X 0,60 X 0,50 M                                                                                                                                                                                                                                                                                                                                                                                                            </v>
          </cell>
          <cell r="C8689" t="str">
            <v xml:space="preserve">UN    </v>
          </cell>
          <cell r="D8689">
            <v>380</v>
          </cell>
        </row>
        <row r="8690">
          <cell r="A8690">
            <v>43437</v>
          </cell>
          <cell r="B8690" t="str">
            <v xml:space="preserve">CAIXA DE CONCRETO ARMADO PRE-MOLDADO, COM FUNDO E SEM TAMPA, DIMENSOES DE 0,80 X 0,80 X 0,50 M                                                                                                                                                                                                                                                                                                                                                                                                            </v>
          </cell>
          <cell r="C8690" t="str">
            <v xml:space="preserve">UN    </v>
          </cell>
          <cell r="D8690">
            <v>688.93</v>
          </cell>
        </row>
        <row r="8691">
          <cell r="A8691">
            <v>43438</v>
          </cell>
          <cell r="B8691" t="str">
            <v xml:space="preserve">CAIXA DE CONCRETO ARMADO PRE-MOLDADO, COM FUNDO E SEM TAMPA, DIMENSOES DE 1,00 X 1,00 X 0,50 M                                                                                                                                                                                                                                                                                                                                                                                                            </v>
          </cell>
          <cell r="C8691" t="str">
            <v xml:space="preserve">UN    </v>
          </cell>
          <cell r="D8691">
            <v>1233.77</v>
          </cell>
        </row>
        <row r="8692">
          <cell r="A8692">
            <v>41627</v>
          </cell>
          <cell r="B8692" t="str">
            <v xml:space="preserve">CAIXA DE CONCRETO ARMADO PRE-MOLDADO, COM FUNDO E TAMPA, DIMENSOES DE 0,30 X 0,30 X 0,30 M                                                                                                                                                                                                                                                                                                                                                                                                                </v>
          </cell>
          <cell r="C8692" t="str">
            <v xml:space="preserve">UN    </v>
          </cell>
          <cell r="D8692">
            <v>182.59</v>
          </cell>
        </row>
        <row r="8693">
          <cell r="A8693">
            <v>41628</v>
          </cell>
          <cell r="B8693" t="str">
            <v xml:space="preserve">CAIXA DE CONCRETO ARMADO PRE-MOLDADO, COM FUNDO E TAMPA, DIMENSOES DE 0,40 X 0,40 X 0,40 M                                                                                                                                                                                                                                                                                                                                                                                                                </v>
          </cell>
          <cell r="C8693" t="str">
            <v xml:space="preserve">UN    </v>
          </cell>
          <cell r="D8693">
            <v>335.58</v>
          </cell>
        </row>
        <row r="8694">
          <cell r="A8694">
            <v>41629</v>
          </cell>
          <cell r="B8694" t="str">
            <v xml:space="preserve">CAIXA DE CONCRETO ARMADO PRE-MOLDADO, COM FUNDO E TAMPA, DIMENSOES DE 0,60 X 0,60 X 0,50 M                                                                                                                                                                                                                                                                                                                                                                                                                </v>
          </cell>
          <cell r="C8694" t="str">
            <v xml:space="preserve">UN    </v>
          </cell>
          <cell r="D8694">
            <v>426.39</v>
          </cell>
        </row>
        <row r="8695">
          <cell r="A8695">
            <v>43429</v>
          </cell>
          <cell r="B8695" t="str">
            <v xml:space="preserve">CAIXA DE CONCRETO ARMADO PRE-MOLDADO, SEM FUNDO, QUADRADA, DIMENSOES DE 0,30 X 0,30 X 0,30 M                                                                                                                                                                                                                                                                                                                                                                                                              </v>
          </cell>
          <cell r="C8695" t="str">
            <v xml:space="preserve">UN    </v>
          </cell>
          <cell r="D8695">
            <v>94.47</v>
          </cell>
        </row>
        <row r="8696">
          <cell r="A8696">
            <v>43430</v>
          </cell>
          <cell r="B8696" t="str">
            <v xml:space="preserve">CAIXA DE CONCRETO ARMADO PRE-MOLDADO, SEM FUNDO, QUADRADA, DIMENSOES DE 0,40 X 0,40 X 0,40 M                                                                                                                                                                                                                                                                                                                                                                                                              </v>
          </cell>
          <cell r="C8696" t="str">
            <v xml:space="preserve">UN    </v>
          </cell>
          <cell r="D8696">
            <v>156.93</v>
          </cell>
        </row>
        <row r="8697">
          <cell r="A8697">
            <v>43431</v>
          </cell>
          <cell r="B8697" t="str">
            <v xml:space="preserve">CAIXA DE CONCRETO ARMADO PRE-MOLDADO, SEM FUNDO, QUADRADA, DIMENSOES DE 0,60 X 0,60 X 0,50 M                                                                                                                                                                                                                                                                                                                                                                                                              </v>
          </cell>
          <cell r="C8697" t="str">
            <v xml:space="preserve">UN    </v>
          </cell>
          <cell r="D8697">
            <v>304</v>
          </cell>
        </row>
        <row r="8698">
          <cell r="A8698">
            <v>43432</v>
          </cell>
          <cell r="B8698" t="str">
            <v xml:space="preserve">CAIXA DE CONCRETO ARMADO PRE-MOLDADO, SEM FUNDO, QUADRADA, DIMENSOES DE 0,80 X 0,80 X 0,50 M                                                                                                                                                                                                                                                                                                                                                                                                              </v>
          </cell>
          <cell r="C8698" t="str">
            <v xml:space="preserve">UN    </v>
          </cell>
          <cell r="D8698">
            <v>631.69000000000005</v>
          </cell>
        </row>
        <row r="8699">
          <cell r="A8699">
            <v>43433</v>
          </cell>
          <cell r="B8699" t="str">
            <v xml:space="preserve">CAIXA DE CONCRETO ARMADO PRE-MOLDADO, SEM FUNDO, QUADRADA, DIMENSOES DE 1,00 X 1,00 X 0,50 M                                                                                                                                                                                                                                                                                                                                                                                                              </v>
          </cell>
          <cell r="C8699" t="str">
            <v xml:space="preserve">UN    </v>
          </cell>
          <cell r="D8699">
            <v>995.89</v>
          </cell>
        </row>
        <row r="8700">
          <cell r="A8700">
            <v>43094</v>
          </cell>
          <cell r="B8700" t="str">
            <v xml:space="preserve">CAIXA DE DERIVACAO PARA MEDIDOR DE ENERGIA, COM BARRAMENTO MONOFASICO, EM POLICARBONATO / TERMOPLASTICO - MODULO (PADRAO CONCESSIONARIA LOCAL)                                                                                                                                                                                                                                                                                                                                                            </v>
          </cell>
          <cell r="C8700" t="str">
            <v xml:space="preserve">UN    </v>
          </cell>
          <cell r="D8700">
            <v>276.48</v>
          </cell>
        </row>
        <row r="8701">
          <cell r="A8701">
            <v>43093</v>
          </cell>
          <cell r="B8701" t="str">
            <v xml:space="preserve">CAIXA DE DERIVACAO PARA MEDIDOR DE ENERGIA, COM BARRAMENTO POLIFASICO, EM POLICARBONATO / TERMOPLASTICO - MODULO (PADRAO CONCESSIONARIA LOCAL)                                                                                                                                                                                                                                                                                                                                                            </v>
          </cell>
          <cell r="C8701" t="str">
            <v xml:space="preserve">UN    </v>
          </cell>
          <cell r="D8701">
            <v>293.82</v>
          </cell>
        </row>
        <row r="8702">
          <cell r="A8702">
            <v>11694</v>
          </cell>
          <cell r="B8702" t="str">
            <v xml:space="preserve">CAIXA DE DESCARGA PLASTICA PARA BACIA / VASO SANITARIO DE EMBUTIR, COM ESPELHO ACIONADOR EM PLASTICO, CAPACIDADE 6 A 10 LITROS, (COMPLETA - ACESSORIOS INCLUSOS)                                                                                                                                                                                                                                                                                                                                          </v>
          </cell>
          <cell r="C8702" t="str">
            <v xml:space="preserve">UN    </v>
          </cell>
          <cell r="D8702">
            <v>1066.1300000000001</v>
          </cell>
        </row>
        <row r="8703">
          <cell r="A8703">
            <v>1030</v>
          </cell>
          <cell r="B8703" t="str">
            <v xml:space="preserve">CAIXA DE DESCARGA PLASTICA PARA BACIA / VASO SANITARIO, EXTERNA, CAPACIDADE 9 LITROS, PUXADOR FIO DE NYLON, NAO INCLUSO CANO, BOLSA, ENGATE                                                                                                                                                                                                                                                                                                                                                               </v>
          </cell>
          <cell r="C8703" t="str">
            <v xml:space="preserve">UN    </v>
          </cell>
          <cell r="D8703">
            <v>48.23</v>
          </cell>
        </row>
        <row r="8704">
          <cell r="A8704">
            <v>11881</v>
          </cell>
          <cell r="B8704" t="str">
            <v xml:space="preserve">CAIXA DE GORDURA CILINDRICA EM CONCRETO SIMPLES, PRE-MOLDADA, COM DIAMETRO DE 40 CM E ALTURA DE 45 CM, COM TAMPA                                                                                                                                                                                                                                                                                                                                                                                          </v>
          </cell>
          <cell r="C8704" t="str">
            <v xml:space="preserve">UN    </v>
          </cell>
          <cell r="D8704">
            <v>167.79</v>
          </cell>
        </row>
        <row r="8705">
          <cell r="A8705">
            <v>35277</v>
          </cell>
          <cell r="B8705" t="str">
            <v xml:space="preserve">CAIXA DE GORDURA EM PVC, DIAMETRO MINIMO 300 MM, DIAMETRO DE SAIDA 100 MM, CAPACIDADE APROXIMADA 18 LITROS, COM TAMPA E CESTO                                                                                                                                                                                                                                                                                                                                                                             </v>
          </cell>
          <cell r="C8705" t="str">
            <v xml:space="preserve">UN    </v>
          </cell>
          <cell r="D8705">
            <v>392.99</v>
          </cell>
        </row>
        <row r="8706">
          <cell r="A8706">
            <v>10521</v>
          </cell>
          <cell r="B8706" t="str">
            <v xml:space="preserve">CAIXA DE INCENDIO/ABRIGO PARA MANGUEIRA, DE EMBUTIR/INTERNA, COM 75 X 45 X 17 CM, EM CHAPA DE ACO, PORTA COM VENTILACAO, VISOR COM A INSCRICAO "INCENDIO", SUPORTE/CESTA INTERNA PARA A MANGUEIRA, PINTURA ELETROSTATICA VERMELHA                                                                                                                                                                                                                                                                         </v>
          </cell>
          <cell r="C8706" t="str">
            <v xml:space="preserve">UN    </v>
          </cell>
          <cell r="D8706">
            <v>383.72</v>
          </cell>
        </row>
        <row r="8707">
          <cell r="A8707">
            <v>10885</v>
          </cell>
          <cell r="B8707" t="str">
            <v xml:space="preserve">CAIXA DE INCENDIO/ABRIGO PARA MANGUEIRA, DE EMBUTIR/INTERNA, COM 90 X 60 X 17 CM, EM CHAPA DE ACO, PORTA COM VENTILACAO, VISOR COM A INSCRICAO "INCENDIO", SUPORTE/CESTA INTERNA PARA A MANGUEIRA, PINTURA ELETROSTATICA VERMELHA                                                                                                                                                                                                                                                                         </v>
          </cell>
          <cell r="C8707" t="str">
            <v xml:space="preserve">UN    </v>
          </cell>
          <cell r="D8707">
            <v>485.36</v>
          </cell>
        </row>
        <row r="8708">
          <cell r="A8708">
            <v>20962</v>
          </cell>
          <cell r="B8708" t="str">
            <v xml:space="preserve">CAIXA DE INCENDIO/ABRIGO PARA MANGUEIRA, DE SOBREPOR/EXTERNA, COM 75 X 45 X 17 CM, EM CHAPA DE ACO, PORTA COM VENTILACAO, VISOR COM A INSCRICAO "INCENDIO", SUPORTE/CESTA INTERNA PARA A MANGUEIRA, PINTURA ELETROSTATICA VERMELHA                                                                                                                                                                                                                                                                        </v>
          </cell>
          <cell r="C8708" t="str">
            <v xml:space="preserve">UN    </v>
          </cell>
          <cell r="D8708">
            <v>402</v>
          </cell>
        </row>
        <row r="8709">
          <cell r="A8709">
            <v>20963</v>
          </cell>
          <cell r="B8709" t="str">
            <v xml:space="preserve">CAIXA DE INCENDIO/ABRIGO PARA MANGUEIRA, DE SOBREPOR/EXTERNA, COM 90 X 60 X 17 CM, EM CHAPA DE ACO, PORTA COM VENTILACAO, VISOR COM A INSCRICAO "INCENDIO", SUPORTE/CESTA INTERNA PARA A MANGUEIRA, PINTURA ELETROSTATICA VERMELHA                                                                                                                                                                                                                                                                        </v>
          </cell>
          <cell r="C8709" t="str">
            <v xml:space="preserve">UN    </v>
          </cell>
          <cell r="D8709">
            <v>491.07</v>
          </cell>
        </row>
        <row r="8710">
          <cell r="A8710">
            <v>34643</v>
          </cell>
          <cell r="B8710" t="str">
            <v xml:space="preserve">CAIXA DE INSPECAO PARA ATERRAMENTO E PARA RAIOS, EM POLIPROPILENO, DIAMETRO = 300 MM X ALTURA = 400 MM                                                                                                                                                                                                                                                                                                                                                                                                    </v>
          </cell>
          <cell r="C8710" t="str">
            <v xml:space="preserve">UN    </v>
          </cell>
          <cell r="D8710">
            <v>45.26</v>
          </cell>
        </row>
        <row r="8711">
          <cell r="A8711">
            <v>41480</v>
          </cell>
          <cell r="B8711" t="str">
            <v xml:space="preserve">CAIXA DE INSPECAO PARA ATERRAMENTO OU OUTRO USO, EM PVC, DN = 250 X 250 MM                                                                                                                                                                                                                                                                                                                                                                                                                                </v>
          </cell>
          <cell r="C8711" t="str">
            <v xml:space="preserve">UN    </v>
          </cell>
          <cell r="D8711">
            <v>52.47</v>
          </cell>
        </row>
        <row r="8712">
          <cell r="A8712">
            <v>41474</v>
          </cell>
          <cell r="B8712" t="str">
            <v xml:space="preserve">CAIXA DE INSPECAO PARA ATERRAMENTO OU OUTRO USO, EM PVC, DN = 300 X *300* MM                                                                                                                                                                                                                                                                                                                                                                                                                              </v>
          </cell>
          <cell r="C8712" t="str">
            <v xml:space="preserve">UN    </v>
          </cell>
          <cell r="D8712">
            <v>83.83</v>
          </cell>
        </row>
        <row r="8713">
          <cell r="A8713">
            <v>41475</v>
          </cell>
          <cell r="B8713" t="str">
            <v xml:space="preserve">CAIXA DE INSPECAO PARA ATERRAMENTO OU OUTRO USO, EM PVC, DN = 300 X 250 MM                                                                                                                                                                                                                                                                                                                                                                                                                                </v>
          </cell>
          <cell r="C8713" t="str">
            <v xml:space="preserve">UN    </v>
          </cell>
          <cell r="D8713">
            <v>71.52</v>
          </cell>
        </row>
        <row r="8714">
          <cell r="A8714">
            <v>41476</v>
          </cell>
          <cell r="B8714" t="str">
            <v xml:space="preserve">CAIXA DE INSPECAO PARA ATERRAMENTO OU OUTRO USO, EM PVC, DN = 300 X 600 MM                                                                                                                                                                                                                                                                                                                                                                                                                                </v>
          </cell>
          <cell r="C8714" t="str">
            <v xml:space="preserve">UN    </v>
          </cell>
          <cell r="D8714">
            <v>156.61000000000001</v>
          </cell>
        </row>
        <row r="8715">
          <cell r="A8715">
            <v>2555</v>
          </cell>
          <cell r="B8715" t="str">
            <v xml:space="preserve">CAIXA DE LUZ "3 X 3" EM ACO ESMALTADA                                                                                                                                                                                                                                                                                                                                                                                                                                                                     </v>
          </cell>
          <cell r="C8715" t="str">
            <v xml:space="preserve">UN    </v>
          </cell>
          <cell r="D8715">
            <v>1.4</v>
          </cell>
        </row>
        <row r="8716">
          <cell r="A8716">
            <v>2556</v>
          </cell>
          <cell r="B8716" t="str">
            <v xml:space="preserve">CAIXA DE LUZ "4 X 2" EM ACO ESMALTADA                                                                                                                                                                                                                                                                                                                                                                                                                                                                     </v>
          </cell>
          <cell r="C8716" t="str">
            <v xml:space="preserve">UN    </v>
          </cell>
          <cell r="D8716">
            <v>1.45</v>
          </cell>
        </row>
        <row r="8717">
          <cell r="A8717">
            <v>2557</v>
          </cell>
          <cell r="B8717" t="str">
            <v xml:space="preserve">CAIXA DE LUZ "4 X 4" EM ACO ESMALTADA                                                                                                                                                                                                                                                                                                                                                                                                                                                                     </v>
          </cell>
          <cell r="C8717" t="str">
            <v xml:space="preserve">UN    </v>
          </cell>
          <cell r="D8717">
            <v>3.06</v>
          </cell>
        </row>
        <row r="8718">
          <cell r="A8718">
            <v>10569</v>
          </cell>
          <cell r="B8718" t="str">
            <v xml:space="preserve">CAIXA DE PASSAGEM / DERIVACAO / LUZ, OCTOGONAL 4 X4, EM ACO ESMALTADA, COM FUNDO MOVEL SIMPLES (FMS)                                                                                                                                                                                                                                                                                                                                                                                                      </v>
          </cell>
          <cell r="C8718" t="str">
            <v xml:space="preserve">UN    </v>
          </cell>
          <cell r="D8718">
            <v>3.06</v>
          </cell>
        </row>
        <row r="8719">
          <cell r="A8719">
            <v>39810</v>
          </cell>
          <cell r="B8719" t="str">
            <v xml:space="preserve">CAIXA DE PASSAGEM ELETRICA DE PAREDE, DE EMBUTIR, EM PVC, COM TAMPA APARAFUSADA, DIMENSOES 120 X 120 X *75* MM                                                                                                                                                                                                                                                                                                                                                                                            </v>
          </cell>
          <cell r="C8719" t="str">
            <v xml:space="preserve">UN    </v>
          </cell>
          <cell r="D8719">
            <v>37.31</v>
          </cell>
        </row>
        <row r="8720">
          <cell r="A8720">
            <v>39811</v>
          </cell>
          <cell r="B8720" t="str">
            <v xml:space="preserve">CAIXA DE PASSAGEM ELETRICA DE PAREDE, DE EMBUTIR, EM PVC, COM TAMPA APARAFUSADA, DIMENSOES 150 X 150 X *75* MM                                                                                                                                                                                                                                                                                                                                                                                            </v>
          </cell>
          <cell r="C8720" t="str">
            <v xml:space="preserve">UN    </v>
          </cell>
          <cell r="D8720">
            <v>45.64</v>
          </cell>
        </row>
        <row r="8721">
          <cell r="A8721">
            <v>39812</v>
          </cell>
          <cell r="B8721" t="str">
            <v xml:space="preserve">CAIXA DE PASSAGEM ELETRICA DE PAREDE, DE EMBUTIR, EM PVC, COM TAMPA APARAFUSADA, DIMENSOES 200 X 200 X *90* MM                                                                                                                                                                                                                                                                                                                                                                                            </v>
          </cell>
          <cell r="C8721" t="str">
            <v xml:space="preserve">UN    </v>
          </cell>
          <cell r="D8721">
            <v>75.040000000000006</v>
          </cell>
        </row>
        <row r="8722">
          <cell r="A8722">
            <v>43096</v>
          </cell>
          <cell r="B8722" t="str">
            <v xml:space="preserve">CAIXA DE PASSAGEM ELETRICA DE PAREDE, DE EMBUTIR, EM TERMOPLASTICO / PVC, COM TAMPA APARAFUSADA, DIMENSOES 400 X 400 X *120* MM                                                                                                                                                                                                                                                                                                                                                                           </v>
          </cell>
          <cell r="C8722" t="str">
            <v xml:space="preserve">UN    </v>
          </cell>
          <cell r="D8722">
            <v>248.75</v>
          </cell>
        </row>
        <row r="8723">
          <cell r="A8723">
            <v>43102</v>
          </cell>
          <cell r="B8723" t="str">
            <v xml:space="preserve">CAIXA DE PASSAGEM ELETRICA DE PAREDE, DE SOBREPOR, EM PVC, COM TAMPA APARAFUSADA, DIMENSOES 300 X 300 X *100* MM                                                                                                                                                                                                                                                                                                                                                                                          </v>
          </cell>
          <cell r="C8723" t="str">
            <v xml:space="preserve">UN    </v>
          </cell>
          <cell r="D8723">
            <v>151.25</v>
          </cell>
        </row>
        <row r="8724">
          <cell r="A8724">
            <v>43103</v>
          </cell>
          <cell r="B8724" t="str">
            <v xml:space="preserve">CAIXA DE PASSAGEM ELETRICA DE PAREDE, DE SOBREPOR, EM PVC, COM TAMPA APARAFUSADA, DIMENSOES, 400 X 400 X *120* MM                                                                                                                                                                                                                                                                                                                                                                                         </v>
          </cell>
          <cell r="C8724" t="str">
            <v xml:space="preserve">UN    </v>
          </cell>
          <cell r="D8724">
            <v>222.72</v>
          </cell>
        </row>
        <row r="8725">
          <cell r="A8725">
            <v>43098</v>
          </cell>
          <cell r="B8725" t="str">
            <v xml:space="preserve">CAIXA DE PASSAGEM ELETRICA DE PAREDE, DE SOBREPOR, EM TERMOPLASTICO / PVC, COM TAMPA APARAFUSADA, DIMENSOES 200 X 200 X *100* MM                                                                                                                                                                                                                                                                                                                                                                          </v>
          </cell>
          <cell r="C8725" t="str">
            <v xml:space="preserve">UN    </v>
          </cell>
          <cell r="D8725">
            <v>84.26</v>
          </cell>
        </row>
        <row r="8726">
          <cell r="A8726">
            <v>43097</v>
          </cell>
          <cell r="B8726" t="str">
            <v xml:space="preserve">CAIXA DE PASSAGEM ELETRICA DE PAREDE, DE SOBREPOR, EM TERMOPLASTICO / PVC, COM TAMPA APARAFUSADA, DIMENSOES, 150 X 150 X *100* MM                                                                                                                                                                                                                                                                                                                                                                         </v>
          </cell>
          <cell r="C8726" t="str">
            <v xml:space="preserve">UN    </v>
          </cell>
          <cell r="D8726">
            <v>49.92</v>
          </cell>
        </row>
        <row r="8727">
          <cell r="A8727">
            <v>43104</v>
          </cell>
          <cell r="B8727" t="str">
            <v xml:space="preserve">CAIXA DE PASSAGEM ELETRICA, PARA PISO, EM PVC, DIMENSOES DE 3/4" A 4"                                                                                                                                                                                                                                                                                                                                                                                                                                     </v>
          </cell>
          <cell r="C8727" t="str">
            <v xml:space="preserve">UN    </v>
          </cell>
          <cell r="D8727">
            <v>590.49</v>
          </cell>
        </row>
        <row r="8728">
          <cell r="A8728">
            <v>39771</v>
          </cell>
          <cell r="B8728" t="str">
            <v xml:space="preserve">CAIXA DE PASSAGEM METALICA DE SOBREPOR COM TAMPA PARAFUSADA, DIMENSOES 20 X 20 X 10 CM                                                                                                                                                                                                                                                                                                                                                                                                                    </v>
          </cell>
          <cell r="C8728" t="str">
            <v xml:space="preserve">UN    </v>
          </cell>
          <cell r="D8728">
            <v>29.44</v>
          </cell>
        </row>
        <row r="8729">
          <cell r="A8729">
            <v>39772</v>
          </cell>
          <cell r="B8729" t="str">
            <v xml:space="preserve">CAIXA DE PASSAGEM METALICA DE SOBREPOR COM TAMPA PARAFUSADA, DIMENSOES 30 X 30 X 10 CM                                                                                                                                                                                                                                                                                                                                                                                                                    </v>
          </cell>
          <cell r="C8729" t="str">
            <v xml:space="preserve">UN    </v>
          </cell>
          <cell r="D8729">
            <v>57.87</v>
          </cell>
        </row>
        <row r="8730">
          <cell r="A8730">
            <v>39773</v>
          </cell>
          <cell r="B8730" t="str">
            <v xml:space="preserve">CAIXA DE PASSAGEM METALICA DE SOBREPOR COM TAMPA PARAFUSADA, DIMENSOES 40 X 40 X 15 CM                                                                                                                                                                                                                                                                                                                                                                                                                    </v>
          </cell>
          <cell r="C8730" t="str">
            <v xml:space="preserve">UN    </v>
          </cell>
          <cell r="D8730">
            <v>93.01</v>
          </cell>
        </row>
        <row r="8731">
          <cell r="A8731">
            <v>39774</v>
          </cell>
          <cell r="B8731" t="str">
            <v xml:space="preserve">CAIXA DE PASSAGEM METALICA DE SOBREPOR COM TAMPA PARAFUSADA, DIMENSOES 50 X 50 X 15 CM                                                                                                                                                                                                                                                                                                                                                                                                                    </v>
          </cell>
          <cell r="C8731" t="str">
            <v xml:space="preserve">UN    </v>
          </cell>
          <cell r="D8731">
            <v>139.12</v>
          </cell>
        </row>
        <row r="8732">
          <cell r="A8732">
            <v>39775</v>
          </cell>
          <cell r="B8732" t="str">
            <v xml:space="preserve">CAIXA DE PASSAGEM METALICA DE SOBREPOR COM TAMPA PARAFUSADA, DIMENSOES 60 X 60 X 20 CM                                                                                                                                                                                                                                                                                                                                                                                                                    </v>
          </cell>
          <cell r="C8732" t="str">
            <v xml:space="preserve">UN    </v>
          </cell>
          <cell r="D8732">
            <v>185.68</v>
          </cell>
        </row>
        <row r="8733">
          <cell r="A8733">
            <v>39776</v>
          </cell>
          <cell r="B8733" t="str">
            <v xml:space="preserve">CAIXA DE PASSAGEM METALICA DE SOBREPOR COM TAMPA PARAFUSADA, DIMENSOES 70 X 70 X 20 CM                                                                                                                                                                                                                                                                                                                                                                                                                    </v>
          </cell>
          <cell r="C8733" t="str">
            <v xml:space="preserve">UN    </v>
          </cell>
          <cell r="D8733">
            <v>224.4</v>
          </cell>
        </row>
        <row r="8734">
          <cell r="A8734">
            <v>39777</v>
          </cell>
          <cell r="B8734" t="str">
            <v xml:space="preserve">CAIXA DE PASSAGEM METALICA DE SOBREPOR COM TAMPA PARAFUSADA, DIMENSOES 80 X 80 X 20 CM                                                                                                                                                                                                                                                                                                                                                                                                                    </v>
          </cell>
          <cell r="C8734" t="str">
            <v xml:space="preserve">UN    </v>
          </cell>
          <cell r="D8734">
            <v>284.42</v>
          </cell>
        </row>
        <row r="8735">
          <cell r="A8735">
            <v>20254</v>
          </cell>
          <cell r="B8735" t="str">
            <v xml:space="preserve">CAIXA DE PASSAGEM METALICA, DE SOBREPOR, COM TAMPA APARAFUSADA, DIMENSOES 15 X 15 X *10* CM                                                                                                                                                                                                                                                                                                                                                                                                               </v>
          </cell>
          <cell r="C8735" t="str">
            <v xml:space="preserve">UN    </v>
          </cell>
          <cell r="D8735">
            <v>20.64</v>
          </cell>
        </row>
        <row r="8736">
          <cell r="A8736">
            <v>20253</v>
          </cell>
          <cell r="B8736" t="str">
            <v xml:space="preserve">CAIXA DE PASSAGEM METALICA, DE SOBREPOR, COM TAMPA APARAFUSADA, DIMENSOES 35 X 35 X *12* CM                                                                                                                                                                                                                                                                                                                                                                                                               </v>
          </cell>
          <cell r="C8736" t="str">
            <v xml:space="preserve">UN    </v>
          </cell>
          <cell r="D8736">
            <v>67.790000000000006</v>
          </cell>
        </row>
        <row r="8737">
          <cell r="A8737">
            <v>14055</v>
          </cell>
          <cell r="B8737" t="str">
            <v xml:space="preserve">CAIXA DE PASSAGEM/ LUZ / TELEFONIA, DE EMBUTIR, EM CHAPA DE ACO GALVANIZADO, DIMENSOES 120 X 120 X *12* CM (PADRAO CONCESSIONARIA LOCAL)                                                                                                                                                                                                                                                                                                                                                                  </v>
          </cell>
          <cell r="C8737" t="str">
            <v xml:space="preserve">UN    </v>
          </cell>
          <cell r="D8737">
            <v>619.46</v>
          </cell>
        </row>
        <row r="8738">
          <cell r="A8738">
            <v>11247</v>
          </cell>
          <cell r="B8738" t="str">
            <v xml:space="preserve">CAIXA DE PASSAGEM/ LUZ / TELEFONIA, DE EMBUTIR, EM CHAPA DE ACO GALVANIZADO, DIMENSOES 150 X 150 X 15 CM (PADRAO CONCESSIONARIA LOCAL)                                                                                                                                                                                                                                                                                                                                                                    </v>
          </cell>
          <cell r="C8738" t="str">
            <v xml:space="preserve">UN    </v>
          </cell>
          <cell r="D8738">
            <v>1303.48</v>
          </cell>
        </row>
        <row r="8739">
          <cell r="A8739">
            <v>11250</v>
          </cell>
          <cell r="B8739" t="str">
            <v xml:space="preserve">CAIXA DE PASSAGEM/ LUZ / TELEFONIA, DE EMBUTIR, EM CHAPA DE ACO GALVANIZADO, DIMENSOES 20 X 20 X *12* CM (PADRAO CONCESSIONARIA LOCAL)                                                                                                                                                                                                                                                                                                                                                                    </v>
          </cell>
          <cell r="C8739" t="str">
            <v xml:space="preserve">UN    </v>
          </cell>
          <cell r="D8739">
            <v>56.12</v>
          </cell>
        </row>
        <row r="8740">
          <cell r="A8740">
            <v>11249</v>
          </cell>
          <cell r="B8740" t="str">
            <v xml:space="preserve">CAIXA DE PASSAGEM/ LUZ / TELEFONIA, DE EMBUTIR, EM CHAPA DE ACO GALVANIZADO, DIMENSOES 200 X 200 X 20 CM (PADRAO CONCESSIONARIA LOCAL)                                                                                                                                                                                                                                                                                                                                                                    </v>
          </cell>
          <cell r="C8740" t="str">
            <v xml:space="preserve">UN    </v>
          </cell>
          <cell r="D8740">
            <v>2546.16</v>
          </cell>
        </row>
        <row r="8741">
          <cell r="A8741">
            <v>11251</v>
          </cell>
          <cell r="B8741" t="str">
            <v xml:space="preserve">CAIXA DE PASSAGEM/ LUZ / TELEFONIA, DE EMBUTIR, EM CHAPA DE ACO GALVANIZADO, DIMENSOES 40 X 40 X *12* CM (PADRAO CONCESSIONARIA LOCAL)                                                                                                                                                                                                                                                                                                                                                                    </v>
          </cell>
          <cell r="C8741" t="str">
            <v xml:space="preserve">UN    </v>
          </cell>
          <cell r="D8741">
            <v>124.3</v>
          </cell>
        </row>
        <row r="8742">
          <cell r="A8742">
            <v>11253</v>
          </cell>
          <cell r="B8742" t="str">
            <v xml:space="preserve">CAIXA DE PASSAGEM/ LUZ / TELEFONIA, DE EMBUTIR, EM CHAPA DE ACO GALVANIZADO, DIMENSOES 60 X 60 X *12* CM (PADRAO CONCESSIONARIA LOCAL)                                                                                                                                                                                                                                                                                                                                                                    </v>
          </cell>
          <cell r="C8742" t="str">
            <v xml:space="preserve">UN    </v>
          </cell>
          <cell r="D8742">
            <v>205.98</v>
          </cell>
        </row>
        <row r="8743">
          <cell r="A8743">
            <v>11255</v>
          </cell>
          <cell r="B8743" t="str">
            <v xml:space="preserve">CAIXA DE PASSAGEM/ LUZ / TELEFONIA, DE EMBUTIR, EM CHAPA DE ACO GALVANIZADO, DIMENSOES 80 X 80 X *12* CM (PADRAO CONCESSIONARIA LOCAL)                                                                                                                                                                                                                                                                                                                                                                    </v>
          </cell>
          <cell r="C8743" t="str">
            <v xml:space="preserve">UN    </v>
          </cell>
          <cell r="D8743">
            <v>307.94</v>
          </cell>
        </row>
        <row r="8744">
          <cell r="A8744">
            <v>11256</v>
          </cell>
          <cell r="B8744" t="str">
            <v xml:space="preserve">CAIXA DE PASSAGEM/ LUZ / TELEFONIA, DE SOBREPOR, EM CHAPA DE ACO GALVANIZADO, DIMENSOES 80 X 80 X *12* CM (PADRAO CONCESSIONARIA LOCAL)                                                                                                                                                                                                                                                                                                                                                                   </v>
          </cell>
          <cell r="C8744" t="str">
            <v xml:space="preserve">UN    </v>
          </cell>
          <cell r="D8744">
            <v>385.72</v>
          </cell>
        </row>
        <row r="8745">
          <cell r="A8745">
            <v>1872</v>
          </cell>
          <cell r="B8745" t="str">
            <v xml:space="preserve">CAIXA DE PASSAGEM, EM PVC, DE 4" X 2", PARA ELETRODUTO FLEXIVEL CORRUGADO                                                                                                                                                                                                                                                                                                                                                                                                                                 </v>
          </cell>
          <cell r="C8745" t="str">
            <v xml:space="preserve">UN    </v>
          </cell>
          <cell r="D8745">
            <v>2.3199999999999998</v>
          </cell>
        </row>
        <row r="8746">
          <cell r="A8746">
            <v>1873</v>
          </cell>
          <cell r="B8746" t="str">
            <v xml:space="preserve">CAIXA DE PASSAGEM, EM PVC, DE 4" X 4", PARA ELETRODUTO FLEXIVEL CORRUGADO                                                                                                                                                                                                                                                                                                                                                                                                                                 </v>
          </cell>
          <cell r="C8746" t="str">
            <v xml:space="preserve">UN    </v>
          </cell>
          <cell r="D8746">
            <v>4.62</v>
          </cell>
        </row>
        <row r="8747">
          <cell r="A8747">
            <v>39693</v>
          </cell>
          <cell r="B8747" t="str">
            <v xml:space="preserve">CAIXA DE PROTECAO EXTERNA PARA MEDIDOR HOROSAZONAL, DE BAIXA TENSAO, COM MODULO, EM CHAPA DE ACO (PADRAO DA CONCESSIONARIA LOCAL)                                                                                                                                                                                                                                                                                                                                                                         </v>
          </cell>
          <cell r="C8747" t="str">
            <v xml:space="preserve">UN    </v>
          </cell>
          <cell r="D8747">
            <v>2422.52</v>
          </cell>
        </row>
        <row r="8748">
          <cell r="A8748">
            <v>39692</v>
          </cell>
          <cell r="B8748" t="str">
            <v xml:space="preserve">CAIXA DE PROTECAO PARA TRANSFORMADOR CORRENTE, EM CHAPA DE ACO 18 USG (PADRAO DA CONCESSIONARIA LOCAL)                                                                                                                                                                                                                                                                                                                                                                                                    </v>
          </cell>
          <cell r="C8748" t="str">
            <v xml:space="preserve">UN    </v>
          </cell>
          <cell r="D8748">
            <v>775.15</v>
          </cell>
        </row>
        <row r="8749">
          <cell r="A8749">
            <v>1062</v>
          </cell>
          <cell r="B8749" t="str">
            <v xml:space="preserve">CAIXA INTERNA/EXTERNA DE MEDICAO PARA 1 MEDIDOR TRIFASICO, COM VISOR, EM CHAPA DE ACO 18 USG (PADRAO DA CONCESSIONARIA LOCAL)                                                                                                                                                                                                                                                                                                                                                                             </v>
          </cell>
          <cell r="C8749" t="str">
            <v xml:space="preserve">UN    </v>
          </cell>
          <cell r="D8749">
            <v>245.66</v>
          </cell>
        </row>
        <row r="8750">
          <cell r="A8750">
            <v>39686</v>
          </cell>
          <cell r="B8750" t="str">
            <v xml:space="preserve">CAIXA INTERNA/EXTERNA DE MEDICAO PARA 4 MEDIDORES MONOFASICOS, COM VISOR, EM CHAPA DE ACO 18 USG (PADRAO DA CONCESSIONARIA LOCAL)                                                                                                                                                                                                                                                                                                                                                                         </v>
          </cell>
          <cell r="C8750" t="str">
            <v xml:space="preserve">UN    </v>
          </cell>
          <cell r="D8750">
            <v>397.77</v>
          </cell>
        </row>
        <row r="8751">
          <cell r="A8751">
            <v>43095</v>
          </cell>
          <cell r="B8751" t="str">
            <v xml:space="preserve">CAIXA MODULAR PARA MEDIDOR DE ENERGIA AGRUPADA, EM POLICARBONATO / TERMOPLASTICO, COM SUPORTE PARA DISJUNTOR (PADRAO DA CONCESSIONARIA LOCAL)                                                                                                                                                                                                                                                                                                                                                             </v>
          </cell>
          <cell r="C8751" t="str">
            <v xml:space="preserve">UN    </v>
          </cell>
          <cell r="D8751">
            <v>163.91</v>
          </cell>
        </row>
        <row r="8752">
          <cell r="A8752">
            <v>1871</v>
          </cell>
          <cell r="B8752" t="str">
            <v xml:space="preserve">CAIXA OCTOGONAL DE FUNDO MOVEL, EM PVC, DE 3" X 3", PARA ELETRODUTO FLEXIVEL CORRUGADO                                                                                                                                                                                                                                                                                                                                                                                                                    </v>
          </cell>
          <cell r="C8752" t="str">
            <v xml:space="preserve">UN    </v>
          </cell>
          <cell r="D8752">
            <v>4.16</v>
          </cell>
        </row>
        <row r="8753">
          <cell r="A8753">
            <v>12001</v>
          </cell>
          <cell r="B8753" t="str">
            <v xml:space="preserve">CAIXA OCTOGONAL DE FUNDO MOVEL, EM PVC, DE 4" X 4", PARA ELETRODUTO FLEXIVEL CORRUGADO                                                                                                                                                                                                                                                                                                                                                                                                                    </v>
          </cell>
          <cell r="C8753" t="str">
            <v xml:space="preserve">UN    </v>
          </cell>
          <cell r="D8753">
            <v>6.01</v>
          </cell>
        </row>
        <row r="8754">
          <cell r="A8754">
            <v>11882</v>
          </cell>
          <cell r="B8754" t="str">
            <v xml:space="preserve">CAIXA PARA HIDROMETRO CONCRETO PRE MOLDADO, *0,24 M X 0,45 M X 0,30* M (L X C X A)                                                                                                                                                                                                                                                                                                                                                                                                                        </v>
          </cell>
          <cell r="C8754" t="str">
            <v xml:space="preserve">UN    </v>
          </cell>
          <cell r="D8754">
            <v>120.41</v>
          </cell>
        </row>
        <row r="8755">
          <cell r="A8755">
            <v>1068</v>
          </cell>
          <cell r="B8755" t="str">
            <v xml:space="preserve">CAIXA PARA MEDICAO COLETIVA TIPO L, PADRAO BIFASICO OU TRIFASICO, PARA ATE 4 MEDIDORES, SEM BARRAMENTO E COM PORTAS INFERIOR E SUPERIOR                                                                                                                                                                                                                                                                                                                                                                   </v>
          </cell>
          <cell r="C8755" t="str">
            <v xml:space="preserve">UN    </v>
          </cell>
          <cell r="D8755">
            <v>1620.37</v>
          </cell>
        </row>
        <row r="8756">
          <cell r="A8756">
            <v>39690</v>
          </cell>
          <cell r="B8756" t="str">
            <v xml:space="preserve">CAIXA PARA MEDICAO COLETIVA TIPO M, PADRAO BIFASICO OU TRIFASICO, PARA ATE 8 MEDIDORES, SEM BARRAMENTO E COM PORTAS INFERIOR E SUPERIOR                                                                                                                                                                                                                                                                                                                                                                   </v>
          </cell>
          <cell r="C8756" t="str">
            <v xml:space="preserve">UN    </v>
          </cell>
          <cell r="D8756">
            <v>2718.45</v>
          </cell>
        </row>
        <row r="8757">
          <cell r="A8757">
            <v>39691</v>
          </cell>
          <cell r="B8757" t="str">
            <v xml:space="preserve">CAIXA PARA MEDICAO COLETIVA TIPO N, PADRAO BIFASICO OU TRIFASICO, PARA ATE 12 MEDIDORES, SEM BARRAMENTO E COM PORTAS INFERIOR E SUPERIOR                                                                                                                                                                                                                                                                                                                                                                  </v>
          </cell>
          <cell r="C8757" t="str">
            <v xml:space="preserve">UN    </v>
          </cell>
          <cell r="D8757">
            <v>3419.05</v>
          </cell>
        </row>
        <row r="8758">
          <cell r="A8758">
            <v>39808</v>
          </cell>
          <cell r="B8758" t="str">
            <v xml:space="preserve">CAIXA PARA MEDIDOR MONOFASICO, EM POLICARBONATO / TERMOPLASTICO, PARA ALOJAR 1 DISJUNTOR (PADRAO DA CONCESSIONARIA LOCAL)                                                                                                                                                                                                                                                                                                                                                                                 </v>
          </cell>
          <cell r="C8758" t="str">
            <v xml:space="preserve">UN    </v>
          </cell>
          <cell r="D8758">
            <v>85.57</v>
          </cell>
        </row>
        <row r="8759">
          <cell r="A8759">
            <v>39809</v>
          </cell>
          <cell r="B8759" t="str">
            <v xml:space="preserve">CAIXA PARA MEDIDOR POLIFASICO, EM POLICARBONATO / TERMOPLASTICO, PARA ALOJAR 1 DISJUNTOR (PADRAO DA CONCESSIONARIA LOCAL)                                                                                                                                                                                                                                                                                                                                                                                 </v>
          </cell>
          <cell r="C8759" t="str">
            <v xml:space="preserve">UN    </v>
          </cell>
          <cell r="D8759">
            <v>202.97</v>
          </cell>
        </row>
        <row r="8760">
          <cell r="A8760">
            <v>43439</v>
          </cell>
          <cell r="B8760" t="str">
            <v xml:space="preserve">CAIXA PRE-MOLDADA PARA BOCA DE LOBO, EM CONCRETO ARMADO, COM FCK DE 25 MPA, COM DIMENSOES 1,10 X 0,65 X 1,00 M (COMPRIMENTO X LARGURA X ALTURA)                                                                                                                                                                                                                                                                                                                                                           </v>
          </cell>
          <cell r="C8760" t="str">
            <v xml:space="preserve">UN    </v>
          </cell>
          <cell r="D8760">
            <v>552.72</v>
          </cell>
        </row>
        <row r="8761">
          <cell r="A8761">
            <v>5103</v>
          </cell>
          <cell r="B8761" t="str">
            <v xml:space="preserve">CAIXA SIFONADA PVC, 100 X 100 X 50 MM, COM GRELHA REDONDA, BRANCA                                                                                                                                                                                                                                                                                                                                                                                                                                         </v>
          </cell>
          <cell r="C8761" t="str">
            <v xml:space="preserve">UN    </v>
          </cell>
          <cell r="D8761">
            <v>24.88</v>
          </cell>
        </row>
        <row r="8762">
          <cell r="A8762">
            <v>11880</v>
          </cell>
          <cell r="B8762" t="str">
            <v xml:space="preserve">CAIXA SIFONADA PVC, 250 X 230 X 75 MM, COM TAMPA CEGA QUADRADA, BRANCA                                                                                                                                                                                                                                                                                                                                                                                                                                    </v>
          </cell>
          <cell r="C8762" t="str">
            <v xml:space="preserve">UN    </v>
          </cell>
          <cell r="D8762">
            <v>104.64</v>
          </cell>
        </row>
        <row r="8763">
          <cell r="A8763">
            <v>11714</v>
          </cell>
          <cell r="B8763" t="str">
            <v xml:space="preserve">CAIXA SIFONADA, PVC, 150 X *185* X 75 MM, COM GRELHA QUADRADA, BRANCA                                                                                                                                                                                                                                                                                                                                                                                                                                     </v>
          </cell>
          <cell r="C8763" t="str">
            <v xml:space="preserve">UN    </v>
          </cell>
          <cell r="D8763">
            <v>71.290000000000006</v>
          </cell>
        </row>
        <row r="8764">
          <cell r="A8764">
            <v>11712</v>
          </cell>
          <cell r="B8764" t="str">
            <v xml:space="preserve">CAIXA SIFONADA, PVC, 150 X 150 X 50 MM, COM GRELHA QUADRADA, BRANCA (NBR 5688)                                                                                                                                                                                                                                                                                                                                                                                                                            </v>
          </cell>
          <cell r="C8764" t="str">
            <v xml:space="preserve">UN    </v>
          </cell>
          <cell r="D8764">
            <v>46.55</v>
          </cell>
        </row>
        <row r="8765">
          <cell r="A8765">
            <v>11717</v>
          </cell>
          <cell r="B8765" t="str">
            <v xml:space="preserve">CAIXA SIFONADA, PVC, 150 X 150 X 50 MM, COM GRELHA REDONDA, BRANCA                                                                                                                                                                                                                                                                                                                                                                                                                                        </v>
          </cell>
          <cell r="C8765" t="str">
            <v xml:space="preserve">UN    </v>
          </cell>
          <cell r="D8765">
            <v>56.11</v>
          </cell>
        </row>
        <row r="8766">
          <cell r="A8766">
            <v>1106</v>
          </cell>
          <cell r="B8766" t="str">
            <v xml:space="preserve">CAL HIDRATADA CH-I PARA ARGAMASSAS                                                                                                                                                                                                                                                                                                                                                                                                                                                                        </v>
          </cell>
          <cell r="C8766" t="str">
            <v xml:space="preserve">KG    </v>
          </cell>
          <cell r="D8766">
            <v>1.1399999999999999</v>
          </cell>
        </row>
        <row r="8767">
          <cell r="A8767">
            <v>11161</v>
          </cell>
          <cell r="B8767" t="str">
            <v xml:space="preserve">CAL HIDRATADA PARA PINTURA                                                                                                                                                                                                                                                                                                                                                                                                                                                                                </v>
          </cell>
          <cell r="C8767" t="str">
            <v xml:space="preserve">KG    </v>
          </cell>
          <cell r="D8767">
            <v>1.9</v>
          </cell>
        </row>
        <row r="8768">
          <cell r="A8768">
            <v>1107</v>
          </cell>
          <cell r="B8768" t="str">
            <v xml:space="preserve">CAL VIRGEM COMUM PARA ARGAMASSAS (NBR 6453)                                                                                                                                                                                                                                                                                                                                                                                                                                                               </v>
          </cell>
          <cell r="C8768" t="str">
            <v xml:space="preserve">KG    </v>
          </cell>
          <cell r="D8768">
            <v>0.97</v>
          </cell>
        </row>
        <row r="8769">
          <cell r="A8769">
            <v>44479</v>
          </cell>
          <cell r="B8769" t="str">
            <v xml:space="preserve">CALCARIO DOLOMITICO A (POSTO PEDREIRA/FORNECEDOR,  SEM FRETE)                                                                                                                                                                                                                                                                                                                                                                                                                                             </v>
          </cell>
          <cell r="C8769" t="str">
            <v xml:space="preserve">KG    </v>
          </cell>
          <cell r="D8769">
            <v>0.21</v>
          </cell>
        </row>
        <row r="8770">
          <cell r="A8770">
            <v>4759</v>
          </cell>
          <cell r="B8770" t="str">
            <v xml:space="preserve">CALCETEIRO / RASTELEIRO (HORISTA)                                                                                                                                                                                                                                                                                                                                                                                                                                                                         </v>
          </cell>
          <cell r="C8770" t="str">
            <v xml:space="preserve">H     </v>
          </cell>
          <cell r="D8770">
            <v>16.23</v>
          </cell>
        </row>
        <row r="8771">
          <cell r="A8771">
            <v>41068</v>
          </cell>
          <cell r="B8771" t="str">
            <v xml:space="preserve">CALCETEIRO / RASTELEIRO (MENSALISTA)                                                                                                                                                                                                                                                                                                                                                                                                                                                                      </v>
          </cell>
          <cell r="C8771" t="str">
            <v xml:space="preserve">MES   </v>
          </cell>
          <cell r="D8771">
            <v>2846.83</v>
          </cell>
        </row>
        <row r="8772">
          <cell r="A8772">
            <v>12618</v>
          </cell>
          <cell r="B8772" t="str">
            <v xml:space="preserve">CALHA / PERFIL PLUVIAL DE PVC, DIAMETRO ENTRE *119 E 170* MM, COMPRIMENTO DE 3 M, PARA DRENAGEM PLUVIAL PREDIAL                                                                                                                                                                                                                                                                                                                                                                                           </v>
          </cell>
          <cell r="C8772" t="str">
            <v xml:space="preserve">UN    </v>
          </cell>
          <cell r="D8772">
            <v>214.77</v>
          </cell>
        </row>
        <row r="8773">
          <cell r="A8773">
            <v>1108</v>
          </cell>
          <cell r="B8773" t="str">
            <v xml:space="preserve">CALHA MOLDURA AMERICANA DE CHAPA DE ACO GALVANIZADA NUM 26, CORTE 33 CM                                                                                                                                                                                                                                                                                                                                                                                                                                   </v>
          </cell>
          <cell r="C8773" t="str">
            <v xml:space="preserve">M     </v>
          </cell>
          <cell r="D8773">
            <v>26.42</v>
          </cell>
        </row>
        <row r="8774">
          <cell r="A8774">
            <v>1117</v>
          </cell>
          <cell r="B8774" t="str">
            <v xml:space="preserve">CALHA PARA AGUA FURTADA DE CHAPA DE ACO GALVANIZADA NUM 26, CORTE 40 CM                                                                                                                                                                                                                                                                                                                                                                                                                                   </v>
          </cell>
          <cell r="C8774" t="str">
            <v xml:space="preserve">M     </v>
          </cell>
          <cell r="D8774">
            <v>26.63</v>
          </cell>
        </row>
        <row r="8775">
          <cell r="A8775">
            <v>1118</v>
          </cell>
          <cell r="B8775" t="str">
            <v xml:space="preserve">CALHA PARA AGUA FURTADA DE CHAPA DE ACO GALVANIZADA NUM 26, CORTE 50 CM                                                                                                                                                                                                                                                                                                                                                                                                                                   </v>
          </cell>
          <cell r="C8775" t="str">
            <v xml:space="preserve">M     </v>
          </cell>
          <cell r="D8775">
            <v>31.47</v>
          </cell>
        </row>
        <row r="8776">
          <cell r="A8776">
            <v>1110</v>
          </cell>
          <cell r="B8776" t="str">
            <v xml:space="preserve">CALHA PLATIBANDA DE CHAPA DE ACO GALVANIZADA NUM 26, CORTE 45 CM                                                                                                                                                                                                                                                                                                                                                                                                                                          </v>
          </cell>
          <cell r="C8776" t="str">
            <v xml:space="preserve">M     </v>
          </cell>
          <cell r="D8776">
            <v>31.47</v>
          </cell>
        </row>
        <row r="8777">
          <cell r="A8777">
            <v>40784</v>
          </cell>
          <cell r="B8777" t="str">
            <v xml:space="preserve">CALHA QUADRADA DE CHAPA DE ACO GALVANIZADA NUM 24, CORTE 100 CM                                                                                                                                                                                                                                                                                                                                                                                                                                           </v>
          </cell>
          <cell r="C8777" t="str">
            <v xml:space="preserve">M     </v>
          </cell>
          <cell r="D8777">
            <v>86.82</v>
          </cell>
        </row>
        <row r="8778">
          <cell r="A8778">
            <v>40782</v>
          </cell>
          <cell r="B8778" t="str">
            <v xml:space="preserve">CALHA QUADRADA DE CHAPA DE ACO GALVANIZADA NUM 24, CORTE 33 CM                                                                                                                                                                                                                                                                                                                                                                                                                                            </v>
          </cell>
          <cell r="C8778" t="str">
            <v xml:space="preserve">M     </v>
          </cell>
          <cell r="D8778">
            <v>34.07</v>
          </cell>
        </row>
        <row r="8779">
          <cell r="A8779">
            <v>40783</v>
          </cell>
          <cell r="B8779" t="str">
            <v xml:space="preserve">CALHA QUADRADA DE CHAPA DE ACO GALVANIZADA NUM 24, CORTE 50 CM                                                                                                                                                                                                                                                                                                                                                                                                                                            </v>
          </cell>
          <cell r="C8779" t="str">
            <v xml:space="preserve">M     </v>
          </cell>
          <cell r="D8779">
            <v>44.38</v>
          </cell>
        </row>
        <row r="8780">
          <cell r="A8780">
            <v>1109</v>
          </cell>
          <cell r="B8780" t="str">
            <v xml:space="preserve">CALHA QUADRADA DE CHAPA DE ACO GALVANIZADA NUM 26, CORTE 33 CM                                                                                                                                                                                                                                                                                                                                                                                                                                            </v>
          </cell>
          <cell r="C8780" t="str">
            <v xml:space="preserve">M     </v>
          </cell>
          <cell r="D8780">
            <v>26.42</v>
          </cell>
        </row>
        <row r="8781">
          <cell r="A8781">
            <v>1119</v>
          </cell>
          <cell r="B8781" t="str">
            <v xml:space="preserve">CALHA QUADRADA DE CHAPA DE ACO GALVANIZADA NUM 28, CORTE 25 CM                                                                                                                                                                                                                                                                                                                                                                                                                                            </v>
          </cell>
          <cell r="C8781" t="str">
            <v xml:space="preserve">M     </v>
          </cell>
          <cell r="D8781">
            <v>17.03</v>
          </cell>
        </row>
        <row r="8782">
          <cell r="A8782">
            <v>13115</v>
          </cell>
          <cell r="B8782" t="str">
            <v xml:space="preserve">CALHA/CANALETA DE CONCRETO SIMPLES, TIPO MEIA CANA, DIAMETRO DE 20 CM, PARA AGUA PLUVIAL                                                                                                                                                                                                                                                                                                                                                                                                                  </v>
          </cell>
          <cell r="C8782" t="str">
            <v xml:space="preserve">M     </v>
          </cell>
          <cell r="D8782">
            <v>32.43</v>
          </cell>
        </row>
        <row r="8783">
          <cell r="A8783">
            <v>10541</v>
          </cell>
          <cell r="B8783" t="str">
            <v xml:space="preserve">CALHA/CANALETA DE CONCRETO SIMPLES, TIPO MEIA CANA, DIAMETRO DE 30 CM, PARA AGUA PLUVIAL                                                                                                                                                                                                                                                                                                                                                                                                                  </v>
          </cell>
          <cell r="C8783" t="str">
            <v xml:space="preserve">M     </v>
          </cell>
          <cell r="D8783">
            <v>39.630000000000003</v>
          </cell>
        </row>
        <row r="8784">
          <cell r="A8784">
            <v>10542</v>
          </cell>
          <cell r="B8784" t="str">
            <v xml:space="preserve">CALHA/CANALETA DE CONCRETO SIMPLES, TIPO MEIA CANA, DIAMETRO DE 40 CM, PARA AGUA PLUVIAL                                                                                                                                                                                                                                                                                                                                                                                                                  </v>
          </cell>
          <cell r="C8784" t="str">
            <v xml:space="preserve">M     </v>
          </cell>
          <cell r="D8784">
            <v>51.82</v>
          </cell>
        </row>
        <row r="8785">
          <cell r="A8785">
            <v>10543</v>
          </cell>
          <cell r="B8785" t="str">
            <v xml:space="preserve">CALHA/CANALETA DE CONCRETO SIMPLES, TIPO MEIA CANA, DIAMETRO DE 50 CM, PARA AGUA PLUVIAL                                                                                                                                                                                                                                                                                                                                                                                                                  </v>
          </cell>
          <cell r="C8785" t="str">
            <v xml:space="preserve">M     </v>
          </cell>
          <cell r="D8785">
            <v>84.08</v>
          </cell>
        </row>
        <row r="8786">
          <cell r="A8786">
            <v>10544</v>
          </cell>
          <cell r="B8786" t="str">
            <v xml:space="preserve">CALHA/CANALETA DE CONCRETO SIMPLES, TIPO MEIA CANA, DIAMETRO DE 60 CM, PARA AGUA PLUVIAL                                                                                                                                                                                                                                                                                                                                                                                                                  </v>
          </cell>
          <cell r="C8786" t="str">
            <v xml:space="preserve">M     </v>
          </cell>
          <cell r="D8786">
            <v>108.75</v>
          </cell>
        </row>
        <row r="8787">
          <cell r="A8787">
            <v>10545</v>
          </cell>
          <cell r="B8787" t="str">
            <v xml:space="preserve">CALHA/CANALETA DE CONCRETO SIMPLES, TIPO MEIA CANA, DIAMETRO DE 80 CM, PARA AGUA PLUVIAL                                                                                                                                                                                                                                                                                                                                                                                                                  </v>
          </cell>
          <cell r="C8787" t="str">
            <v xml:space="preserve">M     </v>
          </cell>
          <cell r="D8787">
            <v>203.24</v>
          </cell>
        </row>
        <row r="8788">
          <cell r="A8788">
            <v>38365</v>
          </cell>
          <cell r="B8788" t="str">
            <v xml:space="preserve">CAMADA SEPARADORA DE FILME DE POLIETILENO 20 A 25 MICRA                                                                                                                                                                                                                                                                                                                                                                                                                                                   </v>
          </cell>
          <cell r="C8788" t="str">
            <v xml:space="preserve">M2    </v>
          </cell>
          <cell r="D8788">
            <v>2.44</v>
          </cell>
        </row>
        <row r="8789">
          <cell r="A8789">
            <v>44056</v>
          </cell>
          <cell r="B8789" t="str">
            <v xml:space="preserve">CAMINHAO TOCO, PESO BRUTO TOTAL 10700 KG, CARGA UTIL MAXIMA 7400 KG, DISTANCIA ENTRE EIXOS 4,00 M, POTENCIA 175 CV (INCLUI CABINE E CHASSI, NAO INCLUI CARROCERIA)                                                                                                                                                                                                                                                                                                                                        </v>
          </cell>
          <cell r="C8789" t="str">
            <v xml:space="preserve">UN    </v>
          </cell>
          <cell r="D8789">
            <v>465515.69</v>
          </cell>
        </row>
        <row r="8790">
          <cell r="A8790">
            <v>44057</v>
          </cell>
          <cell r="B8790" t="str">
            <v xml:space="preserve">CAMINHAO TOCO, PESO BRUTO TOTAL 13200 KG, CARGA UTIL MAXIMA 9200 KG, DISTANCIA ENTRE EIXOS 3,31 M, POTENCIA 175 CV (INCLUI CABINE E CHASSI, NAO INCLUI CARROCERIA)                                                                                                                                                                                                                                                                                                                                        </v>
          </cell>
          <cell r="C8790" t="str">
            <v xml:space="preserve">UN    </v>
          </cell>
          <cell r="D8790">
            <v>496848.5</v>
          </cell>
        </row>
        <row r="8791">
          <cell r="A8791">
            <v>37754</v>
          </cell>
          <cell r="B8791" t="str">
            <v xml:space="preserve">CAMINHAO TOCO, PESO BRUTO TOTAL 14300 KG, CARGA UTIL MAXIMA 9480 KG, DISTANCIA ENTRE EIXOS 4,80 M, POTENCIA 185 CV (INCLUI CABINE E CHASSI, NAO INCLUI CARROCERIA)                                                                                                                                                                                                                                                                                                                                        </v>
          </cell>
          <cell r="C8791" t="str">
            <v xml:space="preserve">UN    </v>
          </cell>
          <cell r="D8791">
            <v>513678.69</v>
          </cell>
        </row>
        <row r="8792">
          <cell r="A8792">
            <v>37757</v>
          </cell>
          <cell r="B8792" t="str">
            <v xml:space="preserve">CAMINHAO TOCO, PESO BRUTO TOTAL 16000 KG, CARGA UTIL MAXIMA 10600 KG, DISTANCIA ENTRE EIXOS 4,80 M, POTENCIA 277 CV (INCLUI CABINE E CHASSI, NAO INCLUI CARROCERIA)                                                                                                                                                                                                                                                                                                                                       </v>
          </cell>
          <cell r="C8792" t="str">
            <v xml:space="preserve">UN    </v>
          </cell>
          <cell r="D8792">
            <v>572942.43000000005</v>
          </cell>
        </row>
        <row r="8793">
          <cell r="A8793">
            <v>44058</v>
          </cell>
          <cell r="B8793" t="str">
            <v xml:space="preserve">CAMINHAO TOCO, PESO BRUTO TOTAL 16000 KG, CARGA UTIL MAXIMA 10830 KG, DISTANCIA ENTRE EIXOS 3,56 M, POTENCIA 226 CV (INCLUI CABINE E CHASSI, NAO INCLUI CARROCERIA)                                                                                                                                                                                                                                                                                                                                       </v>
          </cell>
          <cell r="C8793" t="str">
            <v xml:space="preserve">UN    </v>
          </cell>
          <cell r="D8793">
            <v>541609.63</v>
          </cell>
        </row>
        <row r="8794">
          <cell r="A8794">
            <v>37752</v>
          </cell>
          <cell r="B8794" t="str">
            <v xml:space="preserve">CAMINHAO TOCO, PESO BRUTO TOTAL 16000 KG, CARGA UTIL MAXIMA 11030 KG, DISTANCIA ENTRE EIXOS 5,41 M, POTENCIA 185 CV (INCLUI CABINE E CHASSI, NAO INCLUI CARROCERIA)                                                                                                                                                                                                                                                                                                                                       </v>
          </cell>
          <cell r="C8794" t="str">
            <v xml:space="preserve">UN    </v>
          </cell>
          <cell r="D8794">
            <v>563990.17000000004</v>
          </cell>
        </row>
        <row r="8795">
          <cell r="A8795">
            <v>44059</v>
          </cell>
          <cell r="B8795" t="str">
            <v xml:space="preserve">CAMINHAO TOCO, PESO BRUTO TOTAL 8500 KG, CARGA UTIL MAXIMA 5600 KG, DISTANCIA ENTRE EIXOS 3,40 M, POTENCIA 167 CV (INCLUI CABINE E CHASSI, NAO INCLUI CARROCERIA)                                                                                                                                                                                                                                                                                                                                         </v>
          </cell>
          <cell r="C8795" t="str">
            <v xml:space="preserve">UN    </v>
          </cell>
          <cell r="D8795">
            <v>445820.81</v>
          </cell>
        </row>
        <row r="8796">
          <cell r="A8796">
            <v>37750</v>
          </cell>
          <cell r="B8796" t="str">
            <v xml:space="preserve">CAMINHAO TOCO, PESO BRUTO TOTAL 9600 KG, CARGA UTIL MAXIMA 6190 KG, DISTANCIA ENTRE EIXOS 3,70 M, POTENCIA 156 CV (INCLUI CABINE E CHASSI, NAO INCLUI CARROCERIA)                                                                                                                                                                                                                                                                                                                                         </v>
          </cell>
          <cell r="C8796" t="str">
            <v xml:space="preserve">UN    </v>
          </cell>
          <cell r="D8796">
            <v>446716.03</v>
          </cell>
        </row>
        <row r="8797">
          <cell r="A8797">
            <v>37758</v>
          </cell>
          <cell r="B8797" t="str">
            <v xml:space="preserve">CAMINHAO TRUCADO, PESO BRUTO TOTAL 23000 KG, CARGA UTIL MAXIMA 15285 KG, DISTANCIA ENTRE EIXOS 4,80 M, POTENCIA 326 CV (INCLUI CABINE E CHASSI, NAO INCLUI CARROCERIA)                                                                                                                                                                                                                                                                                                                                    </v>
          </cell>
          <cell r="C8797" t="str">
            <v xml:space="preserve">UN    </v>
          </cell>
          <cell r="D8797">
            <v>710806.66</v>
          </cell>
        </row>
        <row r="8798">
          <cell r="A8798">
            <v>44060</v>
          </cell>
          <cell r="B8798" t="str">
            <v xml:space="preserve">CAMINHAO TRUCADO, PESO BRUTO TOTAL 23000 KG, CARGA UTIL MAXIMA 15460 KG, DISTANCIA ENTRE EIXOS 4,80 M, POTENCIA 286 CV (INCLUI CABINE E CHASSI, NAO INCLUI CARROCERIA)                                                                                                                                                                                                                                                                                                                                    </v>
          </cell>
          <cell r="C8798" t="str">
            <v xml:space="preserve">UN    </v>
          </cell>
          <cell r="D8798">
            <v>687530.9</v>
          </cell>
        </row>
        <row r="8799">
          <cell r="A8799">
            <v>37749</v>
          </cell>
          <cell r="B8799" t="str">
            <v xml:space="preserve">CAMINHAO TRUCADO, PESO BRUTO TOTAL 23000 KG, CARGA UTIL MAXIMA 16360 KG, CABINE ESTENDIDA, DISTANCIA ENTRE EIXOS 3,56 M, POTENCIA 277 CV (INCLUI CABINE E CHASSI, NAO INCLUI CARROCERIA)                                                                                                                                                                                                                                                                                                                  </v>
          </cell>
          <cell r="C8799" t="str">
            <v xml:space="preserve">UN    </v>
          </cell>
          <cell r="D8799">
            <v>734082.47</v>
          </cell>
        </row>
        <row r="8800">
          <cell r="A8800">
            <v>44061</v>
          </cell>
          <cell r="B8800" t="str">
            <v xml:space="preserve">CAMINHAO TRUCADO, PESO BRUTO TOTAL 23000 KG, CARGA UTIL MAXIMA 16540 KG, DISTANCIA ENTRE EIXOS 4,80 M, POTENCIA 256 CV (INCLUI CABINE E CHASSI, NAO INCLUI CARROCERIA)                                                                                                                                                                                                                                                                                                                                    </v>
          </cell>
          <cell r="C8800" t="str">
            <v xml:space="preserve">UN    </v>
          </cell>
          <cell r="D8800">
            <v>674102.58</v>
          </cell>
        </row>
        <row r="8801">
          <cell r="A8801">
            <v>1159</v>
          </cell>
          <cell r="B8801" t="str">
            <v xml:space="preserve">CAMINHONETE COM MOTOR A DIESEL, POTENCIA *160* CV, CABINE DUPLA, 4X4                                                                                                                                                                                                                                                                                                                                                                                                                                      </v>
          </cell>
          <cell r="C8801" t="str">
            <v xml:space="preserve">UN    </v>
          </cell>
          <cell r="D8801">
            <v>265590.67</v>
          </cell>
        </row>
        <row r="8802">
          <cell r="A8802">
            <v>12114</v>
          </cell>
          <cell r="B8802" t="str">
            <v xml:space="preserve">CAMPAINHA ALTA POTENCIA 110V / 220V, DIAMETRO 150 MM                                                                                                                                                                                                                                                                                                                                                                                                                                                      </v>
          </cell>
          <cell r="C8802" t="str">
            <v xml:space="preserve">UN    </v>
          </cell>
          <cell r="D8802">
            <v>168.11</v>
          </cell>
        </row>
        <row r="8803">
          <cell r="A8803">
            <v>38106</v>
          </cell>
          <cell r="B8803" t="str">
            <v xml:space="preserve">CAMPAINHA CIGARRA 127 V / 220 V (APENAS MODULO)                                                                                                                                                                                                                                                                                                                                                                                                                                                           </v>
          </cell>
          <cell r="C8803" t="str">
            <v xml:space="preserve">UN    </v>
          </cell>
          <cell r="D8803">
            <v>22.84</v>
          </cell>
        </row>
        <row r="8804">
          <cell r="A8804">
            <v>38085</v>
          </cell>
          <cell r="B8804" t="str">
            <v xml:space="preserve">CAMPAINHA CIGARRA 127 V / 220 V, CONJUNTO MONTADO PARA EMBUTIR 4" X 2" (PLACA + SUPORTE + MODULO)                                                                                                                                                                                                                                                                                                                                                                                                         </v>
          </cell>
          <cell r="C8804" t="str">
            <v xml:space="preserve">UN    </v>
          </cell>
          <cell r="D8804">
            <v>26.98</v>
          </cell>
        </row>
        <row r="8805">
          <cell r="A8805">
            <v>38599</v>
          </cell>
          <cell r="B8805" t="str">
            <v xml:space="preserve">CANALETA DE CONCRETO ESTRUTURAL 14 X 19 X 29 CM, FBK 14 MPA (NBR 6136)                                                                                                                                                                                                                                                                                                                                                                                                                                    </v>
          </cell>
          <cell r="C8805" t="str">
            <v xml:space="preserve">UN    </v>
          </cell>
          <cell r="D8805">
            <v>5.92</v>
          </cell>
        </row>
        <row r="8806">
          <cell r="A8806">
            <v>38596</v>
          </cell>
          <cell r="B8806" t="str">
            <v xml:space="preserve">CANALETA DE CONCRETO ESTRUTURAL 14 X 19 X 29 CM, FBK 4,5 MPA (NBR 6136)                                                                                                                                                                                                                                                                                                                                                                                                                                   </v>
          </cell>
          <cell r="C8806" t="str">
            <v xml:space="preserve">UN    </v>
          </cell>
          <cell r="D8806">
            <v>4.92</v>
          </cell>
        </row>
        <row r="8807">
          <cell r="A8807">
            <v>38600</v>
          </cell>
          <cell r="B8807" t="str">
            <v xml:space="preserve">CANALETA DE CONCRETO ESTRUTURAL 14 X 19 X 39 CM, FBK 14 MPA (NBR 6136)                                                                                                                                                                                                                                                                                                                                                                                                                                    </v>
          </cell>
          <cell r="C8807" t="str">
            <v xml:space="preserve">UN    </v>
          </cell>
          <cell r="D8807">
            <v>6.28</v>
          </cell>
        </row>
        <row r="8808">
          <cell r="A8808">
            <v>38597</v>
          </cell>
          <cell r="B8808" t="str">
            <v xml:space="preserve">CANALETA DE CONCRETO ESTRUTURAL 14 X 19 X 39 CM, FBK 4,5 MPA (NBR 6136)                                                                                                                                                                                                                                                                                                                                                                                                                                   </v>
          </cell>
          <cell r="C8808" t="str">
            <v xml:space="preserve">UN    </v>
          </cell>
          <cell r="D8808">
            <v>4.95</v>
          </cell>
        </row>
        <row r="8809">
          <cell r="A8809">
            <v>659</v>
          </cell>
          <cell r="B8809" t="str">
            <v xml:space="preserve">CANALETA DE CONCRETO 14 X 19 X 19 CM (CLASSE C - NBR 6136)                                                                                                                                                                                                                                                                                                                                                                                                                                                </v>
          </cell>
          <cell r="C8809" t="str">
            <v xml:space="preserve">UN    </v>
          </cell>
          <cell r="D8809">
            <v>2.84</v>
          </cell>
        </row>
        <row r="8810">
          <cell r="A8810">
            <v>660</v>
          </cell>
          <cell r="B8810" t="str">
            <v xml:space="preserve">CANALETA DE CONCRETO 19 X 19 X 19 CM (CLASSE C - NBR 6136)                                                                                                                                                                                                                                                                                                                                                                                                                                                </v>
          </cell>
          <cell r="C8810" t="str">
            <v xml:space="preserve">UN    </v>
          </cell>
          <cell r="D8810">
            <v>3.41</v>
          </cell>
        </row>
        <row r="8811">
          <cell r="A8811">
            <v>658</v>
          </cell>
          <cell r="B8811" t="str">
            <v xml:space="preserve">CANALETA DE CONCRETO 9 X 19 X 19 CM (CLASSE C - NBR 6136)                                                                                                                                                                                                                                                                                                                                                                                                                                                 </v>
          </cell>
          <cell r="C8811" t="str">
            <v xml:space="preserve">UN    </v>
          </cell>
          <cell r="D8811">
            <v>1.92</v>
          </cell>
        </row>
        <row r="8812">
          <cell r="A8812">
            <v>38548</v>
          </cell>
          <cell r="B8812" t="str">
            <v xml:space="preserve">CANALETA ESTRUTURAL CERAMICA DE 14 X 19 X 19 CM (L X A X C) E 6,0 MPA                                                                                                                                                                                                                                                                                                                                                                                                                                     </v>
          </cell>
          <cell r="C8812" t="str">
            <v xml:space="preserve">UN    </v>
          </cell>
          <cell r="D8812">
            <v>1.32</v>
          </cell>
        </row>
        <row r="8813">
          <cell r="A8813">
            <v>34649</v>
          </cell>
          <cell r="B8813" t="str">
            <v xml:space="preserve">CANALETA ESTRUTURAL CERAMICA DE 14 X 19 X 29 CM (L X A X C) E 6,0 MPA                                                                                                                                                                                                                                                                                                                                                                                                                                     </v>
          </cell>
          <cell r="C8813" t="str">
            <v xml:space="preserve">UN    </v>
          </cell>
          <cell r="D8813">
            <v>1.94</v>
          </cell>
        </row>
        <row r="8814">
          <cell r="A8814">
            <v>34655</v>
          </cell>
          <cell r="B8814" t="str">
            <v xml:space="preserve">CANALETA ESTRUTURAL CERAMICA DE 14 X 19 X 39 CM (L X A X C) E 6,0 MPA                                                                                                                                                                                                                                                                                                                                                                                                                                     </v>
          </cell>
          <cell r="C8814" t="str">
            <v xml:space="preserve">UN    </v>
          </cell>
          <cell r="D8814">
            <v>2.85</v>
          </cell>
        </row>
        <row r="8815">
          <cell r="A8815">
            <v>40607</v>
          </cell>
          <cell r="B8815" t="str">
            <v xml:space="preserve">CANOPLA ACABAMENTO CROMADO PARA INSTALACAO DE SPRINKLER, SOB FORRO, 15 MM                                                                                                                                                                                                                                                                                                                                                                                                                                 </v>
          </cell>
          <cell r="C8815" t="str">
            <v xml:space="preserve">UN    </v>
          </cell>
          <cell r="D8815">
            <v>6.45</v>
          </cell>
        </row>
        <row r="8816">
          <cell r="A8816">
            <v>567</v>
          </cell>
          <cell r="B8816" t="str">
            <v xml:space="preserve">CANTONEIRA (ABAS IGUAIS) EM ACO CARBONO, 25,4 MM X 3,17 MM (L X E), 1,27KG/M                                                                                                                                                                                                                                                                                                                                                                                                                              </v>
          </cell>
          <cell r="C8816" t="str">
            <v xml:space="preserve">M     </v>
          </cell>
          <cell r="D8816">
            <v>12.16</v>
          </cell>
        </row>
        <row r="8817">
          <cell r="A8817">
            <v>574</v>
          </cell>
          <cell r="B8817" t="str">
            <v xml:space="preserve">CANTONEIRA (ABAS IGUAIS) EM ACO CARBONO, 38,1 MM X 3,17 MM (L X E), 3,48 KG/M                                                                                                                                                                                                                                                                                                                                                                                                                             </v>
          </cell>
          <cell r="C8817" t="str">
            <v xml:space="preserve">M     </v>
          </cell>
          <cell r="D8817">
            <v>31.97</v>
          </cell>
        </row>
        <row r="8818">
          <cell r="A8818">
            <v>568</v>
          </cell>
          <cell r="B8818" t="str">
            <v xml:space="preserve">CANTONEIRA (ABAS IGUAIS) EM ACO CARBONO, 50,8 MM X 9,53 MM (L X E), 6,99 KG/M                                                                                                                                                                                                                                                                                                                                                                                                                             </v>
          </cell>
          <cell r="C8818" t="str">
            <v xml:space="preserve">M     </v>
          </cell>
          <cell r="D8818">
            <v>67.37</v>
          </cell>
        </row>
        <row r="8819">
          <cell r="A8819">
            <v>4777</v>
          </cell>
          <cell r="B8819" t="str">
            <v xml:space="preserve">CANTONEIRA ACO ABAS IGUAIS (QUALQUER BITOLA), ESPESSURA ENTRE 1/8" E 1/4"                                                                                                                                                                                                                                                                                                                                                                                                                                 </v>
          </cell>
          <cell r="C8819" t="str">
            <v xml:space="preserve">KG    </v>
          </cell>
          <cell r="D8819">
            <v>8.02</v>
          </cell>
        </row>
        <row r="8820">
          <cell r="A8820">
            <v>592</v>
          </cell>
          <cell r="B8820" t="str">
            <v xml:space="preserve">CANTONEIRA EM ALUMINIO, ABAS IGUAIS, LARGURA DE 25,40 MM (1"), ESPESSURA DE 3,17 MM (1/8") E PESO LINEAR DE APROXIMADAMENTE 0,408 KG/M                                                                                                                                                                                                                                                                                                                                                                    </v>
          </cell>
          <cell r="C8820" t="str">
            <v xml:space="preserve">KG    </v>
          </cell>
          <cell r="D8820">
            <v>37.799999999999997</v>
          </cell>
        </row>
        <row r="8821">
          <cell r="A8821">
            <v>586</v>
          </cell>
          <cell r="B8821" t="str">
            <v xml:space="preserve">CANTONEIRA EM ALUMINIO, ABAS IGUAIS, LARGURA DE 25,40 MM (1"), ESPESSURA DE 4,76 MM (3/16") E PESO LINEAR DE APROXIMADAMENTE 0,593 KG/M                                                                                                                                                                                                                                                                                                                                                                   </v>
          </cell>
          <cell r="C8821" t="str">
            <v xml:space="preserve">M     </v>
          </cell>
          <cell r="D8821">
            <v>22.22</v>
          </cell>
        </row>
        <row r="8822">
          <cell r="A8822">
            <v>588</v>
          </cell>
          <cell r="B8822" t="str">
            <v xml:space="preserve">CANTONEIRA EM ALUMINIO, ABAS IGUAIS, LARGURA DE 31,75 MM (1 1/4"), ESPESSURA DE 4,76 MM (3/16") E PESO LINEAR DE APROXIMADAMENTE 0,755 KG/M                                                                                                                                                                                                                                                                                                                                                               </v>
          </cell>
          <cell r="C8822" t="str">
            <v xml:space="preserve">M     </v>
          </cell>
          <cell r="D8822">
            <v>35.15</v>
          </cell>
        </row>
        <row r="8823">
          <cell r="A8823">
            <v>591</v>
          </cell>
          <cell r="B8823" t="str">
            <v xml:space="preserve">CANTONEIRA EM ALUMINIO, ABAS IGUAIS, LARGURA DE 38,10 MM (1 1/2"), ESPESSURA DE 4,76 MM (3/16") E PESO LINEAR DE APROXIMADAMENTE 0,915 KG/M                                                                                                                                                                                                                                                                                                                                                               </v>
          </cell>
          <cell r="C8823" t="str">
            <v xml:space="preserve">KG    </v>
          </cell>
          <cell r="D8823">
            <v>35.270000000000003</v>
          </cell>
        </row>
        <row r="8824">
          <cell r="A8824">
            <v>584</v>
          </cell>
          <cell r="B8824" t="str">
            <v xml:space="preserve">CANTONEIRA EM ALUMINIO, ABAS IGUAIS, LARGURA DE 50,80 MM (2"), ESPESSURA DE 3,17 MM (1/8") E PESO LINEAR DE APROXIMADAMENTE 0,842 KG/M                                                                                                                                                                                                                                                                                                                                                                    </v>
          </cell>
          <cell r="C8824" t="str">
            <v xml:space="preserve">M     </v>
          </cell>
          <cell r="D8824">
            <v>37.54</v>
          </cell>
        </row>
        <row r="8825">
          <cell r="A8825">
            <v>589</v>
          </cell>
          <cell r="B8825" t="str">
            <v xml:space="preserve">CANTONEIRA EM ALUMINIO, ABAS IGUAIS, LARGURA DE 50,80 MM (2"), ESPESSURA DE 6,35 MM (1/4") E PESO LINEAR DE APROXIMADAMENTE 1,630 KG/M                                                                                                                                                                                                                                                                                                                                                                    </v>
          </cell>
          <cell r="C8825" t="str">
            <v xml:space="preserve">M     </v>
          </cell>
          <cell r="D8825">
            <v>59.42</v>
          </cell>
        </row>
        <row r="8826">
          <cell r="A8826">
            <v>1165</v>
          </cell>
          <cell r="B8826" t="str">
            <v xml:space="preserve">CAP OU TAMPAO DE FERRO GALVANIZADO, COM ROSCA BSP, DE 1 1/2"                                                                                                                                                                                                                                                                                                                                                                                                                                              </v>
          </cell>
          <cell r="C8826" t="str">
            <v xml:space="preserve">UN    </v>
          </cell>
          <cell r="D8826">
            <v>21.42</v>
          </cell>
        </row>
        <row r="8827">
          <cell r="A8827">
            <v>1164</v>
          </cell>
          <cell r="B8827" t="str">
            <v xml:space="preserve">CAP OU TAMPAO DE FERRO GALVANIZADO, COM ROSCA BSP, DE 1 1/4"                                                                                                                                                                                                                                                                                                                                                                                                                                              </v>
          </cell>
          <cell r="C8827" t="str">
            <v xml:space="preserve">UN    </v>
          </cell>
          <cell r="D8827">
            <v>17.350000000000001</v>
          </cell>
        </row>
        <row r="8828">
          <cell r="A8828">
            <v>1162</v>
          </cell>
          <cell r="B8828" t="str">
            <v xml:space="preserve">CAP OU TAMPAO DE FERRO GALVANIZADO, COM ROSCA BSP, DE 1/2"                                                                                                                                                                                                                                                                                                                                                                                                                                                </v>
          </cell>
          <cell r="C8828" t="str">
            <v xml:space="preserve">UN    </v>
          </cell>
          <cell r="D8828">
            <v>6.03</v>
          </cell>
        </row>
        <row r="8829">
          <cell r="A8829">
            <v>12395</v>
          </cell>
          <cell r="B8829" t="str">
            <v xml:space="preserve">CAP OU TAMPAO DE FERRO GALVANIZADO, COM ROSCA BSP, DE 1/4"                                                                                                                                                                                                                                                                                                                                                                                                                                                </v>
          </cell>
          <cell r="C8829" t="str">
            <v xml:space="preserve">UN    </v>
          </cell>
          <cell r="D8829">
            <v>5.86</v>
          </cell>
        </row>
        <row r="8830">
          <cell r="A8830">
            <v>1170</v>
          </cell>
          <cell r="B8830" t="str">
            <v xml:space="preserve">CAP OU TAMPAO DE FERRO GALVANIZADO, COM ROSCA BSP, DE 1"                                                                                                                                                                                                                                                                                                                                                                                                                                                  </v>
          </cell>
          <cell r="C8830" t="str">
            <v xml:space="preserve">UN    </v>
          </cell>
          <cell r="D8830">
            <v>11.37</v>
          </cell>
        </row>
        <row r="8831">
          <cell r="A8831">
            <v>1169</v>
          </cell>
          <cell r="B8831" t="str">
            <v xml:space="preserve">CAP OU TAMPAO DE FERRO GALVANIZADO, COM ROSCA BSP, DE 2 1/2"                                                                                                                                                                                                                                                                                                                                                                                                                                              </v>
          </cell>
          <cell r="C8831" t="str">
            <v xml:space="preserve">UN    </v>
          </cell>
          <cell r="D8831">
            <v>55.8</v>
          </cell>
        </row>
        <row r="8832">
          <cell r="A8832">
            <v>1166</v>
          </cell>
          <cell r="B8832" t="str">
            <v xml:space="preserve">CAP OU TAMPAO DE FERRO GALVANIZADO, COM ROSCA BSP, DE 2"                                                                                                                                                                                                                                                                                                                                                                                                                                                  </v>
          </cell>
          <cell r="C8832" t="str">
            <v xml:space="preserve">UN    </v>
          </cell>
          <cell r="D8832">
            <v>30.94</v>
          </cell>
        </row>
        <row r="8833">
          <cell r="A8833">
            <v>1163</v>
          </cell>
          <cell r="B8833" t="str">
            <v xml:space="preserve">CAP OU TAMPAO DE FERRO GALVANIZADO, COM ROSCA BSP, DE 3/4"                                                                                                                                                                                                                                                                                                                                                                                                                                                </v>
          </cell>
          <cell r="C8833" t="str">
            <v xml:space="preserve">UN    </v>
          </cell>
          <cell r="D8833">
            <v>7.8</v>
          </cell>
        </row>
        <row r="8834">
          <cell r="A8834">
            <v>12396</v>
          </cell>
          <cell r="B8834" t="str">
            <v xml:space="preserve">CAP OU TAMPAO DE FERRO GALVANIZADO, COM ROSCA BSP, DE 3/8"                                                                                                                                                                                                                                                                                                                                                                                                                                                </v>
          </cell>
          <cell r="C8834" t="str">
            <v xml:space="preserve">UN    </v>
          </cell>
          <cell r="D8834">
            <v>5.86</v>
          </cell>
        </row>
        <row r="8835">
          <cell r="A8835">
            <v>1168</v>
          </cell>
          <cell r="B8835" t="str">
            <v xml:space="preserve">CAP OU TAMPAO DE FERRO GALVANIZADO, COM ROSCA BSP, DE 3"                                                                                                                                                                                                                                                                                                                                                                                                                                                  </v>
          </cell>
          <cell r="C8835" t="str">
            <v xml:space="preserve">UN    </v>
          </cell>
          <cell r="D8835">
            <v>79.55</v>
          </cell>
        </row>
        <row r="8836">
          <cell r="A8836">
            <v>1167</v>
          </cell>
          <cell r="B8836" t="str">
            <v xml:space="preserve">CAP OU TAMPAO DE FERRO GALVANIZADO, COM ROSCA BSP, DE 4"                                                                                                                                                                                                                                                                                                                                                                                                                                                  </v>
          </cell>
          <cell r="C8836" t="str">
            <v xml:space="preserve">UN    </v>
          </cell>
          <cell r="D8836">
            <v>133.06</v>
          </cell>
        </row>
        <row r="8837">
          <cell r="A8837">
            <v>36331</v>
          </cell>
          <cell r="B8837" t="str">
            <v xml:space="preserve">CAP PPR DN 20 MM, PARA AGUA QUENTE PREDIAL                                                                                                                                                                                                                                                                                                                                                                                                                                                                </v>
          </cell>
          <cell r="C8837" t="str">
            <v xml:space="preserve">UN    </v>
          </cell>
          <cell r="D8837">
            <v>2.11</v>
          </cell>
        </row>
        <row r="8838">
          <cell r="A8838">
            <v>36346</v>
          </cell>
          <cell r="B8838" t="str">
            <v xml:space="preserve">CAP PPR DN 25 MM, PARA AGUA QUENTE PREDIAL                                                                                                                                                                                                                                                                                                                                                                                                                                                                </v>
          </cell>
          <cell r="C8838" t="str">
            <v xml:space="preserve">UN    </v>
          </cell>
          <cell r="D8838">
            <v>3.16</v>
          </cell>
        </row>
        <row r="8839">
          <cell r="A8839">
            <v>1197</v>
          </cell>
          <cell r="B8839" t="str">
            <v xml:space="preserve">CAP PVC, ROSCAVEL, 1/2", PARA AGUA FRIA PREDIAL                                                                                                                                                                                                                                                                                                                                                                                                                                                           </v>
          </cell>
          <cell r="C8839" t="str">
            <v xml:space="preserve">UN    </v>
          </cell>
          <cell r="D8839">
            <v>2.11</v>
          </cell>
        </row>
        <row r="8840">
          <cell r="A8840">
            <v>1202</v>
          </cell>
          <cell r="B8840" t="str">
            <v xml:space="preserve">CAP PVC, ROSCAVEL, 1", PARA AGUA FRIA PREDIAL                                                                                                                                                                                                                                                                                                                                                                                                                                                             </v>
          </cell>
          <cell r="C8840" t="str">
            <v xml:space="preserve">UN    </v>
          </cell>
          <cell r="D8840">
            <v>5.97</v>
          </cell>
        </row>
        <row r="8841">
          <cell r="A8841">
            <v>1198</v>
          </cell>
          <cell r="B8841" t="str">
            <v xml:space="preserve">CAP PVC, ROSCAVEL, 3/4", PARA AGUA FRIA PREDIAL                                                                                                                                                                                                                                                                                                                                                                                                                                                           </v>
          </cell>
          <cell r="C8841" t="str">
            <v xml:space="preserve">UN    </v>
          </cell>
          <cell r="D8841">
            <v>2.76</v>
          </cell>
        </row>
        <row r="8842">
          <cell r="A8842">
            <v>20088</v>
          </cell>
          <cell r="B8842" t="str">
            <v xml:space="preserve">CAP PVC, SERIE R, DN 100 MM, PARA ESGOTO PREDIAL                                                                                                                                                                                                                                                                                                                                                                                                                                                          </v>
          </cell>
          <cell r="C8842" t="str">
            <v xml:space="preserve">UN    </v>
          </cell>
          <cell r="D8842">
            <v>16.52</v>
          </cell>
        </row>
        <row r="8843">
          <cell r="A8843">
            <v>20089</v>
          </cell>
          <cell r="B8843" t="str">
            <v xml:space="preserve">CAP PVC, SERIE R, DN 150 MM, PARA ESGOTO PREDIAL                                                                                                                                                                                                                                                                                                                                                                                                                                                          </v>
          </cell>
          <cell r="C8843" t="str">
            <v xml:space="preserve">UN    </v>
          </cell>
          <cell r="D8843">
            <v>81.010000000000005</v>
          </cell>
        </row>
        <row r="8844">
          <cell r="A8844">
            <v>20087</v>
          </cell>
          <cell r="B8844" t="str">
            <v xml:space="preserve">CAP PVC, SERIE R, DN 75 MM, PARA ESGOTO PREDIAL                                                                                                                                                                                                                                                                                                                                                                                                                                                           </v>
          </cell>
          <cell r="C8844" t="str">
            <v xml:space="preserve">UN    </v>
          </cell>
          <cell r="D8844">
            <v>13.67</v>
          </cell>
        </row>
        <row r="8845">
          <cell r="A8845">
            <v>1200</v>
          </cell>
          <cell r="B8845" t="str">
            <v xml:space="preserve">CAP PVC, SOLDAVEL, DN 100 MM, SERIE NORMAL, PARA ESGOTO PREDIAL                                                                                                                                                                                                                                                                                                                                                                                                                                           </v>
          </cell>
          <cell r="C8845" t="str">
            <v xml:space="preserve">UN    </v>
          </cell>
          <cell r="D8845">
            <v>12.42</v>
          </cell>
        </row>
        <row r="8846">
          <cell r="A8846">
            <v>12909</v>
          </cell>
          <cell r="B8846" t="str">
            <v xml:space="preserve">CAP PVC, SOLDAVEL, DN 50 MM, SERIE NORMAL, PARA ESGOTO PREDIAL                                                                                                                                                                                                                                                                                                                                                                                                                                            </v>
          </cell>
          <cell r="C8846" t="str">
            <v xml:space="preserve">UN    </v>
          </cell>
          <cell r="D8846">
            <v>5.76</v>
          </cell>
        </row>
        <row r="8847">
          <cell r="A8847">
            <v>12910</v>
          </cell>
          <cell r="B8847" t="str">
            <v xml:space="preserve">CAP PVC, SOLDAVEL, DN 75 MM, SERIE NORMAL, PARA ESGOTO PREDIAL                                                                                                                                                                                                                                                                                                                                                                                                                                            </v>
          </cell>
          <cell r="C8847" t="str">
            <v xml:space="preserve">UN    </v>
          </cell>
          <cell r="D8847">
            <v>10.35</v>
          </cell>
        </row>
        <row r="8848">
          <cell r="A8848">
            <v>1191</v>
          </cell>
          <cell r="B8848" t="str">
            <v xml:space="preserve">CAP PVC, SOLDAVEL, 20 MM, PARA AGUA FRIA PREDIAL                                                                                                                                                                                                                                                                                                                                                                                                                                                          </v>
          </cell>
          <cell r="C8848" t="str">
            <v xml:space="preserve">UN    </v>
          </cell>
          <cell r="D8848">
            <v>1.5</v>
          </cell>
        </row>
        <row r="8849">
          <cell r="A8849">
            <v>1185</v>
          </cell>
          <cell r="B8849" t="str">
            <v xml:space="preserve">CAP PVC, SOLDAVEL, 25 MM, PARA AGUA FRIA PREDIAL                                                                                                                                                                                                                                                                                                                                                                                                                                                          </v>
          </cell>
          <cell r="C8849" t="str">
            <v xml:space="preserve">UN    </v>
          </cell>
          <cell r="D8849">
            <v>1.5</v>
          </cell>
        </row>
        <row r="8850">
          <cell r="A8850">
            <v>1189</v>
          </cell>
          <cell r="B8850" t="str">
            <v xml:space="preserve">CAP PVC, SOLDAVEL, 32 MM, PARA AGUA FRIA PREDIAL                                                                                                                                                                                                                                                                                                                                                                                                                                                          </v>
          </cell>
          <cell r="C8850" t="str">
            <v xml:space="preserve">UN    </v>
          </cell>
          <cell r="D8850">
            <v>2.46</v>
          </cell>
        </row>
        <row r="8851">
          <cell r="A8851">
            <v>1193</v>
          </cell>
          <cell r="B8851" t="str">
            <v xml:space="preserve">CAP PVC, SOLDAVEL, 40 MM, PARA AGUA FRIA PREDIAL                                                                                                                                                                                                                                                                                                                                                                                                                                                          </v>
          </cell>
          <cell r="C8851" t="str">
            <v xml:space="preserve">UN    </v>
          </cell>
          <cell r="D8851">
            <v>4.72</v>
          </cell>
        </row>
        <row r="8852">
          <cell r="A8852">
            <v>1194</v>
          </cell>
          <cell r="B8852" t="str">
            <v xml:space="preserve">CAP PVC, SOLDAVEL, 50 MM, PARA AGUA FRIA PREDIAL                                                                                                                                                                                                                                                                                                                                                                                                                                                          </v>
          </cell>
          <cell r="C8852" t="str">
            <v xml:space="preserve">UN    </v>
          </cell>
          <cell r="D8852">
            <v>8.52</v>
          </cell>
        </row>
        <row r="8853">
          <cell r="A8853">
            <v>1195</v>
          </cell>
          <cell r="B8853" t="str">
            <v xml:space="preserve">CAP PVC, SOLDAVEL, 60 MM, PARA AGUA FRIA PREDIAL                                                                                                                                                                                                                                                                                                                                                                                                                                                          </v>
          </cell>
          <cell r="C8853" t="str">
            <v xml:space="preserve">UN    </v>
          </cell>
          <cell r="D8853">
            <v>14.35</v>
          </cell>
        </row>
        <row r="8854">
          <cell r="A8854">
            <v>1204</v>
          </cell>
          <cell r="B8854" t="str">
            <v xml:space="preserve">CAP PVC, SOLDAVEL, 75 MM, PARA AGUA FRIA PREDIAL                                                                                                                                                                                                                                                                                                                                                                                                                                                          </v>
          </cell>
          <cell r="C8854" t="str">
            <v xml:space="preserve">UN    </v>
          </cell>
          <cell r="D8854">
            <v>25.1</v>
          </cell>
        </row>
        <row r="8855">
          <cell r="A8855">
            <v>1207</v>
          </cell>
          <cell r="B8855" t="str">
            <v xml:space="preserve">CAP, PVC PBA, JE, DN 100 / DE 110 MM, PARA REDE DE AGUA (NBR 10351)                                                                                                                                                                                                                                                                                                                                                                                                                                       </v>
          </cell>
          <cell r="C8855" t="str">
            <v xml:space="preserve">UN    </v>
          </cell>
          <cell r="D8855">
            <v>32.869999999999997</v>
          </cell>
        </row>
        <row r="8856">
          <cell r="A8856">
            <v>1206</v>
          </cell>
          <cell r="B8856" t="str">
            <v xml:space="preserve">CAP, PVC PBA, JE, DN 50 / DE 60 MM, PARA REDE DE AGUA (NBR 10351)                                                                                                                                                                                                                                                                                                                                                                                                                                         </v>
          </cell>
          <cell r="C8856" t="str">
            <v xml:space="preserve">UN    </v>
          </cell>
          <cell r="D8856">
            <v>8.24</v>
          </cell>
        </row>
        <row r="8857">
          <cell r="A8857">
            <v>1183</v>
          </cell>
          <cell r="B8857" t="str">
            <v xml:space="preserve">CAP, PVC PBA, JE, DN 75 / DE 85 MM, PARA REDE DE AGUA (NBR 10351)                                                                                                                                                                                                                                                                                                                                                                                                                                         </v>
          </cell>
          <cell r="C8857" t="str">
            <v xml:space="preserve">UN    </v>
          </cell>
          <cell r="D8857">
            <v>21.47</v>
          </cell>
        </row>
        <row r="8858">
          <cell r="A8858">
            <v>42685</v>
          </cell>
          <cell r="B8858" t="str">
            <v xml:space="preserve">CAP, PVC, JE, OCRE, DN 150 MM (CONEXAO PARA TUBO COLETOR DE ESGOTO)                                                                                                                                                                                                                                                                                                                                                                                                                                       </v>
          </cell>
          <cell r="C8858" t="str">
            <v xml:space="preserve">UN    </v>
          </cell>
          <cell r="D8858">
            <v>83.95</v>
          </cell>
        </row>
        <row r="8859">
          <cell r="A8859">
            <v>42686</v>
          </cell>
          <cell r="B8859" t="str">
            <v xml:space="preserve">CAP, PVC, JE, OCRE, DN 200 MM (CONEXAO PARA TUBO COLETOR DE ESGOTO)                                                                                                                                                                                                                                                                                                                                                                                                                                       </v>
          </cell>
          <cell r="C8859" t="str">
            <v xml:space="preserve">UN    </v>
          </cell>
          <cell r="D8859">
            <v>92.46</v>
          </cell>
        </row>
        <row r="8860">
          <cell r="A8860">
            <v>12894</v>
          </cell>
          <cell r="B8860" t="str">
            <v xml:space="preserve">CAPA PARA CHUVA EM PVC COM FORRO DE POLIESTER, COM CAPUZ (AMARELA OU AZUL)                                                                                                                                                                                                                                                                                                                                                                                                                                </v>
          </cell>
          <cell r="C8860" t="str">
            <v xml:space="preserve">UN    </v>
          </cell>
          <cell r="D8860">
            <v>18.18</v>
          </cell>
        </row>
        <row r="8861">
          <cell r="A8861">
            <v>12895</v>
          </cell>
          <cell r="B8861" t="str">
            <v xml:space="preserve">CAPACETE DE SEGURANCA ABA FRONTAL COM SUSPENSAO DE POLIETILENO, SEM JUGULAR (CLASSE B)                                                                                                                                                                                                                                                                                                                                                                                                                    </v>
          </cell>
          <cell r="C8861" t="str">
            <v xml:space="preserve">UN    </v>
          </cell>
          <cell r="D8861">
            <v>13.99</v>
          </cell>
        </row>
        <row r="8862">
          <cell r="A8862">
            <v>1631</v>
          </cell>
          <cell r="B8862" t="str">
            <v xml:space="preserve">CAPACITOR TRIFASICO, POTENCIA 2,5 KVAR, TENSAO 220 V, FORNECIDO COM CAPA PROTETORA, RESISTOR INTERNO A UNIDADE CAPACITIVA                                                                                                                                                                                                                                                                                                                                                                                 </v>
          </cell>
          <cell r="C8862" t="str">
            <v xml:space="preserve">UN    </v>
          </cell>
          <cell r="D8862">
            <v>148.46</v>
          </cell>
        </row>
        <row r="8863">
          <cell r="A8863">
            <v>1633</v>
          </cell>
          <cell r="B8863" t="str">
            <v xml:space="preserve">CAPACITOR TRIFASICO, POTENCIA 5 KVAR, TENSAO 220 V, FORNECIDO COM CAPA PROTETORA, RESISTOR INTERNO A UNIDADE CAPACITIVA                                                                                                                                                                                                                                                                                                                                                                                   </v>
          </cell>
          <cell r="C8863" t="str">
            <v xml:space="preserve">UN    </v>
          </cell>
          <cell r="D8863">
            <v>252.25</v>
          </cell>
        </row>
        <row r="8864">
          <cell r="A8864">
            <v>10818</v>
          </cell>
          <cell r="B8864" t="str">
            <v xml:space="preserve">CAPIM BRAQUIARIA DECUMBENS/ BRAQUIARINHA, VC *70*% MINIMO                                                                                                                                                                                                                                                                                                                                                                                                                                                 </v>
          </cell>
          <cell r="C8864" t="str">
            <v xml:space="preserve">KG    </v>
          </cell>
          <cell r="D8864">
            <v>45.67</v>
          </cell>
        </row>
        <row r="8865">
          <cell r="A8865">
            <v>41410</v>
          </cell>
          <cell r="B8865" t="str">
            <v xml:space="preserve">CAPTOR FRANKLIN (4 PONTAS), EM LATAO CROMADO, H = 300 MM, DUAS DESCIDAS                                                                                                                                                                                                                                                                                                                                                                                                                                   </v>
          </cell>
          <cell r="C8865" t="str">
            <v xml:space="preserve">UN    </v>
          </cell>
          <cell r="D8865">
            <v>71.290000000000006</v>
          </cell>
        </row>
        <row r="8866">
          <cell r="A8866">
            <v>41411</v>
          </cell>
          <cell r="B8866" t="str">
            <v xml:space="preserve">CAPTOR FRANKLIN (4 PONTAS), EM LATAO CROMADO, H = 300 MM, UMA DESCIDA                                                                                                                                                                                                                                                                                                                                                                                                                                     </v>
          </cell>
          <cell r="C8866" t="str">
            <v xml:space="preserve">UN    </v>
          </cell>
          <cell r="D8866">
            <v>64.63</v>
          </cell>
        </row>
        <row r="8867">
          <cell r="A8867">
            <v>41412</v>
          </cell>
          <cell r="B8867" t="str">
            <v xml:space="preserve">CAPTOR FRANKLIN (4 PONTAS), EM LATAO CROMADO, H = 350 MM, DUAS DESCIDAS                                                                                                                                                                                                                                                                                                                                                                                                                                   </v>
          </cell>
          <cell r="C8867" t="str">
            <v xml:space="preserve">UN    </v>
          </cell>
          <cell r="D8867">
            <v>125</v>
          </cell>
        </row>
        <row r="8868">
          <cell r="A8868">
            <v>41413</v>
          </cell>
          <cell r="B8868" t="str">
            <v xml:space="preserve">CAPTOR FRANKLIN (4 PONTAS), EM LATAO CROMADO, H=350 MM, UMA DESCIDA                                                                                                                                                                                                                                                                                                                                                                                                                                       </v>
          </cell>
          <cell r="C8868" t="str">
            <v xml:space="preserve">UN    </v>
          </cell>
          <cell r="D8868">
            <v>112.48</v>
          </cell>
        </row>
        <row r="8869">
          <cell r="A8869">
            <v>39359</v>
          </cell>
          <cell r="B8869" t="str">
            <v xml:space="preserve">CARENAGEM /TAMPA, EM PLASTICO, COR BRANCA, UTILIZADO EM KIT CHASSI METALICO PARA INSTAL. HIDRAULICA DE CUBA SIMPLES SEM MAQUINA DE LAVAR ROUPA, *355* X *670* MM (L X H) (COM FUROS E DEMAIS ENCAIXES)                                                                                                                                                                                                                                                                                                    </v>
          </cell>
          <cell r="C8869" t="str">
            <v xml:space="preserve">UN    </v>
          </cell>
          <cell r="D8869">
            <v>38.49</v>
          </cell>
        </row>
        <row r="8870">
          <cell r="A8870">
            <v>39360</v>
          </cell>
          <cell r="B8870" t="str">
            <v xml:space="preserve">CARENAGEM /TAMPA, EM PLASTICO, COR BRANCA, UTILIZADO EM KIT CHASSI METALICO PARA INSTAL. HIDRAULICA DE TANQUE COM MAQUINA DE LAVAR ROUPA, *360* X *470* MM (L X H) (COM FUROS E DEMAIS ENCAIXES)                                                                                                                                                                                                                                                                                                          </v>
          </cell>
          <cell r="C8870" t="str">
            <v xml:space="preserve">UN    </v>
          </cell>
          <cell r="D8870">
            <v>38.49</v>
          </cell>
        </row>
        <row r="8871">
          <cell r="A8871">
            <v>10710</v>
          </cell>
          <cell r="B8871" t="str">
            <v xml:space="preserve">CARPETE DE NYLON EM MANTA PARA TRAFEGO COMERCIAL PESADO, E = 6 A 7 MM (INSTALADO)                                                                                                                                                                                                                                                                                                                                                                                                                         </v>
          </cell>
          <cell r="C8871" t="str">
            <v xml:space="preserve">M2    </v>
          </cell>
          <cell r="D8871">
            <v>165.02</v>
          </cell>
        </row>
        <row r="8872">
          <cell r="A8872">
            <v>10709</v>
          </cell>
          <cell r="B8872" t="str">
            <v xml:space="preserve">CARPETE DE NYLON EM MANTA PARA TRAFEGO COMERCIAL PESADO, E = 9 A 10 MM (INSTALADO)                                                                                                                                                                                                                                                                                                                                                                                                                        </v>
          </cell>
          <cell r="C8872" t="str">
            <v xml:space="preserve">M2    </v>
          </cell>
          <cell r="D8872">
            <v>202.73</v>
          </cell>
        </row>
        <row r="8873">
          <cell r="A8873">
            <v>39636</v>
          </cell>
          <cell r="B8873" t="str">
            <v xml:space="preserve">CARPETE DE NYLON EM PLACAS 50 X 50 CM PARA TRAFEGO COMERCIAL PESADO, E = 6,5 MM (INSTALADO)                                                                                                                                                                                                                                                                                                                                                                                                               </v>
          </cell>
          <cell r="C8873" t="str">
            <v xml:space="preserve">M2    </v>
          </cell>
          <cell r="D8873">
            <v>207.02</v>
          </cell>
        </row>
        <row r="8874">
          <cell r="A8874">
            <v>10708</v>
          </cell>
          <cell r="B8874" t="str">
            <v xml:space="preserve">CARPETE DE POLIESTER EM MANTA PARA TRAFEGO COMERCIAL PESADO, E = 4 A 5 MM (INSTALADO)                                                                                                                                                                                                                                                                                                                                                                                                                     </v>
          </cell>
          <cell r="C8874" t="str">
            <v xml:space="preserve">M2    </v>
          </cell>
          <cell r="D8874">
            <v>63.88</v>
          </cell>
        </row>
        <row r="8875">
          <cell r="A8875">
            <v>39635</v>
          </cell>
          <cell r="B8875" t="str">
            <v xml:space="preserve">CARPETE DE POLIPROPILENO EM MANTA PARA TRAFEGO COMERCIAL MEDIO, E = 5 A 6 MM (INSTALADO)                                                                                                                                                                                                                                                                                                                                                                                                                  </v>
          </cell>
          <cell r="C8875" t="str">
            <v xml:space="preserve">M2    </v>
          </cell>
          <cell r="D8875">
            <v>108.76</v>
          </cell>
        </row>
        <row r="8876">
          <cell r="A8876">
            <v>6117</v>
          </cell>
          <cell r="B8876" t="str">
            <v xml:space="preserve">CARPINTEIRO AUXILIAR (HORISTA)                                                                                                                                                                                                                                                                                                                                                                                                                                                                            </v>
          </cell>
          <cell r="C8876" t="str">
            <v xml:space="preserve">H     </v>
          </cell>
          <cell r="D8876">
            <v>14.77</v>
          </cell>
        </row>
        <row r="8877">
          <cell r="A8877">
            <v>40913</v>
          </cell>
          <cell r="B8877" t="str">
            <v xml:space="preserve">CARPINTEIRO AUXILIAR (MENSALISTA)                                                                                                                                                                                                                                                                                                                                                                                                                                                                         </v>
          </cell>
          <cell r="C8877" t="str">
            <v xml:space="preserve">MES   </v>
          </cell>
          <cell r="D8877">
            <v>2588.96</v>
          </cell>
        </row>
        <row r="8878">
          <cell r="A8878">
            <v>1214</v>
          </cell>
          <cell r="B8878" t="str">
            <v xml:space="preserve">CARPINTEIRO DE ESQUADRIAS (HORISTA)                                                                                                                                                                                                                                                                                                                                                                                                                                                                       </v>
          </cell>
          <cell r="C8878" t="str">
            <v xml:space="preserve">H     </v>
          </cell>
          <cell r="D8878">
            <v>20.66</v>
          </cell>
        </row>
        <row r="8879">
          <cell r="A8879">
            <v>40915</v>
          </cell>
          <cell r="B8879" t="str">
            <v xml:space="preserve">CARPINTEIRO DE ESQUADRIAS (MENSALISTA)                                                                                                                                                                                                                                                                                                                                                                                                                                                                    </v>
          </cell>
          <cell r="C8879" t="str">
            <v xml:space="preserve">MES   </v>
          </cell>
          <cell r="D8879">
            <v>3620.85</v>
          </cell>
        </row>
        <row r="8880">
          <cell r="A8880">
            <v>40914</v>
          </cell>
          <cell r="B8880" t="str">
            <v xml:space="preserve">CARPINTEIRO DE FORMAS OU OFICIAL (MENSALISTA)                                                                                                                                                                                                                                                                                                                                                                                                                                                             </v>
          </cell>
          <cell r="C8880" t="str">
            <v xml:space="preserve">MES   </v>
          </cell>
          <cell r="D8880">
            <v>3620.85</v>
          </cell>
        </row>
        <row r="8881">
          <cell r="A8881">
            <v>1213</v>
          </cell>
          <cell r="B8881" t="str">
            <v xml:space="preserve">CARPINTEIRO DE FORMAS PARA CONCRETO (HORISTA)                                                                                                                                                                                                                                                                                                                                                                                                                                                             </v>
          </cell>
          <cell r="C8881" t="str">
            <v xml:space="preserve">H     </v>
          </cell>
          <cell r="D8881">
            <v>20.66</v>
          </cell>
        </row>
        <row r="8882">
          <cell r="A8882">
            <v>5091</v>
          </cell>
          <cell r="B8882" t="str">
            <v xml:space="preserve">CARRANCA PARA JANELA VENEZIANA DE ABRIR, EM LATAO CROMADO, SIMPLES, PARA APARAFUSAR NA PAREDE                                                                                                                                                                                                                                                                                                                                                                                                             </v>
          </cell>
          <cell r="C8882" t="str">
            <v xml:space="preserve">UN    </v>
          </cell>
          <cell r="D8882">
            <v>18.920000000000002</v>
          </cell>
        </row>
        <row r="8883">
          <cell r="A8883">
            <v>14615</v>
          </cell>
          <cell r="B8883" t="str">
            <v xml:space="preserve">CARRINHO COM 2 PNEUS PARA TRANSPORTAR TUBO CONCRETO, ALTURA ATE 1,0 M E DIAMETRO ATE 1000MM, COM ESTRUTURA EM PERFIL OU TUBO METALICO                                                                                                                                                                                                                                                                                                                                                                     </v>
          </cell>
          <cell r="C8883" t="str">
            <v xml:space="preserve">UN    </v>
          </cell>
          <cell r="D8883">
            <v>3021.02</v>
          </cell>
        </row>
        <row r="8884">
          <cell r="A8884">
            <v>2711</v>
          </cell>
          <cell r="B8884" t="str">
            <v xml:space="preserve">CARRINHO DE MAO, EM ACO, COM CAPACIDADE DE *45 A 65* L / *100* KG, PNEU COM CAMARA                                                                                                                                                                                                                                                                                                                                                                                                                        </v>
          </cell>
          <cell r="C8884" t="str">
            <v xml:space="preserve">UN    </v>
          </cell>
          <cell r="D8884">
            <v>196</v>
          </cell>
        </row>
        <row r="8885">
          <cell r="A8885">
            <v>37727</v>
          </cell>
          <cell r="B8885" t="str">
            <v xml:space="preserve">CARROCERIA FIXA ABERTA DE MADEIRA PARA TRANSPORTE GERAL DE CARGA SECA DIMENSOES APROXIMADAS 2,25 X 4,10 X 0,50 M (INCLUI MONTAGEM, NAO INCLUI CAMINHAO)                                                                                                                                                                                                                                                                                                                                                   </v>
          </cell>
          <cell r="C8885" t="str">
            <v xml:space="preserve">UN    </v>
          </cell>
          <cell r="D8885">
            <v>19383.990000000002</v>
          </cell>
        </row>
        <row r="8886">
          <cell r="A8886">
            <v>37728</v>
          </cell>
          <cell r="B8886" t="str">
            <v xml:space="preserve">CARROCERIA FIXA ABERTA DE MADEIRA PARA TRANSPORTE GERAL DE CARGA SECA DIMENSOES APROXIMADAS 2,5 X 5,5 X 0,50 M (INCLUI MONTAGEM, NAO INCLUI CAMINHAO)                                                                                                                                                                                                                                                                                                                                                     </v>
          </cell>
          <cell r="C8886" t="str">
            <v xml:space="preserve">UN    </v>
          </cell>
          <cell r="D8886">
            <v>26297.16</v>
          </cell>
        </row>
        <row r="8887">
          <cell r="A8887">
            <v>37729</v>
          </cell>
          <cell r="B8887" t="str">
            <v xml:space="preserve">CARROCERIA FIXA ABERTA DE MADEIRA PARA TRANSPORTE GERAL DE CARGA SECA DIMENSOES APROXIMADAS 2,5 X 6,00 X 0,50 M (INCLUI MONTAGEM, NAO INCLUI CAMINHAO)                                                                                                                                                                                                                                                                                                                                                    </v>
          </cell>
          <cell r="C8887" t="str">
            <v xml:space="preserve">UN    </v>
          </cell>
          <cell r="D8887">
            <v>28465.99</v>
          </cell>
        </row>
        <row r="8888">
          <cell r="A8888">
            <v>37730</v>
          </cell>
          <cell r="B8888" t="str">
            <v xml:space="preserve">CARROCERIA FIXA ABERTA DE MADEIRA PARA TRANSPORTE GERAL DE CARGA SECA DIMENSOES APROXIMADAS 2,5 X 6,5 X 0,50 M (INCLUI MONTAGEM, NAO INCLUI CAMINHAO)                                                                                                                                                                                                                                                                                                                                                     </v>
          </cell>
          <cell r="C8888" t="str">
            <v xml:space="preserve">UN    </v>
          </cell>
          <cell r="D8888">
            <v>30634.83</v>
          </cell>
        </row>
        <row r="8889">
          <cell r="A8889">
            <v>37731</v>
          </cell>
          <cell r="B8889" t="str">
            <v xml:space="preserve">CARROCERIA FIXA ABERTA DE MADEIRA PARA TRANSPORTE GERAL DE CARGA SECA DIMENSOES APROXIMADAS 2,5 X 7,00 X 0,50 M (INCLUI MONTAGEM, NAO INCLUI CAMINHAO)                                                                                                                                                                                                                                                                                                                                                    </v>
          </cell>
          <cell r="C8889" t="str">
            <v xml:space="preserve">UN    </v>
          </cell>
          <cell r="D8889">
            <v>32803.67</v>
          </cell>
        </row>
        <row r="8890">
          <cell r="A8890">
            <v>37732</v>
          </cell>
          <cell r="B8890" t="str">
            <v xml:space="preserve">CARROCERIA FIXA ABERTA DE MADEIRA PARA TRANSPORTE GERAL DE CARGA SECA DIMENSOES APROXIMADAS 2,5 X 7,5 X 0,50 M (INCLUI MONTAGEM, NAO INCLUI CAMINHAO)                                                                                                                                                                                                                                                                                                                                                     </v>
          </cell>
          <cell r="C8890" t="str">
            <v xml:space="preserve">UN    </v>
          </cell>
          <cell r="D8890">
            <v>37412.449999999997</v>
          </cell>
        </row>
        <row r="8891">
          <cell r="A8891">
            <v>36496</v>
          </cell>
          <cell r="B8891" t="str">
            <v xml:space="preserve">CAVALETE PARA TALHA COM ESTRUTURA EM TUBO METALICO ALTURA MINIMA 3,2 M EQUIPADO COM RODAS DE BORRACHA PARA MOVIMENTACAO DE TUBOS DE CONCRETO NA CENTRAL DE PREMOLDADOS COM CAPACIDADE DE CARGA DE 3 TONELADAS                                                                                                                                                                                                                                                                                             </v>
          </cell>
          <cell r="C8891" t="str">
            <v xml:space="preserve">UN    </v>
          </cell>
          <cell r="D8891">
            <v>7670.31</v>
          </cell>
        </row>
        <row r="8892">
          <cell r="A8892">
            <v>10630</v>
          </cell>
          <cell r="B8892" t="str">
            <v xml:space="preserve">CAVALO MECANICO TRACAO 4X2, PESO BRUTO TOTAL COMBINADO 49000 KG, CAPACIDADE MAXIMA DE TRACAO *66000* KG, POTENCIA *360* CV (INCLUI CABINE E CHASSI, NAO INCLUI SEMIRREBOQUE)                                                                                                                                                                                                                                                                                                                              </v>
          </cell>
          <cell r="C8892" t="str">
            <v xml:space="preserve">UN    </v>
          </cell>
          <cell r="D8892">
            <v>885967.01</v>
          </cell>
        </row>
        <row r="8893">
          <cell r="A8893">
            <v>37762</v>
          </cell>
          <cell r="B8893" t="str">
            <v xml:space="preserve">CAVALO MECANICO TRACAO 4X2, PESO BRUTO TOTAL 16000 KG, CAPACIDADE MAXIMA DE TRACAO *36000* KG, DISTANCIA ENTRE EIXOS *3,56* M, POTENCIA *286* CV (INCLUI CABINE E CHASSI, NAO INCLUI SEMIRREBOQUE)                                                                                                                                                                                                                                                                                                        </v>
          </cell>
          <cell r="C8893" t="str">
            <v xml:space="preserve">UN    </v>
          </cell>
          <cell r="D8893">
            <v>759839.92</v>
          </cell>
        </row>
        <row r="8894">
          <cell r="A8894">
            <v>37763</v>
          </cell>
          <cell r="B8894" t="str">
            <v xml:space="preserve">CAVALO MECANICO TRACAO 4X2, PESO BRUTO TOTAL 16000 KG, CAPACIDADE MAXIMA DE TRACAO *45000* KG, DISTANCIA ENTRE EIXOS *3,56* M, POTENCIA *330* CV (INCLUI CABINE E CHASSI, NAO INCLUI SEMIRREBOQUE)                                                                                                                                                                                                                                                                                                        </v>
          </cell>
          <cell r="C8894" t="str">
            <v xml:space="preserve">UN    </v>
          </cell>
          <cell r="D8894">
            <v>769068.62</v>
          </cell>
        </row>
        <row r="8895">
          <cell r="A8895">
            <v>41992</v>
          </cell>
          <cell r="B8895" t="str">
            <v xml:space="preserve">CAVALO MECANICO TRACAO 4X2, PESO BRUTO TOTAL 16000 KG, CAPACIDADE MAXIMA DE TRACAO *80000* KG, POTENCIA *380* CV (INCLUI CABINE E CHASSI, NAO INCLUI SEMIRREBOQUE)                                                                                                                                                                                                                                                                                                                                        </v>
          </cell>
          <cell r="C8895" t="str">
            <v xml:space="preserve">UN    </v>
          </cell>
          <cell r="D8895">
            <v>874277.32</v>
          </cell>
        </row>
        <row r="8896">
          <cell r="A8896">
            <v>13215</v>
          </cell>
          <cell r="B8896" t="str">
            <v xml:space="preserve">CAVALO MECANICO TRACAO 6X2, PESO BRUTO TOTAL COMBINADO 56000 KG, CAPACIDADE MAXIMA DE TRACAO *66000* KG, POTENCIA *360* CV (INCLUI CABINE E CHASSI, NAO INCLUI SEMIRREBOQUE)                                                                                                                                                                                                                                                                                                                              </v>
          </cell>
          <cell r="C8896" t="str">
            <v xml:space="preserve">UN    </v>
          </cell>
          <cell r="D8896">
            <v>1072081.68</v>
          </cell>
        </row>
        <row r="8897">
          <cell r="A8897">
            <v>4235</v>
          </cell>
          <cell r="B8897" t="str">
            <v xml:space="preserve">CAVOUQUEIRO OU OPERADOR DE PERFURATRIZ / ROMPEDOR (HORISTA)                                                                                                                                                                                                                                                                                                                                                                                                                                               </v>
          </cell>
          <cell r="C8897" t="str">
            <v xml:space="preserve">H     </v>
          </cell>
          <cell r="D8897">
            <v>13.01</v>
          </cell>
        </row>
        <row r="8898">
          <cell r="A8898">
            <v>40976</v>
          </cell>
          <cell r="B8898" t="str">
            <v xml:space="preserve">CAVOUQUEIRO OU OPERADOR DE PERFURATRIZ / ROMPEDOR (MENSALISTA)                                                                                                                                                                                                                                                                                                                                                                                                                                            </v>
          </cell>
          <cell r="C8898" t="str">
            <v xml:space="preserve">MES   </v>
          </cell>
          <cell r="D8898">
            <v>2279.4299999999998</v>
          </cell>
        </row>
        <row r="8899">
          <cell r="A8899">
            <v>43091</v>
          </cell>
          <cell r="B8899" t="str">
            <v xml:space="preserve">CENTRO DE MEDICAO AGRUPADA, EM POLICARBONATO / PVC, COM 12 MEDIDORES E PROTECAO GERAL (INCLUI BARRAMENTO, DISJUNTORES E ACESSORIOS DE FIXACAO) (PADRAO CONCESSIONARIA LOCAL)                                                                                                                                                                                                                                                                                                                              </v>
          </cell>
          <cell r="C8899" t="str">
            <v xml:space="preserve">UN    </v>
          </cell>
          <cell r="D8899">
            <v>6846.36</v>
          </cell>
        </row>
        <row r="8900">
          <cell r="A8900">
            <v>43092</v>
          </cell>
          <cell r="B8900" t="str">
            <v xml:space="preserve">CENTRO DE MEDICAO AGRUPADA, EM POLICARBONATO / PVC, COM 16 MEDIDORES E PROTECAO GERAL (INCLUI BARRAMENTO, DISJUNTORES E ACESSORIOS DE FIXACAO) (PADRAO CONCESSIONARIA LOCAL)                                                                                                                                                                                                                                                                                                                              </v>
          </cell>
          <cell r="C8900" t="str">
            <v xml:space="preserve">UN    </v>
          </cell>
          <cell r="D8900">
            <v>9128.48</v>
          </cell>
        </row>
        <row r="8901">
          <cell r="A8901">
            <v>43089</v>
          </cell>
          <cell r="B8901" t="str">
            <v xml:space="preserve">CENTRO DE MEDICAO AGRUPADA, EM POLICARBONATO / PVC, COM 4 MEDIDORES E PROTECAO GERAL (INCLUI BARRAMENTO, DISJUNTORES E ACESSORIOS DE FIXACAO) (PADRAO CONCESSIONARIA LOCAL)                                                                                                                                                                                                                                                                                                                               </v>
          </cell>
          <cell r="C8901" t="str">
            <v xml:space="preserve">UN    </v>
          </cell>
          <cell r="D8901">
            <v>1590.9</v>
          </cell>
        </row>
        <row r="8902">
          <cell r="A8902">
            <v>43090</v>
          </cell>
          <cell r="B8902" t="str">
            <v xml:space="preserve">CENTRO DE MEDICAO AGRUPADA, EM POLICARBONATO / PVC, COM 8 MEDIDORES E PROTECAO GERAL (INCLUI BARRAMENTO, DISJUNTORES E ACESSORIOS DE FIXACAO) (PADRAO CONCESSIONARIA LOCAL)                                                                                                                                                                                                                                                                                                                               </v>
          </cell>
          <cell r="C8902" t="str">
            <v xml:space="preserve">UN    </v>
          </cell>
          <cell r="D8902">
            <v>3510.95</v>
          </cell>
        </row>
        <row r="8903">
          <cell r="A8903">
            <v>41967</v>
          </cell>
          <cell r="B8903" t="str">
            <v xml:space="preserve">CERA LIQUIDA INCOLOR MULTIPISO                                                                                                                                                                                                                                                                                                                                                                                                                                                                            </v>
          </cell>
          <cell r="C8903" t="str">
            <v xml:space="preserve">L     </v>
          </cell>
          <cell r="D8903">
            <v>20.02</v>
          </cell>
        </row>
        <row r="8904">
          <cell r="A8904">
            <v>12760</v>
          </cell>
          <cell r="B8904" t="str">
            <v xml:space="preserve">CHAPA ACO INOX AISI 304 NUMERO 4 (E = 6 MM), ACABAMENTO NUMERO 1 (LAMINADO A QUENTE, FOSCO)                                                                                                                                                                                                                                                                                                                                                                                                               </v>
          </cell>
          <cell r="C8904" t="str">
            <v xml:space="preserve">M2    </v>
          </cell>
          <cell r="D8904">
            <v>1738.68</v>
          </cell>
        </row>
        <row r="8905">
          <cell r="A8905">
            <v>12759</v>
          </cell>
          <cell r="B8905" t="str">
            <v xml:space="preserve">CHAPA ACO INOX AISI 304 NUMERO 9 (E = 4 MM), ACABAMENTO NUMERO 1 (LAMINADO A QUENTE, FOSCO)                                                                                                                                                                                                                                                                                                                                                                                                               </v>
          </cell>
          <cell r="C8905" t="str">
            <v xml:space="preserve">M2    </v>
          </cell>
          <cell r="D8905">
            <v>1159.0999999999999</v>
          </cell>
        </row>
        <row r="8906">
          <cell r="A8906">
            <v>43105</v>
          </cell>
          <cell r="B8906" t="str">
            <v xml:space="preserve">CHAPA DE ACO CARBONO GALVANIZADA, PERFURADA (GRADE FUROS) E = 1,5 MM, DIAMETRO DO FURO = 9,52 MM (FUROS ALTERNADOS HORIZ.)                                                                                                                                                                                                                                                                                                                                                                                </v>
          </cell>
          <cell r="C8906" t="str">
            <v xml:space="preserve">KG    </v>
          </cell>
          <cell r="D8906">
            <v>34.36</v>
          </cell>
        </row>
        <row r="8907">
          <cell r="A8907">
            <v>40424</v>
          </cell>
          <cell r="B8907" t="str">
            <v xml:space="preserve">CHAPA DE ACO CARBONO LAMINADO A QUENTE, QUALIDADE ESTRUTURAL, BITOLA 3/16", E =4,75 MM (37,29 KG/M2)                                                                                                                                                                                                                                                                                                                                                                                                      </v>
          </cell>
          <cell r="C8907" t="str">
            <v xml:space="preserve">KG    </v>
          </cell>
          <cell r="D8907">
            <v>8.73</v>
          </cell>
        </row>
        <row r="8908">
          <cell r="A8908">
            <v>1325</v>
          </cell>
          <cell r="B8908" t="str">
            <v xml:space="preserve">CHAPA DE ACO FINA A FRIO BITOLA MSG 20, E = 0,90 MM (7,20 KG/M2)                                                                                                                                                                                                                                                                                                                                                                                                                                          </v>
          </cell>
          <cell r="C8908" t="str">
            <v xml:space="preserve">KG    </v>
          </cell>
          <cell r="D8908">
            <v>9.56</v>
          </cell>
        </row>
        <row r="8909">
          <cell r="A8909">
            <v>1327</v>
          </cell>
          <cell r="B8909" t="str">
            <v xml:space="preserve">CHAPA DE ACO FINA A FRIO BITOLA MSG 24, E = 0,60 MM (4,80 KG/M2)                                                                                                                                                                                                                                                                                                                                                                                                                                          </v>
          </cell>
          <cell r="C8909" t="str">
            <v xml:space="preserve">KG    </v>
          </cell>
          <cell r="D8909">
            <v>10.18</v>
          </cell>
        </row>
        <row r="8910">
          <cell r="A8910">
            <v>1328</v>
          </cell>
          <cell r="B8910" t="str">
            <v xml:space="preserve">CHAPA DE ACO FINA A FRIO BITOLA MSG 26, E = 0,45 MM (3,60 KG/M2)                                                                                                                                                                                                                                                                                                                                                                                                                                          </v>
          </cell>
          <cell r="C8910" t="str">
            <v xml:space="preserve">KG    </v>
          </cell>
          <cell r="D8910">
            <v>9.58</v>
          </cell>
        </row>
        <row r="8911">
          <cell r="A8911">
            <v>1321</v>
          </cell>
          <cell r="B8911" t="str">
            <v xml:space="preserve">CHAPA DE ACO FINA A QUENTE BITOLA MSG 13, E = 2,25 MM (18,00 KG/M2)                                                                                                                                                                                                                                                                                                                                                                                                                                       </v>
          </cell>
          <cell r="C8911" t="str">
            <v xml:space="preserve">KG    </v>
          </cell>
          <cell r="D8911">
            <v>8.8699999999999992</v>
          </cell>
        </row>
        <row r="8912">
          <cell r="A8912">
            <v>1318</v>
          </cell>
          <cell r="B8912" t="str">
            <v xml:space="preserve">CHAPA DE ACO FINA A QUENTE BITOLA MSG 14, E = 2,00 MM (16,0 KG/M2)                                                                                                                                                                                                                                                                                                                                                                                                                                        </v>
          </cell>
          <cell r="C8912" t="str">
            <v xml:space="preserve">KG    </v>
          </cell>
          <cell r="D8912">
            <v>8.8800000000000008</v>
          </cell>
        </row>
        <row r="8913">
          <cell r="A8913">
            <v>1322</v>
          </cell>
          <cell r="B8913" t="str">
            <v xml:space="preserve">CHAPA DE ACO FINA A QUENTE BITOLA MSG 16, E = 1,50 MM (12,00 KG/M2)                                                                                                                                                                                                                                                                                                                                                                                                                                       </v>
          </cell>
          <cell r="C8913" t="str">
            <v xml:space="preserve">KG    </v>
          </cell>
          <cell r="D8913">
            <v>9.3800000000000008</v>
          </cell>
        </row>
        <row r="8914">
          <cell r="A8914">
            <v>1323</v>
          </cell>
          <cell r="B8914" t="str">
            <v xml:space="preserve">CHAPA DE ACO FINA A QUENTE BITOLA MSG 18, E = 1,20 MM (9,60 KG/M2)                                                                                                                                                                                                                                                                                                                                                                                                                                        </v>
          </cell>
          <cell r="C8914" t="str">
            <v xml:space="preserve">KG    </v>
          </cell>
          <cell r="D8914">
            <v>9.3800000000000008</v>
          </cell>
        </row>
        <row r="8915">
          <cell r="A8915">
            <v>1319</v>
          </cell>
          <cell r="B8915" t="str">
            <v xml:space="preserve">CHAPA DE ACO FINA A QUENTE BITOLA MSG 3/16", E = 4,75 MM (38,00 KG/M2)                                                                                                                                                                                                                                                                                                                                                                                                                                    </v>
          </cell>
          <cell r="C8915" t="str">
            <v xml:space="preserve">KG    </v>
          </cell>
          <cell r="D8915">
            <v>7.91</v>
          </cell>
        </row>
        <row r="8916">
          <cell r="A8916">
            <v>11026</v>
          </cell>
          <cell r="B8916" t="str">
            <v xml:space="preserve">CHAPA DE ACO GALVANIZADA BITOLA GSG 14, E = 1,95 MM (15,60 KG/M2)                                                                                                                                                                                                                                                                                                                                                                                                                                         </v>
          </cell>
          <cell r="C8916" t="str">
            <v xml:space="preserve">KG    </v>
          </cell>
          <cell r="D8916">
            <v>10.88</v>
          </cell>
        </row>
        <row r="8917">
          <cell r="A8917">
            <v>11027</v>
          </cell>
          <cell r="B8917" t="str">
            <v xml:space="preserve">CHAPA DE ACO GALVANIZADA BITOLA GSG 16, E = 1,55 MM (12,40 KG/M2)                                                                                                                                                                                                                                                                                                                                                                                                                                         </v>
          </cell>
          <cell r="C8917" t="str">
            <v xml:space="preserve">KG    </v>
          </cell>
          <cell r="D8917">
            <v>11.32</v>
          </cell>
        </row>
        <row r="8918">
          <cell r="A8918">
            <v>11046</v>
          </cell>
          <cell r="B8918" t="str">
            <v xml:space="preserve">CHAPA DE ACO GALVANIZADA BITOLA GSG 18, E = 1,25 MM (10,00 KG/M2)                                                                                                                                                                                                                                                                                                                                                                                                                                         </v>
          </cell>
          <cell r="C8918" t="str">
            <v xml:space="preserve">KG    </v>
          </cell>
          <cell r="D8918">
            <v>10.84</v>
          </cell>
        </row>
        <row r="8919">
          <cell r="A8919">
            <v>11047</v>
          </cell>
          <cell r="B8919" t="str">
            <v xml:space="preserve">CHAPA DE ACO GALVANIZADA BITOLA GSG 19, E = 1,11 MM (8,88 KG/M2)                                                                                                                                                                                                                                                                                                                                                                                                                                          </v>
          </cell>
          <cell r="C8919" t="str">
            <v xml:space="preserve">KG    </v>
          </cell>
          <cell r="D8919">
            <v>11.82</v>
          </cell>
        </row>
        <row r="8920">
          <cell r="A8920">
            <v>43668</v>
          </cell>
          <cell r="B8920" t="str">
            <v xml:space="preserve">CHAPA DE ACO GALVANIZADA BITOLA GSG 20, E = 0,95 MM (7,60 KG/M2)                                                                                                                                                                                                                                                                                                                                                                                                                                          </v>
          </cell>
          <cell r="C8920" t="str">
            <v xml:space="preserve">KG    </v>
          </cell>
          <cell r="D8920">
            <v>10.43</v>
          </cell>
        </row>
        <row r="8921">
          <cell r="A8921">
            <v>11049</v>
          </cell>
          <cell r="B8921" t="str">
            <v xml:space="preserve">CHAPA DE ACO GALVANIZADA BITOLA GSG 22, E = 0,80 MM (6,40 KG/M2)                                                                                                                                                                                                                                                                                                                                                                                                                                          </v>
          </cell>
          <cell r="C8921" t="str">
            <v xml:space="preserve">KG    </v>
          </cell>
          <cell r="D8921">
            <v>11.3</v>
          </cell>
        </row>
        <row r="8922">
          <cell r="A8922">
            <v>43106</v>
          </cell>
          <cell r="B8922" t="str">
            <v xml:space="preserve">CHAPA DE ACO GALVANIZADA BITOLA GSG 24, E = 0,64 (5,12 KG/M2)                                                                                                                                                                                                                                                                                                                                                                                                                                             </v>
          </cell>
          <cell r="C8922" t="str">
            <v xml:space="preserve">KG    </v>
          </cell>
          <cell r="D8922">
            <v>11.37</v>
          </cell>
        </row>
        <row r="8923">
          <cell r="A8923">
            <v>11051</v>
          </cell>
          <cell r="B8923" t="str">
            <v xml:space="preserve">CHAPA DE ACO GALVANIZADA BITOLA GSG 26, E = 0,50 MM (4,00 KG/M2)                                                                                                                                                                                                                                                                                                                                                                                                                                          </v>
          </cell>
          <cell r="C8923" t="str">
            <v xml:space="preserve">KG    </v>
          </cell>
          <cell r="D8923">
            <v>11.86</v>
          </cell>
        </row>
        <row r="8924">
          <cell r="A8924">
            <v>11061</v>
          </cell>
          <cell r="B8924" t="str">
            <v xml:space="preserve">CHAPA DE ACO GALVANIZADA BITOLA GSG 30, E = 0,35 MM (2,80 KG/M2)                                                                                                                                                                                                                                                                                                                                                                                                                                          </v>
          </cell>
          <cell r="C8924" t="str">
            <v xml:space="preserve">KG    </v>
          </cell>
          <cell r="D8924">
            <v>14.23</v>
          </cell>
        </row>
        <row r="8925">
          <cell r="A8925">
            <v>1333</v>
          </cell>
          <cell r="B8925" t="str">
            <v xml:space="preserve">CHAPA DE ACO GROSSA, ASTM A36, E = 1/2" (12,70 MM) 99,59 KG/M2                                                                                                                                                                                                                                                                                                                                                                                                                                            </v>
          </cell>
          <cell r="C8925" t="str">
            <v xml:space="preserve">KG    </v>
          </cell>
          <cell r="D8925">
            <v>8.6199999999999992</v>
          </cell>
        </row>
        <row r="8926">
          <cell r="A8926">
            <v>1330</v>
          </cell>
          <cell r="B8926" t="str">
            <v xml:space="preserve">CHAPA DE ACO GROSSA, ASTM A36, E = 1/4" (6,35 MM) 49,79 KG/M2                                                                                                                                                                                                                                                                                                                                                                                                                                             </v>
          </cell>
          <cell r="C8926" t="str">
            <v xml:space="preserve">KG    </v>
          </cell>
          <cell r="D8926">
            <v>8.5299999999999994</v>
          </cell>
        </row>
        <row r="8927">
          <cell r="A8927">
            <v>43667</v>
          </cell>
          <cell r="B8927" t="str">
            <v xml:space="preserve">CHAPA DE ACO GROSSA, ASTM A36, E = 1" (25,40 MM) 199,18 KG/M2                                                                                                                                                                                                                                                                                                                                                                                                                                             </v>
          </cell>
          <cell r="C8927" t="str">
            <v xml:space="preserve">KG    </v>
          </cell>
          <cell r="D8927">
            <v>10.34</v>
          </cell>
        </row>
        <row r="8928">
          <cell r="A8928">
            <v>10957</v>
          </cell>
          <cell r="B8928" t="str">
            <v xml:space="preserve">CHAPA DE ACO GROSSA, ASTM A36, E = 3/4" (19,05 MM) 149,39 KG/M2                                                                                                                                                                                                                                                                                                                                                                                                                                           </v>
          </cell>
          <cell r="C8928" t="str">
            <v xml:space="preserve">KG    </v>
          </cell>
          <cell r="D8928">
            <v>9.84</v>
          </cell>
        </row>
        <row r="8929">
          <cell r="A8929">
            <v>1332</v>
          </cell>
          <cell r="B8929" t="str">
            <v xml:space="preserve">CHAPA DE ACO GROSSA, ASTM A36, E = 3/8" (9,53 MM) 74,69 KG/M2                                                                                                                                                                                                                                                                                                                                                                                                                                             </v>
          </cell>
          <cell r="C8929" t="str">
            <v xml:space="preserve">KG    </v>
          </cell>
          <cell r="D8929">
            <v>8.75</v>
          </cell>
        </row>
        <row r="8930">
          <cell r="A8930">
            <v>1334</v>
          </cell>
          <cell r="B8930" t="str">
            <v xml:space="preserve">CHAPA DE ACO GROSSA, ASTM A36, E = 5/8" (15,88 MM) 124,49 KG/M2                                                                                                                                                                                                                                                                                                                                                                                                                                           </v>
          </cell>
          <cell r="C8930" t="str">
            <v xml:space="preserve">KG    </v>
          </cell>
          <cell r="D8930">
            <v>9.6999999999999993</v>
          </cell>
        </row>
        <row r="8931">
          <cell r="A8931">
            <v>1335</v>
          </cell>
          <cell r="B8931" t="str">
            <v xml:space="preserve">CHAPA DE ACO GROSSA, ASTM A36, E = 7/8" (22,23 MM) 174,28 KG/M2                                                                                                                                                                                                                                                                                                                                                                                                                                           </v>
          </cell>
          <cell r="C8931" t="str">
            <v xml:space="preserve">KG    </v>
          </cell>
          <cell r="D8931">
            <v>10.029999999999999</v>
          </cell>
        </row>
        <row r="8932">
          <cell r="A8932">
            <v>40425</v>
          </cell>
          <cell r="B8932" t="str">
            <v xml:space="preserve">CHAPA DE ACO GROSSA, SAE 1020, BITOLA 1/4", E = 6,35 MM (49,85 KG/M2)                                                                                                                                                                                                                                                                                                                                                                                                                                     </v>
          </cell>
          <cell r="C8932" t="str">
            <v xml:space="preserve">KG    </v>
          </cell>
          <cell r="D8932">
            <v>8.58</v>
          </cell>
        </row>
        <row r="8933">
          <cell r="A8933">
            <v>1337</v>
          </cell>
          <cell r="B8933" t="str">
            <v xml:space="preserve">CHAPA DE ACO XADREZ PARA PISOS, E = 1/4" (6,30 MM) 54,53 KG/M2                                                                                                                                                                                                                                                                                                                                                                                                                                            </v>
          </cell>
          <cell r="C8933" t="str">
            <v xml:space="preserve">KG    </v>
          </cell>
          <cell r="D8933">
            <v>9.84</v>
          </cell>
        </row>
        <row r="8934">
          <cell r="A8934">
            <v>1338</v>
          </cell>
          <cell r="B8934" t="str">
            <v xml:space="preserve">CHAPA DE LAMINADO MELAMINICO, LISO BRILHANTE, DE 1,25 X 3,08 METROS, ESPESSURA = 0,8 MILIMETROS                                                                                                                                                                                                                                                                                                                                                                                                           </v>
          </cell>
          <cell r="C8934" t="str">
            <v xml:space="preserve">M2    </v>
          </cell>
          <cell r="D8934">
            <v>44.72</v>
          </cell>
        </row>
        <row r="8935">
          <cell r="A8935">
            <v>1340</v>
          </cell>
          <cell r="B8935" t="str">
            <v xml:space="preserve">CHAPA DE LAMINADO MELAMINICO, LISO FOSCO, DE 1,25 X 3,08 METROS, ESPESSURA = 0,8 MILIMETROS                                                                                                                                                                                                                                                                                                                                                                                                               </v>
          </cell>
          <cell r="C8935" t="str">
            <v xml:space="preserve">M2    </v>
          </cell>
          <cell r="D8935">
            <v>51.7</v>
          </cell>
        </row>
        <row r="8936">
          <cell r="A8936">
            <v>1341</v>
          </cell>
          <cell r="B8936" t="str">
            <v xml:space="preserve">CHAPA DE LAMINADO MELAMINICO, TEXTURIZADO, DE 1,25 X 3,08 METROS, ESPESSURA = 0,8 MILIMETROS                                                                                                                                                                                                                                                                                                                                                                                                              </v>
          </cell>
          <cell r="C8936" t="str">
            <v xml:space="preserve">M2    </v>
          </cell>
          <cell r="D8936">
            <v>49.79</v>
          </cell>
        </row>
        <row r="8937">
          <cell r="A8937">
            <v>34659</v>
          </cell>
          <cell r="B8937" t="str">
            <v xml:space="preserve">CHAPA DE MDF BRANCO LISO 1 FACE, E = 12 MM, DE *2,75 X 1,85* M                                                                                                                                                                                                                                                                                                                                                                                                                                            </v>
          </cell>
          <cell r="C8937" t="str">
            <v xml:space="preserve">M2    </v>
          </cell>
          <cell r="D8937">
            <v>40.81</v>
          </cell>
        </row>
        <row r="8938">
          <cell r="A8938">
            <v>34514</v>
          </cell>
          <cell r="B8938" t="str">
            <v xml:space="preserve">CHAPA DE MDF BRANCO LISO 1 FACE, E = 15 MM, DE *2,75 X 1,85* M                                                                                                                                                                                                                                                                                                                                                                                                                                            </v>
          </cell>
          <cell r="C8938" t="str">
            <v xml:space="preserve">M2    </v>
          </cell>
          <cell r="D8938">
            <v>45.2</v>
          </cell>
        </row>
        <row r="8939">
          <cell r="A8939">
            <v>34660</v>
          </cell>
          <cell r="B8939" t="str">
            <v xml:space="preserve">CHAPA DE MDF BRANCO LISO 1 FACE, E = 18 MM, DE *2,75 X 1,85* M                                                                                                                                                                                                                                                                                                                                                                                                                                            </v>
          </cell>
          <cell r="C8939" t="str">
            <v xml:space="preserve">M2    </v>
          </cell>
          <cell r="D8939">
            <v>57.36</v>
          </cell>
        </row>
        <row r="8940">
          <cell r="A8940">
            <v>34661</v>
          </cell>
          <cell r="B8940" t="str">
            <v xml:space="preserve">CHAPA DE MDF BRANCO LISO 1 FACE, E = 25 MM, DE *2,75 X 1,85* M                                                                                                                                                                                                                                                                                                                                                                                                                                            </v>
          </cell>
          <cell r="C8940" t="str">
            <v xml:space="preserve">M2    </v>
          </cell>
          <cell r="D8940">
            <v>82.39</v>
          </cell>
        </row>
        <row r="8941">
          <cell r="A8941">
            <v>34667</v>
          </cell>
          <cell r="B8941" t="str">
            <v xml:space="preserve">CHAPA DE MDF BRANCO LISO 1 FACE, E = 6 MM, DE *2,75 X 1,85* M                                                                                                                                                                                                                                                                                                                                                                                                                                             </v>
          </cell>
          <cell r="C8941" t="str">
            <v xml:space="preserve">M2    </v>
          </cell>
          <cell r="D8941">
            <v>29.83</v>
          </cell>
        </row>
        <row r="8942">
          <cell r="A8942">
            <v>34668</v>
          </cell>
          <cell r="B8942" t="str">
            <v xml:space="preserve">CHAPA DE MDF BRANCO LISO 1 FACE, E = 9 MM, DE *2,75 X 1,85* M                                                                                                                                                                                                                                                                                                                                                                                                                                             </v>
          </cell>
          <cell r="C8942" t="str">
            <v xml:space="preserve">M2    </v>
          </cell>
          <cell r="D8942">
            <v>38.99</v>
          </cell>
        </row>
        <row r="8943">
          <cell r="A8943">
            <v>34741</v>
          </cell>
          <cell r="B8943" t="str">
            <v xml:space="preserve">CHAPA DE MDF BRANCO LISO 2 FACES, E = 12 MM, DE *2,75 X 1,85* M                                                                                                                                                                                                                                                                                                                                                                                                                                           </v>
          </cell>
          <cell r="C8943" t="str">
            <v xml:space="preserve">M2    </v>
          </cell>
          <cell r="D8943">
            <v>42.9</v>
          </cell>
        </row>
        <row r="8944">
          <cell r="A8944">
            <v>34664</v>
          </cell>
          <cell r="B8944" t="str">
            <v xml:space="preserve">CHAPA DE MDF BRANCO LISO 2 FACES, E = 15 MM, DE *2,75 X 1,85* M                                                                                                                                                                                                                                                                                                                                                                                                                                           </v>
          </cell>
          <cell r="C8944" t="str">
            <v xml:space="preserve">M2    </v>
          </cell>
          <cell r="D8944">
            <v>46.81</v>
          </cell>
        </row>
        <row r="8945">
          <cell r="A8945">
            <v>34665</v>
          </cell>
          <cell r="B8945" t="str">
            <v xml:space="preserve">CHAPA DE MDF BRANCO LISO 2 FACES, E = 18 MM, DE *2,75 X 1,85* M                                                                                                                                                                                                                                                                                                                                                                                                                                           </v>
          </cell>
          <cell r="C8945" t="str">
            <v xml:space="preserve">M2    </v>
          </cell>
          <cell r="D8945">
            <v>58.11</v>
          </cell>
        </row>
        <row r="8946">
          <cell r="A8946">
            <v>34666</v>
          </cell>
          <cell r="B8946" t="str">
            <v xml:space="preserve">CHAPA DE MDF BRANCO LISO 2 FACES, E = 25 MM, DE *2,75 X 1,85* M                                                                                                                                                                                                                                                                                                                                                                                                                                           </v>
          </cell>
          <cell r="C8946" t="str">
            <v xml:space="preserve">M2    </v>
          </cell>
          <cell r="D8946">
            <v>87.78</v>
          </cell>
        </row>
        <row r="8947">
          <cell r="A8947">
            <v>34669</v>
          </cell>
          <cell r="B8947" t="str">
            <v xml:space="preserve">CHAPA DE MDF BRANCO LISO 2 FACES, E = 6 MM, DE *2,75 X 1,85* M                                                                                                                                                                                                                                                                                                                                                                                                                                            </v>
          </cell>
          <cell r="C8947" t="str">
            <v xml:space="preserve">M2    </v>
          </cell>
          <cell r="D8947">
            <v>32.18</v>
          </cell>
        </row>
        <row r="8948">
          <cell r="A8948">
            <v>34670</v>
          </cell>
          <cell r="B8948" t="str">
            <v xml:space="preserve">CHAPA DE MDF BRANCO LISO 2 FACES, E = 9 MM, DE *2,75 X 1,85* M                                                                                                                                                                                                                                                                                                                                                                                                                                            </v>
          </cell>
          <cell r="C8948" t="str">
            <v xml:space="preserve">M2    </v>
          </cell>
          <cell r="D8948">
            <v>39.36</v>
          </cell>
        </row>
        <row r="8949">
          <cell r="A8949">
            <v>34671</v>
          </cell>
          <cell r="B8949" t="str">
            <v xml:space="preserve">CHAPA DE MDF CRU, E = 12 MM, DE *2,75 X 1,85* M                                                                                                                                                                                                                                                                                                                                                                                                                                                           </v>
          </cell>
          <cell r="C8949" t="str">
            <v xml:space="preserve">M2    </v>
          </cell>
          <cell r="D8949">
            <v>32.86</v>
          </cell>
        </row>
        <row r="8950">
          <cell r="A8950">
            <v>34672</v>
          </cell>
          <cell r="B8950" t="str">
            <v xml:space="preserve">CHAPA DE MDF CRU, E = 15 MM, DE *2,75 X 1,85* M                                                                                                                                                                                                                                                                                                                                                                                                                                                           </v>
          </cell>
          <cell r="C8950" t="str">
            <v xml:space="preserve">M2    </v>
          </cell>
          <cell r="D8950">
            <v>34.65</v>
          </cell>
        </row>
        <row r="8951">
          <cell r="A8951">
            <v>34673</v>
          </cell>
          <cell r="B8951" t="str">
            <v xml:space="preserve">CHAPA DE MDF CRU, E = 18 MM, DE *2,75 X 1,85* M                                                                                                                                                                                                                                                                                                                                                                                                                                                           </v>
          </cell>
          <cell r="C8951" t="str">
            <v xml:space="preserve">M2    </v>
          </cell>
          <cell r="D8951">
            <v>42.28</v>
          </cell>
        </row>
        <row r="8952">
          <cell r="A8952">
            <v>34674</v>
          </cell>
          <cell r="B8952" t="str">
            <v xml:space="preserve">CHAPA DE MDF CRU, E = 20 MM, DE *2,75 X 1,85* M                                                                                                                                                                                                                                                                                                                                                                                                                                                           </v>
          </cell>
          <cell r="C8952" t="str">
            <v xml:space="preserve">M2    </v>
          </cell>
          <cell r="D8952">
            <v>56.21</v>
          </cell>
        </row>
        <row r="8953">
          <cell r="A8953">
            <v>34675</v>
          </cell>
          <cell r="B8953" t="str">
            <v xml:space="preserve">CHAPA DE MDF CRU, E = 25 MM, DE *2,75 X 1,85* M                                                                                                                                                                                                                                                                                                                                                                                                                                                           </v>
          </cell>
          <cell r="C8953" t="str">
            <v xml:space="preserve">M2    </v>
          </cell>
          <cell r="D8953">
            <v>68.53</v>
          </cell>
        </row>
        <row r="8954">
          <cell r="A8954">
            <v>34676</v>
          </cell>
          <cell r="B8954" t="str">
            <v xml:space="preserve">CHAPA DE MDF CRU, E = 6 MM, DE *2,75 X 1,85* M                                                                                                                                                                                                                                                                                                                                                                                                                                                            </v>
          </cell>
          <cell r="C8954" t="str">
            <v xml:space="preserve">M2    </v>
          </cell>
          <cell r="D8954">
            <v>19.73</v>
          </cell>
        </row>
        <row r="8955">
          <cell r="A8955">
            <v>34677</v>
          </cell>
          <cell r="B8955" t="str">
            <v xml:space="preserve">CHAPA DE MDF CRU, E = 9 MM, DE *2,75 X 1,85* M                                                                                                                                                                                                                                                                                                                                                                                                                                                            </v>
          </cell>
          <cell r="C8955" t="str">
            <v xml:space="preserve">M2    </v>
          </cell>
          <cell r="D8955">
            <v>26.52</v>
          </cell>
        </row>
        <row r="8956">
          <cell r="A8956">
            <v>43126</v>
          </cell>
          <cell r="B8956" t="str">
            <v xml:space="preserve">CHAPA EM ACO GALVANIZADO PARA STEEL DECK, COM NERVURAS TRAPEZOIDAIS, LARGURA UTIL DE 915 MM E ESPESSURA DE 0,80 MM                                                                                                                                                                                                                                                                                                                                                                                        </v>
          </cell>
          <cell r="C8956" t="str">
            <v xml:space="preserve">M2    </v>
          </cell>
          <cell r="D8956">
            <v>105.89</v>
          </cell>
        </row>
        <row r="8957">
          <cell r="A8957">
            <v>43124</v>
          </cell>
          <cell r="B8957" t="str">
            <v xml:space="preserve">CHAPA EM ACO GALVANIZADO PARA STEEL DECK, COM NERVURAS TRAPEZOIDAIS, LARGURA UTIL DE 915 MM E ESPESSURA DE 0,95 MM                                                                                                                                                                                                                                                                                                                                                                                        </v>
          </cell>
          <cell r="C8957" t="str">
            <v xml:space="preserve">M2    </v>
          </cell>
          <cell r="D8957">
            <v>123.65</v>
          </cell>
        </row>
        <row r="8958">
          <cell r="A8958">
            <v>43125</v>
          </cell>
          <cell r="B8958" t="str">
            <v xml:space="preserve">CHAPA EM ACO GALVANIZADO PARA STEEL DECK, COM NERVURAS TRAPEZOIDAIS, LARGURA UTIL DE 915 MM E ESPESSURA DE 1,25 MM                                                                                                                                                                                                                                                                                                                                                                                        </v>
          </cell>
          <cell r="C8958" t="str">
            <v xml:space="preserve">M2    </v>
          </cell>
          <cell r="D8958">
            <v>160.36000000000001</v>
          </cell>
        </row>
        <row r="8959">
          <cell r="A8959">
            <v>40623</v>
          </cell>
          <cell r="B8959" t="str">
            <v xml:space="preserve">CHAPA PARA EMENDA DE VIGA, EM ACO GROSSO, QUALIDADE ESTRUTURAL, BITOLA 3/16 ", E= 4,75 MM, 4 FUROS, LARGURA 45 MM, COMPRIMENTO 500 MM                                                                                                                                                                                                                                                                                                                                                                     </v>
          </cell>
          <cell r="C8959" t="str">
            <v xml:space="preserve">PAR   </v>
          </cell>
          <cell r="D8959">
            <v>95.84</v>
          </cell>
        </row>
        <row r="8960">
          <cell r="A8960">
            <v>43701</v>
          </cell>
          <cell r="B8960" t="str">
            <v xml:space="preserve">CHAPA/BOBINA LISA EM ALUMINIO, LIGA 1.200 - H14, QUALQUER ESPESSURA, QUALQUER LARGURA                                                                                                                                                                                                                                                                                                                                                                                                                     </v>
          </cell>
          <cell r="C8960" t="str">
            <v xml:space="preserve">KG    </v>
          </cell>
          <cell r="D8960">
            <v>68.489999999999995</v>
          </cell>
        </row>
        <row r="8961">
          <cell r="A8961">
            <v>1345</v>
          </cell>
          <cell r="B8961" t="str">
            <v xml:space="preserve">CHAPA/PAINEL DE MADEIRA COMPENSADA PLASTIFICADA (MADEIRITE PLASTIFICADO) PARA FORMA DE CONCRETO, DE 2200 X 1100 MM, E = *17* MM                                                                                                                                                                                                                                                                                                                                                                           </v>
          </cell>
          <cell r="C8961" t="str">
            <v xml:space="preserve">M2    </v>
          </cell>
          <cell r="D8961">
            <v>100.5</v>
          </cell>
        </row>
        <row r="8962">
          <cell r="A8962">
            <v>1346</v>
          </cell>
          <cell r="B8962" t="str">
            <v xml:space="preserve">CHAPA/PAINEL DE MADEIRA COMPENSADA PLASTIFICADA (MADEIRITE PLASTIFICADO) PARA FORMA DE CONCRETO, DE 2200 X 1100 MM, E = 10 MM                                                                                                                                                                                                                                                                                                                                                                             </v>
          </cell>
          <cell r="C8962" t="str">
            <v xml:space="preserve">M2    </v>
          </cell>
          <cell r="D8962">
            <v>58.46</v>
          </cell>
        </row>
        <row r="8963">
          <cell r="A8963">
            <v>1347</v>
          </cell>
          <cell r="B8963" t="str">
            <v xml:space="preserve">CHAPA/PAINEL DE MADEIRA COMPENSADA PLASTIFICADA (MADEIRITE PLASTIFICADO) PARA FORMA DE CONCRETO, DE 2200 X 1100 MM, E = 12 MM                                                                                                                                                                                                                                                                                                                                                                             </v>
          </cell>
          <cell r="C8963" t="str">
            <v xml:space="preserve">M2    </v>
          </cell>
          <cell r="D8963">
            <v>72.430000000000007</v>
          </cell>
        </row>
        <row r="8964">
          <cell r="A8964">
            <v>43678</v>
          </cell>
          <cell r="B8964" t="str">
            <v xml:space="preserve">CHAPA/PAINEL DE MADEIRA COMPENSADA PLASTIFICADA (MADEIRITE PLASTIFICADO) PARA FORMA DE CONCRETO, DE 2200 X 1100 MM, E = 14 MM                                                                                                                                                                                                                                                                                                                                                                             </v>
          </cell>
          <cell r="C8964" t="str">
            <v xml:space="preserve">M2    </v>
          </cell>
          <cell r="D8964">
            <v>84.02</v>
          </cell>
        </row>
        <row r="8965">
          <cell r="A8965">
            <v>43680</v>
          </cell>
          <cell r="B8965" t="str">
            <v xml:space="preserve">CHAPA/PAINEL DE MADEIRA COMPENSADA PLASTIFICADA (MADEIRITE PLASTIFICADO) PARA FORMA DE CONCRETO, DE 2200 X 1100 MM, E = 20 MM                                                                                                                                                                                                                                                                                                                                                                             </v>
          </cell>
          <cell r="C8965" t="str">
            <v xml:space="preserve">M2    </v>
          </cell>
          <cell r="D8965">
            <v>121.04</v>
          </cell>
        </row>
        <row r="8966">
          <cell r="A8966">
            <v>43679</v>
          </cell>
          <cell r="B8966" t="str">
            <v xml:space="preserve">CHAPA/PAINEL DE MADEIRA COMPENSADA PLASTIFICADA (MADEIRITE PLASTIFICADO) PARA FORMA DE CONCRETO, DE 2200 X 1100 MM, E = 6 MM                                                                                                                                                                                                                                                                                                                                                                              </v>
          </cell>
          <cell r="C8966" t="str">
            <v xml:space="preserve">M2    </v>
          </cell>
          <cell r="D8966">
            <v>42.48</v>
          </cell>
        </row>
        <row r="8967">
          <cell r="A8967">
            <v>1355</v>
          </cell>
          <cell r="B8967" t="str">
            <v xml:space="preserve">CHAPA/PAINEL DE MADEIRA COMPENSADA RESINADA (MADEIRITE RESINADO ROSA) PARA FORMA DE CONCRETO, DE 2200 X 1100 MM, E = 14 MM                                                                                                                                                                                                                                                                                                                                                                                </v>
          </cell>
          <cell r="C8967" t="str">
            <v xml:space="preserve">M2    </v>
          </cell>
          <cell r="D8967">
            <v>48.34</v>
          </cell>
        </row>
        <row r="8968">
          <cell r="A8968">
            <v>1358</v>
          </cell>
          <cell r="B8968" t="str">
            <v xml:space="preserve">CHAPA/PAINEL DE MADEIRA COMPENSADA RESINADA (MADEIRITE RESINADO ROSA) PARA FORMA DE CONCRETO, DE 2200 X 1100 MM, E = 17 MM                                                                                                                                                                                                                                                                                                                                                                                </v>
          </cell>
          <cell r="C8968" t="str">
            <v xml:space="preserve">M2    </v>
          </cell>
          <cell r="D8968">
            <v>59.34</v>
          </cell>
        </row>
        <row r="8969">
          <cell r="A8969">
            <v>43677</v>
          </cell>
          <cell r="B8969" t="str">
            <v xml:space="preserve">CHAPA/PAINEL DE MADEIRA COMPENSADA RESINADA (MADEIRITE RESINADO ROSA) PARA FORMA DE CONCRETO, DE 2200 X 1100 MM, E = 20 MM                                                                                                                                                                                                                                                                                                                                                                                </v>
          </cell>
          <cell r="C8969" t="str">
            <v xml:space="preserve">M2    </v>
          </cell>
          <cell r="D8969">
            <v>73.63</v>
          </cell>
        </row>
        <row r="8970">
          <cell r="A8970">
            <v>43682</v>
          </cell>
          <cell r="B8970" t="str">
            <v xml:space="preserve">CHAPA/PAINEL DE MADEIRA COMPENSADA RESINADA (MADEIRITE RESINADO ROSA) PARA FORMA DE CONCRETO, DE 2200 X 1100 MM, E = 6 MM                                                                                                                                                                                                                                                                                                                                                                                 </v>
          </cell>
          <cell r="C8970" t="str">
            <v xml:space="preserve">M2    </v>
          </cell>
          <cell r="D8970">
            <v>22.57</v>
          </cell>
        </row>
        <row r="8971">
          <cell r="A8971">
            <v>43681</v>
          </cell>
          <cell r="B8971" t="str">
            <v xml:space="preserve">CHAPA/PAINEL DE MADEIRA COMPENSADA RESINADA (MADEIRITE RESINADO ROSA) PARA FORMA DE CONCRETO, DE 2200 X 1100 MM, E = 8 A 12 MM                                                                                                                                                                                                                                                                                                                                                                            </v>
          </cell>
          <cell r="C8971" t="str">
            <v xml:space="preserve">M2    </v>
          </cell>
          <cell r="D8971">
            <v>37.39</v>
          </cell>
        </row>
        <row r="8972">
          <cell r="A8972">
            <v>20971</v>
          </cell>
          <cell r="B8972" t="str">
            <v xml:space="preserve">CHAVE DUPLA PARA CONEXOES TIPO STORZ, ENGATE RAPIDO 1 1/2" X 2 1/2", EM LATAO, PARA INSTALACAO PREDIAL COMBATE A INCENDIO                                                                                                                                                                                                                                                                                                                                                                                 </v>
          </cell>
          <cell r="C8972" t="str">
            <v xml:space="preserve">UN    </v>
          </cell>
          <cell r="D8972">
            <v>18.09</v>
          </cell>
        </row>
        <row r="8973">
          <cell r="A8973">
            <v>39746</v>
          </cell>
          <cell r="B8973" t="str">
            <v xml:space="preserve">CHUMBADOR DE ACO GALVANIZADO, 1" X 600 MM, PARA POSTES DE ACO COM BASE, INCLUSO PORCA E ARRUELA                                                                                                                                                                                                                                                                                                                                                                                                           </v>
          </cell>
          <cell r="C8973" t="str">
            <v xml:space="preserve">UN    </v>
          </cell>
          <cell r="D8973">
            <v>88.77</v>
          </cell>
        </row>
        <row r="8974">
          <cell r="A8974">
            <v>13279</v>
          </cell>
          <cell r="B8974" t="str">
            <v xml:space="preserve">CHUMBADOR DE ACO TIPO PARABOLT, * 5/8" X 200* MM, COM PORCA E ARRUELA                                                                                                                                                                                                                                                                                                                                                                                                                                     </v>
          </cell>
          <cell r="C8974" t="str">
            <v xml:space="preserve">KG    </v>
          </cell>
          <cell r="D8974">
            <v>22.47</v>
          </cell>
        </row>
        <row r="8975">
          <cell r="A8975">
            <v>11977</v>
          </cell>
          <cell r="B8975" t="str">
            <v xml:space="preserve">CHUMBADOR DE ACO ZINCADO, DIAMETRO 1/2", COMPRIMENTO 75 MM                                                                                                                                                                                                                                                                                                                                                                                                                                                </v>
          </cell>
          <cell r="C8975" t="str">
            <v xml:space="preserve">UN    </v>
          </cell>
          <cell r="D8975">
            <v>11.64</v>
          </cell>
        </row>
        <row r="8976">
          <cell r="A8976">
            <v>11976</v>
          </cell>
          <cell r="B8976" t="str">
            <v xml:space="preserve">CHUMBADOR DE ACO ZINCADO, DIAMETRO 1/4" COM PARAFUSO 1/4" X 40 MM                                                                                                                                                                                                                                                                                                                                                                                                                                         </v>
          </cell>
          <cell r="C8976" t="str">
            <v xml:space="preserve">UN    </v>
          </cell>
          <cell r="D8976">
            <v>1.3</v>
          </cell>
        </row>
        <row r="8977">
          <cell r="A8977">
            <v>11975</v>
          </cell>
          <cell r="B8977" t="str">
            <v xml:space="preserve">CHUMBADOR DE ACO ZINCADO, DIAMETRO 5/8", COMPRIMENTO 6", COM PORCA                                                                                                                                                                                                                                                                                                                                                                                                                                        </v>
          </cell>
          <cell r="C8977" t="str">
            <v xml:space="preserve">UN    </v>
          </cell>
          <cell r="D8977">
            <v>25.52</v>
          </cell>
        </row>
        <row r="8978">
          <cell r="A8978">
            <v>1368</v>
          </cell>
          <cell r="B8978" t="str">
            <v xml:space="preserve">CHUVEIRO COMUM EM PLASTICO BRANCO, COM CANO, 3 TEMPERATURAS, 5500 W (110/220 V)                                                                                                                                                                                                                                                                                                                                                                                                                           </v>
          </cell>
          <cell r="C8978" t="str">
            <v xml:space="preserve">UN    </v>
          </cell>
          <cell r="D8978">
            <v>82.45</v>
          </cell>
        </row>
        <row r="8979">
          <cell r="A8979">
            <v>1367</v>
          </cell>
          <cell r="B8979" t="str">
            <v xml:space="preserve">CHUVEIRO COMUM EM PLASTICO CROMADO, COM CANO, 4 TEMPERATURAS (110/220 V)                                                                                                                                                                                                                                                                                                                                                                                                                                  </v>
          </cell>
          <cell r="C8979" t="str">
            <v xml:space="preserve">UN    </v>
          </cell>
          <cell r="D8979">
            <v>266.7</v>
          </cell>
        </row>
        <row r="8980">
          <cell r="A8980">
            <v>1380</v>
          </cell>
          <cell r="B8980" t="str">
            <v xml:space="preserve">CIMENTO BRANCO NAO ESTRUTURAL (CPB - NAO ESTRUTURAL)                                                                                                                                                                                                                                                                                                                                                                                                                                                      </v>
          </cell>
          <cell r="C8980" t="str">
            <v xml:space="preserve">KG    </v>
          </cell>
          <cell r="D8980">
            <v>4.41</v>
          </cell>
        </row>
        <row r="8981">
          <cell r="A8981">
            <v>1375</v>
          </cell>
          <cell r="B8981" t="str">
            <v xml:space="preserve">CIMENTO IMPERMEABILIZANTE DE PEGA ULTRARRAPIDA PARA TAMPONAMENTOS                                                                                                                                                                                                                                                                                                                                                                                                                                         </v>
          </cell>
          <cell r="C8981" t="str">
            <v xml:space="preserve">KG    </v>
          </cell>
          <cell r="D8981">
            <v>14.2</v>
          </cell>
        </row>
        <row r="8982">
          <cell r="A8982">
            <v>1379</v>
          </cell>
          <cell r="B8982" t="str">
            <v xml:space="preserve">CIMENTO PORTLAND COMPOSTO CP II-32                                                                                                                                                                                                                                                                                                                                                                                                                                                                        </v>
          </cell>
          <cell r="C8982" t="str">
            <v xml:space="preserve">KG    </v>
          </cell>
          <cell r="D8982">
            <v>0.66</v>
          </cell>
        </row>
        <row r="8983">
          <cell r="A8983">
            <v>13284</v>
          </cell>
          <cell r="B8983" t="str">
            <v xml:space="preserve">CIMENTO PORTLAND DE ALTO FORNO (AF) CP III-40                                                                                                                                                                                                                                                                                                                                                                                                                                                             </v>
          </cell>
          <cell r="C8983" t="str">
            <v xml:space="preserve">KG    </v>
          </cell>
          <cell r="D8983">
            <v>0.59</v>
          </cell>
        </row>
        <row r="8984">
          <cell r="A8984">
            <v>44528</v>
          </cell>
          <cell r="B8984" t="str">
            <v xml:space="preserve">CIMENTO PORTLAND ESTRUTURAL BRANCO CPB - 32 OU CPB - 40                                                                                                                                                                                                                                                                                                                                                                                                                                                   </v>
          </cell>
          <cell r="C8984" t="str">
            <v xml:space="preserve">KG    </v>
          </cell>
          <cell r="D8984">
            <v>3.51</v>
          </cell>
        </row>
        <row r="8985">
          <cell r="A8985">
            <v>34753</v>
          </cell>
          <cell r="B8985" t="str">
            <v xml:space="preserve">CIMENTO PORTLAND POZOLANICO CP IV-32                                                                                                                                                                                                                                                                                                                                                                                                                                                                      </v>
          </cell>
          <cell r="C8985" t="str">
            <v xml:space="preserve">KG    </v>
          </cell>
          <cell r="D8985">
            <v>0.64</v>
          </cell>
        </row>
        <row r="8986">
          <cell r="A8986">
            <v>420</v>
          </cell>
          <cell r="B8986" t="str">
            <v xml:space="preserve">CINTA CIRCULAR EM ACO GALVANIZADO DE 150 MM DE DIAMETRO PARA FIXACAO DE CAIXA MEDICAO, INCLUI PARAFUSOS E PORCAS                                                                                                                                                                                                                                                                                                                                                                                          </v>
          </cell>
          <cell r="C8986" t="str">
            <v xml:space="preserve">UN    </v>
          </cell>
          <cell r="D8986">
            <v>38.99</v>
          </cell>
        </row>
        <row r="8987">
          <cell r="A8987">
            <v>12327</v>
          </cell>
          <cell r="B8987" t="str">
            <v xml:space="preserve">CINTA CIRCULAR EM ACO GALVANIZADO DE 210 MM DE DIAMETRO PARA INSTALACAO DE TRANSFORMADOR EM POSTE DE CONCRETO                                                                                                                                                                                                                                                                                                                                                                                             </v>
          </cell>
          <cell r="C8987" t="str">
            <v xml:space="preserve">UN    </v>
          </cell>
          <cell r="D8987">
            <v>46.45</v>
          </cell>
        </row>
        <row r="8988">
          <cell r="A8988">
            <v>36148</v>
          </cell>
          <cell r="B8988" t="str">
            <v xml:space="preserve">CINTURAO DE SEGURANCA TIPO PARAQUEDISTA, FIVELA EM ACO, AJUSTE NO SUSPENSORIO, CINTURA E PERNAS                                                                                                                                                                                                                                                                                                                                                                                                           </v>
          </cell>
          <cell r="C8988" t="str">
            <v xml:space="preserve">UN    </v>
          </cell>
          <cell r="D8988">
            <v>67.150000000000006</v>
          </cell>
        </row>
        <row r="8989">
          <cell r="A8989">
            <v>12329</v>
          </cell>
          <cell r="B8989" t="str">
            <v xml:space="preserve">COBRE ELETROLITICO EM BARRA OU CHAPA                                                                                                                                                                                                                                                                                                                                                                                                                                                                      </v>
          </cell>
          <cell r="C8989" t="str">
            <v xml:space="preserve">KG    </v>
          </cell>
          <cell r="D8989">
            <v>136.38</v>
          </cell>
        </row>
        <row r="8990">
          <cell r="A8990">
            <v>1339</v>
          </cell>
          <cell r="B8990" t="str">
            <v xml:space="preserve">COLA A BASE DE RESINA SINTETICA PARA CHAPA DE LAMINADO MELAMINICO E OUTROS                                                                                                                                                                                                                                                                                                                                                                                                                                </v>
          </cell>
          <cell r="C8990" t="str">
            <v xml:space="preserve">KG    </v>
          </cell>
          <cell r="D8990">
            <v>44.84</v>
          </cell>
        </row>
        <row r="8991">
          <cell r="A8991">
            <v>44396</v>
          </cell>
          <cell r="B8991" t="str">
            <v xml:space="preserve">COLA BRANCA BASE PVA                                                                                                                                                                                                                                                                                                                                                                                                                                                                                      </v>
          </cell>
          <cell r="C8991" t="str">
            <v xml:space="preserve">KG    </v>
          </cell>
          <cell r="D8991">
            <v>50.23</v>
          </cell>
        </row>
        <row r="8992">
          <cell r="A8992">
            <v>44327</v>
          </cell>
          <cell r="B8992" t="str">
            <v xml:space="preserve">COLA PARA TUBOS E MANTAS ELASTOMERICAS, A BASE DE SOLVENTE                                                                                                                                                                                                                                                                                                                                                                                                                                                </v>
          </cell>
          <cell r="C8992" t="str">
            <v xml:space="preserve">L     </v>
          </cell>
          <cell r="D8992">
            <v>170.84</v>
          </cell>
        </row>
        <row r="8993">
          <cell r="A8993">
            <v>37418</v>
          </cell>
          <cell r="B8993" t="str">
            <v xml:space="preserve">COLAR DE TOMADA EM POLIPROPILENO, PP, COM PARAFUSOS, PARA PEAD, 63 X 1/2" - LIGACAO PREDIAL DE AGUA                                                                                                                                                                                                                                                                                                                                                                                                       </v>
          </cell>
          <cell r="C8993" t="str">
            <v xml:space="preserve">UN    </v>
          </cell>
          <cell r="D8993">
            <v>16.59</v>
          </cell>
        </row>
        <row r="8994">
          <cell r="A8994">
            <v>37419</v>
          </cell>
          <cell r="B8994" t="str">
            <v xml:space="preserve">COLAR DE TOMADA EM POLIPROPILENO, PP, COM PARAFUSOS, PARA PEAD, 63 X 3/4" - LIGACAO PREDIAL DE AGUA                                                                                                                                                                                                                                                                                                                                                                                                       </v>
          </cell>
          <cell r="C8994" t="str">
            <v xml:space="preserve">UN    </v>
          </cell>
          <cell r="D8994">
            <v>17.04</v>
          </cell>
        </row>
        <row r="8995">
          <cell r="A8995">
            <v>1427</v>
          </cell>
          <cell r="B8995" t="str">
            <v xml:space="preserve">COLAR TOMADA PVC, COM TRAVAS, SAIDA COM ROSCA, DE 110 MM X 1/2" OU 110 MM X 3/4", PARA LIGACAO PREDIAL DE AGUA                                                                                                                                                                                                                                                                                                                                                                                            </v>
          </cell>
          <cell r="C8995" t="str">
            <v xml:space="preserve">UN    </v>
          </cell>
          <cell r="D8995">
            <v>19.329999999999998</v>
          </cell>
        </row>
        <row r="8996">
          <cell r="A8996">
            <v>1402</v>
          </cell>
          <cell r="B8996" t="str">
            <v xml:space="preserve">COLAR TOMADA PVC, COM TRAVAS, SAIDA COM ROSCA, DE 32 MM X 1/2" OU 32 MM X 3/4", PARA LIGACAO PREDIAL DE AGUA                                                                                                                                                                                                                                                                                                                                                                                              </v>
          </cell>
          <cell r="C8996" t="str">
            <v xml:space="preserve">UN    </v>
          </cell>
          <cell r="D8996">
            <v>6.69</v>
          </cell>
        </row>
        <row r="8997">
          <cell r="A8997">
            <v>1420</v>
          </cell>
          <cell r="B8997" t="str">
            <v xml:space="preserve">COLAR TOMADA PVC, COM TRAVAS, SAIDA COM ROSCA, DE 40 MM X 1/2" OU 40 MM X 3/4", PARA LIGACAO PREDIAL DE AGUA                                                                                                                                                                                                                                                                                                                                                                                              </v>
          </cell>
          <cell r="C8997" t="str">
            <v xml:space="preserve">UN    </v>
          </cell>
          <cell r="D8997">
            <v>8.6</v>
          </cell>
        </row>
        <row r="8998">
          <cell r="A8998">
            <v>1419</v>
          </cell>
          <cell r="B8998" t="str">
            <v xml:space="preserve">COLAR TOMADA PVC, COM TRAVAS, SAIDA COM ROSCA, DE 50 MM X 1/2" OU 50 MM X 3/4", PARA LIGACAO PREDIAL DE AGUA                                                                                                                                                                                                                                                                                                                                                                                              </v>
          </cell>
          <cell r="C8998" t="str">
            <v xml:space="preserve">UN    </v>
          </cell>
          <cell r="D8998">
            <v>10.39</v>
          </cell>
        </row>
        <row r="8999">
          <cell r="A8999">
            <v>1414</v>
          </cell>
          <cell r="B8999" t="str">
            <v xml:space="preserve">COLAR TOMADA PVC, COM TRAVAS, SAIDA COM ROSCA, DE 60 MM X 1/2" OU 60 MM X 3/4", PARA LIGACAO PREDIAL DE AGUA                                                                                                                                                                                                                                                                                                                                                                                              </v>
          </cell>
          <cell r="C8999" t="str">
            <v xml:space="preserve">UN    </v>
          </cell>
          <cell r="D8999">
            <v>10.17</v>
          </cell>
        </row>
        <row r="9000">
          <cell r="A9000">
            <v>1413</v>
          </cell>
          <cell r="B9000" t="str">
            <v xml:space="preserve">COLAR TOMADA PVC, COM TRAVAS, SAIDA COM ROSCA, DE 75 MM X 1/2" OU 75 MM X 3/4", PARA LIGACAO PREDIAL DE AGUA                                                                                                                                                                                                                                                                                                                                                                                              </v>
          </cell>
          <cell r="C9000" t="str">
            <v xml:space="preserve">UN    </v>
          </cell>
          <cell r="D9000">
            <v>15.02</v>
          </cell>
        </row>
        <row r="9001">
          <cell r="A9001">
            <v>1412</v>
          </cell>
          <cell r="B9001" t="str">
            <v xml:space="preserve">COLAR TOMADA PVC, COM TRAVAS, SAIDA COM ROSCA, DE 85 MM X 1/2" OU 85 MM X 3/4", PARA LIGACAO PREDIAL DE AGUA                                                                                                                                                                                                                                                                                                                                                                                              </v>
          </cell>
          <cell r="C9001" t="str">
            <v xml:space="preserve">UN    </v>
          </cell>
          <cell r="D9001">
            <v>12.72</v>
          </cell>
        </row>
        <row r="9002">
          <cell r="A9002">
            <v>1406</v>
          </cell>
          <cell r="B9002" t="str">
            <v xml:space="preserve">COLAR TOMADA PVC, COM TRAVAS, SAIDA ROSCAVEL COM BUCHA DE LATAO, DE 60 MM X 1/2" OU 60 MM X 3/4", PARA LIGACAO PREDIAL DE AGUA                                                                                                                                                                                                                                                                                                                                                                            </v>
          </cell>
          <cell r="C9002" t="str">
            <v xml:space="preserve">UN    </v>
          </cell>
          <cell r="D9002">
            <v>15.35</v>
          </cell>
        </row>
        <row r="9003">
          <cell r="A9003">
            <v>11281</v>
          </cell>
          <cell r="B9003" t="str">
            <v xml:space="preserve">COMPACTADOR DE SOLO A PERCUSSAO (SOQUETE), A GASOLINA 4 TEMPOS, PESO 55 A 65 KG, FORCA DE IMPACTO 1.000 A 1.500 KGF, FREQ. 600 A 700 GOLPES P/ MINUTO, VELOCIDADE TRABALHO DE 10 A 15 M/MIN, POT. DE 2,00 A 3,00 HP                                                                                                                                                                                                                                                                                       </v>
          </cell>
          <cell r="C9003" t="str">
            <v xml:space="preserve">UN    </v>
          </cell>
          <cell r="D9003">
            <v>13450</v>
          </cell>
        </row>
        <row r="9004">
          <cell r="A9004">
            <v>1442</v>
          </cell>
          <cell r="B9004" t="str">
            <v xml:space="preserve">COMPACTADOR DE SOLO TIPO PLACA VIBRATORIA REVERSIVEL, A GASOLINA 4 TEMPOS, PESO 125 A 150 KG, FORCA CENTRIF. 2500 A 2800 KGF, LARG. TRABALHO 400 A 450 MM, FREQ. VIBRACAO 4300 A 4500 RPM, VELOC. TRABALHO 15 A 20 M/MIN, POT. 5,5 A 6,0 HP                                                                                                                                                                                                                                                               </v>
          </cell>
          <cell r="C9004" t="str">
            <v xml:space="preserve">UN    </v>
          </cell>
          <cell r="D9004">
            <v>11291.17</v>
          </cell>
        </row>
        <row r="9005">
          <cell r="A9005">
            <v>13457</v>
          </cell>
          <cell r="B9005" t="str">
            <v xml:space="preserve">COMPACTADOR DE SOLO TIPO PLACA VIBRATORIA REVERSIVEL, A GASOLINA 4 TEMPOS, PESO 150 A 175 KG, FORCA CENTRIF. 2800 A 3100 KGF, LARG. TRABALHO DE 450 A 520 MM, FREQ. VIBRACAO 4000 A 4300 RPM, VELOC. TRABALHO DE 15 A 20 M/MIN, POT. DE 6,0 A 7,0 HP                                                                                                                                                                                                                                                      </v>
          </cell>
          <cell r="C9005" t="str">
            <v xml:space="preserve">UN    </v>
          </cell>
          <cell r="D9005">
            <v>9746.3700000000008</v>
          </cell>
        </row>
        <row r="9006">
          <cell r="A9006">
            <v>40699</v>
          </cell>
          <cell r="B9006" t="str">
            <v xml:space="preserve">COMPACTADOR DE SOLO, TIPO PLACA VIBRATORIA NAO REVERSIVEL, A GASOLINA 4 TEMPOS, PESO 80 A 120 KG, FORCA CENTRIF. DE 1300 A 2000 KGF, LARG. TRABALHO DE 400 A 500 MM, FREQ. VIBRACAO DE 4800 A 6000 RPM, VELOCIDADE TRABALHO DE 20 A 30 M/MIN, POT. DE 5,0 A 6,0 HP                                                                                                                                                                                                                                        </v>
          </cell>
          <cell r="C9006" t="str">
            <v xml:space="preserve">UN    </v>
          </cell>
          <cell r="D9006">
            <v>7534.32</v>
          </cell>
        </row>
        <row r="9007">
          <cell r="A9007">
            <v>40701</v>
          </cell>
          <cell r="B9007" t="str">
            <v xml:space="preserve">COMPACTADOR DE SOLO, TIPO PLACA VIBRATORIA REVERSIVEL, A DIESEL, PESO 700 A 820 KG, FORCA CENTRIF. DE 6.200 A 10.000 KGF, LARG. TRABALHO DE 650 A 720 MM, FREQ. VIBRACAO DE 3.000 A 3.500 RPM, VELOCIDADE TRABALHO DE 25 A 30 M/MIN, POT. DE 13,0 A 15,0 HP                                                                                                                                                                                                                                               </v>
          </cell>
          <cell r="C9007" t="str">
            <v xml:space="preserve">UN    </v>
          </cell>
          <cell r="D9007">
            <v>133217.07</v>
          </cell>
        </row>
        <row r="9008">
          <cell r="A9008">
            <v>40700</v>
          </cell>
          <cell r="B9008" t="str">
            <v xml:space="preserve">COMPACTADOR DE SOLO, TIPO PLACA VIBRATORIA REVERSIVEL, A GASOLINA 4 TEMPOS, PESO 160 A 265 KG, FORCA CENTRIF. DE 2750 A 4000 KGF, LARG. TRABALHO DE 430 A 550 MM, FREQ. VIBRACAO DE 4000 A 5500 RPM, VELOCIDADE TRABALHO DE 20 A 25 M/MIN, POT. DE 7,5 A 9,0 HP                                                                                                                                                                                                                                           </v>
          </cell>
          <cell r="C9008" t="str">
            <v xml:space="preserve">UN    </v>
          </cell>
          <cell r="D9008">
            <v>17538.91</v>
          </cell>
        </row>
        <row r="9009">
          <cell r="A9009">
            <v>13458</v>
          </cell>
          <cell r="B9009" t="str">
            <v xml:space="preserve">COMPACTADOR DE SOLOS DE PERCURSAO (SOQUETE) COM MOTOR A GASOLINA 4 TEMPOS DE 4 HP (4 CV)                                                                                                                                                                                                                                                                                                                                                                                                                  </v>
          </cell>
          <cell r="C9009" t="str">
            <v xml:space="preserve">UN    </v>
          </cell>
          <cell r="D9009">
            <v>16666.3</v>
          </cell>
        </row>
        <row r="9010">
          <cell r="A9010">
            <v>11134</v>
          </cell>
          <cell r="B9010" t="str">
            <v xml:space="preserve">COMPENSADO NAVAL - CHAPA/PAINEL EM MADEIRA COMPENSADA PRENSADA, DE 2200 X 1600 MM, E = 10 MM                                                                                                                                                                                                                                                                                                                                                                                                              </v>
          </cell>
          <cell r="C9010" t="str">
            <v xml:space="preserve">M2    </v>
          </cell>
          <cell r="D9010">
            <v>83.28</v>
          </cell>
        </row>
        <row r="9011">
          <cell r="A9011">
            <v>11135</v>
          </cell>
          <cell r="B9011" t="str">
            <v xml:space="preserve">COMPENSADO NAVAL - CHAPA/PAINEL EM MADEIRA COMPENSADA PRENSADA, DE 2200 X 1600 MM, E = 12 MM                                                                                                                                                                                                                                                                                                                                                                                                              </v>
          </cell>
          <cell r="C9011" t="str">
            <v xml:space="preserve">M2    </v>
          </cell>
          <cell r="D9011">
            <v>89.91</v>
          </cell>
        </row>
        <row r="9012">
          <cell r="A9012">
            <v>11136</v>
          </cell>
          <cell r="B9012" t="str">
            <v xml:space="preserve">COMPENSADO NAVAL - CHAPA/PAINEL EM MADEIRA COMPENSADA PRENSADA, DE 2200 X 1600 MM, E = 15 MM                                                                                                                                                                                                                                                                                                                                                                                                              </v>
          </cell>
          <cell r="C9012" t="str">
            <v xml:space="preserve">M2    </v>
          </cell>
          <cell r="D9012">
            <v>102.96</v>
          </cell>
        </row>
        <row r="9013">
          <cell r="A9013">
            <v>34743</v>
          </cell>
          <cell r="B9013" t="str">
            <v xml:space="preserve">COMPENSADO NAVAL - CHAPA/PAINEL EM MADEIRA COMPENSADA PRENSADA, DE 2200 X 1600 MM, E = 18 MM                                                                                                                                                                                                                                                                                                                                                                                                              </v>
          </cell>
          <cell r="C9013" t="str">
            <v xml:space="preserve">M2    </v>
          </cell>
          <cell r="D9013">
            <v>124.22</v>
          </cell>
        </row>
        <row r="9014">
          <cell r="A9014">
            <v>11137</v>
          </cell>
          <cell r="B9014" t="str">
            <v xml:space="preserve">COMPENSADO NAVAL - CHAPA/PAINEL EM MADEIRA COMPENSADA PRENSADA, DE 2200 X 1600 MM, E = 20 MM                                                                                                                                                                                                                                                                                                                                                                                                              </v>
          </cell>
          <cell r="C9014" t="str">
            <v xml:space="preserve">M2    </v>
          </cell>
          <cell r="D9014">
            <v>141.09</v>
          </cell>
        </row>
        <row r="9015">
          <cell r="A9015">
            <v>34745</v>
          </cell>
          <cell r="B9015" t="str">
            <v xml:space="preserve">COMPENSADO NAVAL - CHAPA/PAINEL EM MADEIRA COMPENSADA PRENSADA, DE 2200 X 1600 MM, E = 25 MM                                                                                                                                                                                                                                                                                                                                                                                                              </v>
          </cell>
          <cell r="C9015" t="str">
            <v xml:space="preserve">M2    </v>
          </cell>
          <cell r="D9015">
            <v>167.78</v>
          </cell>
        </row>
        <row r="9016">
          <cell r="A9016">
            <v>34746</v>
          </cell>
          <cell r="B9016" t="str">
            <v xml:space="preserve">COMPENSADO NAVAL - CHAPA/PAINEL EM MADEIRA COMPENSADA PRENSADA, DE 2200 X 1600 MM, E = 4 MM                                                                                                                                                                                                                                                                                                                                                                                                               </v>
          </cell>
          <cell r="C9016" t="str">
            <v xml:space="preserve">M2    </v>
          </cell>
          <cell r="D9016">
            <v>45.76</v>
          </cell>
        </row>
        <row r="9017">
          <cell r="A9017">
            <v>1360</v>
          </cell>
          <cell r="B9017" t="str">
            <v xml:space="preserve">COMPENSADO NAVAL - CHAPA/PAINEL EM MADEIRA COMPENSADA PRENSADA, DE 2200 X 1600 MM, E = 6 MM                                                                                                                                                                                                                                                                                                                                                                                                               </v>
          </cell>
          <cell r="C9017" t="str">
            <v xml:space="preserve">M2    </v>
          </cell>
          <cell r="D9017">
            <v>53.38</v>
          </cell>
        </row>
        <row r="9018">
          <cell r="A9018">
            <v>36524</v>
          </cell>
          <cell r="B9018" t="str">
            <v xml:space="preserve">COMPRESSOR DE AR ESTACIONARIO, VAZAO 620 PCM, PRESSAO EFETIVA DE TRABALHO 109 PSI, MOTOR ELETRICO, POTENCIA 127 CV                                                                                                                                                                                                                                                                                                                                                                                        </v>
          </cell>
          <cell r="C9018" t="str">
            <v xml:space="preserve">UN    </v>
          </cell>
          <cell r="D9018">
            <v>196741.66</v>
          </cell>
        </row>
        <row r="9019">
          <cell r="A9019">
            <v>36526</v>
          </cell>
          <cell r="B9019" t="str">
            <v xml:space="preserve">COMPRESSOR DE AR REBOCAVEL VAZAO 400 PCM, PRESSAO EFETIVA DE TRABALHO 102 PSI, MOTOR DIESEL, POTENCIA 110 CV                                                                                                                                                                                                                                                                                                                                                                                              </v>
          </cell>
          <cell r="C9019" t="str">
            <v xml:space="preserve">UN    </v>
          </cell>
          <cell r="D9019">
            <v>158542.44</v>
          </cell>
        </row>
        <row r="9020">
          <cell r="A9020">
            <v>36523</v>
          </cell>
          <cell r="B9020" t="str">
            <v xml:space="preserve">COMPRESSOR DE AR REBOCAVEL VAZAO 748 PCM, PRESSAO EFETIVA DE TRABALHO 102 PSI, MOTOR DIESEL, POTENCIA 210 CV                                                                                                                                                                                                                                                                                                                                                                                              </v>
          </cell>
          <cell r="C9020" t="str">
            <v xml:space="preserve">UN    </v>
          </cell>
          <cell r="D9020">
            <v>339417.97</v>
          </cell>
        </row>
        <row r="9021">
          <cell r="A9021">
            <v>36527</v>
          </cell>
          <cell r="B9021" t="str">
            <v xml:space="preserve">COMPRESSOR DE AR REBOCAVEL VAZAO 860 PCM, PRESSAO EFETIVA DE TRABALHO 102 PSI, MOTOR DIESEL, POTENCIA 250 CV                                                                                                                                                                                                                                                                                                                                                                                              </v>
          </cell>
          <cell r="C9021" t="str">
            <v xml:space="preserve">UN    </v>
          </cell>
          <cell r="D9021">
            <v>368677.83</v>
          </cell>
        </row>
        <row r="9022">
          <cell r="A9022">
            <v>38642</v>
          </cell>
          <cell r="B9022" t="str">
            <v xml:space="preserve">COMPRESSOR DE AR REBOCAVEL, VAZAO 152 PCM, PRESSAO EFETIVA DE TRABALHO 102 PSI, MOTOR DIESEL, POTENCIA 31,5 KW                                                                                                                                                                                                                                                                                                                                                                                            </v>
          </cell>
          <cell r="C9022" t="str">
            <v xml:space="preserve">UN    </v>
          </cell>
          <cell r="D9022">
            <v>85837.66</v>
          </cell>
        </row>
        <row r="9023">
          <cell r="A9023">
            <v>36522</v>
          </cell>
          <cell r="B9023" t="str">
            <v xml:space="preserve">COMPRESSOR DE AR REBOCAVEL, VAZAO 189 PCM, PRESSAO EFETIVA DE TRABALHO 102 PSI, MOTOR DIESEL, POTENCIA 63 CV                                                                                                                                                                                                                                                                                                                                                                                              </v>
          </cell>
          <cell r="C9023" t="str">
            <v xml:space="preserve">UN    </v>
          </cell>
          <cell r="D9023">
            <v>99828.17</v>
          </cell>
        </row>
        <row r="9024">
          <cell r="A9024">
            <v>36525</v>
          </cell>
          <cell r="B9024" t="str">
            <v xml:space="preserve">COMPRESSOR DE AR REBOCAVEL, VAZAO 250 PCM, PRESSAO EFETIVA DE TRABALHO 102 PSI, MOTOR DIESEL, POTENCIA 81 CV                                                                                                                                                                                                                                                                                                                                                                                              </v>
          </cell>
          <cell r="C9024" t="str">
            <v xml:space="preserve">UN    </v>
          </cell>
          <cell r="D9024">
            <v>133693.23000000001</v>
          </cell>
        </row>
        <row r="9025">
          <cell r="A9025">
            <v>13803</v>
          </cell>
          <cell r="B9025" t="str">
            <v xml:space="preserve">COMPRESSOR DE AR REBOCAVEL, VAZAO 89 PCM, PRESSAO EFETIVA DE TRABALHO *102* PSI, MOTOR DIESEL, POTENCIA *20* CV                                                                                                                                                                                                                                                                                                                                                                                           </v>
          </cell>
          <cell r="C9025" t="str">
            <v xml:space="preserve">UN    </v>
          </cell>
          <cell r="D9025">
            <v>133310.69</v>
          </cell>
        </row>
        <row r="9026">
          <cell r="A9026">
            <v>34348</v>
          </cell>
          <cell r="B9026" t="str">
            <v xml:space="preserve">CONCERTINA CLIPADA (DUPLA) EM ACO GALVANIZADO DE ALTA RESISTENCIA, COM ESPIRAL DE 300 MM, D = 2,76 MM                                                                                                                                                                                                                                                                                                                                                                                                     </v>
          </cell>
          <cell r="C9026" t="str">
            <v xml:space="preserve">M     </v>
          </cell>
          <cell r="D9026">
            <v>29.58</v>
          </cell>
        </row>
        <row r="9027">
          <cell r="A9027">
            <v>34347</v>
          </cell>
          <cell r="B9027" t="str">
            <v xml:space="preserve">CONCERTINA SIMPLES EM ACO GALVANIZADO DE ALTA RESISTENCIA, COM ESPIRAL DE 300 MM, D = 2,76 MM                                                                                                                                                                                                                                                                                                                                                                                                             </v>
          </cell>
          <cell r="C9027" t="str">
            <v xml:space="preserve">M     </v>
          </cell>
          <cell r="D9027">
            <v>21.15</v>
          </cell>
        </row>
        <row r="9028">
          <cell r="A9028">
            <v>11146</v>
          </cell>
          <cell r="B9028" t="str">
            <v xml:space="preserve">CONCRETO AUTOADENSAVEL (CAA) CLASSE DE RESISTENCIA C15, ESPALHAMENTO SF2, COM BOMBEAMENTO (DISPONIBILIZACAO DE BOMBA), SEM O LANCAMENTO (NBR 15823)                                                                                                                                                                                                                                                                                                                                                       </v>
          </cell>
          <cell r="C9028" t="str">
            <v xml:space="preserve">M3    </v>
          </cell>
          <cell r="D9028">
            <v>655.46</v>
          </cell>
        </row>
        <row r="9029">
          <cell r="A9029">
            <v>11147</v>
          </cell>
          <cell r="B9029" t="str">
            <v xml:space="preserve">CONCRETO AUTOADENSAVEL (CAA) CLASSE DE RESISTENCIA C20, ESPALHAMENTO SF2, COM BOMBEAMENTO (DISPONIBILIZACAO DE BOMBA), SEM O LANCAMENTO (NBR 15823)                                                                                                                                                                                                                                                                                                                                                       </v>
          </cell>
          <cell r="C9029" t="str">
            <v xml:space="preserve">M3    </v>
          </cell>
          <cell r="D9029">
            <v>681.11</v>
          </cell>
        </row>
        <row r="9030">
          <cell r="A9030">
            <v>34872</v>
          </cell>
          <cell r="B9030" t="str">
            <v xml:space="preserve">CONCRETO AUTOADENSAVEL (CAA) CLASSE DE RESISTENCIA C25, ESPALHAMENTO SF2, COM BOMBEAMENTO (DISPONIBILIZACAO DE BOMBA), SEM O LANCAMENTO (NBR 15823)                                                                                                                                                                                                                                                                                                                                                       </v>
          </cell>
          <cell r="C9030" t="str">
            <v xml:space="preserve">M3    </v>
          </cell>
          <cell r="D9030">
            <v>688.75</v>
          </cell>
        </row>
        <row r="9031">
          <cell r="A9031">
            <v>34491</v>
          </cell>
          <cell r="B9031" t="str">
            <v xml:space="preserve">CONCRETO AUTOADENSAVEL (CAA) CLASSE DE RESISTENCIA C30, ESPALHAMENTO SF2, COM BOMBEAMENTO (DISPONIBILIZACAO DE BOMBA), SEM O LANCAMENTO (NBR 15823)                                                                                                                                                                                                                                                                                                                                                       </v>
          </cell>
          <cell r="C9031" t="str">
            <v xml:space="preserve">M3    </v>
          </cell>
          <cell r="D9031">
            <v>708.71</v>
          </cell>
        </row>
        <row r="9032">
          <cell r="A9032">
            <v>34770</v>
          </cell>
          <cell r="B9032" t="str">
            <v xml:space="preserve">CONCRETO BETUMINOSO USINADO A QUENTE (CBUQ) PARA PAVIMENTACAO ASFALTICA, PADRAO DNIT, FAIXA C, COM CAP 30/45 - AQUISICAO POSTO USINA                                                                                                                                                                                                                                                                                                                                                                      </v>
          </cell>
          <cell r="C9032" t="str">
            <v xml:space="preserve">T     </v>
          </cell>
          <cell r="D9032">
            <v>676.81</v>
          </cell>
        </row>
        <row r="9033">
          <cell r="A9033">
            <v>1518</v>
          </cell>
          <cell r="B9033" t="str">
            <v xml:space="preserve">CONCRETO BETUMINOSO USINADO A QUENTE (CBUQ) PARA PAVIMENTACAO ASFALTICA, PADRAO DNIT, FAIXA C, COM CAP 50/70 - AQUISICAO POSTO USINA                                                                                                                                                                                                                                                                                                                                                                      </v>
          </cell>
          <cell r="C9033" t="str">
            <v xml:space="preserve">T     </v>
          </cell>
          <cell r="D9033">
            <v>690</v>
          </cell>
        </row>
        <row r="9034">
          <cell r="A9034">
            <v>41965</v>
          </cell>
          <cell r="B9034" t="str">
            <v xml:space="preserve">CONCRETO BETUMINOSO USINADO A QUENTE (CBUQ) PARA PAVIMENTACAO ASFALTICA, PADRAO DNIT, PARA BINDER, COM CAP 50/70 - AQUISICAO POSTO USINA                                                                                                                                                                                                                                                                                                                                                                  </v>
          </cell>
          <cell r="C9034" t="str">
            <v xml:space="preserve">T     </v>
          </cell>
          <cell r="D9034">
            <v>605.02</v>
          </cell>
        </row>
        <row r="9035">
          <cell r="A9035">
            <v>1524</v>
          </cell>
          <cell r="B9035" t="str">
            <v xml:space="preserve">CONCRETO USINADO BOMBEAVEL, CLASSE DE RESISTENCIA C20, BRITA 0 E 1, SLUMP = 100 +/- 20 MM, COM BOMBEAMENTO (DISPONIBILIZACAO DE BOMBA), SEM O LANCAMENTO (NBR 8953)                                                                                                                                                                                                                                                                                                                                       </v>
          </cell>
          <cell r="C9035" t="str">
            <v xml:space="preserve">M3    </v>
          </cell>
          <cell r="D9035">
            <v>628.86</v>
          </cell>
        </row>
        <row r="9036">
          <cell r="A9036">
            <v>34492</v>
          </cell>
          <cell r="B9036" t="str">
            <v xml:space="preserve">CONCRETO USINADO BOMBEAVEL, CLASSE DE RESISTENCIA C20, COM BRITA 0 E 1, SLUMP = 100 +/- 20 MM, EXCLUI SERVICO DE BOMBEAMENTO (NBR 8953)                                                                                                                                                                                                                                                                                                                                                                   </v>
          </cell>
          <cell r="C9036" t="str">
            <v xml:space="preserve">M3    </v>
          </cell>
          <cell r="D9036">
            <v>582.5</v>
          </cell>
        </row>
        <row r="9037">
          <cell r="A9037">
            <v>38404</v>
          </cell>
          <cell r="B9037" t="str">
            <v xml:space="preserve">CONCRETO USINADO BOMBEAVEL, CLASSE DE RESISTENCIA C20, COM BRITA 0 E 1, SLUMP = 130 +/- 20 MM, EXCLUI SERVICO DE BOMBEAMENTO (NBR 8953)                                                                                                                                                                                                                                                                                                                                                                   </v>
          </cell>
          <cell r="C9037" t="str">
            <v xml:space="preserve">M3    </v>
          </cell>
          <cell r="D9037">
            <v>603.35</v>
          </cell>
        </row>
        <row r="9038">
          <cell r="A9038">
            <v>39849</v>
          </cell>
          <cell r="B9038" t="str">
            <v xml:space="preserve">CONCRETO USINADO BOMBEAVEL, CLASSE DE RESISTENCIA C20, COM BRITA 0 E 1, SLUMP = 190 +/- 20 MM, COM BOMBEAMENTO (DISPONIBILIZACAO DE BOMBA), SEM O LANCAMENTO (NBR 8953)                                                                                                                                                                                                                                                                                                                                   </v>
          </cell>
          <cell r="C9038" t="str">
            <v xml:space="preserve">M3    </v>
          </cell>
          <cell r="D9038">
            <v>691.45</v>
          </cell>
        </row>
        <row r="9039">
          <cell r="A9039">
            <v>38464</v>
          </cell>
          <cell r="B9039" t="str">
            <v xml:space="preserve">CONCRETO USINADO BOMBEAVEL, CLASSE DE RESISTENCIA C20, COM BRITA 0, SLUMP = 220 +/- 20 MM, COM BOMBEAMENTO (DISPONIBILIZACAO DE BOMBA), SEM O LANCAMENTO (NBR 8953)                                                                                                                                                                                                                                                                                                                                       </v>
          </cell>
          <cell r="C9039" t="str">
            <v xml:space="preserve">M3    </v>
          </cell>
          <cell r="D9039">
            <v>701.48</v>
          </cell>
        </row>
        <row r="9040">
          <cell r="A9040">
            <v>1527</v>
          </cell>
          <cell r="B9040" t="str">
            <v xml:space="preserve">CONCRETO USINADO BOMBEAVEL, CLASSE DE RESISTENCIA C25, BRITA 0 E 1, SLUMP = 100 +/- 20 MM, COM BOMBEAMENTO (DISPONIBILIZACAO DE BOMBA), SEM O LANCAMENTO (NBR 8953)                                                                                                                                                                                                                                                                                                                                       </v>
          </cell>
          <cell r="C9040" t="str">
            <v xml:space="preserve">M3    </v>
          </cell>
          <cell r="D9040">
            <v>648.83000000000004</v>
          </cell>
        </row>
        <row r="9041">
          <cell r="A9041">
            <v>34493</v>
          </cell>
          <cell r="B9041" t="str">
            <v xml:space="preserve">CONCRETO USINADO BOMBEAVEL, CLASSE DE RESISTENCIA C25, COM BRITA 0 E 1, SLUMP = 100 +/- 20 MM, EXCLUI SERVICO DE BOMBEAMENTO (NBR 8953)                                                                                                                                                                                                                                                                                                                                                                   </v>
          </cell>
          <cell r="C9041" t="str">
            <v xml:space="preserve">M3    </v>
          </cell>
          <cell r="D9041">
            <v>598.91</v>
          </cell>
        </row>
        <row r="9042">
          <cell r="A9042">
            <v>38405</v>
          </cell>
          <cell r="B9042" t="str">
            <v xml:space="preserve">CONCRETO USINADO BOMBEAVEL, CLASSE DE RESISTENCIA C25, COM BRITA 0 E 1, SLUMP = 130 +/- 20 MM, EXCLUI SERVICO DE BOMBEAMENTO (NBR 8953)                                                                                                                                                                                                                                                                                                                                                                   </v>
          </cell>
          <cell r="C9042" t="str">
            <v xml:space="preserve">M3    </v>
          </cell>
          <cell r="D9042">
            <v>621.96</v>
          </cell>
        </row>
        <row r="9043">
          <cell r="A9043">
            <v>38408</v>
          </cell>
          <cell r="B9043" t="str">
            <v xml:space="preserve">CONCRETO USINADO BOMBEAVEL, CLASSE DE RESISTENCIA C25, COM BRITA 0 E 1, SLUMP = 190 +/- 20 MM, EXCLUI SERVICO DE BOMBEAMENTO (NBR 8953)                                                                                                                                                                                                                                                                                                                                                                   </v>
          </cell>
          <cell r="C9043" t="str">
            <v xml:space="preserve">M3    </v>
          </cell>
          <cell r="D9043">
            <v>688.45</v>
          </cell>
        </row>
        <row r="9044">
          <cell r="A9044">
            <v>1525</v>
          </cell>
          <cell r="B9044" t="str">
            <v xml:space="preserve">CONCRETO USINADO BOMBEAVEL, CLASSE DE RESISTENCIA C30, BRITA 0 E 1, SLUMP = 100 +/- 20 MM, COM BOMBEAMENTO (DISPONIBILIZACAO DE BOMBA), SEM O LANCAMENTO (NBR 8953)                                                                                                                                                                                                                                                                                                                                       </v>
          </cell>
          <cell r="C9044" t="str">
            <v xml:space="preserve">M3    </v>
          </cell>
          <cell r="D9044">
            <v>668.79</v>
          </cell>
        </row>
        <row r="9045">
          <cell r="A9045">
            <v>34494</v>
          </cell>
          <cell r="B9045" t="str">
            <v xml:space="preserve">CONCRETO USINADO BOMBEAVEL, CLASSE DE RESISTENCIA C30, COM BRITA 0 E 1, SLUMP = 100 +/- 20 MM, EXCLUI SERVICO DE BOMBEAMENTO (NBR 8953)                                                                                                                                                                                                                                                                                                                                                                   </v>
          </cell>
          <cell r="C9045" t="str">
            <v xml:space="preserve">M3    </v>
          </cell>
          <cell r="D9045">
            <v>618.88</v>
          </cell>
        </row>
        <row r="9046">
          <cell r="A9046">
            <v>38406</v>
          </cell>
          <cell r="B9046" t="str">
            <v xml:space="preserve">CONCRETO USINADO BOMBEAVEL, CLASSE DE RESISTENCIA C30, COM BRITA 0 E 1, SLUMP = 130 +/- 20 MM, EXCLUI SERVICO DE BOMBEAMENTO (NBR 8953)                                                                                                                                                                                                                                                                                                                                                                   </v>
          </cell>
          <cell r="C9046" t="str">
            <v xml:space="preserve">M3    </v>
          </cell>
          <cell r="D9046">
            <v>656.75</v>
          </cell>
        </row>
        <row r="9047">
          <cell r="A9047">
            <v>38409</v>
          </cell>
          <cell r="B9047" t="str">
            <v xml:space="preserve">CONCRETO USINADO BOMBEAVEL, CLASSE DE RESISTENCIA C30, COM BRITA 0 E 1, SLUMP = 190 +/- 20 MM, EXCLUI SERVICO DE BOMBEAMENTO (NBR 8953)                                                                                                                                                                                                                                                                                                                                                                   </v>
          </cell>
          <cell r="C9047" t="str">
            <v xml:space="preserve">M3    </v>
          </cell>
          <cell r="D9047">
            <v>693.14</v>
          </cell>
        </row>
        <row r="9048">
          <cell r="A9048">
            <v>43360</v>
          </cell>
          <cell r="B9048" t="str">
            <v xml:space="preserve">CONCRETO USINADO BOMBEAVEL, CLASSE DE RESISTENCIA C30, COM BRITA 0 E 1, SLUMP = 220 +/- 30 MM, EXCLUI SERVICO DE BOMBEAMENTO (NBR 8953)                                                                                                                                                                                                                                                                                                                                                                   </v>
          </cell>
          <cell r="C9048" t="str">
            <v xml:space="preserve">M3    </v>
          </cell>
          <cell r="D9048">
            <v>722.75</v>
          </cell>
        </row>
        <row r="9049">
          <cell r="A9049">
            <v>11145</v>
          </cell>
          <cell r="B9049" t="str">
            <v xml:space="preserve">CONCRETO USINADO BOMBEAVEL, CLASSE DE RESISTENCIA C35, BRITA 0 E 1, SLUMP = 100 +/- 20 MM, COM BOMBEAMENTO (DISPONIBILIZACAO DE BOMBA), SEM O LANCAMENTO (NBR 8953)                                                                                                                                                                                                                                                                                                                                       </v>
          </cell>
          <cell r="C9049" t="str">
            <v xml:space="preserve">M3    </v>
          </cell>
          <cell r="D9049">
            <v>688.75</v>
          </cell>
        </row>
        <row r="9050">
          <cell r="A9050">
            <v>34495</v>
          </cell>
          <cell r="B9050" t="str">
            <v xml:space="preserve">CONCRETO USINADO BOMBEAVEL, CLASSE DE RESISTENCIA C35, COM BRITA 0 E 1, SLUMP = 100 +/- 20 MM, EXCLUI SERVICO DE BOMBEAMENTO (NBR 8953)                                                                                                                                                                                                                                                                                                                                                                   </v>
          </cell>
          <cell r="C9050" t="str">
            <v xml:space="preserve">M3    </v>
          </cell>
          <cell r="D9050">
            <v>638.84</v>
          </cell>
        </row>
        <row r="9051">
          <cell r="A9051">
            <v>34479</v>
          </cell>
          <cell r="B9051" t="str">
            <v xml:space="preserve">CONCRETO USINADO BOMBEAVEL, CLASSE DE RESISTENCIA C40, BRITA 0 E 1, SLUMP = 100 +/- 20 MM, COM BOMBEAMENTO (DISPONIBILIZACAO DE BOMBA), SEM O LANCAMENTO (NBR 8953)                                                                                                                                                                                                                                                                                                                                       </v>
          </cell>
          <cell r="C9051" t="str">
            <v xml:space="preserve">M3    </v>
          </cell>
          <cell r="D9051">
            <v>708.71</v>
          </cell>
        </row>
        <row r="9052">
          <cell r="A9052">
            <v>34496</v>
          </cell>
          <cell r="B9052" t="str">
            <v xml:space="preserve">CONCRETO USINADO BOMBEAVEL, CLASSE DE RESISTENCIA C40, COM BRITA 0 E 1, SLUMP = 100 +/- 20 MM, EXCLUI SERVICO DE BOMBEAMENTO (NBR 8953)                                                                                                                                                                                                                                                                                                                                                                   </v>
          </cell>
          <cell r="C9052" t="str">
            <v xml:space="preserve">M3    </v>
          </cell>
          <cell r="D9052">
            <v>666.42</v>
          </cell>
        </row>
        <row r="9053">
          <cell r="A9053">
            <v>34481</v>
          </cell>
          <cell r="B9053" t="str">
            <v xml:space="preserve">CONCRETO USINADO BOMBEAVEL, CLASSE DE RESISTENCIA C45, BRITA 0 E 1, SLUMP = 100 +/- 20 MM, COM BOMBEAMENTO (DISPONIBILIZACAO DE BOMBA), SEM O LANCAMENTO (NBR 8953)                                                                                                                                                                                                                                                                                                                                       </v>
          </cell>
          <cell r="C9053" t="str">
            <v xml:space="preserve">M3    </v>
          </cell>
          <cell r="D9053">
            <v>740.52</v>
          </cell>
        </row>
        <row r="9054">
          <cell r="A9054">
            <v>34483</v>
          </cell>
          <cell r="B9054" t="str">
            <v xml:space="preserve">CONCRETO USINADO BOMBEAVEL, CLASSE DE RESISTENCIA C50, BRITA 0 E 1, SLUMP = 100 +/- 20 MM, COM BOMBEAMENTO (DISPONIBILIZACAO DE BOMBA), SEM O LANCAMENTO (NBR 8953)                                                                                                                                                                                                                                                                                                                                       </v>
          </cell>
          <cell r="C9054" t="str">
            <v xml:space="preserve">M3    </v>
          </cell>
          <cell r="D9054">
            <v>791.2</v>
          </cell>
        </row>
        <row r="9055">
          <cell r="A9055">
            <v>34485</v>
          </cell>
          <cell r="B9055" t="str">
            <v xml:space="preserve">CONCRETO USINADO BOMBEAVEL, CLASSE DE RESISTENCIA C60, COM BRITA 0 E 1, SLUMP = 100 +/- 20 MM, COM BOMBEAMENTO (DISPONIBILIZACAO DE BOMBA), SEM O LANCAMENTO (NBR 8953)                                                                                                                                                                                                                                                                                                                                   </v>
          </cell>
          <cell r="C9055" t="str">
            <v xml:space="preserve">M3    </v>
          </cell>
          <cell r="D9055">
            <v>846.1</v>
          </cell>
        </row>
        <row r="9056">
          <cell r="A9056">
            <v>14041</v>
          </cell>
          <cell r="B9056" t="str">
            <v xml:space="preserve">CONCRETO USINADO CONVENCIONAL (NAO BOMBEAVEL) CLASSE DE RESISTENCIA C10, COM BRITA 1 E 2, SLUMP = 80 MM +/- 10 MM (NBR 8953)                                                                                                                                                                                                                                                                                                                                                                              </v>
          </cell>
          <cell r="C9056" t="str">
            <v xml:space="preserve">M3    </v>
          </cell>
          <cell r="D9056">
            <v>550</v>
          </cell>
        </row>
        <row r="9057">
          <cell r="A9057">
            <v>1523</v>
          </cell>
          <cell r="B9057" t="str">
            <v xml:space="preserve">CONCRETO USINADO CONVENCIONAL (NAO BOMBEAVEL) CLASSE DE RESISTENCIA C15, COM BRITA 1 E 2, SLUMP = 80 MM +/- 10 MM (NBR 8953)                                                                                                                                                                                                                                                                                                                                                                              </v>
          </cell>
          <cell r="C9057" t="str">
            <v xml:space="preserve">M3    </v>
          </cell>
          <cell r="D9057">
            <v>558.99</v>
          </cell>
        </row>
        <row r="9058">
          <cell r="A9058">
            <v>14052</v>
          </cell>
          <cell r="B9058" t="str">
            <v xml:space="preserve">CONDULETE DE ALUMINIO TIPO B, PARA ELETRODUTO ROSCAVEL DE 1/2", COM TAMPA CEGA                                                                                                                                                                                                                                                                                                                                                                                                                            </v>
          </cell>
          <cell r="C9058" t="str">
            <v xml:space="preserve">UN    </v>
          </cell>
          <cell r="D9058">
            <v>13.28</v>
          </cell>
        </row>
        <row r="9059">
          <cell r="A9059">
            <v>14054</v>
          </cell>
          <cell r="B9059" t="str">
            <v xml:space="preserve">CONDULETE DE ALUMINIO TIPO B, PARA ELETRODUTO ROSCAVEL DE 1", COM TAMPA CEGA                                                                                                                                                                                                                                                                                                                                                                                                                              </v>
          </cell>
          <cell r="C9059" t="str">
            <v xml:space="preserve">UN    </v>
          </cell>
          <cell r="D9059">
            <v>17.27</v>
          </cell>
        </row>
        <row r="9060">
          <cell r="A9060">
            <v>14053</v>
          </cell>
          <cell r="B9060" t="str">
            <v xml:space="preserve">CONDULETE DE ALUMINIO TIPO B, PARA ELETRODUTO ROSCAVEL DE 3/4", COM TAMPA CEGA                                                                                                                                                                                                                                                                                                                                                                                                                            </v>
          </cell>
          <cell r="C9060" t="str">
            <v xml:space="preserve">UN    </v>
          </cell>
          <cell r="D9060">
            <v>13.48</v>
          </cell>
        </row>
        <row r="9061">
          <cell r="A9061">
            <v>2558</v>
          </cell>
          <cell r="B9061" t="str">
            <v xml:space="preserve">CONDULETE DE ALUMINIO TIPO C, PARA ELETRODUTO ROSCAVEL DE 1/2", COM TAMPA CEGA                                                                                                                                                                                                                                                                                                                                                                                                                            </v>
          </cell>
          <cell r="C9061" t="str">
            <v xml:space="preserve">UN    </v>
          </cell>
          <cell r="D9061">
            <v>10.15</v>
          </cell>
        </row>
        <row r="9062">
          <cell r="A9062">
            <v>2560</v>
          </cell>
          <cell r="B9062" t="str">
            <v xml:space="preserve">CONDULETE DE ALUMINIO TIPO C, PARA ELETRODUTO ROSCAVEL DE 1", COM TAMPA CEGA                                                                                                                                                                                                                                                                                                                                                                                                                              </v>
          </cell>
          <cell r="C9062" t="str">
            <v xml:space="preserve">UN    </v>
          </cell>
          <cell r="D9062">
            <v>17.87</v>
          </cell>
        </row>
        <row r="9063">
          <cell r="A9063">
            <v>2559</v>
          </cell>
          <cell r="B9063" t="str">
            <v xml:space="preserve">CONDULETE DE ALUMINIO TIPO C, PARA ELETRODUTO ROSCAVEL DE 3/4", COM TAMPA CEGA                                                                                                                                                                                                                                                                                                                                                                                                                            </v>
          </cell>
          <cell r="C9063" t="str">
            <v xml:space="preserve">UN    </v>
          </cell>
          <cell r="D9063">
            <v>14.29</v>
          </cell>
        </row>
        <row r="9064">
          <cell r="A9064">
            <v>2592</v>
          </cell>
          <cell r="B9064" t="str">
            <v xml:space="preserve">CONDULETE DE ALUMINIO TIPO C, PARA ELETRODUTO ROSCAVEL DE 4", COM TAMPA CEGA                                                                                                                                                                                                                                                                                                                                                                                                                              </v>
          </cell>
          <cell r="C9064" t="str">
            <v xml:space="preserve">UN    </v>
          </cell>
          <cell r="D9064">
            <v>236.89</v>
          </cell>
        </row>
        <row r="9065">
          <cell r="A9065">
            <v>2589</v>
          </cell>
          <cell r="B9065" t="str">
            <v xml:space="preserve">CONDULETE DE ALUMINIO TIPO E, PARA ELETRODUTO ROSCAVEL DE 1 1/2", COM TAMPA CEGA                                                                                                                                                                                                                                                                                                                                                                                                                          </v>
          </cell>
          <cell r="C9065" t="str">
            <v xml:space="preserve">UN    </v>
          </cell>
          <cell r="D9065">
            <v>31.69</v>
          </cell>
        </row>
        <row r="9066">
          <cell r="A9066">
            <v>2566</v>
          </cell>
          <cell r="B9066" t="str">
            <v xml:space="preserve">CONDULETE DE ALUMINIO TIPO E, PARA ELETRODUTO ROSCAVEL DE 1 1/4", COM TAMPA CEGA                                                                                                                                                                                                                                                                                                                                                                                                                          </v>
          </cell>
          <cell r="C9066" t="str">
            <v xml:space="preserve">UN    </v>
          </cell>
          <cell r="D9066">
            <v>23.84</v>
          </cell>
        </row>
        <row r="9067">
          <cell r="A9067">
            <v>2591</v>
          </cell>
          <cell r="B9067" t="str">
            <v xml:space="preserve">CONDULETE DE ALUMINIO TIPO E, PARA ELETRODUTO ROSCAVEL DE 1/2", COM TAMPA CEGA                                                                                                                                                                                                                                                                                                                                                                                                                            </v>
          </cell>
          <cell r="C9067" t="str">
            <v xml:space="preserve">UN    </v>
          </cell>
          <cell r="D9067">
            <v>11.56</v>
          </cell>
        </row>
        <row r="9068">
          <cell r="A9068">
            <v>2590</v>
          </cell>
          <cell r="B9068" t="str">
            <v xml:space="preserve">CONDULETE DE ALUMINIO TIPO E, PARA ELETRODUTO ROSCAVEL DE 1", COM TAMPA CEGA                                                                                                                                                                                                                                                                                                                                                                                                                              </v>
          </cell>
          <cell r="C9068" t="str">
            <v xml:space="preserve">UN    </v>
          </cell>
          <cell r="D9068">
            <v>19.440000000000001</v>
          </cell>
        </row>
        <row r="9069">
          <cell r="A9069">
            <v>2567</v>
          </cell>
          <cell r="B9069" t="str">
            <v xml:space="preserve">CONDULETE DE ALUMINIO TIPO E, PARA ELETRODUTO ROSCAVEL DE 2", COM TAMPA CEGA                                                                                                                                                                                                                                                                                                                                                                                                                              </v>
          </cell>
          <cell r="C9069" t="str">
            <v xml:space="preserve">UN    </v>
          </cell>
          <cell r="D9069">
            <v>46.48</v>
          </cell>
        </row>
        <row r="9070">
          <cell r="A9070">
            <v>2565</v>
          </cell>
          <cell r="B9070" t="str">
            <v xml:space="preserve">CONDULETE DE ALUMINIO TIPO E, PARA ELETRODUTO ROSCAVEL DE 3/4", COM TAMPA CEGA                                                                                                                                                                                                                                                                                                                                                                                                                            </v>
          </cell>
          <cell r="C9070" t="str">
            <v xml:space="preserve">UN    </v>
          </cell>
          <cell r="D9070">
            <v>11.58</v>
          </cell>
        </row>
        <row r="9071">
          <cell r="A9071">
            <v>2568</v>
          </cell>
          <cell r="B9071" t="str">
            <v xml:space="preserve">CONDULETE DE ALUMINIO TIPO E, PARA ELETRODUTO ROSCAVEL DE 3", COM TAMPA CEGA                                                                                                                                                                                                                                                                                                                                                                                                                              </v>
          </cell>
          <cell r="C9071" t="str">
            <v xml:space="preserve">UN    </v>
          </cell>
          <cell r="D9071">
            <v>129.07</v>
          </cell>
        </row>
        <row r="9072">
          <cell r="A9072">
            <v>2594</v>
          </cell>
          <cell r="B9072" t="str">
            <v xml:space="preserve">CONDULETE DE ALUMINIO TIPO E, PARA ELETRODUTO ROSCAVEL DE 4", COM TAMPA CEGA                                                                                                                                                                                                                                                                                                                                                                                                                              </v>
          </cell>
          <cell r="C9072" t="str">
            <v xml:space="preserve">UN    </v>
          </cell>
          <cell r="D9072">
            <v>215.02</v>
          </cell>
        </row>
        <row r="9073">
          <cell r="A9073">
            <v>2587</v>
          </cell>
          <cell r="B9073" t="str">
            <v xml:space="preserve">CONDULETE DE ALUMINIO TIPO LR, PARA ELETRODUTO ROSCAVEL DE 1 1/2", COM TAMPA CEGA                                                                                                                                                                                                                                                                                                                                                                                                                         </v>
          </cell>
          <cell r="C9073" t="str">
            <v xml:space="preserve">UN    </v>
          </cell>
          <cell r="D9073">
            <v>36.64</v>
          </cell>
        </row>
        <row r="9074">
          <cell r="A9074">
            <v>2588</v>
          </cell>
          <cell r="B9074" t="str">
            <v xml:space="preserve">CONDULETE DE ALUMINIO TIPO LR, PARA ELETRODUTO ROSCAVEL DE 1 1/4", COM TAMPA CEGA                                                                                                                                                                                                                                                                                                                                                                                                                         </v>
          </cell>
          <cell r="C9074" t="str">
            <v xml:space="preserve">UN    </v>
          </cell>
          <cell r="D9074">
            <v>29.11</v>
          </cell>
        </row>
        <row r="9075">
          <cell r="A9075">
            <v>2569</v>
          </cell>
          <cell r="B9075" t="str">
            <v xml:space="preserve">CONDULETE DE ALUMINIO TIPO LR, PARA ELETRODUTO ROSCAVEL DE 1/2", COM TAMPA CEGA                                                                                                                                                                                                                                                                                                                                                                                                                           </v>
          </cell>
          <cell r="C9075" t="str">
            <v xml:space="preserve">UN    </v>
          </cell>
          <cell r="D9075">
            <v>11.21</v>
          </cell>
        </row>
        <row r="9076">
          <cell r="A9076">
            <v>2570</v>
          </cell>
          <cell r="B9076" t="str">
            <v xml:space="preserve">CONDULETE DE ALUMINIO TIPO LR, PARA ELETRODUTO ROSCAVEL DE 1", COM TAMPA CEGA                                                                                                                                                                                                                                                                                                                                                                                                                             </v>
          </cell>
          <cell r="C9076" t="str">
            <v xml:space="preserve">UN    </v>
          </cell>
          <cell r="D9076">
            <v>18.8</v>
          </cell>
        </row>
        <row r="9077">
          <cell r="A9077">
            <v>2571</v>
          </cell>
          <cell r="B9077" t="str">
            <v xml:space="preserve">CONDULETE DE ALUMINIO TIPO LR, PARA ELETRODUTO ROSCAVEL DE 2", COM TAMPA CEGA                                                                                                                                                                                                                                                                                                                                                                                                                             </v>
          </cell>
          <cell r="C9077" t="str">
            <v xml:space="preserve">UN    </v>
          </cell>
          <cell r="D9077">
            <v>55.81</v>
          </cell>
        </row>
        <row r="9078">
          <cell r="A9078">
            <v>2593</v>
          </cell>
          <cell r="B9078" t="str">
            <v xml:space="preserve">CONDULETE DE ALUMINIO TIPO LR, PARA ELETRODUTO ROSCAVEL DE 3/4", COM TAMPA CEGA                                                                                                                                                                                                                                                                                                                                                                                                                           </v>
          </cell>
          <cell r="C9078" t="str">
            <v xml:space="preserve">UN    </v>
          </cell>
          <cell r="D9078">
            <v>11.96</v>
          </cell>
        </row>
        <row r="9079">
          <cell r="A9079">
            <v>2572</v>
          </cell>
          <cell r="B9079" t="str">
            <v xml:space="preserve">CONDULETE DE ALUMINIO TIPO LR, PARA ELETRODUTO ROSCAVEL DE 3", COM TAMPA CEGA                                                                                                                                                                                                                                                                                                                                                                                                                             </v>
          </cell>
          <cell r="C9079" t="str">
            <v xml:space="preserve">UN    </v>
          </cell>
          <cell r="D9079">
            <v>165.05</v>
          </cell>
        </row>
        <row r="9080">
          <cell r="A9080">
            <v>2595</v>
          </cell>
          <cell r="B9080" t="str">
            <v xml:space="preserve">CONDULETE DE ALUMINIO TIPO LR, PARA ELETRODUTO ROSCAVEL DE 4", COM TAMPA CEGA                                                                                                                                                                                                                                                                                                                                                                                                                             </v>
          </cell>
          <cell r="C9080" t="str">
            <v xml:space="preserve">UN    </v>
          </cell>
          <cell r="D9080">
            <v>257.52</v>
          </cell>
        </row>
        <row r="9081">
          <cell r="A9081">
            <v>2576</v>
          </cell>
          <cell r="B9081" t="str">
            <v xml:space="preserve">CONDULETE DE ALUMINIO TIPO T, PARA ELETRODUTO ROSCAVEL DE 1 1/2", COM TAMPA CEGA                                                                                                                                                                                                                                                                                                                                                                                                                          </v>
          </cell>
          <cell r="C9081" t="str">
            <v xml:space="preserve">UN    </v>
          </cell>
          <cell r="D9081">
            <v>43.9</v>
          </cell>
        </row>
        <row r="9082">
          <cell r="A9082">
            <v>2575</v>
          </cell>
          <cell r="B9082" t="str">
            <v xml:space="preserve">CONDULETE DE ALUMINIO TIPO T, PARA ELETRODUTO ROSCAVEL DE 1 1/4", COM TAMPA CEGA                                                                                                                                                                                                                                                                                                                                                                                                                          </v>
          </cell>
          <cell r="C9082" t="str">
            <v xml:space="preserve">UN    </v>
          </cell>
          <cell r="D9082">
            <v>33</v>
          </cell>
        </row>
        <row r="9083">
          <cell r="A9083">
            <v>2573</v>
          </cell>
          <cell r="B9083" t="str">
            <v xml:space="preserve">CONDULETE DE ALUMINIO TIPO T, PARA ELETRODUTO ROSCAVEL DE 1/2", COM TAMPA CEGA                                                                                                                                                                                                                                                                                                                                                                                                                            </v>
          </cell>
          <cell r="C9083" t="str">
            <v xml:space="preserve">UN    </v>
          </cell>
          <cell r="D9083">
            <v>13.7</v>
          </cell>
        </row>
        <row r="9084">
          <cell r="A9084">
            <v>2586</v>
          </cell>
          <cell r="B9084" t="str">
            <v xml:space="preserve">CONDULETE DE ALUMINIO TIPO T, PARA ELETRODUTO ROSCAVEL DE 1", COM TAMPA CEGA                                                                                                                                                                                                                                                                                                                                                                                                                              </v>
          </cell>
          <cell r="C9084" t="str">
            <v xml:space="preserve">UN    </v>
          </cell>
          <cell r="D9084">
            <v>22.21</v>
          </cell>
        </row>
        <row r="9085">
          <cell r="A9085">
            <v>2577</v>
          </cell>
          <cell r="B9085" t="str">
            <v xml:space="preserve">CONDULETE DE ALUMINIO TIPO T, PARA ELETRODUTO ROSCAVEL DE 2", COM TAMPA CEGA                                                                                                                                                                                                                                                                                                                                                                                                                              </v>
          </cell>
          <cell r="C9085" t="str">
            <v xml:space="preserve">UN    </v>
          </cell>
          <cell r="D9085">
            <v>59.48</v>
          </cell>
        </row>
        <row r="9086">
          <cell r="A9086">
            <v>2574</v>
          </cell>
          <cell r="B9086" t="str">
            <v xml:space="preserve">CONDULETE DE ALUMINIO TIPO T, PARA ELETRODUTO ROSCAVEL DE 3/4", COM TAMPA CEGA                                                                                                                                                                                                                                                                                                                                                                                                                            </v>
          </cell>
          <cell r="C9086" t="str">
            <v xml:space="preserve">UN    </v>
          </cell>
          <cell r="D9086">
            <v>13.79</v>
          </cell>
        </row>
        <row r="9087">
          <cell r="A9087">
            <v>2578</v>
          </cell>
          <cell r="B9087" t="str">
            <v xml:space="preserve">CONDULETE DE ALUMINIO TIPO T, PARA ELETRODUTO ROSCAVEL DE 3", COM TAMPA CEGA                                                                                                                                                                                                                                                                                                                                                                                                                              </v>
          </cell>
          <cell r="C9087" t="str">
            <v xml:space="preserve">UN    </v>
          </cell>
          <cell r="D9087">
            <v>185.71</v>
          </cell>
        </row>
        <row r="9088">
          <cell r="A9088">
            <v>2585</v>
          </cell>
          <cell r="B9088" t="str">
            <v xml:space="preserve">CONDULETE DE ALUMINIO TIPO T, PARA ELETRODUTO ROSCAVEL DE 4", COM TAMPA CEGA                                                                                                                                                                                                                                                                                                                                                                                                                              </v>
          </cell>
          <cell r="C9088" t="str">
            <v xml:space="preserve">UN    </v>
          </cell>
          <cell r="D9088">
            <v>254.85</v>
          </cell>
        </row>
        <row r="9089">
          <cell r="A9089">
            <v>12008</v>
          </cell>
          <cell r="B9089" t="str">
            <v xml:space="preserve">CONDULETE DE ALUMINIO TIPO TB, PARA ELETRODUTO ROSCAVEL DE 3", COM TAMPA CEGA                                                                                                                                                                                                                                                                                                                                                                                                                             </v>
          </cell>
          <cell r="C9089" t="str">
            <v xml:space="preserve">UN    </v>
          </cell>
          <cell r="D9089">
            <v>136.72999999999999</v>
          </cell>
        </row>
        <row r="9090">
          <cell r="A9090">
            <v>2582</v>
          </cell>
          <cell r="B9090" t="str">
            <v xml:space="preserve">CONDULETE DE ALUMINIO TIPO X, PARA ELETRODUTO ROSCAVEL DE 1 1/2", COM TAMPA CEGA                                                                                                                                                                                                                                                                                                                                                                                                                          </v>
          </cell>
          <cell r="C9090" t="str">
            <v xml:space="preserve">UN    </v>
          </cell>
          <cell r="D9090">
            <v>40.72</v>
          </cell>
        </row>
        <row r="9091">
          <cell r="A9091">
            <v>2597</v>
          </cell>
          <cell r="B9091" t="str">
            <v xml:space="preserve">CONDULETE DE ALUMINIO TIPO X, PARA ELETRODUTO ROSCAVEL DE 1 1/4", COM TAMPA CEGA                                                                                                                                                                                                                                                                                                                                                                                                                          </v>
          </cell>
          <cell r="C9091" t="str">
            <v xml:space="preserve">UN    </v>
          </cell>
          <cell r="D9091">
            <v>34.9</v>
          </cell>
        </row>
        <row r="9092">
          <cell r="A9092">
            <v>2579</v>
          </cell>
          <cell r="B9092" t="str">
            <v xml:space="preserve">CONDULETE DE ALUMINIO TIPO X, PARA ELETRODUTO ROSCAVEL DE 1/2", COM TAMPA CEGA                                                                                                                                                                                                                                                                                                                                                                                                                            </v>
          </cell>
          <cell r="C9092" t="str">
            <v xml:space="preserve">UN    </v>
          </cell>
          <cell r="D9092">
            <v>16.61</v>
          </cell>
        </row>
        <row r="9093">
          <cell r="A9093">
            <v>2581</v>
          </cell>
          <cell r="B9093" t="str">
            <v xml:space="preserve">CONDULETE DE ALUMINIO TIPO X, PARA ELETRODUTO ROSCAVEL DE 1", COM TAMPA CEGA                                                                                                                                                                                                                                                                                                                                                                                                                              </v>
          </cell>
          <cell r="C9093" t="str">
            <v xml:space="preserve">UN    </v>
          </cell>
          <cell r="D9093">
            <v>21.26</v>
          </cell>
        </row>
        <row r="9094">
          <cell r="A9094">
            <v>2596</v>
          </cell>
          <cell r="B9094" t="str">
            <v xml:space="preserve">CONDULETE DE ALUMINIO TIPO X, PARA ELETRODUTO ROSCAVEL DE 2", COM TAMPA CEGA                                                                                                                                                                                                                                                                                                                                                                                                                              </v>
          </cell>
          <cell r="C9094" t="str">
            <v xml:space="preserve">UN    </v>
          </cell>
          <cell r="D9094">
            <v>62.88</v>
          </cell>
        </row>
        <row r="9095">
          <cell r="A9095">
            <v>2580</v>
          </cell>
          <cell r="B9095" t="str">
            <v xml:space="preserve">CONDULETE DE ALUMINIO TIPO X, PARA ELETRODUTO ROSCAVEL DE 3/4", COM TAMPA CEGA                                                                                                                                                                                                                                                                                                                                                                                                                            </v>
          </cell>
          <cell r="C9095" t="str">
            <v xml:space="preserve">UN    </v>
          </cell>
          <cell r="D9095">
            <v>18.21</v>
          </cell>
        </row>
        <row r="9096">
          <cell r="A9096">
            <v>2583</v>
          </cell>
          <cell r="B9096" t="str">
            <v xml:space="preserve">CONDULETE DE ALUMINIO TIPO X, PARA ELETRODUTO ROSCAVEL DE 3", COM TAMPA CEGA                                                                                                                                                                                                                                                                                                                                                                                                                              </v>
          </cell>
          <cell r="C9096" t="str">
            <v xml:space="preserve">UN    </v>
          </cell>
          <cell r="D9096">
            <v>152.93</v>
          </cell>
        </row>
        <row r="9097">
          <cell r="A9097">
            <v>2584</v>
          </cell>
          <cell r="B9097" t="str">
            <v xml:space="preserve">CONDULETE DE ALUMINIO TIPO X, PARA ELETRODUTO ROSCAVEL DE 4", COM TAMPA CEGA                                                                                                                                                                                                                                                                                                                                                                                                                              </v>
          </cell>
          <cell r="C9097" t="str">
            <v xml:space="preserve">UN    </v>
          </cell>
          <cell r="D9097">
            <v>254.59</v>
          </cell>
        </row>
        <row r="9098">
          <cell r="A9098">
            <v>12010</v>
          </cell>
          <cell r="B9098" t="str">
            <v xml:space="preserve">CONDULETE EM PVC, TIPO "B", SEM TAMPA, DE 1/2" OU 3/4"                                                                                                                                                                                                                                                                                                                                                                                                                                                    </v>
          </cell>
          <cell r="C9098" t="str">
            <v xml:space="preserve">UN    </v>
          </cell>
          <cell r="D9098">
            <v>9.77</v>
          </cell>
        </row>
        <row r="9099">
          <cell r="A9099">
            <v>39329</v>
          </cell>
          <cell r="B9099" t="str">
            <v xml:space="preserve">CONDULETE EM PVC, TIPO "B", SEM TAMPA, DE 1"                                                                                                                                                                                                                                                                                                                                                                                                                                                              </v>
          </cell>
          <cell r="C9099" t="str">
            <v xml:space="preserve">UN    </v>
          </cell>
          <cell r="D9099">
            <v>10.220000000000001</v>
          </cell>
        </row>
        <row r="9100">
          <cell r="A9100">
            <v>39330</v>
          </cell>
          <cell r="B9100" t="str">
            <v xml:space="preserve">CONDULETE EM PVC, TIPO "C", SEM TAMPA, DE 1/2"                                                                                                                                                                                                                                                                                                                                                                                                                                                            </v>
          </cell>
          <cell r="C9100" t="str">
            <v xml:space="preserve">UN    </v>
          </cell>
          <cell r="D9100">
            <v>10.75</v>
          </cell>
        </row>
        <row r="9101">
          <cell r="A9101">
            <v>39332</v>
          </cell>
          <cell r="B9101" t="str">
            <v xml:space="preserve">CONDULETE EM PVC, TIPO "C", SEM TAMPA, DE 1"                                                                                                                                                                                                                                                                                                                                                                                                                                                              </v>
          </cell>
          <cell r="C9101" t="str">
            <v xml:space="preserve">UN    </v>
          </cell>
          <cell r="D9101">
            <v>12.02</v>
          </cell>
        </row>
        <row r="9102">
          <cell r="A9102">
            <v>39331</v>
          </cell>
          <cell r="B9102" t="str">
            <v xml:space="preserve">CONDULETE EM PVC, TIPO "C", SEM TAMPA, DE 3/4"                                                                                                                                                                                                                                                                                                                                                                                                                                                            </v>
          </cell>
          <cell r="C9102" t="str">
            <v xml:space="preserve">UN    </v>
          </cell>
          <cell r="D9102">
            <v>9.56</v>
          </cell>
        </row>
        <row r="9103">
          <cell r="A9103">
            <v>39333</v>
          </cell>
          <cell r="B9103" t="str">
            <v xml:space="preserve">CONDULETE EM PVC, TIPO "E", SEM TAMPA, DE 1/2"                                                                                                                                                                                                                                                                                                                                                                                                                                                            </v>
          </cell>
          <cell r="C9103" t="str">
            <v xml:space="preserve">UN    </v>
          </cell>
          <cell r="D9103">
            <v>9.32</v>
          </cell>
        </row>
        <row r="9104">
          <cell r="A9104">
            <v>39335</v>
          </cell>
          <cell r="B9104" t="str">
            <v xml:space="preserve">CONDULETE EM PVC, TIPO "E", SEM TAMPA, DE 1"                                                                                                                                                                                                                                                                                                                                                                                                                                                              </v>
          </cell>
          <cell r="C9104" t="str">
            <v xml:space="preserve">UN    </v>
          </cell>
          <cell r="D9104">
            <v>10.79</v>
          </cell>
        </row>
        <row r="9105">
          <cell r="A9105">
            <v>39334</v>
          </cell>
          <cell r="B9105" t="str">
            <v xml:space="preserve">CONDULETE EM PVC, TIPO "E", SEM TAMPA, DE 3/4"                                                                                                                                                                                                                                                                                                                                                                                                                                                            </v>
          </cell>
          <cell r="C9105" t="str">
            <v xml:space="preserve">UN    </v>
          </cell>
          <cell r="D9105">
            <v>8.58</v>
          </cell>
        </row>
        <row r="9106">
          <cell r="A9106">
            <v>12016</v>
          </cell>
          <cell r="B9106" t="str">
            <v xml:space="preserve">CONDULETE EM PVC, TIPO "LB", SEM TAMPA, DE 1/2" OU 3/4"                                                                                                                                                                                                                                                                                                                                                                                                                                                   </v>
          </cell>
          <cell r="C9106" t="str">
            <v xml:space="preserve">UN    </v>
          </cell>
          <cell r="D9106">
            <v>10.77</v>
          </cell>
        </row>
        <row r="9107">
          <cell r="A9107">
            <v>12015</v>
          </cell>
          <cell r="B9107" t="str">
            <v xml:space="preserve">CONDULETE EM PVC, TIPO "LB", SEM TAMPA, DE 1"                                                                                                                                                                                                                                                                                                                                                                                                                                                             </v>
          </cell>
          <cell r="C9107" t="str">
            <v xml:space="preserve">UN    </v>
          </cell>
          <cell r="D9107">
            <v>12.53</v>
          </cell>
        </row>
        <row r="9108">
          <cell r="A9108">
            <v>12020</v>
          </cell>
          <cell r="B9108" t="str">
            <v xml:space="preserve">CONDULETE EM PVC, TIPO "LL", SEM TAMPA, DE 1/2" OU 3/4"                                                                                                                                                                                                                                                                                                                                                                                                                                                   </v>
          </cell>
          <cell r="C9108" t="str">
            <v xml:space="preserve">UN    </v>
          </cell>
          <cell r="D9108">
            <v>10.77</v>
          </cell>
        </row>
        <row r="9109">
          <cell r="A9109">
            <v>12019</v>
          </cell>
          <cell r="B9109" t="str">
            <v xml:space="preserve">CONDULETE EM PVC, TIPO "LL", SEM TAMPA, DE 1"                                                                                                                                                                                                                                                                                                                                                                                                                                                             </v>
          </cell>
          <cell r="C9109" t="str">
            <v xml:space="preserve">UN    </v>
          </cell>
          <cell r="D9109">
            <v>12.53</v>
          </cell>
        </row>
        <row r="9110">
          <cell r="A9110">
            <v>39336</v>
          </cell>
          <cell r="B9110" t="str">
            <v xml:space="preserve">CONDULETE EM PVC, TIPO "LR", SEM TAMPA, DE 1/2"                                                                                                                                                                                                                                                                                                                                                                                                                                                           </v>
          </cell>
          <cell r="C9110" t="str">
            <v xml:space="preserve">UN    </v>
          </cell>
          <cell r="D9110">
            <v>10.75</v>
          </cell>
        </row>
        <row r="9111">
          <cell r="A9111">
            <v>39338</v>
          </cell>
          <cell r="B9111" t="str">
            <v xml:space="preserve">CONDULETE EM PVC, TIPO "LR", SEM TAMPA, DE 1"                                                                                                                                                                                                                                                                                                                                                                                                                                                             </v>
          </cell>
          <cell r="C9111" t="str">
            <v xml:space="preserve">UN    </v>
          </cell>
          <cell r="D9111">
            <v>12.02</v>
          </cell>
        </row>
        <row r="9112">
          <cell r="A9112">
            <v>39337</v>
          </cell>
          <cell r="B9112" t="str">
            <v xml:space="preserve">CONDULETE EM PVC, TIPO "LR", SEM TAMPA, DE 3/4"                                                                                                                                                                                                                                                                                                                                                                                                                                                           </v>
          </cell>
          <cell r="C9112" t="str">
            <v xml:space="preserve">UN    </v>
          </cell>
          <cell r="D9112">
            <v>9.56</v>
          </cell>
        </row>
        <row r="9113">
          <cell r="A9113">
            <v>39341</v>
          </cell>
          <cell r="B9113" t="str">
            <v xml:space="preserve">CONDULETE EM PVC, TIPO "T", SEM TAMPA, DE 1"                                                                                                                                                                                                                                                                                                                                                                                                                                                              </v>
          </cell>
          <cell r="C9113" t="str">
            <v xml:space="preserve">UN    </v>
          </cell>
          <cell r="D9113">
            <v>15.66</v>
          </cell>
        </row>
        <row r="9114">
          <cell r="A9114">
            <v>39340</v>
          </cell>
          <cell r="B9114" t="str">
            <v xml:space="preserve">CONDULETE EM PVC, TIPO "T", SEM TAMPA, DE 3/4"                                                                                                                                                                                                                                                                                                                                                                                                                                                            </v>
          </cell>
          <cell r="C9114" t="str">
            <v xml:space="preserve">UN    </v>
          </cell>
          <cell r="D9114">
            <v>11.5</v>
          </cell>
        </row>
        <row r="9115">
          <cell r="A9115">
            <v>12025</v>
          </cell>
          <cell r="B9115" t="str">
            <v xml:space="preserve">CONDULETE EM PVC, TIPO "TB", SEM TAMPA, DE 1/2" OU 3/4"                                                                                                                                                                                                                                                                                                                                                                                                                                                   </v>
          </cell>
          <cell r="C9115" t="str">
            <v xml:space="preserve">UN    </v>
          </cell>
          <cell r="D9115">
            <v>11.88</v>
          </cell>
        </row>
        <row r="9116">
          <cell r="A9116">
            <v>39342</v>
          </cell>
          <cell r="B9116" t="str">
            <v xml:space="preserve">CONDULETE EM PVC, TIPO "TB", SEM TAMPA, DE 1"                                                                                                                                                                                                                                                                                                                                                                                                                                                             </v>
          </cell>
          <cell r="C9116" t="str">
            <v xml:space="preserve">UN    </v>
          </cell>
          <cell r="D9116">
            <v>15.66</v>
          </cell>
        </row>
        <row r="9117">
          <cell r="A9117">
            <v>39343</v>
          </cell>
          <cell r="B9117" t="str">
            <v xml:space="preserve">CONDULETE EM PVC, TIPO "X", SEM TAMPA, DE 1/2"                                                                                                                                                                                                                                                                                                                                                                                                                                                            </v>
          </cell>
          <cell r="C9117" t="str">
            <v xml:space="preserve">UN    </v>
          </cell>
          <cell r="D9117">
            <v>13.23</v>
          </cell>
        </row>
        <row r="9118">
          <cell r="A9118">
            <v>39345</v>
          </cell>
          <cell r="B9118" t="str">
            <v xml:space="preserve">CONDULETE EM PVC, TIPO "X", SEM TAMPA, DE 1"                                                                                                                                                                                                                                                                                                                                                                                                                                                              </v>
          </cell>
          <cell r="C9118" t="str">
            <v xml:space="preserve">UN    </v>
          </cell>
          <cell r="D9118">
            <v>17.899999999999999</v>
          </cell>
        </row>
        <row r="9119">
          <cell r="A9119">
            <v>39344</v>
          </cell>
          <cell r="B9119" t="str">
            <v xml:space="preserve">CONDULETE EM PVC, TIPO "X", SEM TAMPA, DE 3/4"                                                                                                                                                                                                                                                                                                                                                                                                                                                            </v>
          </cell>
          <cell r="C9119" t="str">
            <v xml:space="preserve">UN    </v>
          </cell>
          <cell r="D9119">
            <v>12.79</v>
          </cell>
        </row>
        <row r="9120">
          <cell r="A9120">
            <v>12623</v>
          </cell>
          <cell r="B9120" t="str">
            <v xml:space="preserve">CONDUTOR PLUVIAL, PVC, CIRCULAR, DIAMETRO ENTRE 80 E 100 MM, PARA DRENAGEM PLUVIAL PREDIAL                                                                                                                                                                                                                                                                                                                                                                                                                </v>
          </cell>
          <cell r="C9120" t="str">
            <v xml:space="preserve">M     </v>
          </cell>
          <cell r="D9120">
            <v>56.62</v>
          </cell>
        </row>
        <row r="9121">
          <cell r="A9121">
            <v>34498</v>
          </cell>
          <cell r="B9121" t="str">
            <v xml:space="preserve">CONE DE SINALIZACAO EM PVC FLEXIVEL, H = 70 / 76 CM (NBR 15071)                                                                                                                                                                                                                                                                                                                                                                                                                                           </v>
          </cell>
          <cell r="C9121" t="str">
            <v xml:space="preserve">UN    </v>
          </cell>
          <cell r="D9121">
            <v>96.21</v>
          </cell>
        </row>
        <row r="9122">
          <cell r="A9122">
            <v>13244</v>
          </cell>
          <cell r="B9122" t="str">
            <v xml:space="preserve">CONE DE SINALIZACAO EM PVC RIGIDO COM FAIXA REFLETIVA, H = 70 / 76 CM                                                                                                                                                                                                                                                                                                                                                                                                                                     </v>
          </cell>
          <cell r="C9122" t="str">
            <v xml:space="preserve">UN    </v>
          </cell>
          <cell r="D9122">
            <v>40.5</v>
          </cell>
        </row>
        <row r="9123">
          <cell r="A9123">
            <v>38998</v>
          </cell>
          <cell r="B9123" t="str">
            <v xml:space="preserve">CONECTOR / ADAPTADOR F/F, COM INSERTO METALICO, PPR, DN 25 MM X 1/2", PARA AGUA QUENTE E FRIA PREDIAL                                                                                                                                                                                                                                                                                                                                                                                                     </v>
          </cell>
          <cell r="C9123" t="str">
            <v xml:space="preserve">UN    </v>
          </cell>
          <cell r="D9123">
            <v>9.5</v>
          </cell>
        </row>
        <row r="9124">
          <cell r="A9124">
            <v>38999</v>
          </cell>
          <cell r="B9124" t="str">
            <v xml:space="preserve">CONECTOR / ADAPTADOR F/F, COM INSERTO METALICO, PPR, DN 32 MM X 3/4", PARA AGUA QUENTE E FRIA PREDIAL                                                                                                                                                                                                                                                                                                                                                                                                     </v>
          </cell>
          <cell r="C9124" t="str">
            <v xml:space="preserve">UN    </v>
          </cell>
          <cell r="D9124">
            <v>24.02</v>
          </cell>
        </row>
        <row r="9125">
          <cell r="A9125">
            <v>38996</v>
          </cell>
          <cell r="B9125" t="str">
            <v xml:space="preserve">CONECTOR / ADAPTADOR F/M, COM INSERTO METALICO, PPR, DN 25 MM X 1/2", PARA AGUA QUENTE E FRIA PREDIAL                                                                                                                                                                                                                                                                                                                                                                                                     </v>
          </cell>
          <cell r="C9125" t="str">
            <v xml:space="preserve">UN    </v>
          </cell>
          <cell r="D9125">
            <v>16.98</v>
          </cell>
        </row>
        <row r="9126">
          <cell r="A9126">
            <v>44173</v>
          </cell>
          <cell r="B9126" t="str">
            <v xml:space="preserve">CONECTOR / ADAPTADOR F/M, COM INSERTO METALICO, PPR, DN 25 MM X 3/4", PARA AGUA QUENTE E FRIA PREDIAL                                                                                                                                                                                                                                                                                                                                                                                                     </v>
          </cell>
          <cell r="C9126" t="str">
            <v xml:space="preserve">UN    </v>
          </cell>
          <cell r="D9126">
            <v>16.510000000000002</v>
          </cell>
        </row>
        <row r="9127">
          <cell r="A9127">
            <v>44174</v>
          </cell>
          <cell r="B9127" t="str">
            <v xml:space="preserve">CONECTOR / ADAPTADOR F/M, COM INSERTO METALICO, PPR, DN 32 MM X 1", PARA AGUA QUENTE E FRIA PREDIAL                                                                                                                                                                                                                                                                                                                                                                                                       </v>
          </cell>
          <cell r="C9127" t="str">
            <v xml:space="preserve">UN    </v>
          </cell>
          <cell r="D9127">
            <v>27.02</v>
          </cell>
        </row>
        <row r="9128">
          <cell r="A9128">
            <v>38997</v>
          </cell>
          <cell r="B9128" t="str">
            <v xml:space="preserve">CONECTOR / ADAPTADOR F/M, COM INSERTO METALICO, PPR, DN 32 MM X 3/4", PARA AGUA QUENTE E FRIA PREDIAL                                                                                                                                                                                                                                                                                                                                                                                                     </v>
          </cell>
          <cell r="C9128" t="str">
            <v xml:space="preserve">UN    </v>
          </cell>
          <cell r="D9128">
            <v>24.29</v>
          </cell>
        </row>
        <row r="9129">
          <cell r="A9129">
            <v>39600</v>
          </cell>
          <cell r="B9129" t="str">
            <v xml:space="preserve">CONECTOR / TOMADA FEMEA RJ 45, CATEGORIA 5 E (CAT 5E) PARA CABOS                                                                                                                                                                                                                                                                                                                                                                                                                                          </v>
          </cell>
          <cell r="C9129" t="str">
            <v xml:space="preserve">UN    </v>
          </cell>
          <cell r="D9129">
            <v>12.42</v>
          </cell>
        </row>
        <row r="9130">
          <cell r="A9130">
            <v>39601</v>
          </cell>
          <cell r="B9130" t="str">
            <v xml:space="preserve">CONECTOR / TOMADA FEMEA RJ 45, CATEGORIA 6 (CAT 6) PARA CABOS                                                                                                                                                                                                                                                                                                                                                                                                                                             </v>
          </cell>
          <cell r="C9130" t="str">
            <v xml:space="preserve">UN    </v>
          </cell>
          <cell r="D9130">
            <v>26.36</v>
          </cell>
        </row>
        <row r="9131">
          <cell r="A9131">
            <v>39862</v>
          </cell>
          <cell r="B9131" t="str">
            <v xml:space="preserve">CONECTOR BRONZE/LATAO SEM ANEL DE SOLDA, BOLSA X ROSCA F, 15 MM X 1/2"                                                                                                                                                                                                                                                                                                                                                                                                                                    </v>
          </cell>
          <cell r="C9131" t="str">
            <v xml:space="preserve">UN    </v>
          </cell>
          <cell r="D9131">
            <v>13.96</v>
          </cell>
        </row>
        <row r="9132">
          <cell r="A9132">
            <v>39863</v>
          </cell>
          <cell r="B9132" t="str">
            <v xml:space="preserve">CONECTOR BRONZE/LATAO SEM ANEL DE SOLDA, BOLSA X ROSCA F, 22 MM X 1/2"                                                                                                                                                                                                                                                                                                                                                                                                                                    </v>
          </cell>
          <cell r="C9132" t="str">
            <v xml:space="preserve">UN    </v>
          </cell>
          <cell r="D9132">
            <v>14.16</v>
          </cell>
        </row>
        <row r="9133">
          <cell r="A9133">
            <v>39864</v>
          </cell>
          <cell r="B9133" t="str">
            <v xml:space="preserve">CONECTOR BRONZE/LATAO SEM ANEL DE SOLDA, BOLSA X ROSCA F, 22 MM X 3/4"                                                                                                                                                                                                                                                                                                                                                                                                                                    </v>
          </cell>
          <cell r="C9133" t="str">
            <v xml:space="preserve">UN    </v>
          </cell>
          <cell r="D9133">
            <v>17.57</v>
          </cell>
        </row>
        <row r="9134">
          <cell r="A9134">
            <v>39865</v>
          </cell>
          <cell r="B9134" t="str">
            <v xml:space="preserve">CONECTOR BRONZE/LATAO SEM ANEL DE SOLDA, BOLSA X ROSCA F, 28 MM X 1/2"                                                                                                                                                                                                                                                                                                                                                                                                                                    </v>
          </cell>
          <cell r="C9134" t="str">
            <v xml:space="preserve">UN    </v>
          </cell>
          <cell r="D9134">
            <v>24.76</v>
          </cell>
        </row>
        <row r="9135">
          <cell r="A9135">
            <v>2517</v>
          </cell>
          <cell r="B9135" t="str">
            <v xml:space="preserve">CONECTOR CURVO 90 GRAUS DE ALUMINIO, BITOLA 1 1/2", PARA ADAPTAR ENTRADA DE ELETRODUTO METALICO FLEXIVEL EM QUADROS                                                                                                                                                                                                                                                                                                                                                                                       </v>
          </cell>
          <cell r="C9135" t="str">
            <v xml:space="preserve">UN    </v>
          </cell>
          <cell r="D9135">
            <v>25.36</v>
          </cell>
        </row>
        <row r="9136">
          <cell r="A9136">
            <v>2522</v>
          </cell>
          <cell r="B9136" t="str">
            <v xml:space="preserve">CONECTOR CURVO 90 GRAUS DE ALUMINIO, BITOLA 1 1/4", PARA ADAPTAR ENTRADA DE ELETRODUTO METALICO FLEXIVEL EM QUADROS                                                                                                                                                                                                                                                                                                                                                                                       </v>
          </cell>
          <cell r="C9136" t="str">
            <v xml:space="preserve">UN    </v>
          </cell>
          <cell r="D9136">
            <v>16.39</v>
          </cell>
        </row>
        <row r="9137">
          <cell r="A9137">
            <v>2548</v>
          </cell>
          <cell r="B9137" t="str">
            <v xml:space="preserve">CONECTOR CURVO 90 GRAUS DE ALUMINIO, BITOLA 1/2", PARA ADAPTAR ENTRADA DE ELETRODUTO METALICO FLEXIVEL EM QUADROS                                                                                                                                                                                                                                                                                                                                                                                         </v>
          </cell>
          <cell r="C9137" t="str">
            <v xml:space="preserve">UN    </v>
          </cell>
          <cell r="D9137">
            <v>10.08</v>
          </cell>
        </row>
        <row r="9138">
          <cell r="A9138">
            <v>2516</v>
          </cell>
          <cell r="B9138" t="str">
            <v xml:space="preserve">CONECTOR CURVO 90 GRAUS DE ALUMINIO, BITOLA 1", PARA ADAPTAR ENTRADA DE ELETRODUTO METALICO FLEXIVEL EM QUADROS                                                                                                                                                                                                                                                                                                                                                                                           </v>
          </cell>
          <cell r="C9138" t="str">
            <v xml:space="preserve">UN    </v>
          </cell>
          <cell r="D9138">
            <v>13.16</v>
          </cell>
        </row>
        <row r="9139">
          <cell r="A9139">
            <v>2518</v>
          </cell>
          <cell r="B9139" t="str">
            <v xml:space="preserve">CONECTOR CURVO 90 GRAUS DE ALUMINIO, BITOLA 2 1/2", PARA ADAPTAR ENTRADA DE ELETRODUTO METALICO FLEXIVEL EM QUADROS                                                                                                                                                                                                                                                                                                                                                                                       </v>
          </cell>
          <cell r="C9139" t="str">
            <v xml:space="preserve">UN    </v>
          </cell>
          <cell r="D9139">
            <v>120.74</v>
          </cell>
        </row>
        <row r="9140">
          <cell r="A9140">
            <v>2521</v>
          </cell>
          <cell r="B9140" t="str">
            <v xml:space="preserve">CONECTOR CURVO 90 GRAUS DE ALUMINIO, BITOLA 2", PARA ADAPTAR ENTRADA DE ELETRODUTO METALICO FLEXIVEL EM QUADROS                                                                                                                                                                                                                                                                                                                                                                                           </v>
          </cell>
          <cell r="C9140" t="str">
            <v xml:space="preserve">UN    </v>
          </cell>
          <cell r="D9140">
            <v>51.39</v>
          </cell>
        </row>
        <row r="9141">
          <cell r="A9141">
            <v>2515</v>
          </cell>
          <cell r="B9141" t="str">
            <v xml:space="preserve">CONECTOR CURVO 90 GRAUS DE ALUMINIO, BITOLA 3/4", PARA ADAPTAR ENTRADA DE ELETRODUTO METALICO FLEXIVEL EM QUADROS                                                                                                                                                                                                                                                                                                                                                                                         </v>
          </cell>
          <cell r="C9141" t="str">
            <v xml:space="preserve">UN    </v>
          </cell>
          <cell r="D9141">
            <v>10.95</v>
          </cell>
        </row>
        <row r="9142">
          <cell r="A9142">
            <v>2519</v>
          </cell>
          <cell r="B9142" t="str">
            <v xml:space="preserve">CONECTOR CURVO 90 GRAUS DE ALUMINIO, BITOLA 3", PARA ADAPTAR ENTRADA DE ELETRODUTO METALICO FLEXIVEL EM QUADROS                                                                                                                                                                                                                                                                                                                                                                                           </v>
          </cell>
          <cell r="C9142" t="str">
            <v xml:space="preserve">UN    </v>
          </cell>
          <cell r="D9142">
            <v>145.58000000000001</v>
          </cell>
        </row>
        <row r="9143">
          <cell r="A9143">
            <v>2520</v>
          </cell>
          <cell r="B9143" t="str">
            <v xml:space="preserve">CONECTOR CURVO 90 GRAUS DE ALUMINIO, BITOLA 4", PARA ADAPTAR ENTRADA DE ELETRODUTO METALICO FLEXIVEL EM QUADROS                                                                                                                                                                                                                                                                                                                                                                                           </v>
          </cell>
          <cell r="C9143" t="str">
            <v xml:space="preserve">UN    </v>
          </cell>
          <cell r="D9143">
            <v>267.95</v>
          </cell>
        </row>
        <row r="9144">
          <cell r="A9144">
            <v>1602</v>
          </cell>
          <cell r="B9144" t="str">
            <v xml:space="preserve">CONECTOR DE ALUMINIO TIPO PRENSA CABO, BITOLA 1 1/2", PARA CABOS DE DIAMETRO DE 37 A 40 MM                                                                                                                                                                                                                                                                                                                                                                                                                </v>
          </cell>
          <cell r="C9144" t="str">
            <v xml:space="preserve">UN    </v>
          </cell>
          <cell r="D9144">
            <v>53.28</v>
          </cell>
        </row>
        <row r="9145">
          <cell r="A9145">
            <v>1601</v>
          </cell>
          <cell r="B9145" t="str">
            <v xml:space="preserve">CONECTOR DE ALUMINIO TIPO PRENSA CABO, BITOLA 1 1/4", PARA CABOS DE DIAMETRO DE 31 A 34 MM                                                                                                                                                                                                                                                                                                                                                                                                                </v>
          </cell>
          <cell r="C9145" t="str">
            <v xml:space="preserve">UN    </v>
          </cell>
          <cell r="D9145">
            <v>47.49</v>
          </cell>
        </row>
        <row r="9146">
          <cell r="A9146">
            <v>1598</v>
          </cell>
          <cell r="B9146" t="str">
            <v xml:space="preserve">CONECTOR DE ALUMINIO TIPO PRENSA CABO, BITOLA 1/2", PARA CABOS DE DIAMETRO DE 12,5 A 15 MM                                                                                                                                                                                                                                                                                                                                                                                                                </v>
          </cell>
          <cell r="C9146" t="str">
            <v xml:space="preserve">UN    </v>
          </cell>
          <cell r="D9146">
            <v>14.05</v>
          </cell>
        </row>
        <row r="9147">
          <cell r="A9147">
            <v>1600</v>
          </cell>
          <cell r="B9147" t="str">
            <v xml:space="preserve">CONECTOR DE ALUMINIO TIPO PRENSA CABO, BITOLA 1", PARA CABOS DE DIAMETRO DE 22,5 A 25 MM                                                                                                                                                                                                                                                                                                                                                                                                                  </v>
          </cell>
          <cell r="C9147" t="str">
            <v xml:space="preserve">UN    </v>
          </cell>
          <cell r="D9147">
            <v>20.74</v>
          </cell>
        </row>
        <row r="9148">
          <cell r="A9148">
            <v>1603</v>
          </cell>
          <cell r="B9148" t="str">
            <v xml:space="preserve">CONECTOR DE ALUMINIO TIPO PRENSA CABO, BITOLA 2", PARA CABOS DE DIAMETRO DE 47,5 A 50 MM                                                                                                                                                                                                                                                                                                                                                                                                                  </v>
          </cell>
          <cell r="C9148" t="str">
            <v xml:space="preserve">UN    </v>
          </cell>
          <cell r="D9148">
            <v>80.44</v>
          </cell>
        </row>
        <row r="9149">
          <cell r="A9149">
            <v>1599</v>
          </cell>
          <cell r="B9149" t="str">
            <v xml:space="preserve">CONECTOR DE ALUMINIO TIPO PRENSA CABO, BITOLA 3/4", PARA CABOS DE DIAMETRO DE 17,5 A 20 MM                                                                                                                                                                                                                                                                                                                                                                                                                </v>
          </cell>
          <cell r="C9149" t="str">
            <v xml:space="preserve">UN    </v>
          </cell>
          <cell r="D9149">
            <v>16.3</v>
          </cell>
        </row>
        <row r="9150">
          <cell r="A9150">
            <v>1597</v>
          </cell>
          <cell r="B9150" t="str">
            <v xml:space="preserve">CONECTOR DE ALUMINIO TIPO PRENSA CABO, BITOLA 3/8", PARA CABOS DE DIAMETRO DE 9 A 10 MM                                                                                                                                                                                                                                                                                                                                                                                                                   </v>
          </cell>
          <cell r="C9150" t="str">
            <v xml:space="preserve">UN    </v>
          </cell>
          <cell r="D9150">
            <v>13.21</v>
          </cell>
        </row>
        <row r="9151">
          <cell r="A9151">
            <v>39602</v>
          </cell>
          <cell r="B9151" t="str">
            <v xml:space="preserve">CONECTOR MACHO RJ 45, CATEGORIA 5 E (CAT 5E) PARA CABOS                                                                                                                                                                                                                                                                                                                                                                                                                                                   </v>
          </cell>
          <cell r="C9151" t="str">
            <v xml:space="preserve">UN    </v>
          </cell>
          <cell r="D9151">
            <v>1.31</v>
          </cell>
        </row>
        <row r="9152">
          <cell r="A9152">
            <v>39603</v>
          </cell>
          <cell r="B9152" t="str">
            <v xml:space="preserve">CONECTOR MACHO RJ 45, CATEGORIA 6 (CAT 6) PARA CABOS                                                                                                                                                                                                                                                                                                                                                                                                                                                      </v>
          </cell>
          <cell r="C9152" t="str">
            <v xml:space="preserve">UN    </v>
          </cell>
          <cell r="D9152">
            <v>2.81</v>
          </cell>
        </row>
        <row r="9153">
          <cell r="A9153">
            <v>11821</v>
          </cell>
          <cell r="B9153" t="str">
            <v xml:space="preserve">CONECTOR METALICO TIPO PARAFUSO FENDIDO (SPLIT BOLT), COM SEPARADOR DE CABOS BIMETALICOS, PARA CABOS ATE 25 MM2                                                                                                                                                                                                                                                                                                                                                                                           </v>
          </cell>
          <cell r="C9153" t="str">
            <v xml:space="preserve">UN    </v>
          </cell>
          <cell r="D9153">
            <v>10.85</v>
          </cell>
        </row>
        <row r="9154">
          <cell r="A9154">
            <v>1562</v>
          </cell>
          <cell r="B9154" t="str">
            <v xml:space="preserve">CONECTOR METALICO TIPO PARAFUSO FENDIDO (SPLIT BOLT), COM SEPARADOR DE CABOS BIMETALICOS, PARA CABOS ATE 50 MM2                                                                                                                                                                                                                                                                                                                                                                                           </v>
          </cell>
          <cell r="C9154" t="str">
            <v xml:space="preserve">UN    </v>
          </cell>
          <cell r="D9154">
            <v>17.77</v>
          </cell>
        </row>
        <row r="9155">
          <cell r="A9155">
            <v>1563</v>
          </cell>
          <cell r="B9155" t="str">
            <v xml:space="preserve">CONECTOR METALICO TIPO PARAFUSO FENDIDO (SPLIT BOLT), COM SEPARADOR DE CABOS BIMETALICOS, PARA CABOS ATE 70 MM2                                                                                                                                                                                                                                                                                                                                                                                           </v>
          </cell>
          <cell r="C9155" t="str">
            <v xml:space="preserve">UN    </v>
          </cell>
          <cell r="D9155">
            <v>23.85</v>
          </cell>
        </row>
        <row r="9156">
          <cell r="A9156">
            <v>11856</v>
          </cell>
          <cell r="B9156" t="str">
            <v xml:space="preserve">CONECTOR METALICO TIPO PARAFUSO FENDIDO (SPLIT BOLT), PARA CABOS ATE 10 MM2                                                                                                                                                                                                                                                                                                                                                                                                                               </v>
          </cell>
          <cell r="C9156" t="str">
            <v xml:space="preserve">UN    </v>
          </cell>
          <cell r="D9156">
            <v>7.11</v>
          </cell>
        </row>
        <row r="9157">
          <cell r="A9157">
            <v>11857</v>
          </cell>
          <cell r="B9157" t="str">
            <v xml:space="preserve">CONECTOR METALICO TIPO PARAFUSO FENDIDO (SPLIT BOLT), PARA CABOS ATE 120 MM2                                                                                                                                                                                                                                                                                                                                                                                                                              </v>
          </cell>
          <cell r="C9157" t="str">
            <v xml:space="preserve">UN    </v>
          </cell>
          <cell r="D9157">
            <v>37.42</v>
          </cell>
        </row>
        <row r="9158">
          <cell r="A9158">
            <v>11858</v>
          </cell>
          <cell r="B9158" t="str">
            <v xml:space="preserve">CONECTOR METALICO TIPO PARAFUSO FENDIDO (SPLIT BOLT), PARA CABOS ATE 150 MM2                                                                                                                                                                                                                                                                                                                                                                                                                              </v>
          </cell>
          <cell r="C9158" t="str">
            <v xml:space="preserve">UN    </v>
          </cell>
          <cell r="D9158">
            <v>46.44</v>
          </cell>
        </row>
        <row r="9159">
          <cell r="A9159">
            <v>1539</v>
          </cell>
          <cell r="B9159" t="str">
            <v xml:space="preserve">CONECTOR METALICO TIPO PARAFUSO FENDIDO (SPLIT BOLT), PARA CABOS ATE 16 MM2                                                                                                                                                                                                                                                                                                                                                                                                                               </v>
          </cell>
          <cell r="C9159" t="str">
            <v xml:space="preserve">UN    </v>
          </cell>
          <cell r="D9159">
            <v>8.35</v>
          </cell>
        </row>
        <row r="9160">
          <cell r="A9160">
            <v>11859</v>
          </cell>
          <cell r="B9160" t="str">
            <v xml:space="preserve">CONECTOR METALICO TIPO PARAFUSO FENDIDO (SPLIT BOLT), PARA CABOS ATE 185 MM2                                                                                                                                                                                                                                                                                                                                                                                                                              </v>
          </cell>
          <cell r="C9160" t="str">
            <v xml:space="preserve">UN    </v>
          </cell>
          <cell r="D9160">
            <v>63.18</v>
          </cell>
        </row>
        <row r="9161">
          <cell r="A9161">
            <v>1550</v>
          </cell>
          <cell r="B9161" t="str">
            <v xml:space="preserve">CONECTOR METALICO TIPO PARAFUSO FENDIDO (SPLIT BOLT), PARA CABOS ATE 25 MM2                                                                                                                                                                                                                                                                                                                                                                                                                               </v>
          </cell>
          <cell r="C9161" t="str">
            <v xml:space="preserve">UN    </v>
          </cell>
          <cell r="D9161">
            <v>8.81</v>
          </cell>
        </row>
        <row r="9162">
          <cell r="A9162">
            <v>11854</v>
          </cell>
          <cell r="B9162" t="str">
            <v xml:space="preserve">CONECTOR METALICO TIPO PARAFUSO FENDIDO (SPLIT BOLT), PARA CABOS ATE 35 MM2                                                                                                                                                                                                                                                                                                                                                                                                                               </v>
          </cell>
          <cell r="C9162" t="str">
            <v xml:space="preserve">UN    </v>
          </cell>
          <cell r="D9162">
            <v>11.01</v>
          </cell>
        </row>
        <row r="9163">
          <cell r="A9163">
            <v>11862</v>
          </cell>
          <cell r="B9163" t="str">
            <v xml:space="preserve">CONECTOR METALICO TIPO PARAFUSO FENDIDO (SPLIT BOLT), PARA CABOS ATE 50 MM2                                                                                                                                                                                                                                                                                                                                                                                                                               </v>
          </cell>
          <cell r="C9163" t="str">
            <v xml:space="preserve">UN    </v>
          </cell>
          <cell r="D9163">
            <v>15.45</v>
          </cell>
        </row>
        <row r="9164">
          <cell r="A9164">
            <v>11863</v>
          </cell>
          <cell r="B9164" t="str">
            <v xml:space="preserve">CONECTOR METALICO TIPO PARAFUSO FENDIDO (SPLIT BOLT), PARA CABOS ATE 6 MM2                                                                                                                                                                                                                                                                                                                                                                                                                                </v>
          </cell>
          <cell r="C9164" t="str">
            <v xml:space="preserve">UN    </v>
          </cell>
          <cell r="D9164">
            <v>6.24</v>
          </cell>
        </row>
        <row r="9165">
          <cell r="A9165">
            <v>11855</v>
          </cell>
          <cell r="B9165" t="str">
            <v xml:space="preserve">CONECTOR METALICO TIPO PARAFUSO FENDIDO (SPLIT BOLT), PARA CABOS ATE 70 MM2                                                                                                                                                                                                                                                                                                                                                                                                                               </v>
          </cell>
          <cell r="C9165" t="str">
            <v xml:space="preserve">UN    </v>
          </cell>
          <cell r="D9165">
            <v>23.06</v>
          </cell>
        </row>
        <row r="9166">
          <cell r="A9166">
            <v>11864</v>
          </cell>
          <cell r="B9166" t="str">
            <v xml:space="preserve">CONECTOR METALICO TIPO PARAFUSO FENDIDO (SPLIT BOLT), PARA CABOS ATE 95 MM2                                                                                                                                                                                                                                                                                                                                                                                                                               </v>
          </cell>
          <cell r="C9166" t="str">
            <v xml:space="preserve">UN    </v>
          </cell>
          <cell r="D9166">
            <v>34.869999999999997</v>
          </cell>
        </row>
        <row r="9167">
          <cell r="A9167">
            <v>2527</v>
          </cell>
          <cell r="B9167" t="str">
            <v xml:space="preserve">CONECTOR RETO DE ALUMINIO PARA ELETRODUTO DE 1 1/2", PARA ADAPTAR ENTRADA DE ELETRODUTO METALICO FLEXIVEL EM QUADROS                                                                                                                                                                                                                                                                                                                                                                                      </v>
          </cell>
          <cell r="C9167" t="str">
            <v xml:space="preserve">UN    </v>
          </cell>
          <cell r="D9167">
            <v>9.08</v>
          </cell>
        </row>
        <row r="9168">
          <cell r="A9168">
            <v>2526</v>
          </cell>
          <cell r="B9168" t="str">
            <v xml:space="preserve">CONECTOR RETO DE ALUMINIO PARA ELETRODUTO DE 1 1/4", PARA ADAPTAR ENTRADA DE ELETRODUTO METALICO FLEXIVEL EM QUADROS                                                                                                                                                                                                                                                                                                                                                                                      </v>
          </cell>
          <cell r="C9168" t="str">
            <v xml:space="preserve">UN    </v>
          </cell>
          <cell r="D9168">
            <v>5.82</v>
          </cell>
        </row>
        <row r="9169">
          <cell r="A9169">
            <v>2487</v>
          </cell>
          <cell r="B9169" t="str">
            <v xml:space="preserve">CONECTOR RETO DE ALUMINIO PARA ELETRODUTO DE 1/2", PARA ADAPTAR ENTRADA DE ELETRODUTO METALICO FLEXIVEL EM QUADROS                                                                                                                                                                                                                                                                                                                                                                                        </v>
          </cell>
          <cell r="C9169" t="str">
            <v xml:space="preserve">UN    </v>
          </cell>
          <cell r="D9169">
            <v>1.98</v>
          </cell>
        </row>
        <row r="9170">
          <cell r="A9170">
            <v>2483</v>
          </cell>
          <cell r="B9170" t="str">
            <v xml:space="preserve">CONECTOR RETO DE ALUMINIO PARA ELETRODUTO DE 1", PARA ADAPTAR ENTRADA DE ELETRODUTO METALICO FLEXIVEL EM QUADROS                                                                                                                                                                                                                                                                                                                                                                                          </v>
          </cell>
          <cell r="C9170" t="str">
            <v xml:space="preserve">UN    </v>
          </cell>
          <cell r="D9170">
            <v>4.1399999999999997</v>
          </cell>
        </row>
        <row r="9171">
          <cell r="A9171">
            <v>2528</v>
          </cell>
          <cell r="B9171" t="str">
            <v xml:space="preserve">CONECTOR RETO DE ALUMINIO PARA ELETRODUTO DE 2 1/2", PARA ADAPTAR ENTRADA DE ELETRODUTO METALICO FLEXIVEL EM QUADROS                                                                                                                                                                                                                                                                                                                                                                                      </v>
          </cell>
          <cell r="C9171" t="str">
            <v xml:space="preserve">UN    </v>
          </cell>
          <cell r="D9171">
            <v>22.84</v>
          </cell>
        </row>
        <row r="9172">
          <cell r="A9172">
            <v>2489</v>
          </cell>
          <cell r="B9172" t="str">
            <v xml:space="preserve">CONECTOR RETO DE ALUMINIO PARA ELETRODUTO DE 2", PARA ADAPTAR ENTRADA DE ELETRODUTO METALICO FLEXIVEL EM QUADROS                                                                                                                                                                                                                                                                                                                                                                                          </v>
          </cell>
          <cell r="C9172" t="str">
            <v xml:space="preserve">UN    </v>
          </cell>
          <cell r="D9172">
            <v>10.06</v>
          </cell>
        </row>
        <row r="9173">
          <cell r="A9173">
            <v>2488</v>
          </cell>
          <cell r="B9173" t="str">
            <v xml:space="preserve">CONECTOR RETO DE ALUMINIO PARA ELETRODUTO DE 3/4", PARA ADAPTAR ENTRADA DE ELETRODUTO METALICO FLEXIVEL EM QUADROS                                                                                                                                                                                                                                                                                                                                                                                        </v>
          </cell>
          <cell r="C9173" t="str">
            <v xml:space="preserve">UN    </v>
          </cell>
          <cell r="D9173">
            <v>2.3199999999999998</v>
          </cell>
        </row>
        <row r="9174">
          <cell r="A9174">
            <v>2484</v>
          </cell>
          <cell r="B9174" t="str">
            <v xml:space="preserve">CONECTOR RETO DE ALUMINIO PARA ELETRODUTO DE 3", PARA ADAPTAR ENTRADA DE ELETRODUTO METALICO FLEXIVEL EM QUADROS                                                                                                                                                                                                                                                                                                                                                                                          </v>
          </cell>
          <cell r="C9174" t="str">
            <v xml:space="preserve">UN    </v>
          </cell>
          <cell r="D9174">
            <v>33.18</v>
          </cell>
        </row>
        <row r="9175">
          <cell r="A9175">
            <v>2485</v>
          </cell>
          <cell r="B9175" t="str">
            <v xml:space="preserve">CONECTOR RETO DE ALUMINIO PARA ELETRODUTO DE 4", PARA ADAPTAR ENTRADA DE ELETRODUTO METALICO FLEXIVEL EM QUADROS                                                                                                                                                                                                                                                                                                                                                                                          </v>
          </cell>
          <cell r="C9175" t="str">
            <v xml:space="preserve">UN    </v>
          </cell>
          <cell r="D9175">
            <v>52.01</v>
          </cell>
        </row>
        <row r="9176">
          <cell r="A9176">
            <v>39279</v>
          </cell>
          <cell r="B9176" t="str">
            <v xml:space="preserve">CONECTOR/ADAPTADOR FIXO, ROSCA FEMEA, EM PLASTICO, DN 16 MM X 1/2", PARA CONEXAO COM CRIMPAGEM, EM TUBO PEX PARA INST. AGUA QUENTE/FRIA                                                                                                                                                                                                                                                                                                                                                                   </v>
          </cell>
          <cell r="C9176" t="str">
            <v xml:space="preserve">UN    </v>
          </cell>
          <cell r="D9176">
            <v>9.56</v>
          </cell>
        </row>
        <row r="9177">
          <cell r="A9177">
            <v>39280</v>
          </cell>
          <cell r="B9177" t="str">
            <v xml:space="preserve">CONECTOR/ADAPTADOR FIXO, ROSCA FEMEA, EM PLASTICO, DN 20 MM X 1/2", PARA CONEXAO COM CRIMPAGEM, EM TUBO PEX PARA INST. AGUA QUENTE/FRIA                                                                                                                                                                                                                                                                                                                                                                   </v>
          </cell>
          <cell r="C9177" t="str">
            <v xml:space="preserve">UN    </v>
          </cell>
          <cell r="D9177">
            <v>10.7</v>
          </cell>
        </row>
        <row r="9178">
          <cell r="A9178">
            <v>39281</v>
          </cell>
          <cell r="B9178" t="str">
            <v xml:space="preserve">CONECTOR/ADAPTADOR FIXO, ROSCA FEMEA, EM PLASTICO, DN 20 MM X 3/4", PARA CONEXAO COM CRIMPAGEM, EM TUBO PEX PARA INST. AGUA QUENTE/FRIA                                                                                                                                                                                                                                                                                                                                                                   </v>
          </cell>
          <cell r="C9178" t="str">
            <v xml:space="preserve">UN    </v>
          </cell>
          <cell r="D9178">
            <v>14.15</v>
          </cell>
        </row>
        <row r="9179">
          <cell r="A9179">
            <v>39282</v>
          </cell>
          <cell r="B9179" t="str">
            <v xml:space="preserve">CONECTOR/ADAPTADOR FIXO, ROSCA FEMEA, EM PLASTICO, DN 25 MM X 3/4", PARA CONEXAO COM CRIMPAGEM, EM TUBO PEX PARA INST. AGUA QUENTE/FRIA                                                                                                                                                                                                                                                                                                                                                                   </v>
          </cell>
          <cell r="C9179" t="str">
            <v xml:space="preserve">UN    </v>
          </cell>
          <cell r="D9179">
            <v>19.75</v>
          </cell>
        </row>
        <row r="9180">
          <cell r="A9180">
            <v>38844</v>
          </cell>
          <cell r="B9180" t="str">
            <v xml:space="preserve">CONECTOR/ADAPTADOR FIXO, ROSCA FEMEA, METALICA, COM ANEL DESLIZANTE, DN 16 MM X 1/2", PARA TUBO PEX PARA INST. AGUA QUENTE/FRIA                                                                                                                                                                                                                                                                                                                                                                           </v>
          </cell>
          <cell r="C9180" t="str">
            <v xml:space="preserve">UN    </v>
          </cell>
          <cell r="D9180">
            <v>9.69</v>
          </cell>
        </row>
        <row r="9181">
          <cell r="A9181">
            <v>38846</v>
          </cell>
          <cell r="B9181" t="str">
            <v xml:space="preserve">CONECTOR/ADAPTADOR FIXO, ROSCA FEMEA, METALICA, COM ANEL DESLIZANTE, DN 20 MM X 1/2", PARA TUBO PEX PARA INST. AGUA QUENTE/FRIA                                                                                                                                                                                                                                                                                                                                                                           </v>
          </cell>
          <cell r="C9181" t="str">
            <v xml:space="preserve">UN    </v>
          </cell>
          <cell r="D9181">
            <v>9.86</v>
          </cell>
        </row>
        <row r="9182">
          <cell r="A9182">
            <v>38847</v>
          </cell>
          <cell r="B9182" t="str">
            <v xml:space="preserve">CONECTOR/ADAPTADOR FIXO, ROSCA FEMEA, METALICA, COM ANEL DESLIZANTE, DN 20 MM X 3/4", PARA TUBO PEX PARA INST. AGUA QUENTE/FRIA                                                                                                                                                                                                                                                                                                                                                                           </v>
          </cell>
          <cell r="C9182" t="str">
            <v xml:space="preserve">UN    </v>
          </cell>
          <cell r="D9182">
            <v>11.55</v>
          </cell>
        </row>
        <row r="9183">
          <cell r="A9183">
            <v>38850</v>
          </cell>
          <cell r="B9183" t="str">
            <v xml:space="preserve">CONECTOR/ADAPTADOR FIXO, ROSCA FEMEA, METALICA, COM ANEL DESLIZANTE, DN 25 MM X 1", PARA TUBO PEX PARA INST. AGUA QUENTE/FRIA                                                                                                                                                                                                                                                                                                                                                                             </v>
          </cell>
          <cell r="C9183" t="str">
            <v xml:space="preserve">UN    </v>
          </cell>
          <cell r="D9183">
            <v>20.86</v>
          </cell>
        </row>
        <row r="9184">
          <cell r="A9184">
            <v>38848</v>
          </cell>
          <cell r="B9184" t="str">
            <v xml:space="preserve">CONECTOR/ADAPTADOR FIXO, ROSCA FEMEA, METALICA, COM ANEL DESLIZANTE, DN 25 MM X 3/4", PARA TUBO PEX PARA INST. AGUA QUENTE/FRIA                                                                                                                                                                                                                                                                                                                                                                           </v>
          </cell>
          <cell r="C9184" t="str">
            <v xml:space="preserve">UN    </v>
          </cell>
          <cell r="D9184">
            <v>13.67</v>
          </cell>
        </row>
        <row r="9185">
          <cell r="A9185">
            <v>38851</v>
          </cell>
          <cell r="B9185" t="str">
            <v xml:space="preserve">CONECTOR/ADAPTADOR FIXO, ROSCA FEMEA, METALICA, COM ANEL DESLIZANTE, DN 32 MM X 1", PARA TUBO PEX PARA INST. AGUA QUENTE/FRIA                                                                                                                                                                                                                                                                                                                                                                             </v>
          </cell>
          <cell r="C9185" t="str">
            <v xml:space="preserve">UN    </v>
          </cell>
          <cell r="D9185">
            <v>23.58</v>
          </cell>
        </row>
        <row r="9186">
          <cell r="A9186">
            <v>38854</v>
          </cell>
          <cell r="B9186" t="str">
            <v xml:space="preserve">CONECTOR/ADAPTADOR MOVEL, ROSCA FEMEA, METALICA, COM ANEL DESLIZANTE, DN 16 MM X 3/4", PARA TUBO PEX PARA INST. AGUA QUENTE/FRIA                                                                                                                                                                                                                                                                                                                                                                          </v>
          </cell>
          <cell r="C9186" t="str">
            <v xml:space="preserve">UN    </v>
          </cell>
          <cell r="D9186">
            <v>10.24</v>
          </cell>
        </row>
        <row r="9187">
          <cell r="A9187">
            <v>44247</v>
          </cell>
          <cell r="B9187" t="str">
            <v xml:space="preserve">CONECTOR, CPVC, SOLDAVEL, 114 MM X 4", PARA AGUA QUENTE                                                                                                                                                                                                                                                                                                                                                                                                                                                   </v>
          </cell>
          <cell r="C9187" t="str">
            <v xml:space="preserve">UN    </v>
          </cell>
          <cell r="D9187">
            <v>1767.91</v>
          </cell>
        </row>
        <row r="9188">
          <cell r="A9188">
            <v>38005</v>
          </cell>
          <cell r="B9188" t="str">
            <v xml:space="preserve">CONECTOR, CPVC, SOLDAVEL, 15 MM X 1/2", PARA AGUA QUENTE                                                                                                                                                                                                                                                                                                                                                                                                                                                  </v>
          </cell>
          <cell r="C9188" t="str">
            <v xml:space="preserve">UN    </v>
          </cell>
          <cell r="D9188">
            <v>21.02</v>
          </cell>
        </row>
        <row r="9189">
          <cell r="A9189">
            <v>38006</v>
          </cell>
          <cell r="B9189" t="str">
            <v xml:space="preserve">CONECTOR, CPVC, SOLDAVEL, 22 MM X 1/2", PARA AGUA QUENTE                                                                                                                                                                                                                                                                                                                                                                                                                                                  </v>
          </cell>
          <cell r="C9189" t="str">
            <v xml:space="preserve">UN    </v>
          </cell>
          <cell r="D9189">
            <v>27.93</v>
          </cell>
        </row>
        <row r="9190">
          <cell r="A9190">
            <v>38428</v>
          </cell>
          <cell r="B9190" t="str">
            <v xml:space="preserve">CONECTOR, CPVC, SOLDAVEL, 22 MM X 3/4", PARA AGUA QUENTE                                                                                                                                                                                                                                                                                                                                                                                                                                                  </v>
          </cell>
          <cell r="C9190" t="str">
            <v xml:space="preserve">UN    </v>
          </cell>
          <cell r="D9190">
            <v>25.01</v>
          </cell>
        </row>
        <row r="9191">
          <cell r="A9191">
            <v>38007</v>
          </cell>
          <cell r="B9191" t="str">
            <v xml:space="preserve">CONECTOR, CPVC, SOLDAVEL, 28 MM X 1", PARA AGUA QUENTE                                                                                                                                                                                                                                                                                                                                                                                                                                                    </v>
          </cell>
          <cell r="C9191" t="str">
            <v xml:space="preserve">UN    </v>
          </cell>
          <cell r="D9191">
            <v>32.229999999999997</v>
          </cell>
        </row>
        <row r="9192">
          <cell r="A9192">
            <v>38008</v>
          </cell>
          <cell r="B9192" t="str">
            <v xml:space="preserve">CONECTOR, CPVC, SOLDAVEL, 35 MM X 1 1/4", PARA AGUA QUENTE                                                                                                                                                                                                                                                                                                                                                                                                                                                </v>
          </cell>
          <cell r="C9192" t="str">
            <v xml:space="preserve">UN    </v>
          </cell>
          <cell r="D9192">
            <v>51.57</v>
          </cell>
        </row>
        <row r="9193">
          <cell r="A9193">
            <v>38009</v>
          </cell>
          <cell r="B9193" t="str">
            <v xml:space="preserve">CONECTOR, CPVC, SOLDAVEL, 42 MM X 1 1/2", PARA AGUA QUENTE                                                                                                                                                                                                                                                                                                                                                                                                                                                </v>
          </cell>
          <cell r="C9193" t="str">
            <v xml:space="preserve">UN    </v>
          </cell>
          <cell r="D9193">
            <v>63.14</v>
          </cell>
        </row>
        <row r="9194">
          <cell r="A9194">
            <v>44248</v>
          </cell>
          <cell r="B9194" t="str">
            <v xml:space="preserve">CONECTOR, CPVC, SOLDAVEL, 54 MM X 2", PARA AGUA QUENTE                                                                                                                                                                                                                                                                                                                                                                                                                                                    </v>
          </cell>
          <cell r="C9194" t="str">
            <v xml:space="preserve">UN    </v>
          </cell>
          <cell r="D9194">
            <v>102.91</v>
          </cell>
        </row>
        <row r="9195">
          <cell r="A9195">
            <v>44249</v>
          </cell>
          <cell r="B9195" t="str">
            <v xml:space="preserve">CONECTOR, CPVC, SOLDAVEL, 73 MM X 2 1/2", PARA AGUA QUENTE                                                                                                                                                                                                                                                                                                                                                                                                                                                </v>
          </cell>
          <cell r="C9195" t="str">
            <v xml:space="preserve">UN    </v>
          </cell>
          <cell r="D9195">
            <v>397.05</v>
          </cell>
        </row>
        <row r="9196">
          <cell r="A9196">
            <v>44250</v>
          </cell>
          <cell r="B9196" t="str">
            <v xml:space="preserve">CONECTOR, CPVC, SOLDAVEL, 89 MM X 3", PARA AGUA QUENTE                                                                                                                                                                                                                                                                                                                                                                                                                                                    </v>
          </cell>
          <cell r="C9196" t="str">
            <v xml:space="preserve">UN    </v>
          </cell>
          <cell r="D9196">
            <v>576.6</v>
          </cell>
        </row>
        <row r="9197">
          <cell r="A9197">
            <v>3104</v>
          </cell>
          <cell r="B9197" t="str">
            <v xml:space="preserve">CONJ. DE FERRAGENS PARA PORTA DE VIDRO TEMPERADO, EM ZAMAC CROMADO, CONTEMPLANDO DOBRADICA INF., DOBRADICA SUP., PIVO PARA DOBRADICA INF., PIVO PARA DOBRADICA SUP., FECHADURA CENTRAL EM ZAMC. CROMADO, CONTRA FECHADURA DE PRESSAO                                                                                                                                                                                                                                                                      </v>
          </cell>
          <cell r="C9197" t="str">
            <v xml:space="preserve">CJ    </v>
          </cell>
          <cell r="D9197">
            <v>133.96</v>
          </cell>
        </row>
        <row r="9198">
          <cell r="A9198">
            <v>1607</v>
          </cell>
          <cell r="B9198" t="str">
            <v xml:space="preserve">CONJUNTO ARRUELAS DE VEDACAO 5/16" PARA TELHA FIBROCIMENTO (UMA ARRUELA METALICA E UMA ARRUELA PVC - CONICAS)                                                                                                                                                                                                                                                                                                                                                                                             </v>
          </cell>
          <cell r="C9198" t="str">
            <v xml:space="preserve">CJ    </v>
          </cell>
          <cell r="D9198">
            <v>0.28000000000000003</v>
          </cell>
        </row>
        <row r="9199">
          <cell r="A9199">
            <v>38169</v>
          </cell>
          <cell r="B9199" t="str">
            <v xml:space="preserve">CONJUNTO DE FERRAGENS PIVO, PARA PORTA PIVOTANTE DE ATE 100 KG, REGULAVEL COM ESFERA, CROMADO - SUPERIOR E INFERIOR - COMPLETO                                                                                                                                                                                                                                                                                                                                                                            </v>
          </cell>
          <cell r="C9199" t="str">
            <v xml:space="preserve">CJ    </v>
          </cell>
          <cell r="D9199">
            <v>76.59</v>
          </cell>
        </row>
        <row r="9200">
          <cell r="A9200">
            <v>6142</v>
          </cell>
          <cell r="B9200" t="str">
            <v xml:space="preserve">CONJUNTO DE LIGACAO AJUSTAVEL, PARA VASO / BACIA SANITARIA, EM PLASTICO BRANCO, COM TUBO, CANOPLA E ESPUDE                                                                                                                                                                                                                                                                                                                                                                                                </v>
          </cell>
          <cell r="C9200" t="str">
            <v xml:space="preserve">UN    </v>
          </cell>
          <cell r="D9200">
            <v>9.1199999999999992</v>
          </cell>
        </row>
        <row r="9201">
          <cell r="A9201">
            <v>11686</v>
          </cell>
          <cell r="B9201" t="str">
            <v xml:space="preserve">CONJUNTO DE LIGACAO PARA VASO / BACIA SANITARIA, EM PLASTICO BRANCO, COM TUBO, CANOPLA E ANEL DE EXPANSAO (TUBO 1.1/2" X 20 CM)                                                                                                                                                                                                                                                                                                                                                                           </v>
          </cell>
          <cell r="C9201" t="str">
            <v xml:space="preserve">UN    </v>
          </cell>
          <cell r="D9201">
            <v>12.66</v>
          </cell>
        </row>
        <row r="9202">
          <cell r="A9202">
            <v>37598</v>
          </cell>
          <cell r="B9202" t="str">
            <v xml:space="preserve">CONJUNTO MONTADO ESTOPIM COM ESPOLETA COMUM NUMERO 8, COM CABECA ACENDEDORA, 1,5 M                                                                                                                                                                                                                                                                                                                                                                                                                        </v>
          </cell>
          <cell r="C9202" t="str">
            <v xml:space="preserve">UN    </v>
          </cell>
          <cell r="D9202">
            <v>36.14</v>
          </cell>
        </row>
        <row r="9203">
          <cell r="A9203">
            <v>25398</v>
          </cell>
          <cell r="B9203" t="str">
            <v xml:space="preserve">CONJUNTO PARA FUTSAL COM PAR DE TRAVES OFICIAIS DE 3,00 X 2,00 M EM TUBO DE ACO GALVANIZADO 3" COM REQUADROS EM TUBO DE 1", PINTURA EM PRIMER COM TINTA ESMALTE SINTETICO E REDES DE POLIETILENO FIO 4 MM                                                                                                                                                                                                                                                                                                 </v>
          </cell>
          <cell r="C9203" t="str">
            <v xml:space="preserve">UN    </v>
          </cell>
          <cell r="D9203">
            <v>4068.28</v>
          </cell>
        </row>
        <row r="9204">
          <cell r="A9204">
            <v>25399</v>
          </cell>
          <cell r="B9204" t="str">
            <v xml:space="preserve">CONJUNTO PARA QUADRA DE VOLEI COM POSTES EM TUBO DE ACO GALVANIZADO 3", H = *255* CM, PINTURA EM TINTA ESMALTE SINTETICO, REDE DE NYLON COM 2 MM, MALHA 10 X 10 CM E ANTENAS OFICIAIS EM FIBRA DE VIDRO                                                                                                                                                                                                                                                                                                   </v>
          </cell>
          <cell r="C9204" t="str">
            <v xml:space="preserve">UN    </v>
          </cell>
          <cell r="D9204">
            <v>2469.8000000000002</v>
          </cell>
        </row>
        <row r="9205">
          <cell r="A9205">
            <v>43440</v>
          </cell>
          <cell r="B9205" t="str">
            <v xml:space="preserve">CONJUNTO PRE-MOLDADO COMPOSTO POR GRELHA (0,99 X 0,45 M), QUADRO (1,10 X 0,52 M) E CANTONEIRA (1,10 X 0,35 M), EM CONCRETO ARMADO, COM FCK DE 21 MPA                                                                                                                                                                                                                                                                                                                                                      </v>
          </cell>
          <cell r="C9205" t="str">
            <v xml:space="preserve">UN    </v>
          </cell>
          <cell r="D9205">
            <v>476.72</v>
          </cell>
        </row>
        <row r="9206">
          <cell r="A9206">
            <v>10667</v>
          </cell>
          <cell r="B9206" t="str">
            <v xml:space="preserve">CONTAINER ALMOXARIFADO, DE *2,40* X *6,00* M, PADRAO SIMPLES, SEM REVESTIMENTO E SEM DIVISORIAS INTERNOS E SEM SANITARIO, PARA USO EM CANTEIRO DE OBRAS                                                                                                                                                                                                                                                                                                                                                   </v>
          </cell>
          <cell r="C9206" t="str">
            <v xml:space="preserve">UN    </v>
          </cell>
          <cell r="D9206">
            <v>19404</v>
          </cell>
        </row>
        <row r="9207">
          <cell r="A9207">
            <v>1613</v>
          </cell>
          <cell r="B9207" t="str">
            <v xml:space="preserve">CONTATOR TRIPOLAR, CORRENTE DE *110* A, TENSAO NOMINAL DE *500* V, CATEGORIA AC-2 E AC-3                                                                                                                                                                                                                                                                                                                                                                                                                  </v>
          </cell>
          <cell r="C9207" t="str">
            <v xml:space="preserve">UN    </v>
          </cell>
          <cell r="D9207">
            <v>1490.1</v>
          </cell>
        </row>
        <row r="9208">
          <cell r="A9208">
            <v>1626</v>
          </cell>
          <cell r="B9208" t="str">
            <v xml:space="preserve">CONTATOR TRIPOLAR, CORRENTE DE *185* A, TENSAO NOMINAL DE *500* V, CATEGORIA AC-2 E AC-3                                                                                                                                                                                                                                                                                                                                                                                                                  </v>
          </cell>
          <cell r="C9208" t="str">
            <v xml:space="preserve">UN    </v>
          </cell>
          <cell r="D9208">
            <v>2228.63</v>
          </cell>
        </row>
        <row r="9209">
          <cell r="A9209">
            <v>1625</v>
          </cell>
          <cell r="B9209" t="str">
            <v xml:space="preserve">CONTATOR TRIPOLAR, CORRENTE DE *22* A, TENSAO NOMINAL DE *500* V, CATEGORIA AC-2 E AC-3                                                                                                                                                                                                                                                                                                                                                                                                                   </v>
          </cell>
          <cell r="C9209" t="str">
            <v xml:space="preserve">UN    </v>
          </cell>
          <cell r="D9209">
            <v>155.66</v>
          </cell>
        </row>
        <row r="9210">
          <cell r="A9210">
            <v>1622</v>
          </cell>
          <cell r="B9210" t="str">
            <v xml:space="preserve">CONTATOR TRIPOLAR, CORRENTE DE *265* A, TENSAO NOMINAL DE *500* V, CATEGORIA AC-2 E AC-3                                                                                                                                                                                                                                                                                                                                                                                                                  </v>
          </cell>
          <cell r="C9210" t="str">
            <v xml:space="preserve">UN    </v>
          </cell>
          <cell r="D9210">
            <v>5029.1000000000004</v>
          </cell>
        </row>
        <row r="9211">
          <cell r="A9211">
            <v>1620</v>
          </cell>
          <cell r="B9211" t="str">
            <v xml:space="preserve">CONTATOR TRIPOLAR, CORRENTE DE *38* A, TENSAO NOMINAL DE *500* V, CATEGORIA AC-2 E AC-3                                                                                                                                                                                                                                                                                                                                                                                                                   </v>
          </cell>
          <cell r="C9211" t="str">
            <v xml:space="preserve">UN    </v>
          </cell>
          <cell r="D9211">
            <v>327.9</v>
          </cell>
        </row>
        <row r="9212">
          <cell r="A9212">
            <v>1629</v>
          </cell>
          <cell r="B9212" t="str">
            <v xml:space="preserve">CONTATOR TRIPOLAR, CORRENTE DE *500* A, TENSAO NOMINAL DE *500* V, CATEGORIA AC-2 E AC-3                                                                                                                                                                                                                                                                                                                                                                                                                  </v>
          </cell>
          <cell r="C9212" t="str">
            <v xml:space="preserve">UN    </v>
          </cell>
          <cell r="D9212">
            <v>12239.64</v>
          </cell>
        </row>
        <row r="9213">
          <cell r="A9213">
            <v>1627</v>
          </cell>
          <cell r="B9213" t="str">
            <v xml:space="preserve">CONTATOR TRIPOLAR, CORRENTE DE *65* A, TENSAO NOMINAL DE *500* V, CATEGORIA AC-2 E AC-3                                                                                                                                                                                                                                                                                                                                                                                                                   </v>
          </cell>
          <cell r="C9213" t="str">
            <v xml:space="preserve">UN    </v>
          </cell>
          <cell r="D9213">
            <v>626.78</v>
          </cell>
        </row>
        <row r="9214">
          <cell r="A9214">
            <v>1623</v>
          </cell>
          <cell r="B9214" t="str">
            <v xml:space="preserve">CONTATOR TRIPOLAR, CORRENTE DE 12 A, TENSAO NOMINAL DE *500* V, CATEGORIA AC-2 E AC-3                                                                                                                                                                                                                                                                                                                                                                                                                     </v>
          </cell>
          <cell r="C9214" t="str">
            <v xml:space="preserve">UN    </v>
          </cell>
          <cell r="D9214">
            <v>126.95</v>
          </cell>
        </row>
        <row r="9215">
          <cell r="A9215">
            <v>1619</v>
          </cell>
          <cell r="B9215" t="str">
            <v xml:space="preserve">CONTATOR TRIPOLAR, CORRENTE DE 25 A, TENSAO NOMINAL DE *500* V, CATEGORIA AC-2 E AC-3                                                                                                                                                                                                                                                                                                                                                                                                                     </v>
          </cell>
          <cell r="C9215" t="str">
            <v xml:space="preserve">UN    </v>
          </cell>
          <cell r="D9215">
            <v>174.62</v>
          </cell>
        </row>
        <row r="9216">
          <cell r="A9216">
            <v>1630</v>
          </cell>
          <cell r="B9216" t="str">
            <v xml:space="preserve">CONTATOR TRIPOLAR, CORRENTE DE 250 A, TENSAO NOMINAL DE *500* V, PARA ACIONAMENTO DE CAPACITORES                                                                                                                                                                                                                                                                                                                                                                                                          </v>
          </cell>
          <cell r="C9216" t="str">
            <v xml:space="preserve">UN    </v>
          </cell>
          <cell r="D9216">
            <v>3844.85</v>
          </cell>
        </row>
        <row r="9217">
          <cell r="A9217">
            <v>1616</v>
          </cell>
          <cell r="B9217" t="str">
            <v xml:space="preserve">CONTATOR TRIPOLAR, CORRENTE DE 300 A, TENSAO NOMINAL DE *500* V, CATEGORIA AC-2 E AC-3                                                                                                                                                                                                                                                                                                                                                                                                                    </v>
          </cell>
          <cell r="C9217" t="str">
            <v xml:space="preserve">UN    </v>
          </cell>
          <cell r="D9217">
            <v>5913.45</v>
          </cell>
        </row>
        <row r="9218">
          <cell r="A9218">
            <v>1614</v>
          </cell>
          <cell r="B9218" t="str">
            <v xml:space="preserve">CONTATOR TRIPOLAR, CORRENTE DE 32 A, TENSAO NOMINAL DE *500* V, CATEGORIA AC-2 E AC-3                                                                                                                                                                                                                                                                                                                                                                                                                     </v>
          </cell>
          <cell r="C9218" t="str">
            <v xml:space="preserve">UN    </v>
          </cell>
          <cell r="D9218">
            <v>270.26</v>
          </cell>
        </row>
        <row r="9219">
          <cell r="A9219">
            <v>1617</v>
          </cell>
          <cell r="B9219" t="str">
            <v xml:space="preserve">CONTATOR TRIPOLAR, CORRENTE DE 400 A, TENSAO NOMINAL DE *500* V, CATEGORIA AC-2 E AC-3                                                                                                                                                                                                                                                                                                                                                                                                                    </v>
          </cell>
          <cell r="C9219" t="str">
            <v xml:space="preserve">UN    </v>
          </cell>
          <cell r="D9219">
            <v>7059.38</v>
          </cell>
        </row>
        <row r="9220">
          <cell r="A9220">
            <v>1621</v>
          </cell>
          <cell r="B9220" t="str">
            <v xml:space="preserve">CONTATOR TRIPOLAR, CORRENTE DE 45 A, TENSAO NOMINAL DE *500* V, CATEGORIA AC-2 E AC-3                                                                                                                                                                                                                                                                                                                                                                                                                     </v>
          </cell>
          <cell r="C9220" t="str">
            <v xml:space="preserve">UN    </v>
          </cell>
          <cell r="D9220">
            <v>483.36</v>
          </cell>
        </row>
        <row r="9221">
          <cell r="A9221">
            <v>1624</v>
          </cell>
          <cell r="B9221" t="str">
            <v xml:space="preserve">CONTATOR TRIPOLAR, CORRENTE DE 630 A, TENSAO NOMINAL DE *500* V, CATEGORIA AC-2 E AC-3                                                                                                                                                                                                                                                                                                                                                                                                                    </v>
          </cell>
          <cell r="C9221" t="str">
            <v xml:space="preserve">UN    </v>
          </cell>
          <cell r="D9221">
            <v>17352.3</v>
          </cell>
        </row>
        <row r="9222">
          <cell r="A9222">
            <v>1615</v>
          </cell>
          <cell r="B9222" t="str">
            <v xml:space="preserve">CONTATOR TRIPOLAR, CORRENTE DE 75 A, TENSAO NOMINAL DE *500* V, CATEGORIA AC-2 E AC-3                                                                                                                                                                                                                                                                                                                                                                                                                     </v>
          </cell>
          <cell r="C9222" t="str">
            <v xml:space="preserve">UN    </v>
          </cell>
          <cell r="D9222">
            <v>907.68</v>
          </cell>
        </row>
        <row r="9223">
          <cell r="A9223">
            <v>1612</v>
          </cell>
          <cell r="B9223" t="str">
            <v xml:space="preserve">CONTATOR TRIPOLAR, CORRENTE DE 9 A, TENSAO NOMINAL DE *500* V, CATEGORIA AC-2 E AC-3                                                                                                                                                                                                                                                                                                                                                                                                                      </v>
          </cell>
          <cell r="C9223" t="str">
            <v xml:space="preserve">UN    </v>
          </cell>
          <cell r="D9223">
            <v>119.55</v>
          </cell>
        </row>
        <row r="9224">
          <cell r="A9224">
            <v>1618</v>
          </cell>
          <cell r="B9224" t="str">
            <v xml:space="preserve">CONTATOR TRIPOLAR, CORRENTE DE 95 A, TENSAO NOMINAL DE *500* V, CATEGORIA AC-2 E AC-3                                                                                                                                                                                                                                                                                                                                                                                                                     </v>
          </cell>
          <cell r="C9224" t="str">
            <v xml:space="preserve">UN    </v>
          </cell>
          <cell r="D9224">
            <v>1247.29</v>
          </cell>
        </row>
        <row r="9225">
          <cell r="A9225">
            <v>14211</v>
          </cell>
          <cell r="B9225" t="str">
            <v xml:space="preserve">CONTRA-PORCA SEXTAVADA, DIAMETRO NOMINAL 1 3/8", ALTURA 35 MM                                                                                                                                                                                                                                                                                                                                                                                                                                             </v>
          </cell>
          <cell r="C9225" t="str">
            <v xml:space="preserve">UN    </v>
          </cell>
          <cell r="D9225">
            <v>48.63</v>
          </cell>
        </row>
        <row r="9226">
          <cell r="A9226">
            <v>43657</v>
          </cell>
          <cell r="B9226" t="str">
            <v xml:space="preserve">CONTRAMARCO DE ALUMINIO (PERFIL 25) PARA ESQUADRIAS, TIPO CONVENCIONAL / CADEIRINHA, 60 MM (CM-060), INCLUSO CONEXOES, GRAPAS E TRAVAMENTOS                                                                                                                                                                                                                                                                                                                                                               </v>
          </cell>
          <cell r="C9226" t="str">
            <v xml:space="preserve">M     </v>
          </cell>
          <cell r="D9226">
            <v>6.82</v>
          </cell>
        </row>
        <row r="9227">
          <cell r="A9227">
            <v>38200</v>
          </cell>
          <cell r="B9227" t="str">
            <v xml:space="preserve">CORDA DE POLIAMIDA 12 MM TIPO BOMBEIRO, PARA TRABALHO EM ALTURA                                                                                                                                                                                                                                                                                                                                                                                                                                           </v>
          </cell>
          <cell r="C9227" t="str">
            <v xml:space="preserve">100M  </v>
          </cell>
          <cell r="D9227">
            <v>597.13</v>
          </cell>
        </row>
        <row r="9228">
          <cell r="A9228">
            <v>39269</v>
          </cell>
          <cell r="B9228" t="str">
            <v xml:space="preserve">CORDAO DE COBRE, FLEXIVEL, TORCIDO, CLASSE 4 OU 5, ISOLACAO EM PVC/D, 300 V, 2 CONDUTORES DE 0,5 MM2                                                                                                                                                                                                                                                                                                                                                                                                      </v>
          </cell>
          <cell r="C9228" t="str">
            <v xml:space="preserve">M     </v>
          </cell>
          <cell r="D9228">
            <v>1.44</v>
          </cell>
        </row>
        <row r="9229">
          <cell r="A9229">
            <v>11889</v>
          </cell>
          <cell r="B9229" t="str">
            <v xml:space="preserve">CORDAO DE COBRE, FLEXIVEL, TORCIDO, CLASSE 4 OU 5, ISOLACAO EM PVC/D, 300 V, 2 CONDUTORES DE 0,75 MM2                                                                                                                                                                                                                                                                                                                                                                                                     </v>
          </cell>
          <cell r="C9229" t="str">
            <v xml:space="preserve">M     </v>
          </cell>
          <cell r="D9229">
            <v>1.97</v>
          </cell>
        </row>
        <row r="9230">
          <cell r="A9230">
            <v>39270</v>
          </cell>
          <cell r="B9230" t="str">
            <v xml:space="preserve">CORDAO DE COBRE, FLEXIVEL, TORCIDO, CLASSE 4 OU 5, ISOLACAO EM PVC/D, 300 V, 2 CONDUTORES DE 1,0 MM2                                                                                                                                                                                                                                                                                                                                                                                                      </v>
          </cell>
          <cell r="C9230" t="str">
            <v xml:space="preserve">M     </v>
          </cell>
          <cell r="D9230">
            <v>2.56</v>
          </cell>
        </row>
        <row r="9231">
          <cell r="A9231">
            <v>11890</v>
          </cell>
          <cell r="B9231" t="str">
            <v xml:space="preserve">CORDAO DE COBRE, FLEXIVEL, TORCIDO, CLASSE 4 OU 5, ISOLACAO EM PVC/D, 300 V, 2 CONDUTORES DE 1,5 MM2                                                                                                                                                                                                                                                                                                                                                                                                      </v>
          </cell>
          <cell r="C9231" t="str">
            <v xml:space="preserve">M     </v>
          </cell>
          <cell r="D9231">
            <v>3.49</v>
          </cell>
        </row>
        <row r="9232">
          <cell r="A9232">
            <v>11891</v>
          </cell>
          <cell r="B9232" t="str">
            <v xml:space="preserve">CORDAO DE COBRE, FLEXIVEL, TORCIDO, CLASSE 4 OU 5, ISOLACAO EM PVC/D, 300 V, 2 CONDUTORES DE 2,5 MM2                                                                                                                                                                                                                                                                                                                                                                                                      </v>
          </cell>
          <cell r="C9232" t="str">
            <v xml:space="preserve">M     </v>
          </cell>
          <cell r="D9232">
            <v>5.66</v>
          </cell>
        </row>
        <row r="9233">
          <cell r="A9233">
            <v>11892</v>
          </cell>
          <cell r="B9233" t="str">
            <v xml:space="preserve">CORDAO DE COBRE, FLEXIVEL, TORCIDO, CLASSE 4 OU 5, ISOLACAO EM PVC/D, 300 V, 2 CONDUTORES DE 4 MM2                                                                                                                                                                                                                                                                                                                                                                                                        </v>
          </cell>
          <cell r="C9233" t="str">
            <v xml:space="preserve">M     </v>
          </cell>
          <cell r="D9233">
            <v>9.25</v>
          </cell>
        </row>
        <row r="9234">
          <cell r="A9234">
            <v>37601</v>
          </cell>
          <cell r="B9234" t="str">
            <v xml:space="preserve">CORDEL DETONANTE, NP 05 G/M                                                                                                                                                                                                                                                                                                                                                                                                                                                                               </v>
          </cell>
          <cell r="C9234" t="str">
            <v xml:space="preserve">M     </v>
          </cell>
          <cell r="D9234">
            <v>8.0299999999999994</v>
          </cell>
        </row>
        <row r="9235">
          <cell r="A9235">
            <v>1634</v>
          </cell>
          <cell r="B9235" t="str">
            <v xml:space="preserve">CORDEL DETONANTE, NP 10 G/M                                                                                                                                                                                                                                                                                                                                                                                                                                                                               </v>
          </cell>
          <cell r="C9235" t="str">
            <v xml:space="preserve">M     </v>
          </cell>
          <cell r="D9235">
            <v>8.3000000000000007</v>
          </cell>
        </row>
        <row r="9236">
          <cell r="A9236">
            <v>44274</v>
          </cell>
          <cell r="B9236" t="str">
            <v xml:space="preserve">COROA PARA PERFURATRIZ T38, D = 2 1/2", 6 X 4 BOTOES BALISTICOS, FACE PLANA                                                                                                                                                                                                                                                                                                                                                                                                                               </v>
          </cell>
          <cell r="C9236" t="str">
            <v xml:space="preserve">UN    </v>
          </cell>
          <cell r="D9236">
            <v>692.64</v>
          </cell>
        </row>
        <row r="9237">
          <cell r="A9237">
            <v>5086</v>
          </cell>
          <cell r="B9237" t="str">
            <v xml:space="preserve">CORRENTE DE ELO CURTO COMUM, SOLDADA, GALVANIZADA, ESPESSURA DO ELO = 1/2" (12,5 MM)                                                                                                                                                                                                                                                                                                                                                                                                                      </v>
          </cell>
          <cell r="C9237" t="str">
            <v xml:space="preserve">KG    </v>
          </cell>
          <cell r="D9237">
            <v>31.71</v>
          </cell>
        </row>
        <row r="9238">
          <cell r="A9238">
            <v>11280</v>
          </cell>
          <cell r="B9238" t="str">
            <v xml:space="preserve">CORTADEIRA DE PISO DE CONCRETO E ASFALTO, PARA DISCO PADRAO DE DIAMETRO 350 MM (14") OU 450 MM (18"), MOTOR A GASOLINA, POTENCIA 13 HP, SEM DISCO                                                                                                                                                                                                                                                                                                                                                         </v>
          </cell>
          <cell r="C9238" t="str">
            <v xml:space="preserve">UN    </v>
          </cell>
          <cell r="D9238">
            <v>11743.22</v>
          </cell>
        </row>
        <row r="9239">
          <cell r="A9239">
            <v>40519</v>
          </cell>
          <cell r="B9239" t="str">
            <v xml:space="preserve">CORTADEIRA HIDRAULICA DE VERGALHAO, PARA ACO DE DIAMETRO ATE 50 MM, MOTOR ELETRICO TRIFASICO, POTENCIA DE 5,5 HP A 7,5 HP                                                                                                                                                                                                                                                                                                                                                                                 </v>
          </cell>
          <cell r="C9239" t="str">
            <v xml:space="preserve">UN    </v>
          </cell>
          <cell r="D9239">
            <v>96807.14</v>
          </cell>
        </row>
        <row r="9240">
          <cell r="A9240">
            <v>39869</v>
          </cell>
          <cell r="B9240" t="str">
            <v xml:space="preserve">COTOVELO BRONZE/LATAO SEM ANEL DE SOLDA, BOLSA X ROSCA F, 15MM X 1/2"                                                                                                                                                                                                                                                                                                                                                                                                                                     </v>
          </cell>
          <cell r="C9240" t="str">
            <v xml:space="preserve">UN    </v>
          </cell>
          <cell r="D9240">
            <v>13.86</v>
          </cell>
        </row>
        <row r="9241">
          <cell r="A9241">
            <v>39870</v>
          </cell>
          <cell r="B9241" t="str">
            <v xml:space="preserve">COTOVELO BRONZE/LATAO SEM ANEL DE SOLDA, BOLSA X ROSCA F, 22MM X 1/2"                                                                                                                                                                                                                                                                                                                                                                                                                                     </v>
          </cell>
          <cell r="C9241" t="str">
            <v xml:space="preserve">UN    </v>
          </cell>
          <cell r="D9241">
            <v>21.21</v>
          </cell>
        </row>
        <row r="9242">
          <cell r="A9242">
            <v>39871</v>
          </cell>
          <cell r="B9242" t="str">
            <v xml:space="preserve">COTOVELO BRONZE/LATAO SEM ANEL DE SOLDA, BOLSA X ROSCA F, 22MM X 3/4"                                                                                                                                                                                                                                                                                                                                                                                                                                     </v>
          </cell>
          <cell r="C9242" t="str">
            <v xml:space="preserve">UN    </v>
          </cell>
          <cell r="D9242">
            <v>23.77</v>
          </cell>
        </row>
        <row r="9243">
          <cell r="A9243">
            <v>12722</v>
          </cell>
          <cell r="B9243" t="str">
            <v xml:space="preserve">COTOVELO DE COBRE 90 GRAUS SEM ANEL DE SOLDA, BOLSA X BOLSA, 104 MM                                                                                                                                                                                                                                                                                                                                                                                                                                       </v>
          </cell>
          <cell r="C9243" t="str">
            <v xml:space="preserve">UN    </v>
          </cell>
          <cell r="D9243">
            <v>795.52</v>
          </cell>
        </row>
        <row r="9244">
          <cell r="A9244">
            <v>12714</v>
          </cell>
          <cell r="B9244" t="str">
            <v xml:space="preserve">COTOVELO DE COBRE 90 GRAUS SEM ANEL DE SOLDA, BOLSA X BOLSA, 15 MM                                                                                                                                                                                                                                                                                                                                                                                                                                        </v>
          </cell>
          <cell r="C9244" t="str">
            <v xml:space="preserve">UN    </v>
          </cell>
          <cell r="D9244">
            <v>5.19</v>
          </cell>
        </row>
        <row r="9245">
          <cell r="A9245">
            <v>12715</v>
          </cell>
          <cell r="B9245" t="str">
            <v xml:space="preserve">COTOVELO DE COBRE 90 GRAUS SEM ANEL DE SOLDA, BOLSA X BOLSA, 22 MM                                                                                                                                                                                                                                                                                                                                                                                                                                        </v>
          </cell>
          <cell r="C9245" t="str">
            <v xml:space="preserve">UN    </v>
          </cell>
          <cell r="D9245">
            <v>11.72</v>
          </cell>
        </row>
        <row r="9246">
          <cell r="A9246">
            <v>12716</v>
          </cell>
          <cell r="B9246" t="str">
            <v xml:space="preserve">COTOVELO DE COBRE 90 GRAUS SEM ANEL DE SOLDA, BOLSA X BOLSA, 28 MM                                                                                                                                                                                                                                                                                                                                                                                                                                        </v>
          </cell>
          <cell r="C9246" t="str">
            <v xml:space="preserve">UN    </v>
          </cell>
          <cell r="D9246">
            <v>20.13</v>
          </cell>
        </row>
        <row r="9247">
          <cell r="A9247">
            <v>12717</v>
          </cell>
          <cell r="B9247" t="str">
            <v xml:space="preserve">COTOVELO DE COBRE 90 GRAUS SEM ANEL DE SOLDA, BOLSA X BOLSA, 35 MM                                                                                                                                                                                                                                                                                                                                                                                                                                        </v>
          </cell>
          <cell r="C9247" t="str">
            <v xml:space="preserve">UN    </v>
          </cell>
          <cell r="D9247">
            <v>39.57</v>
          </cell>
        </row>
        <row r="9248">
          <cell r="A9248">
            <v>12718</v>
          </cell>
          <cell r="B9248" t="str">
            <v xml:space="preserve">COTOVELO DE COBRE 90 GRAUS SEM ANEL DE SOLDA, BOLSA X BOLSA, 42 MM                                                                                                                                                                                                                                                                                                                                                                                                                                        </v>
          </cell>
          <cell r="C9248" t="str">
            <v xml:space="preserve">UN    </v>
          </cell>
          <cell r="D9248">
            <v>60.74</v>
          </cell>
        </row>
        <row r="9249">
          <cell r="A9249">
            <v>12719</v>
          </cell>
          <cell r="B9249" t="str">
            <v xml:space="preserve">COTOVELO DE COBRE 90 GRAUS SEM ANEL DE SOLDA, BOLSA X BOLSA, 54 MM                                                                                                                                                                                                                                                                                                                                                                                                                                        </v>
          </cell>
          <cell r="C9249" t="str">
            <v xml:space="preserve">UN    </v>
          </cell>
          <cell r="D9249">
            <v>96.42</v>
          </cell>
        </row>
        <row r="9250">
          <cell r="A9250">
            <v>12720</v>
          </cell>
          <cell r="B9250" t="str">
            <v xml:space="preserve">COTOVELO DE COBRE 90 GRAUS SEM ANEL DE SOLDA, BOLSA X BOLSA, 66 MM                                                                                                                                                                                                                                                                                                                                                                                                                                        </v>
          </cell>
          <cell r="C9250" t="str">
            <v xml:space="preserve">UN    </v>
          </cell>
          <cell r="D9250">
            <v>335.73</v>
          </cell>
        </row>
        <row r="9251">
          <cell r="A9251">
            <v>12721</v>
          </cell>
          <cell r="B9251" t="str">
            <v xml:space="preserve">COTOVELO DE COBRE 90 GRAUS SEM ANEL DE SOLDA, BOLSA X BOLSA, 79 MM                                                                                                                                                                                                                                                                                                                                                                                                                                        </v>
          </cell>
          <cell r="C9251" t="str">
            <v xml:space="preserve">UN    </v>
          </cell>
          <cell r="D9251">
            <v>321.94</v>
          </cell>
        </row>
        <row r="9252">
          <cell r="A9252">
            <v>3468</v>
          </cell>
          <cell r="B9252" t="str">
            <v xml:space="preserve">COTOVELO DE REDUCAO 90 GRAUS DE FERRO GALVANIZADO, COM ROSCA BSP, DE 1 1/2" X 1"                                                                                                                                                                                                                                                                                                                                                                                                                          </v>
          </cell>
          <cell r="C9252" t="str">
            <v xml:space="preserve">UN    </v>
          </cell>
          <cell r="D9252">
            <v>47.39</v>
          </cell>
        </row>
        <row r="9253">
          <cell r="A9253">
            <v>3465</v>
          </cell>
          <cell r="B9253" t="str">
            <v xml:space="preserve">COTOVELO DE REDUCAO 90 GRAUS DE FERRO GALVANIZADO, COM ROSCA BSP, DE 1 1/2" X 3/4"                                                                                                                                                                                                                                                                                                                                                                                                                        </v>
          </cell>
          <cell r="C9253" t="str">
            <v xml:space="preserve">UN    </v>
          </cell>
          <cell r="D9253">
            <v>47.37</v>
          </cell>
        </row>
        <row r="9254">
          <cell r="A9254">
            <v>12403</v>
          </cell>
          <cell r="B9254" t="str">
            <v xml:space="preserve">COTOVELO DE REDUCAO 90 GRAUS DE FERRO GALVANIZADO, COM ROSCA BSP, DE 1 1/4" X 1"                                                                                                                                                                                                                                                                                                                                                                                                                          </v>
          </cell>
          <cell r="C9254" t="str">
            <v xml:space="preserve">UN    </v>
          </cell>
          <cell r="D9254">
            <v>33.76</v>
          </cell>
        </row>
        <row r="9255">
          <cell r="A9255">
            <v>3463</v>
          </cell>
          <cell r="B9255" t="str">
            <v xml:space="preserve">COTOVELO DE REDUCAO 90 GRAUS DE FERRO GALVANIZADO, COM ROSCA BSP, DE 1" X 1/2"                                                                                                                                                                                                                                                                                                                                                                                                                            </v>
          </cell>
          <cell r="C9255" t="str">
            <v xml:space="preserve">UN    </v>
          </cell>
          <cell r="D9255">
            <v>19.73</v>
          </cell>
        </row>
        <row r="9256">
          <cell r="A9256">
            <v>3464</v>
          </cell>
          <cell r="B9256" t="str">
            <v xml:space="preserve">COTOVELO DE REDUCAO 90 GRAUS DE FERRO GALVANIZADO, COM ROSCA BSP, DE 1" X 3/4"                                                                                                                                                                                                                                                                                                                                                                                                                            </v>
          </cell>
          <cell r="C9256" t="str">
            <v xml:space="preserve">UN    </v>
          </cell>
          <cell r="D9256">
            <v>19.73</v>
          </cell>
        </row>
        <row r="9257">
          <cell r="A9257">
            <v>3466</v>
          </cell>
          <cell r="B9257" t="str">
            <v xml:space="preserve">COTOVELO DE REDUCAO 90 GRAUS DE FERRO GALVANIZADO, COM ROSCA BSP, DE 2 1/2" X 2"                                                                                                                                                                                                                                                                                                                                                                                                                          </v>
          </cell>
          <cell r="C9257" t="str">
            <v xml:space="preserve">UN    </v>
          </cell>
          <cell r="D9257">
            <v>120.31</v>
          </cell>
        </row>
        <row r="9258">
          <cell r="A9258">
            <v>3467</v>
          </cell>
          <cell r="B9258" t="str">
            <v xml:space="preserve">COTOVELO DE REDUCAO 90 GRAUS DE FERRO GALVANIZADO, COM ROSCA BSP, DE 2" X 1 1/2"                                                                                                                                                                                                                                                                                                                                                                                                                          </v>
          </cell>
          <cell r="C9258" t="str">
            <v xml:space="preserve">UN    </v>
          </cell>
          <cell r="D9258">
            <v>67.95</v>
          </cell>
        </row>
        <row r="9259">
          <cell r="A9259">
            <v>3462</v>
          </cell>
          <cell r="B9259" t="str">
            <v xml:space="preserve">COTOVELO DE REDUCAO 90 GRAUS DE FERRO GALVANIZADO, COM ROSCA BSP, DE 3/4" X 1/2"                                                                                                                                                                                                                                                                                                                                                                                                                          </v>
          </cell>
          <cell r="C9259" t="str">
            <v xml:space="preserve">UN    </v>
          </cell>
          <cell r="D9259">
            <v>13.01</v>
          </cell>
        </row>
        <row r="9260">
          <cell r="A9260">
            <v>3446</v>
          </cell>
          <cell r="B9260" t="str">
            <v xml:space="preserve">COTOVELO 45 GRAUS DE FERRO GALVANIZADO, COM ROSCA BSP, DE 1 1/2"                                                                                                                                                                                                                                                                                                                                                                                                                                          </v>
          </cell>
          <cell r="C9260" t="str">
            <v xml:space="preserve">UN    </v>
          </cell>
          <cell r="D9260">
            <v>40.06</v>
          </cell>
        </row>
        <row r="9261">
          <cell r="A9261">
            <v>3445</v>
          </cell>
          <cell r="B9261" t="str">
            <v xml:space="preserve">COTOVELO 45 GRAUS DE FERRO GALVANIZADO, COM ROSCA BSP, DE 1 1/4"                                                                                                                                                                                                                                                                                                                                                                                                                                          </v>
          </cell>
          <cell r="C9261" t="str">
            <v xml:space="preserve">UN    </v>
          </cell>
          <cell r="D9261">
            <v>32.700000000000003</v>
          </cell>
        </row>
        <row r="9262">
          <cell r="A9262">
            <v>3441</v>
          </cell>
          <cell r="B9262" t="str">
            <v xml:space="preserve">COTOVELO 45 GRAUS DE FERRO GALVANIZADO, COM ROSCA BSP, DE 1/2"                                                                                                                                                                                                                                                                                                                                                                                                                                            </v>
          </cell>
          <cell r="C9262" t="str">
            <v xml:space="preserve">UN    </v>
          </cell>
          <cell r="D9262">
            <v>9.23</v>
          </cell>
        </row>
        <row r="9263">
          <cell r="A9263">
            <v>3444</v>
          </cell>
          <cell r="B9263" t="str">
            <v xml:space="preserve">COTOVELO 45 GRAUS DE FERRO GALVANIZADO, COM ROSCA BSP, DE 1"                                                                                                                                                                                                                                                                                                                                                                                                                                              </v>
          </cell>
          <cell r="C9263" t="str">
            <v xml:space="preserve">UN    </v>
          </cell>
          <cell r="D9263">
            <v>20.13</v>
          </cell>
        </row>
        <row r="9264">
          <cell r="A9264">
            <v>12402</v>
          </cell>
          <cell r="B9264" t="str">
            <v xml:space="preserve">COTOVELO 45 GRAUS DE FERRO GALVANIZADO, COM ROSCA BSP, DE 2 1/2"                                                                                                                                                                                                                                                                                                                                                                                                                                          </v>
          </cell>
          <cell r="C9264" t="str">
            <v xml:space="preserve">UN    </v>
          </cell>
          <cell r="D9264">
            <v>112.6</v>
          </cell>
        </row>
        <row r="9265">
          <cell r="A9265">
            <v>3447</v>
          </cell>
          <cell r="B9265" t="str">
            <v xml:space="preserve">COTOVELO 45 GRAUS DE FERRO GALVANIZADO, COM ROSCA BSP, DE 2"                                                                                                                                                                                                                                                                                                                                                                                                                                              </v>
          </cell>
          <cell r="C9265" t="str">
            <v xml:space="preserve">UN    </v>
          </cell>
          <cell r="D9265">
            <v>58.25</v>
          </cell>
        </row>
        <row r="9266">
          <cell r="A9266">
            <v>3442</v>
          </cell>
          <cell r="B9266" t="str">
            <v xml:space="preserve">COTOVELO 45 GRAUS DE FERRO GALVANIZADO, COM ROSCA BSP, DE 3/4"                                                                                                                                                                                                                                                                                                                                                                                                                                            </v>
          </cell>
          <cell r="C9266" t="str">
            <v xml:space="preserve">UN    </v>
          </cell>
          <cell r="D9266">
            <v>13.8</v>
          </cell>
        </row>
        <row r="9267">
          <cell r="A9267">
            <v>3448</v>
          </cell>
          <cell r="B9267" t="str">
            <v xml:space="preserve">COTOVELO 45 GRAUS DE FERRO GALVANIZADO, COM ROSCA BSP, DE 3"                                                                                                                                                                                                                                                                                                                                                                                                                                              </v>
          </cell>
          <cell r="C9267" t="str">
            <v xml:space="preserve">UN    </v>
          </cell>
          <cell r="D9267">
            <v>164.62</v>
          </cell>
        </row>
        <row r="9268">
          <cell r="A9268">
            <v>3449</v>
          </cell>
          <cell r="B9268" t="str">
            <v xml:space="preserve">COTOVELO 45 GRAUS DE FERRO GALVANIZADO, COM ROSCA BSP, DE 4"                                                                                                                                                                                                                                                                                                                                                                                                                                              </v>
          </cell>
          <cell r="C9268" t="str">
            <v xml:space="preserve">UN    </v>
          </cell>
          <cell r="D9268">
            <v>288.45</v>
          </cell>
        </row>
        <row r="9269">
          <cell r="A9269">
            <v>37438</v>
          </cell>
          <cell r="B9269" t="str">
            <v xml:space="preserve">COTOVELO 45 GRAUS, PEAD PE 100, DE 125 MM, PARA ELETROFUSAO                                                                                                                                                                                                                                                                                                                                                                                                                                               </v>
          </cell>
          <cell r="C9269" t="str">
            <v xml:space="preserve">UN    </v>
          </cell>
          <cell r="D9269">
            <v>225.98</v>
          </cell>
        </row>
        <row r="9270">
          <cell r="A9270">
            <v>37439</v>
          </cell>
          <cell r="B9270" t="str">
            <v xml:space="preserve">COTOVELO 45 GRAUS, PEAD PE 100, DE 200 MM, PARA ELETROFUSAO                                                                                                                                                                                                                                                                                                                                                                                                                                               </v>
          </cell>
          <cell r="C9270" t="str">
            <v xml:space="preserve">UN    </v>
          </cell>
          <cell r="D9270">
            <v>1477.45</v>
          </cell>
        </row>
        <row r="9271">
          <cell r="A9271">
            <v>37435</v>
          </cell>
          <cell r="B9271" t="str">
            <v xml:space="preserve">COTOVELO 45 GRAUS, PEAD PE 100, DE 32 MM, PARA ELETROFUSAO                                                                                                                                                                                                                                                                                                                                                                                                                                                </v>
          </cell>
          <cell r="C9271" t="str">
            <v xml:space="preserve">UN    </v>
          </cell>
          <cell r="D9271">
            <v>26.55</v>
          </cell>
        </row>
        <row r="9272">
          <cell r="A9272">
            <v>37436</v>
          </cell>
          <cell r="B9272" t="str">
            <v xml:space="preserve">COTOVELO 45 GRAUS, PEAD PE 100, DE 40 MM, PARA ELETROFUSAO                                                                                                                                                                                                                                                                                                                                                                                                                                                </v>
          </cell>
          <cell r="C9272" t="str">
            <v xml:space="preserve">UN    </v>
          </cell>
          <cell r="D9272">
            <v>31.34</v>
          </cell>
        </row>
        <row r="9273">
          <cell r="A9273">
            <v>37437</v>
          </cell>
          <cell r="B9273" t="str">
            <v xml:space="preserve">COTOVELO 45 GRAUS, PEAD PE 100, DE 63 MM, PARA ELETROFUSAO                                                                                                                                                                                                                                                                                                                                                                                                                                                </v>
          </cell>
          <cell r="C9273" t="str">
            <v xml:space="preserve">UN    </v>
          </cell>
          <cell r="D9273">
            <v>45.33</v>
          </cell>
        </row>
        <row r="9274">
          <cell r="A9274">
            <v>3473</v>
          </cell>
          <cell r="B9274" t="str">
            <v xml:space="preserve">COTOVELO 90 GRAUS DE FERRO GALVANIZADO, COM ROSCA BSP MACHO/FEMEA, DE 1 1/2"                                                                                                                                                                                                                                                                                                                                                                                                                              </v>
          </cell>
          <cell r="C9274" t="str">
            <v xml:space="preserve">UN    </v>
          </cell>
          <cell r="D9274">
            <v>45.29</v>
          </cell>
        </row>
        <row r="9275">
          <cell r="A9275">
            <v>3474</v>
          </cell>
          <cell r="B9275" t="str">
            <v xml:space="preserve">COTOVELO 90 GRAUS DE FERRO GALVANIZADO, COM ROSCA BSP MACHO/FEMEA, DE 1 1/4"                                                                                                                                                                                                                                                                                                                                                                                                                              </v>
          </cell>
          <cell r="C9275" t="str">
            <v xml:space="preserve">UN    </v>
          </cell>
          <cell r="D9275">
            <v>37.33</v>
          </cell>
        </row>
        <row r="9276">
          <cell r="A9276">
            <v>3450</v>
          </cell>
          <cell r="B9276" t="str">
            <v xml:space="preserve">COTOVELO 90 GRAUS DE FERRO GALVANIZADO, COM ROSCA BSP MACHO/FEMEA, DE 1/2"                                                                                                                                                                                                                                                                                                                                                                                                                                </v>
          </cell>
          <cell r="C9276" t="str">
            <v xml:space="preserve">UN    </v>
          </cell>
          <cell r="D9276">
            <v>10.82</v>
          </cell>
        </row>
        <row r="9277">
          <cell r="A9277">
            <v>3443</v>
          </cell>
          <cell r="B9277" t="str">
            <v xml:space="preserve">COTOVELO 90 GRAUS DE FERRO GALVANIZADO, COM ROSCA BSP MACHO/FEMEA, DE 1"                                                                                                                                                                                                                                                                                                                                                                                                                                  </v>
          </cell>
          <cell r="C9277" t="str">
            <v xml:space="preserve">UN    </v>
          </cell>
          <cell r="D9277">
            <v>23.22</v>
          </cell>
        </row>
        <row r="9278">
          <cell r="A9278">
            <v>3453</v>
          </cell>
          <cell r="B9278" t="str">
            <v xml:space="preserve">COTOVELO 90 GRAUS DE FERRO GALVANIZADO, COM ROSCA BSP MACHO/FEMEA, DE 2 1/2"                                                                                                                                                                                                                                                                                                                                                                                                                              </v>
          </cell>
          <cell r="C9278" t="str">
            <v xml:space="preserve">UN    </v>
          </cell>
          <cell r="D9278">
            <v>132.19999999999999</v>
          </cell>
        </row>
        <row r="9279">
          <cell r="A9279">
            <v>3452</v>
          </cell>
          <cell r="B9279" t="str">
            <v xml:space="preserve">COTOVELO 90 GRAUS DE FERRO GALVANIZADO, COM ROSCA BSP MACHO/FEMEA, DE 2"                                                                                                                                                                                                                                                                                                                                                                                                                                  </v>
          </cell>
          <cell r="C9279" t="str">
            <v xml:space="preserve">UN    </v>
          </cell>
          <cell r="D9279">
            <v>65.25</v>
          </cell>
        </row>
        <row r="9280">
          <cell r="A9280">
            <v>3451</v>
          </cell>
          <cell r="B9280" t="str">
            <v xml:space="preserve">COTOVELO 90 GRAUS DE FERRO GALVANIZADO, COM ROSCA BSP MACHO/FEMEA, DE 3/4"                                                                                                                                                                                                                                                                                                                                                                                                                                </v>
          </cell>
          <cell r="C9280" t="str">
            <v xml:space="preserve">UN    </v>
          </cell>
          <cell r="D9280">
            <v>12.94</v>
          </cell>
        </row>
        <row r="9281">
          <cell r="A9281">
            <v>3454</v>
          </cell>
          <cell r="B9281" t="str">
            <v xml:space="preserve">COTOVELO 90 GRAUS DE FERRO GALVANIZADO, COM ROSCA BSP MACHO/FEMEA, DE 3"                                                                                                                                                                                                                                                                                                                                                                                                                                  </v>
          </cell>
          <cell r="C9281" t="str">
            <v xml:space="preserve">UN    </v>
          </cell>
          <cell r="D9281">
            <v>201.07</v>
          </cell>
        </row>
        <row r="9282">
          <cell r="A9282">
            <v>3458</v>
          </cell>
          <cell r="B9282" t="str">
            <v xml:space="preserve">COTOVELO 90 GRAUS DE FERRO GALVANIZADO, COM ROSCA BSP, DE 1 1/2"                                                                                                                                                                                                                                                                                                                                                                                                                                          </v>
          </cell>
          <cell r="C9282" t="str">
            <v xml:space="preserve">UN    </v>
          </cell>
          <cell r="D9282">
            <v>36.299999999999997</v>
          </cell>
        </row>
        <row r="9283">
          <cell r="A9283">
            <v>3457</v>
          </cell>
          <cell r="B9283" t="str">
            <v xml:space="preserve">COTOVELO 90 GRAUS DE FERRO GALVANIZADO, COM ROSCA BSP, DE 1 1/4"                                                                                                                                                                                                                                                                                                                                                                                                                                          </v>
          </cell>
          <cell r="C9283" t="str">
            <v xml:space="preserve">UN    </v>
          </cell>
          <cell r="D9283">
            <v>27.25</v>
          </cell>
        </row>
        <row r="9284">
          <cell r="A9284">
            <v>3455</v>
          </cell>
          <cell r="B9284" t="str">
            <v xml:space="preserve">COTOVELO 90 GRAUS DE FERRO GALVANIZADO, COM ROSCA BSP, DE 1/2"                                                                                                                                                                                                                                                                                                                                                                                                                                            </v>
          </cell>
          <cell r="C9284" t="str">
            <v xml:space="preserve">UN    </v>
          </cell>
          <cell r="D9284">
            <v>7.74</v>
          </cell>
        </row>
        <row r="9285">
          <cell r="A9285">
            <v>3472</v>
          </cell>
          <cell r="B9285" t="str">
            <v xml:space="preserve">COTOVELO 90 GRAUS DE FERRO GALVANIZADO, COM ROSCA BSP, DE 1"                                                                                                                                                                                                                                                                                                                                                                                                                                              </v>
          </cell>
          <cell r="C9285" t="str">
            <v xml:space="preserve">UN    </v>
          </cell>
          <cell r="D9285">
            <v>17.39</v>
          </cell>
        </row>
        <row r="9286">
          <cell r="A9286">
            <v>3470</v>
          </cell>
          <cell r="B9286" t="str">
            <v xml:space="preserve">COTOVELO 90 GRAUS DE FERRO GALVANIZADO, COM ROSCA BSP, DE 2 1/2"                                                                                                                                                                                                                                                                                                                                                                                                                                          </v>
          </cell>
          <cell r="C9286" t="str">
            <v xml:space="preserve">UN    </v>
          </cell>
          <cell r="D9286">
            <v>101.37</v>
          </cell>
        </row>
        <row r="9287">
          <cell r="A9287">
            <v>3471</v>
          </cell>
          <cell r="B9287" t="str">
            <v xml:space="preserve">COTOVELO 90 GRAUS DE FERRO GALVANIZADO, COM ROSCA BSP, DE 2"                                                                                                                                                                                                                                                                                                                                                                                                                                              </v>
          </cell>
          <cell r="C9287" t="str">
            <v xml:space="preserve">UN    </v>
          </cell>
          <cell r="D9287">
            <v>55.7</v>
          </cell>
        </row>
        <row r="9288">
          <cell r="A9288">
            <v>3456</v>
          </cell>
          <cell r="B9288" t="str">
            <v xml:space="preserve">COTOVELO 90 GRAUS DE FERRO GALVANIZADO, COM ROSCA BSP, DE 3/4"                                                                                                                                                                                                                                                                                                                                                                                                                                            </v>
          </cell>
          <cell r="C9288" t="str">
            <v xml:space="preserve">UN    </v>
          </cell>
          <cell r="D9288">
            <v>11.58</v>
          </cell>
        </row>
        <row r="9289">
          <cell r="A9289">
            <v>3459</v>
          </cell>
          <cell r="B9289" t="str">
            <v xml:space="preserve">COTOVELO 90 GRAUS DE FERRO GALVANIZADO, COM ROSCA BSP, DE 3"                                                                                                                                                                                                                                                                                                                                                                                                                                              </v>
          </cell>
          <cell r="C9289" t="str">
            <v xml:space="preserve">UN    </v>
          </cell>
          <cell r="D9289">
            <v>142.97999999999999</v>
          </cell>
        </row>
        <row r="9290">
          <cell r="A9290">
            <v>3469</v>
          </cell>
          <cell r="B9290" t="str">
            <v xml:space="preserve">COTOVELO 90 GRAUS DE FERRO GALVANIZADO, COM ROSCA BSP, DE 4"                                                                                                                                                                                                                                                                                                                                                                                                                                              </v>
          </cell>
          <cell r="C9290" t="str">
            <v xml:space="preserve">UN    </v>
          </cell>
          <cell r="D9290">
            <v>271.92</v>
          </cell>
        </row>
        <row r="9291">
          <cell r="A9291">
            <v>3460</v>
          </cell>
          <cell r="B9291" t="str">
            <v xml:space="preserve">COTOVELO 90 GRAUS DE FERRO GALVANIZADO, COM ROSCA BSP, DE 5"                                                                                                                                                                                                                                                                                                                                                                                                                                              </v>
          </cell>
          <cell r="C9291" t="str">
            <v xml:space="preserve">UN    </v>
          </cell>
          <cell r="D9291">
            <v>396.77</v>
          </cell>
        </row>
        <row r="9292">
          <cell r="A9292">
            <v>3461</v>
          </cell>
          <cell r="B9292" t="str">
            <v xml:space="preserve">COTOVELO 90 GRAUS DE FERRO GALVANIZADO, COM ROSCA BSP, DE 6"                                                                                                                                                                                                                                                                                                                                                                                                                                              </v>
          </cell>
          <cell r="C9292" t="str">
            <v xml:space="preserve">UN    </v>
          </cell>
          <cell r="D9292">
            <v>1014.11</v>
          </cell>
        </row>
        <row r="9293">
          <cell r="A9293">
            <v>37433</v>
          </cell>
          <cell r="B9293" t="str">
            <v xml:space="preserve">COTOVELO 90 GRAUS, PEAD PE 100, DE 125 MM, PARA ELETROFUSAO                                                                                                                                                                                                                                                                                                                                                                                                                                               </v>
          </cell>
          <cell r="C9293" t="str">
            <v xml:space="preserve">UN    </v>
          </cell>
          <cell r="D9293">
            <v>225.98</v>
          </cell>
        </row>
        <row r="9294">
          <cell r="A9294">
            <v>37430</v>
          </cell>
          <cell r="B9294" t="str">
            <v xml:space="preserve">COTOVELO 90 GRAUS, PEAD PE 100, DE 20 MM, PARA ELETROFUSAO                                                                                                                                                                                                                                                                                                                                                                                                                                                </v>
          </cell>
          <cell r="C9294" t="str">
            <v xml:space="preserve">UN    </v>
          </cell>
          <cell r="D9294">
            <v>28.32</v>
          </cell>
        </row>
        <row r="9295">
          <cell r="A9295">
            <v>37434</v>
          </cell>
          <cell r="B9295" t="str">
            <v xml:space="preserve">COTOVELO 90 GRAUS, PEAD PE 100, DE 200 MM, PARA ELETROFUSAO                                                                                                                                                                                                                                                                                                                                                                                                                                               </v>
          </cell>
          <cell r="C9295" t="str">
            <v xml:space="preserve">UN    </v>
          </cell>
          <cell r="D9295">
            <v>2107.04</v>
          </cell>
        </row>
        <row r="9296">
          <cell r="A9296">
            <v>37431</v>
          </cell>
          <cell r="B9296" t="str">
            <v xml:space="preserve">COTOVELO 90 GRAUS, PEAD PE 100, DE 32 MM, PARA ELETROFUSAO                                                                                                                                                                                                                                                                                                                                                                                                                                                </v>
          </cell>
          <cell r="C9296" t="str">
            <v xml:space="preserve">UN    </v>
          </cell>
          <cell r="D9296">
            <v>38.409999999999997</v>
          </cell>
        </row>
        <row r="9297">
          <cell r="A9297">
            <v>37432</v>
          </cell>
          <cell r="B9297" t="str">
            <v xml:space="preserve">COTOVELO 90 GRAUS, PEAD PE 100, DE 63 MM, PARA ELETROFUSAO                                                                                                                                                                                                                                                                                                                                                                                                                                                </v>
          </cell>
          <cell r="C9297" t="str">
            <v xml:space="preserve">UN    </v>
          </cell>
          <cell r="D9297">
            <v>70.86</v>
          </cell>
        </row>
        <row r="9298">
          <cell r="A9298">
            <v>37413</v>
          </cell>
          <cell r="B9298" t="str">
            <v xml:space="preserve">COTOVELO/JOELHO COM ADAPTADOR, 90 GRAUS, EM POLIPROPILENO, PN 16, PARA TUBOS PEAD, 20 MM X 1/2" - LIGACAO PREDIAL DE AGUA                                                                                                                                                                                                                                                                                                                                                                                 </v>
          </cell>
          <cell r="C9298" t="str">
            <v xml:space="preserve">UN    </v>
          </cell>
          <cell r="D9298">
            <v>3.8</v>
          </cell>
        </row>
        <row r="9299">
          <cell r="A9299">
            <v>37414</v>
          </cell>
          <cell r="B9299" t="str">
            <v xml:space="preserve">COTOVELO/JOELHO COM ADAPTADOR, 90 GRAUS, EM POLIPROPILENO, PN 16, PARA TUBOS PEAD, 20 MM X 3/4" - LIGACAO PREDIAL DE AGUA                                                                                                                                                                                                                                                                                                                                                                                 </v>
          </cell>
          <cell r="C9299" t="str">
            <v xml:space="preserve">UN    </v>
          </cell>
          <cell r="D9299">
            <v>4.3099999999999996</v>
          </cell>
        </row>
        <row r="9300">
          <cell r="A9300">
            <v>37415</v>
          </cell>
          <cell r="B9300" t="str">
            <v xml:space="preserve">COTOVELO/JOELHO COM ADAPTADOR, 90 GRAUS, EM POLIPROPILENO, PN 16, PARA TUBOS PEAD, 32 MM X 1" - LIGACAO PREDIAL DE AGUA                                                                                                                                                                                                                                                                                                                                                                                   </v>
          </cell>
          <cell r="C9300" t="str">
            <v xml:space="preserve">UN    </v>
          </cell>
          <cell r="D9300">
            <v>7.84</v>
          </cell>
        </row>
        <row r="9301">
          <cell r="A9301">
            <v>37416</v>
          </cell>
          <cell r="B9301" t="str">
            <v xml:space="preserve">COTOVELO/JOELHO 90 GRAUS, EM POLIPROPILENO, PN 16, PARA TUBOS PEAD, 20 X 20 MM - LIGACAO PREDIAL DE AGUA                                                                                                                                                                                                                                                                                                                                                                                                  </v>
          </cell>
          <cell r="C9301" t="str">
            <v xml:space="preserve">UN    </v>
          </cell>
          <cell r="D9301">
            <v>3.55</v>
          </cell>
        </row>
        <row r="9302">
          <cell r="A9302">
            <v>37417</v>
          </cell>
          <cell r="B9302" t="str">
            <v xml:space="preserve">COTOVELO/JOELHO 90 GRAUS, EM POLIPROPILENO, PN 16, PARA TUBOS PEAD, 32 X 32 MM - LIGACAO PREDIAL DE AGUA                                                                                                                                                                                                                                                                                                                                                                                                  </v>
          </cell>
          <cell r="C9302" t="str">
            <v xml:space="preserve">UN    </v>
          </cell>
          <cell r="D9302">
            <v>5.1100000000000003</v>
          </cell>
        </row>
        <row r="9303">
          <cell r="A9303">
            <v>43590</v>
          </cell>
          <cell r="B9303" t="str">
            <v xml:space="preserve">CREMONA RETANGULAR INJETADA LISA COM CHAVE, COM CASTANHA / ALCA, EM LATAO, COM ACABAMENTO CROMADO, DE SOBREPOR / EMBUTIR                                                                                                                                                                                                                                                                                                                                                                                  </v>
          </cell>
          <cell r="C9303" t="str">
            <v xml:space="preserve">UN    </v>
          </cell>
          <cell r="D9303">
            <v>147.41</v>
          </cell>
        </row>
        <row r="9304">
          <cell r="A9304">
            <v>43589</v>
          </cell>
          <cell r="B9304" t="str">
            <v xml:space="preserve">CREMONA RETANGULAR INJETADA LISA, COM CASTANHA / ALCA, EM LATAO, COM ACABAMENTO CROMADO, DE SOBREPOR / EMBUTIR                                                                                                                                                                                                                                                                                                                                                                                            </v>
          </cell>
          <cell r="C9304" t="str">
            <v xml:space="preserve">UN    </v>
          </cell>
          <cell r="D9304">
            <v>26.67</v>
          </cell>
        </row>
        <row r="9305">
          <cell r="A9305">
            <v>34519</v>
          </cell>
          <cell r="B9305" t="str">
            <v xml:space="preserve">CRUZETA DE CONCRETO LEVE, COMP. 2000 MM SECAO, 90 X 90 MM                                                                                                                                                                                                                                                                                                                                                                                                                                                 </v>
          </cell>
          <cell r="C9305" t="str">
            <v xml:space="preserve">UN    </v>
          </cell>
          <cell r="D9305">
            <v>116.47</v>
          </cell>
        </row>
        <row r="9306">
          <cell r="A9306">
            <v>1649</v>
          </cell>
          <cell r="B9306" t="str">
            <v xml:space="preserve">CRUZETA DE FERRO GALVANIZADO, COM ROSCA BSP, DE 1 1/2"                                                                                                                                                                                                                                                                                                                                                                                                                                                    </v>
          </cell>
          <cell r="C9306" t="str">
            <v xml:space="preserve">UN    </v>
          </cell>
          <cell r="D9306">
            <v>85.61</v>
          </cell>
        </row>
        <row r="9307">
          <cell r="A9307">
            <v>1653</v>
          </cell>
          <cell r="B9307" t="str">
            <v xml:space="preserve">CRUZETA DE FERRO GALVANIZADO, COM ROSCA BSP, DE 1 1/4"                                                                                                                                                                                                                                                                                                                                                                                                                                                    </v>
          </cell>
          <cell r="C9307" t="str">
            <v xml:space="preserve">UN    </v>
          </cell>
          <cell r="D9307">
            <v>67.06</v>
          </cell>
        </row>
        <row r="9308">
          <cell r="A9308">
            <v>1647</v>
          </cell>
          <cell r="B9308" t="str">
            <v xml:space="preserve">CRUZETA DE FERRO GALVANIZADO, COM ROSCA BSP, DE 1/2"                                                                                                                                                                                                                                                                                                                                                                                                                                                      </v>
          </cell>
          <cell r="C9308" t="str">
            <v xml:space="preserve">UN    </v>
          </cell>
          <cell r="D9308">
            <v>24.01</v>
          </cell>
        </row>
        <row r="9309">
          <cell r="A9309">
            <v>1648</v>
          </cell>
          <cell r="B9309" t="str">
            <v xml:space="preserve">CRUZETA DE FERRO GALVANIZADO, COM ROSCA BSP, DE 1"                                                                                                                                                                                                                                                                                                                                                                                                                                                        </v>
          </cell>
          <cell r="C9309" t="str">
            <v xml:space="preserve">UN    </v>
          </cell>
          <cell r="D9309">
            <v>46.11</v>
          </cell>
        </row>
        <row r="9310">
          <cell r="A9310">
            <v>1651</v>
          </cell>
          <cell r="B9310" t="str">
            <v xml:space="preserve">CRUZETA DE FERRO GALVANIZADO, COM ROSCA BSP, DE 2 1/2"                                                                                                                                                                                                                                                                                                                                                                                                                                                    </v>
          </cell>
          <cell r="C9310" t="str">
            <v xml:space="preserve">UN    </v>
          </cell>
          <cell r="D9310">
            <v>213.9</v>
          </cell>
        </row>
        <row r="9311">
          <cell r="A9311">
            <v>1650</v>
          </cell>
          <cell r="B9311" t="str">
            <v xml:space="preserve">CRUZETA DE FERRO GALVANIZADO, COM ROSCA BSP, DE 2"                                                                                                                                                                                                                                                                                                                                                                                                                                                        </v>
          </cell>
          <cell r="C9311" t="str">
            <v xml:space="preserve">UN    </v>
          </cell>
          <cell r="D9311">
            <v>118.23</v>
          </cell>
        </row>
        <row r="9312">
          <cell r="A9312">
            <v>1654</v>
          </cell>
          <cell r="B9312" t="str">
            <v xml:space="preserve">CRUZETA DE FERRO GALVANIZADO, COM ROSCA BSP, DE 3/4"                                                                                                                                                                                                                                                                                                                                                                                                                                                      </v>
          </cell>
          <cell r="C9312" t="str">
            <v xml:space="preserve">UN    </v>
          </cell>
          <cell r="D9312">
            <v>32.96</v>
          </cell>
        </row>
        <row r="9313">
          <cell r="A9313">
            <v>1652</v>
          </cell>
          <cell r="B9313" t="str">
            <v xml:space="preserve">CRUZETA DE FERRO GALVANIZADO, COM ROSCA BSP, DE 3"                                                                                                                                                                                                                                                                                                                                                                                                                                                        </v>
          </cell>
          <cell r="C9313" t="str">
            <v xml:space="preserve">UN    </v>
          </cell>
          <cell r="D9313">
            <v>307.01</v>
          </cell>
        </row>
        <row r="9314">
          <cell r="A9314">
            <v>10510</v>
          </cell>
          <cell r="B9314" t="str">
            <v xml:space="preserve">CRUZETA DE MADEIRA TRATADA, *90 X 115 X 2400* MM, EM EUCALIPTO OU EQUIVALENTE DA REGIAO                                                                                                                                                                                                                                                                                                                                                                                                                   </v>
          </cell>
          <cell r="C9314" t="str">
            <v xml:space="preserve">UN    </v>
          </cell>
          <cell r="D9314">
            <v>138.29</v>
          </cell>
        </row>
        <row r="9315">
          <cell r="A9315">
            <v>1747</v>
          </cell>
          <cell r="B9315" t="str">
            <v xml:space="preserve">CUBA ACO INOX (AISI 304) DE EMBUTIR COM VALVULA DE 3 1/2 ", DE *56 X 33 X 12* CM                                                                                                                                                                                                                                                                                                                                                                                                                          </v>
          </cell>
          <cell r="C9315" t="str">
            <v xml:space="preserve">UN    </v>
          </cell>
          <cell r="D9315">
            <v>238.5</v>
          </cell>
        </row>
        <row r="9316">
          <cell r="A9316">
            <v>1744</v>
          </cell>
          <cell r="B9316" t="str">
            <v xml:space="preserve">CUBA ACO INOX (AISI 304) DE EMBUTIR COM VALVULA 3 1/2 ", DE *40 X 34 X 12* CM                                                                                                                                                                                                                                                                                                                                                                                                                             </v>
          </cell>
          <cell r="C9316" t="str">
            <v xml:space="preserve">UN    </v>
          </cell>
          <cell r="D9316">
            <v>165.2</v>
          </cell>
        </row>
        <row r="9317">
          <cell r="A9317">
            <v>1743</v>
          </cell>
          <cell r="B9317" t="str">
            <v xml:space="preserve">CUBA ACO INOX (AISI 304) DE EMBUTIR COM VALVULA 3 1/2 ", DE *46 X 30 X 12* CM                                                                                                                                                                                                                                                                                                                                                                                                                             </v>
          </cell>
          <cell r="C9317" t="str">
            <v xml:space="preserve">UN    </v>
          </cell>
          <cell r="D9317">
            <v>216.94</v>
          </cell>
        </row>
        <row r="9318">
          <cell r="A9318">
            <v>39640</v>
          </cell>
          <cell r="B9318" t="str">
            <v xml:space="preserve">CUMEEIRA ARTICULADA (ABA INFERIOR) PARA TELHA ONDULADA DE FIBROCIMENTO E = 4 MM, ABA *330* MM, COMPRIMENTO 500 MM (SEM AMIANTO)                                                                                                                                                                                                                                                                                                                                                                           </v>
          </cell>
          <cell r="C9318" t="str">
            <v xml:space="preserve">UN    </v>
          </cell>
          <cell r="D9318">
            <v>11.94</v>
          </cell>
        </row>
        <row r="9319">
          <cell r="A9319">
            <v>7216</v>
          </cell>
          <cell r="B9319" t="str">
            <v xml:space="preserve">CUMEEIRA NORMAL PARA TELHA ESTRUTURAL DE FIBROCIMENTO 2 ABAS, E = 6 MM, DE 1050 X 935 MM (SEM AMIANTO)                                                                                                                                                                                                                                                                                                                                                                                                    </v>
          </cell>
          <cell r="C9319" t="str">
            <v xml:space="preserve">UN    </v>
          </cell>
          <cell r="D9319">
            <v>64.17</v>
          </cell>
        </row>
        <row r="9320">
          <cell r="A9320">
            <v>20235</v>
          </cell>
          <cell r="B9320" t="str">
            <v xml:space="preserve">CUMEEIRA NORMAL PARA TELHA ONDULADA DE FIBROCIMENTO, E = 6 MM, ABA 300 MM, COMPRIMENTO 1100 MM (SEM AMIANTO)                                                                                                                                                                                                                                                                                                                                                                                              </v>
          </cell>
          <cell r="C9320" t="str">
            <v xml:space="preserve">UN    </v>
          </cell>
          <cell r="D9320">
            <v>51.59</v>
          </cell>
        </row>
        <row r="9321">
          <cell r="A9321">
            <v>7181</v>
          </cell>
          <cell r="B9321" t="str">
            <v xml:space="preserve">CUMEEIRA PARA TELHA CERAMICA, COMPRIMENTO DE *41* CM, RENDIMENTO DE *3* TELHAS/M                                                                                                                                                                                                                                                                                                                                                                                                                          </v>
          </cell>
          <cell r="C9321" t="str">
            <v xml:space="preserve">UN    </v>
          </cell>
          <cell r="D9321">
            <v>2.0699999999999998</v>
          </cell>
        </row>
        <row r="9322">
          <cell r="A9322">
            <v>40742</v>
          </cell>
          <cell r="B9322" t="str">
            <v xml:space="preserve">CUMEEIRA PARA TELHA DE CONCRETO, PARA 2 AGUAS DE TELHADO, COR CINZA, RENDIMENTO DE *3* TELHAS/M                                                                                                                                                                                                                                                                                                                                                                                                           </v>
          </cell>
          <cell r="C9322" t="str">
            <v xml:space="preserve">UN    </v>
          </cell>
          <cell r="D9322">
            <v>11.52</v>
          </cell>
        </row>
        <row r="9323">
          <cell r="A9323">
            <v>7214</v>
          </cell>
          <cell r="B9323" t="str">
            <v xml:space="preserve">CUMEEIRA SHED PARA TELHA ONDULADA DE FIBROCIMENTO, E = 6 MM, ABA 280 MM, COMPRIMENTO 1100 MM (SEM AMIANTO)                                                                                                                                                                                                                                                                                                                                                                                                </v>
          </cell>
          <cell r="C9323" t="str">
            <v xml:space="preserve">UN    </v>
          </cell>
          <cell r="D9323">
            <v>62.67</v>
          </cell>
        </row>
        <row r="9324">
          <cell r="A9324">
            <v>7219</v>
          </cell>
          <cell r="B9324" t="str">
            <v xml:space="preserve">CUMEEIRA UNIVERSAL PARA TELHA ONDULADA DE FIBROCIMENTO, E = 6 MM, ABA 210 MM, COMPRIMENTO 1100 MM (SEM AMIANTO)                                                                                                                                                                                                                                                                                                                                                                                           </v>
          </cell>
          <cell r="C9324" t="str">
            <v xml:space="preserve">UN    </v>
          </cell>
          <cell r="D9324">
            <v>55.58</v>
          </cell>
        </row>
        <row r="9325">
          <cell r="A9325">
            <v>37971</v>
          </cell>
          <cell r="B9325" t="str">
            <v xml:space="preserve">CURVA CPVC, 90 GRAUS, SOLDAVEL, 15 MM, PARA AGUA QUENTE                                                                                                                                                                                                                                                                                                                                                                                                                                                   </v>
          </cell>
          <cell r="C9325" t="str">
            <v xml:space="preserve">UN    </v>
          </cell>
          <cell r="D9325">
            <v>5.71</v>
          </cell>
        </row>
        <row r="9326">
          <cell r="A9326">
            <v>37972</v>
          </cell>
          <cell r="B9326" t="str">
            <v xml:space="preserve">CURVA CPVC, 90 GRAUS, SOLDAVEL, 22 MM, PARA AGUA QUENTE                                                                                                                                                                                                                                                                                                                                                                                                                                                   </v>
          </cell>
          <cell r="C9326" t="str">
            <v xml:space="preserve">UN    </v>
          </cell>
          <cell r="D9326">
            <v>8.1</v>
          </cell>
        </row>
        <row r="9327">
          <cell r="A9327">
            <v>37973</v>
          </cell>
          <cell r="B9327" t="str">
            <v xml:space="preserve">CURVA CPVC, 90 GRAUS, SOLDAVEL, 28 MM, PARA AGUA QUENTE                                                                                                                                                                                                                                                                                                                                                                                                                                                   </v>
          </cell>
          <cell r="C9327" t="str">
            <v xml:space="preserve">UN    </v>
          </cell>
          <cell r="D9327">
            <v>15.22</v>
          </cell>
        </row>
        <row r="9328">
          <cell r="A9328">
            <v>1926</v>
          </cell>
          <cell r="B9328" t="str">
            <v xml:space="preserve">CURVA DE PVC 45 GRAUS, SOLDAVEL, 20 MM, COR MARROM, PARA AGUA FRIA PREDIAL                                                                                                                                                                                                                                                                                                                                                                                                                                </v>
          </cell>
          <cell r="C9328" t="str">
            <v xml:space="preserve">UN    </v>
          </cell>
          <cell r="D9328">
            <v>2.63</v>
          </cell>
        </row>
        <row r="9329">
          <cell r="A9329">
            <v>1927</v>
          </cell>
          <cell r="B9329" t="str">
            <v xml:space="preserve">CURVA DE PVC 45 GRAUS, SOLDAVEL, 25 MM, COR MARROM, PARA AGUA FRIA PREDIAL                                                                                                                                                                                                                                                                                                                                                                                                                                </v>
          </cell>
          <cell r="C9329" t="str">
            <v xml:space="preserve">UN    </v>
          </cell>
          <cell r="D9329">
            <v>2.95</v>
          </cell>
        </row>
        <row r="9330">
          <cell r="A9330">
            <v>1923</v>
          </cell>
          <cell r="B9330" t="str">
            <v xml:space="preserve">CURVA DE PVC 45 GRAUS, SOLDAVEL, 32 MM, COR MARROM, PARA AGUA FRIA PREDIAL                                                                                                                                                                                                                                                                                                                                                                                                                                </v>
          </cell>
          <cell r="C9330" t="str">
            <v xml:space="preserve">UN    </v>
          </cell>
          <cell r="D9330">
            <v>5.37</v>
          </cell>
        </row>
        <row r="9331">
          <cell r="A9331">
            <v>1929</v>
          </cell>
          <cell r="B9331" t="str">
            <v xml:space="preserve">CURVA DE PVC 45 GRAUS, SOLDAVEL, 40 MM, COR MARROM, PARA AGUA FRIA PREDIAL                                                                                                                                                                                                                                                                                                                                                                                                                                </v>
          </cell>
          <cell r="C9331" t="str">
            <v xml:space="preserve">UN    </v>
          </cell>
          <cell r="D9331">
            <v>6.51</v>
          </cell>
        </row>
        <row r="9332">
          <cell r="A9332">
            <v>1930</v>
          </cell>
          <cell r="B9332" t="str">
            <v xml:space="preserve">CURVA DE PVC 45 GRAUS, SOLDAVEL, 50 MM, COR MARROM, PARA AGUA FRIA PREDIAL                                                                                                                                                                                                                                                                                                                                                                                                                                </v>
          </cell>
          <cell r="C9332" t="str">
            <v xml:space="preserve">UN    </v>
          </cell>
          <cell r="D9332">
            <v>11.14</v>
          </cell>
        </row>
        <row r="9333">
          <cell r="A9333">
            <v>1924</v>
          </cell>
          <cell r="B9333" t="str">
            <v xml:space="preserve">CURVA DE PVC 45 GRAUS, SOLDAVEL, 60 MM, COR MARROM, PARA AGUA FRIA PREDIAL                                                                                                                                                                                                                                                                                                                                                                                                                                </v>
          </cell>
          <cell r="C9333" t="str">
            <v xml:space="preserve">UN    </v>
          </cell>
          <cell r="D9333">
            <v>17.98</v>
          </cell>
        </row>
        <row r="9334">
          <cell r="A9334">
            <v>1922</v>
          </cell>
          <cell r="B9334" t="str">
            <v xml:space="preserve">CURVA DE PVC 45 GRAUS, SOLDAVEL, 75 MM, COR MARROM, PARA AGUA FRIA PREDIAL                                                                                                                                                                                                                                                                                                                                                                                                                                </v>
          </cell>
          <cell r="C9334" t="str">
            <v xml:space="preserve">UN    </v>
          </cell>
          <cell r="D9334">
            <v>37.19</v>
          </cell>
        </row>
        <row r="9335">
          <cell r="A9335">
            <v>1953</v>
          </cell>
          <cell r="B9335" t="str">
            <v xml:space="preserve">CURVA DE PVC 45 GRAUS, SOLDAVEL, 85 MM, COR MARROM, PARA AGUA FRIA PREDIAL                                                                                                                                                                                                                                                                                                                                                                                                                                </v>
          </cell>
          <cell r="C9335" t="str">
            <v xml:space="preserve">UN    </v>
          </cell>
          <cell r="D9335">
            <v>45.4</v>
          </cell>
        </row>
        <row r="9336">
          <cell r="A9336">
            <v>1962</v>
          </cell>
          <cell r="B9336" t="str">
            <v xml:space="preserve">CURVA DE PVC 90 GRAUS, SOLDAVEL, 110 MM, COR MARROM, PARA AGUA FRIA PREDIAL                                                                                                                                                                                                                                                                                                                                                                                                                               </v>
          </cell>
          <cell r="C9336" t="str">
            <v xml:space="preserve">UN    </v>
          </cell>
          <cell r="D9336">
            <v>220.59</v>
          </cell>
        </row>
        <row r="9337">
          <cell r="A9337">
            <v>1955</v>
          </cell>
          <cell r="B9337" t="str">
            <v xml:space="preserve">CURVA DE PVC 90 GRAUS, SOLDAVEL, 20 MM, COR MARROM, PARA AGUA FRIA PREDIAL                                                                                                                                                                                                                                                                                                                                                                                                                                </v>
          </cell>
          <cell r="C9337" t="str">
            <v xml:space="preserve">UN    </v>
          </cell>
          <cell r="D9337">
            <v>2.54</v>
          </cell>
        </row>
        <row r="9338">
          <cell r="A9338">
            <v>1956</v>
          </cell>
          <cell r="B9338" t="str">
            <v xml:space="preserve">CURVA DE PVC 90 GRAUS, SOLDAVEL, 25 MM, COR MARROM, PARA AGUA FRIA PREDIAL                                                                                                                                                                                                                                                                                                                                                                                                                                </v>
          </cell>
          <cell r="C9338" t="str">
            <v xml:space="preserve">UN    </v>
          </cell>
          <cell r="D9338">
            <v>3.59</v>
          </cell>
        </row>
        <row r="9339">
          <cell r="A9339">
            <v>1957</v>
          </cell>
          <cell r="B9339" t="str">
            <v xml:space="preserve">CURVA DE PVC 90 GRAUS, SOLDAVEL, 32 MM, COR MARROM, PARA AGUA FRIA PREDIAL                                                                                                                                                                                                                                                                                                                                                                                                                                </v>
          </cell>
          <cell r="C9339" t="str">
            <v xml:space="preserve">UN    </v>
          </cell>
          <cell r="D9339">
            <v>7.76</v>
          </cell>
        </row>
        <row r="9340">
          <cell r="A9340">
            <v>1958</v>
          </cell>
          <cell r="B9340" t="str">
            <v xml:space="preserve">CURVA DE PVC 90 GRAUS, SOLDAVEL, 40 MM, COR MARROM, PARA AGUA FRIA PREDIAL                                                                                                                                                                                                                                                                                                                                                                                                                                </v>
          </cell>
          <cell r="C9340" t="str">
            <v xml:space="preserve">UN    </v>
          </cell>
          <cell r="D9340">
            <v>14.44</v>
          </cell>
        </row>
        <row r="9341">
          <cell r="A9341">
            <v>1959</v>
          </cell>
          <cell r="B9341" t="str">
            <v xml:space="preserve">CURVA DE PVC 90 GRAUS, SOLDAVEL, 50 MM, COR MARROM, PARA AGUA FRIA PREDIAL                                                                                                                                                                                                                                                                                                                                                                                                                                </v>
          </cell>
          <cell r="C9341" t="str">
            <v xml:space="preserve">UN    </v>
          </cell>
          <cell r="D9341">
            <v>15.67</v>
          </cell>
        </row>
        <row r="9342">
          <cell r="A9342">
            <v>1925</v>
          </cell>
          <cell r="B9342" t="str">
            <v xml:space="preserve">CURVA DE PVC 90 GRAUS, SOLDAVEL, 60 MM, COR MARROM, PARA AGUA FRIA PREDIAL                                                                                                                                                                                                                                                                                                                                                                                                                                </v>
          </cell>
          <cell r="C9342" t="str">
            <v xml:space="preserve">UN    </v>
          </cell>
          <cell r="D9342">
            <v>40.96</v>
          </cell>
        </row>
        <row r="9343">
          <cell r="A9343">
            <v>1960</v>
          </cell>
          <cell r="B9343" t="str">
            <v xml:space="preserve">CURVA DE PVC 90 GRAUS, SOLDAVEL, 75 MM, COR MARROM, PARA AGUA FRIA PREDIAL                                                                                                                                                                                                                                                                                                                                                                                                                                </v>
          </cell>
          <cell r="C9343" t="str">
            <v xml:space="preserve">UN    </v>
          </cell>
          <cell r="D9343">
            <v>62.9</v>
          </cell>
        </row>
        <row r="9344">
          <cell r="A9344">
            <v>1961</v>
          </cell>
          <cell r="B9344" t="str">
            <v xml:space="preserve">CURVA DE PVC 90 GRAUS, SOLDAVEL, 85 MM, COR MARROM, PARA AGUA FRIA PREDIAL                                                                                                                                                                                                                                                                                                                                                                                                                                </v>
          </cell>
          <cell r="C9344" t="str">
            <v xml:space="preserve">UN    </v>
          </cell>
          <cell r="D9344">
            <v>80.59</v>
          </cell>
        </row>
        <row r="9345">
          <cell r="A9345">
            <v>38423</v>
          </cell>
          <cell r="B9345" t="str">
            <v xml:space="preserve">CURVA DE PVC, 90 GRAUS, SERIE R, DN 100 MM, PARA ESGOTO PREDIAL                                                                                                                                                                                                                                                                                                                                                                                                                                           </v>
          </cell>
          <cell r="C9345" t="str">
            <v xml:space="preserve">UN    </v>
          </cell>
          <cell r="D9345">
            <v>45.61</v>
          </cell>
        </row>
        <row r="9346">
          <cell r="A9346">
            <v>39866</v>
          </cell>
          <cell r="B9346" t="str">
            <v xml:space="preserve">CURVA DE TRANSPOSICAO BRONZE/LATAO SEM ANEL DE SOLDA, BOLSA X BOLSA, 15 MM                                                                                                                                                                                                                                                                                                                                                                                                                                </v>
          </cell>
          <cell r="C9346" t="str">
            <v xml:space="preserve">UN    </v>
          </cell>
          <cell r="D9346">
            <v>18.36</v>
          </cell>
        </row>
        <row r="9347">
          <cell r="A9347">
            <v>39867</v>
          </cell>
          <cell r="B9347" t="str">
            <v xml:space="preserve">CURVA DE TRANSPOSICAO BRONZE/LATAO SEM ANEL DE SOLDA, BOLSA X BOLSA, 22 MM                                                                                                                                                                                                                                                                                                                                                                                                                                </v>
          </cell>
          <cell r="C9347" t="str">
            <v xml:space="preserve">UN    </v>
          </cell>
          <cell r="D9347">
            <v>40.83</v>
          </cell>
        </row>
        <row r="9348">
          <cell r="A9348">
            <v>39868</v>
          </cell>
          <cell r="B9348" t="str">
            <v xml:space="preserve">CURVA DE TRANSPOSICAO BRONZE/LATAO SEM ANEL DE SOLDA, BOLSA X BOLSA, 28 MM                                                                                                                                                                                                                                                                                                                                                                                                                                </v>
          </cell>
          <cell r="C9348" t="str">
            <v xml:space="preserve">UN    </v>
          </cell>
          <cell r="D9348">
            <v>73.55</v>
          </cell>
        </row>
        <row r="9349">
          <cell r="A9349">
            <v>37999</v>
          </cell>
          <cell r="B9349" t="str">
            <v xml:space="preserve">CURVA DE TRANSPOSICAO, CPVC, SOLDAVEL, 15 MM                                                                                                                                                                                                                                                                                                                                                                                                                                                              </v>
          </cell>
          <cell r="C9349" t="str">
            <v xml:space="preserve">UN    </v>
          </cell>
          <cell r="D9349">
            <v>9.6300000000000008</v>
          </cell>
        </row>
        <row r="9350">
          <cell r="A9350">
            <v>38000</v>
          </cell>
          <cell r="B9350" t="str">
            <v xml:space="preserve">CURVA DE TRANSPOSICAO, CPVC, SOLDAVEL, 22 MM                                                                                                                                                                                                                                                                                                                                                                                                                                                              </v>
          </cell>
          <cell r="C9350" t="str">
            <v xml:space="preserve">UN    </v>
          </cell>
          <cell r="D9350">
            <v>11.24</v>
          </cell>
        </row>
        <row r="9351">
          <cell r="A9351">
            <v>38129</v>
          </cell>
          <cell r="B9351" t="str">
            <v xml:space="preserve">CURVA DE TRANSPOSICAO, PVC SOLDAVEL, 20 MM, COR MARROM, PARA AGUA FRIA PREDIAL                                                                                                                                                                                                                                                                                                                                                                                                                            </v>
          </cell>
          <cell r="C9351" t="str">
            <v xml:space="preserve">UN    </v>
          </cell>
          <cell r="D9351">
            <v>5.91</v>
          </cell>
        </row>
        <row r="9352">
          <cell r="A9352">
            <v>38025</v>
          </cell>
          <cell r="B9352" t="str">
            <v xml:space="preserve">CURVA DE TRANSPOSICAO, PVC, SOLDAVEL, 25 MM, COR MARROM, PARA AGUA FRIA PREDIAL                                                                                                                                                                                                                                                                                                                                                                                                                           </v>
          </cell>
          <cell r="C9352" t="str">
            <v xml:space="preserve">UN    </v>
          </cell>
          <cell r="D9352">
            <v>8.0299999999999994</v>
          </cell>
        </row>
        <row r="9353">
          <cell r="A9353">
            <v>38026</v>
          </cell>
          <cell r="B9353" t="str">
            <v xml:space="preserve">CURVA DE TRANSPOSICAO, PVC, SOLDAVEL, 32 MM, COR MARROM, PARA AGUA FRIA PREDIAL                                                                                                                                                                                                                                                                                                                                                                                                                           </v>
          </cell>
          <cell r="C9353" t="str">
            <v xml:space="preserve">UN    </v>
          </cell>
          <cell r="D9353">
            <v>19.82</v>
          </cell>
        </row>
        <row r="9354">
          <cell r="A9354">
            <v>1858</v>
          </cell>
          <cell r="B9354" t="str">
            <v xml:space="preserve">CURVA LONGA PVC, PB, JE, 45 GRAUS, DN 100 MM, PARA REDE COLETORA ESGOTO                                                                                                                                                                                                                                                                                                                                                                                                                                   </v>
          </cell>
          <cell r="C9354" t="str">
            <v xml:space="preserve">UN    </v>
          </cell>
          <cell r="D9354">
            <v>70.680000000000007</v>
          </cell>
        </row>
        <row r="9355">
          <cell r="A9355">
            <v>1844</v>
          </cell>
          <cell r="B9355" t="str">
            <v xml:space="preserve">CURVA LONGA PVC, PB, JE, 45 GRAUS, DN 150 MM, PARA REDE COLETORA ESGOTO                                                                                                                                                                                                                                                                                                                                                                                                                                   </v>
          </cell>
          <cell r="C9355" t="str">
            <v xml:space="preserve">UN    </v>
          </cell>
          <cell r="D9355">
            <v>161.87</v>
          </cell>
        </row>
        <row r="9356">
          <cell r="A9356">
            <v>1863</v>
          </cell>
          <cell r="B9356" t="str">
            <v xml:space="preserve">CURVA LONGA PVC, PB, JE, 90 GRAUS, DN 100 MM, PARA REDE COLETORA ESGOTO                                                                                                                                                                                                                                                                                                                                                                                                                                   </v>
          </cell>
          <cell r="C9356" t="str">
            <v xml:space="preserve">UN    </v>
          </cell>
          <cell r="D9356">
            <v>75.22</v>
          </cell>
        </row>
        <row r="9357">
          <cell r="A9357">
            <v>1865</v>
          </cell>
          <cell r="B9357" t="str">
            <v xml:space="preserve">CURVA LONGA PVC, PB, JE, 90 GRAUS, DN 150 MM, PARA REDE COLETORA ESGOTO                                                                                                                                                                                                                                                                                                                                                                                                                                   </v>
          </cell>
          <cell r="C9357" t="str">
            <v xml:space="preserve">UN    </v>
          </cell>
          <cell r="D9357">
            <v>195.97</v>
          </cell>
        </row>
        <row r="9358">
          <cell r="A9358">
            <v>36355</v>
          </cell>
          <cell r="B9358" t="str">
            <v xml:space="preserve">CURVA PPR 90 GRAUS, F/F, DN 20 MM, PARA AGUA QUENTE PREDIAL                                                                                                                                                                                                                                                                                                                                                                                                                                               </v>
          </cell>
          <cell r="C9358" t="str">
            <v xml:space="preserve">UN    </v>
          </cell>
          <cell r="D9358">
            <v>9.02</v>
          </cell>
        </row>
        <row r="9359">
          <cell r="A9359">
            <v>36356</v>
          </cell>
          <cell r="B9359" t="str">
            <v xml:space="preserve">CURVA PPR 90 GRAUS, F/F, DN 25 MM, PARA AGUA QUENTE PREDIAL                                                                                                                                                                                                                                                                                                                                                                                                                                               </v>
          </cell>
          <cell r="C9359" t="str">
            <v xml:space="preserve">UN    </v>
          </cell>
          <cell r="D9359">
            <v>14.5</v>
          </cell>
        </row>
        <row r="9360">
          <cell r="A9360">
            <v>1966</v>
          </cell>
          <cell r="B9360" t="str">
            <v xml:space="preserve">CURVA PVC CURTA 90 GRAUS, DN 100 MM, PARA ESGOTO PREDIAL                                                                                                                                                                                                                                                                                                                                                                                                                                                  </v>
          </cell>
          <cell r="C9360" t="str">
            <v xml:space="preserve">UN    </v>
          </cell>
          <cell r="D9360">
            <v>29.99</v>
          </cell>
        </row>
        <row r="9361">
          <cell r="A9361">
            <v>1933</v>
          </cell>
          <cell r="B9361" t="str">
            <v xml:space="preserve">CURVA PVC CURTA 90 GRAUS, DN 40 MM, PARA ESGOTO PREDIAL                                                                                                                                                                                                                                                                                                                                                                                                                                                   </v>
          </cell>
          <cell r="C9361" t="str">
            <v xml:space="preserve">UN    </v>
          </cell>
          <cell r="D9361">
            <v>6.46</v>
          </cell>
        </row>
        <row r="9362">
          <cell r="A9362">
            <v>1932</v>
          </cell>
          <cell r="B9362" t="str">
            <v xml:space="preserve">CURVA PVC CURTA 90 GRAUS, DN 50 MM, PARA ESGOTO PREDIAL                                                                                                                                                                                                                                                                                                                                                                                                                                                   </v>
          </cell>
          <cell r="C9362" t="str">
            <v xml:space="preserve">UN    </v>
          </cell>
          <cell r="D9362">
            <v>14.79</v>
          </cell>
        </row>
        <row r="9363">
          <cell r="A9363">
            <v>1951</v>
          </cell>
          <cell r="B9363" t="str">
            <v xml:space="preserve">CURVA PVC CURTA 90 GRAUS, DN 75 MM, PARA ESGOTO PREDIAL                                                                                                                                                                                                                                                                                                                                                                                                                                                   </v>
          </cell>
          <cell r="C9363" t="str">
            <v xml:space="preserve">UN    </v>
          </cell>
          <cell r="D9363">
            <v>30.86</v>
          </cell>
        </row>
        <row r="9364">
          <cell r="A9364">
            <v>1970</v>
          </cell>
          <cell r="B9364" t="str">
            <v xml:space="preserve">CURVA PVC LONGA 90 GRAUS, DN 100 MM, PARA ESGOTO PREDIAL                                                                                                                                                                                                                                                                                                                                                                                                                                                  </v>
          </cell>
          <cell r="C9364" t="str">
            <v xml:space="preserve">UN    </v>
          </cell>
          <cell r="D9364">
            <v>74.98</v>
          </cell>
        </row>
        <row r="9365">
          <cell r="A9365">
            <v>1967</v>
          </cell>
          <cell r="B9365" t="str">
            <v xml:space="preserve">CURVA PVC LONGA 90 GRAUS, DN 40 MM, PARA ESGOTO PREDIAL                                                                                                                                                                                                                                                                                                                                                                                                                                                   </v>
          </cell>
          <cell r="C9365" t="str">
            <v xml:space="preserve">UN    </v>
          </cell>
          <cell r="D9365">
            <v>8.9</v>
          </cell>
        </row>
        <row r="9366">
          <cell r="A9366">
            <v>1968</v>
          </cell>
          <cell r="B9366" t="str">
            <v xml:space="preserve">CURVA PVC LONGA 90 GRAUS, DN 50 MM, PARA ESGOTO PREDIAL                                                                                                                                                                                                                                                                                                                                                                                                                                                   </v>
          </cell>
          <cell r="C9366" t="str">
            <v xml:space="preserve">UN    </v>
          </cell>
          <cell r="D9366">
            <v>17.600000000000001</v>
          </cell>
        </row>
        <row r="9367">
          <cell r="A9367">
            <v>1969</v>
          </cell>
          <cell r="B9367" t="str">
            <v xml:space="preserve">CURVA PVC LONGA 90 GRAUS, DN 75 MM, PARA ESGOTO PREDIAL                                                                                                                                                                                                                                                                                                                                                                                                                                                   </v>
          </cell>
          <cell r="C9367" t="str">
            <v xml:space="preserve">UN    </v>
          </cell>
          <cell r="D9367">
            <v>57.28</v>
          </cell>
        </row>
        <row r="9368">
          <cell r="A9368">
            <v>1827</v>
          </cell>
          <cell r="B9368" t="str">
            <v xml:space="preserve">CURVA PVC PBA, JE, PB, 45 GRAUS, DN 100 / DE 110 MM, PARA REDE DE AGUA                                                                                                                                                                                                                                                                                                                                                                                                                                    </v>
          </cell>
          <cell r="C9368" t="str">
            <v xml:space="preserve">UN    </v>
          </cell>
          <cell r="D9368">
            <v>137.19</v>
          </cell>
        </row>
        <row r="9369">
          <cell r="A9369">
            <v>1831</v>
          </cell>
          <cell r="B9369" t="str">
            <v xml:space="preserve">CURVA PVC PBA, JE, PB, 45 GRAUS, DN 50 / DE 60 MM, PARA REDE DE AGUA                                                                                                                                                                                                                                                                                                                                                                                                                                      </v>
          </cell>
          <cell r="C9369" t="str">
            <v xml:space="preserve">UN    </v>
          </cell>
          <cell r="D9369">
            <v>29.95</v>
          </cell>
        </row>
        <row r="9370">
          <cell r="A9370">
            <v>1825</v>
          </cell>
          <cell r="B9370" t="str">
            <v xml:space="preserve">CURVA PVC PBA, JE, PB, 45 GRAUS, DN 75 / DE 85 MM, PARA REDE DE AGUA                                                                                                                                                                                                                                                                                                                                                                                                                                      </v>
          </cell>
          <cell r="C9370" t="str">
            <v xml:space="preserve">UN    </v>
          </cell>
          <cell r="D9370">
            <v>73.91</v>
          </cell>
        </row>
        <row r="9371">
          <cell r="A9371">
            <v>1828</v>
          </cell>
          <cell r="B9371" t="str">
            <v xml:space="preserve">CURVA PVC PBA, JE, PB, 90 GRAUS, DN 100 / DE 110 MM, PARA REDE DE AGUA                                                                                                                                                                                                                                                                                                                                                                                                                                    </v>
          </cell>
          <cell r="C9371" t="str">
            <v xml:space="preserve">UN    </v>
          </cell>
          <cell r="D9371">
            <v>167.41</v>
          </cell>
        </row>
        <row r="9372">
          <cell r="A9372">
            <v>1845</v>
          </cell>
          <cell r="B9372" t="str">
            <v xml:space="preserve">CURVA PVC PBA, JE, PB, 90 GRAUS, DN 50 / DE 60 MM, PARA REDE DE AGUA                                                                                                                                                                                                                                                                                                                                                                                                                                      </v>
          </cell>
          <cell r="C9372" t="str">
            <v xml:space="preserve">UN    </v>
          </cell>
          <cell r="D9372">
            <v>37.53</v>
          </cell>
        </row>
        <row r="9373">
          <cell r="A9373">
            <v>1824</v>
          </cell>
          <cell r="B9373" t="str">
            <v xml:space="preserve">CURVA PVC PBA, JE, PB, 90 GRAUS, DN 75 / DE 85 MM, PARA REDE DE AGUA                                                                                                                                                                                                                                                                                                                                                                                                                                      </v>
          </cell>
          <cell r="C9373" t="str">
            <v xml:space="preserve">UN    </v>
          </cell>
          <cell r="D9373">
            <v>88.6</v>
          </cell>
        </row>
        <row r="9374">
          <cell r="A9374">
            <v>1940</v>
          </cell>
          <cell r="B9374" t="str">
            <v xml:space="preserve">CURVA PVC 90 GRAUS, ROSCAVEL, 1 1/4", COR BRANCA, AGUA FRIA PREDIAL                                                                                                                                                                                                                                                                                                                                                                                                                                       </v>
          </cell>
          <cell r="C9374" t="str">
            <v xml:space="preserve">UN    </v>
          </cell>
          <cell r="D9374">
            <v>40.03</v>
          </cell>
        </row>
        <row r="9375">
          <cell r="A9375">
            <v>1937</v>
          </cell>
          <cell r="B9375" t="str">
            <v xml:space="preserve">CURVA PVC 90 GRAUS, ROSCAVEL, 1/2", COR BRANCA, AGUA FRIA PREDIAL                                                                                                                                                                                                                                                                                                                                                                                                                                         </v>
          </cell>
          <cell r="C9375" t="str">
            <v xml:space="preserve">UN    </v>
          </cell>
          <cell r="D9375">
            <v>6.75</v>
          </cell>
        </row>
        <row r="9376">
          <cell r="A9376">
            <v>1939</v>
          </cell>
          <cell r="B9376" t="str">
            <v xml:space="preserve">CURVA PVC 90 GRAUS, ROSCAVEL, 1", COR BRANCA, AGUA FRIA PREDIAL                                                                                                                                                                                                                                                                                                                                                                                                                                           </v>
          </cell>
          <cell r="C9376" t="str">
            <v xml:space="preserve">UN    </v>
          </cell>
          <cell r="D9376">
            <v>10.98</v>
          </cell>
        </row>
        <row r="9377">
          <cell r="A9377">
            <v>1938</v>
          </cell>
          <cell r="B9377" t="str">
            <v xml:space="preserve">CURVA PVC 90 GRAUS, ROSCAVEL, 3/4", COR BRANCA, AGUA FRIA PREDIAL                                                                                                                                                                                                                                                                                                                                                                                                                                         </v>
          </cell>
          <cell r="C9377" t="str">
            <v xml:space="preserve">UN    </v>
          </cell>
          <cell r="D9377">
            <v>7.68</v>
          </cell>
        </row>
        <row r="9378">
          <cell r="A9378">
            <v>42693</v>
          </cell>
          <cell r="B9378" t="str">
            <v xml:space="preserve">CURVA PVC, BB, JE, 45 GRAUS, DN 250 MM, PARA TUBO CORRUGADO E/OU LISO, REDE COLETORA ESGOTO                                                                                                                                                                                                                                                                                                                                                                                                               </v>
          </cell>
          <cell r="C9378" t="str">
            <v xml:space="preserve">UN    </v>
          </cell>
          <cell r="D9378">
            <v>550.53</v>
          </cell>
        </row>
        <row r="9379">
          <cell r="A9379">
            <v>42695</v>
          </cell>
          <cell r="B9379" t="str">
            <v xml:space="preserve">CURVA PVC, BB, JE, 90 GRAUS, DN 200 MM, PARA TUBO CORRUGADO E/OU LISO, REDE COLETORA ESGOTO                                                                                                                                                                                                                                                                                                                                                                                                               </v>
          </cell>
          <cell r="C9379" t="str">
            <v xml:space="preserve">UN    </v>
          </cell>
          <cell r="D9379">
            <v>384.63</v>
          </cell>
        </row>
        <row r="9380">
          <cell r="A9380">
            <v>42694</v>
          </cell>
          <cell r="B9380" t="str">
            <v xml:space="preserve">CURVA PVC, BB, JE, 90 GRAUS, DN 250 MM, PARA TUBO CORRUGADO E/OU LISO, REDE COLETORA ESGOTO                                                                                                                                                                                                                                                                                                                                                                                                               </v>
          </cell>
          <cell r="C9380" t="str">
            <v xml:space="preserve">UN    </v>
          </cell>
          <cell r="D9380">
            <v>736.72</v>
          </cell>
        </row>
        <row r="9381">
          <cell r="A9381">
            <v>20097</v>
          </cell>
          <cell r="B9381" t="str">
            <v xml:space="preserve">CURVA PVC, SERIE R, 87.30 GRAUS, CURTA, PARA PE-DE-COLUNA, DN 100 MM, PARA ESGOTO PREDIAL                                                                                                                                                                                                                                                                                                                                                                                                                 </v>
          </cell>
          <cell r="C9381" t="str">
            <v xml:space="preserve">UN    </v>
          </cell>
          <cell r="D9381">
            <v>31.94</v>
          </cell>
        </row>
        <row r="9382">
          <cell r="A9382">
            <v>20098</v>
          </cell>
          <cell r="B9382" t="str">
            <v xml:space="preserve">CURVA PVC, SERIE R, 87.30 GRAUS, CURTA, PARA PE-DE-COLUNA, DN 150 MM, PARA ESGOTO PREDIAL                                                                                                                                                                                                                                                                                                                                                                                                                 </v>
          </cell>
          <cell r="C9382" t="str">
            <v xml:space="preserve">UN    </v>
          </cell>
          <cell r="D9382">
            <v>130.55000000000001</v>
          </cell>
        </row>
        <row r="9383">
          <cell r="A9383">
            <v>20096</v>
          </cell>
          <cell r="B9383" t="str">
            <v xml:space="preserve">CURVA PVC, SERIE R, 87.30 GRAUS, CURTA, PARA PE-DE-COLUNA, DN 75 MM, PARA ESGOTO PREDIAL                                                                                                                                                                                                                                                                                                                                                                                                                  </v>
          </cell>
          <cell r="C9383" t="str">
            <v xml:space="preserve">UN    </v>
          </cell>
          <cell r="D9383">
            <v>33.06</v>
          </cell>
        </row>
        <row r="9384">
          <cell r="A9384">
            <v>2628</v>
          </cell>
          <cell r="B9384" t="str">
            <v xml:space="preserve">CURVA 135 GRAUS PARA ELETRODUTO, EM ACO GALVANIZADO ELETROLITICO, COM ROSCA, DIAMETRO DE 100 MM (4")                                                                                                                                                                                                                                                                                                                                                                                                      </v>
          </cell>
          <cell r="C9384" t="str">
            <v xml:space="preserve">UN    </v>
          </cell>
          <cell r="D9384">
            <v>152.96</v>
          </cell>
        </row>
        <row r="9385">
          <cell r="A9385">
            <v>2622</v>
          </cell>
          <cell r="B9385" t="str">
            <v xml:space="preserve">CURVA 135 GRAUS PARA ELETRODUTO, EM ACO GALVANIZADO ELETROLITICO, COM ROSCA, DIAMETRO DE 15 MM (1/2"), ESPESSURA DE 1,50 MM                                                                                                                                                                                                                                                                                                                                                                               </v>
          </cell>
          <cell r="C9385" t="str">
            <v xml:space="preserve">UN    </v>
          </cell>
          <cell r="D9385">
            <v>3.63</v>
          </cell>
        </row>
        <row r="9386">
          <cell r="A9386">
            <v>2623</v>
          </cell>
          <cell r="B9386" t="str">
            <v xml:space="preserve">CURVA 135 GRAUS PARA ELETRODUTO, EM ACO GALVANIZADO ELETROLITICO, COM ROSCA, DIAMETRO DE 20 MM (3/4"), ESPESSURA DE 1,50 MM                                                                                                                                                                                                                                                                                                                                                                               </v>
          </cell>
          <cell r="C9386" t="str">
            <v xml:space="preserve">UN    </v>
          </cell>
          <cell r="D9386">
            <v>4.37</v>
          </cell>
        </row>
        <row r="9387">
          <cell r="A9387">
            <v>2624</v>
          </cell>
          <cell r="B9387" t="str">
            <v xml:space="preserve">CURVA 135 GRAUS PARA ELETRODUTO, EM ACO GALVANIZADO ELETROLITICO, COM ROSCA, DIAMETRO DE 25 MM (1"), ESPESSURA DE 1,50 MM                                                                                                                                                                                                                                                                                                                                                                                 </v>
          </cell>
          <cell r="C9387" t="str">
            <v xml:space="preserve">UN    </v>
          </cell>
          <cell r="D9387">
            <v>6.95</v>
          </cell>
        </row>
        <row r="9388">
          <cell r="A9388">
            <v>2625</v>
          </cell>
          <cell r="B9388" t="str">
            <v xml:space="preserve">CURVA 135 GRAUS PARA ELETRODUTO, EM ACO GALVANIZADO ELETROLITICO, COM ROSCA, DIAMETRO DE 32 MM (1 1/4"), ESPESSURA DE 1,50 MM                                                                                                                                                                                                                                                                                                                                                                             </v>
          </cell>
          <cell r="C9388" t="str">
            <v xml:space="preserve">UN    </v>
          </cell>
          <cell r="D9388">
            <v>14.67</v>
          </cell>
        </row>
        <row r="9389">
          <cell r="A9389">
            <v>2626</v>
          </cell>
          <cell r="B9389" t="str">
            <v xml:space="preserve">CURVA 135 GRAUS PARA ELETRODUTO, EM ACO GALVANIZADO ELETROLITICO, COM ROSCA, DIAMETRO DE 40 MM (1 1/2"), ESPESSURA DE 1,50 MM                                                                                                                                                                                                                                                                                                                                                                             </v>
          </cell>
          <cell r="C9389" t="str">
            <v xml:space="preserve">UN    </v>
          </cell>
          <cell r="D9389">
            <v>21.5</v>
          </cell>
        </row>
        <row r="9390">
          <cell r="A9390">
            <v>2630</v>
          </cell>
          <cell r="B9390" t="str">
            <v xml:space="preserve">CURVA 135 GRAUS PARA ELETRODUTO, EM ACO GALVANIZADO ELETROLITICO, COM ROSCA, DIAMETRO DE 50 MM (2")                                                                                                                                                                                                                                                                                                                                                                                                       </v>
          </cell>
          <cell r="C9390" t="str">
            <v xml:space="preserve">UN    </v>
          </cell>
          <cell r="D9390">
            <v>32.700000000000003</v>
          </cell>
        </row>
        <row r="9391">
          <cell r="A9391">
            <v>2627</v>
          </cell>
          <cell r="B9391" t="str">
            <v xml:space="preserve">CURVA 135 GRAUS PARA ELETRODUTO, EM ACO GALVANIZADO ELETROLITICO, COM ROSCA, DIAMETRO DE 65 MM (2 1/2")                                                                                                                                                                                                                                                                                                                                                                                                   </v>
          </cell>
          <cell r="C9391" t="str">
            <v xml:space="preserve">UN    </v>
          </cell>
          <cell r="D9391">
            <v>57.61</v>
          </cell>
        </row>
        <row r="9392">
          <cell r="A9392">
            <v>2629</v>
          </cell>
          <cell r="B9392" t="str">
            <v xml:space="preserve">CURVA 135 GRAUS PARA ELETRODUTO, EM ACO GALVANIZADO ELETROLITICO, COM ROSCA, DIAMETRO DE 80 MM (3")                                                                                                                                                                                                                                                                                                                                                                                                       </v>
          </cell>
          <cell r="C9392" t="str">
            <v xml:space="preserve">UN    </v>
          </cell>
          <cell r="D9392">
            <v>77.92</v>
          </cell>
        </row>
        <row r="9393">
          <cell r="A9393">
            <v>1880</v>
          </cell>
          <cell r="B9393" t="str">
            <v xml:space="preserve">CURVA 135 GRAUS, DE PVC RIGIDO ROSCAVEL, DE 1", PARA ELETRODUTO                                                                                                                                                                                                                                                                                                                                                                                                                                           </v>
          </cell>
          <cell r="C9393" t="str">
            <v xml:space="preserve">UN    </v>
          </cell>
          <cell r="D9393">
            <v>3.19</v>
          </cell>
        </row>
        <row r="9394">
          <cell r="A9394">
            <v>39274</v>
          </cell>
          <cell r="B9394" t="str">
            <v xml:space="preserve">CURVA 135 GRAUS, DE PVC RIGIDO ROSCAVEL, DE 3/4", PARA ELETRODUTO                                                                                                                                                                                                                                                                                                                                                                                                                                         </v>
          </cell>
          <cell r="C9394" t="str">
            <v xml:space="preserve">UN    </v>
          </cell>
          <cell r="D9394">
            <v>2.48</v>
          </cell>
        </row>
        <row r="9395">
          <cell r="A9395">
            <v>12033</v>
          </cell>
          <cell r="B9395" t="str">
            <v xml:space="preserve">CURVA 180 GRAUS, DE PVC RIGIDO ROSCAVEL, DE 1 1/2", PARA ELETRODUTO                                                                                                                                                                                                                                                                                                                                                                                                                                       </v>
          </cell>
          <cell r="C9395" t="str">
            <v xml:space="preserve">UN    </v>
          </cell>
          <cell r="D9395">
            <v>10.199999999999999</v>
          </cell>
        </row>
        <row r="9396">
          <cell r="A9396">
            <v>40408</v>
          </cell>
          <cell r="B9396" t="str">
            <v xml:space="preserve">CURVA 180 GRAUS, DE PVC RIGIDO ROSCAVEL, DE 1 1/4", PARA ELETRODUTO                                                                                                                                                                                                                                                                                                                                                                                                                                       </v>
          </cell>
          <cell r="C9396" t="str">
            <v xml:space="preserve">UN    </v>
          </cell>
          <cell r="D9396">
            <v>6.7</v>
          </cell>
        </row>
        <row r="9397">
          <cell r="A9397">
            <v>40409</v>
          </cell>
          <cell r="B9397" t="str">
            <v xml:space="preserve">CURVA 180 GRAUS, DE PVC RIGIDO ROSCAVEL, DE 1/2", PARA ELETRODUTO                                                                                                                                                                                                                                                                                                                                                                                                                                         </v>
          </cell>
          <cell r="C9397" t="str">
            <v xml:space="preserve">UN    </v>
          </cell>
          <cell r="D9397">
            <v>2.37</v>
          </cell>
        </row>
        <row r="9398">
          <cell r="A9398">
            <v>39276</v>
          </cell>
          <cell r="B9398" t="str">
            <v xml:space="preserve">CURVA 180 GRAUS, DE PVC RIGIDO ROSCAVEL, DE 1", PARA ELETRODUTO                                                                                                                                                                                                                                                                                                                                                                                                                                           </v>
          </cell>
          <cell r="C9398" t="str">
            <v xml:space="preserve">UN    </v>
          </cell>
          <cell r="D9398">
            <v>6.04</v>
          </cell>
        </row>
        <row r="9399">
          <cell r="A9399">
            <v>39277</v>
          </cell>
          <cell r="B9399" t="str">
            <v xml:space="preserve">CURVA 180 GRAUS, DE PVC RIGIDO ROSCAVEL, DE 2", PARA ELETRODUTO                                                                                                                                                                                                                                                                                                                                                                                                                                           </v>
          </cell>
          <cell r="C9399" t="str">
            <v xml:space="preserve">UN    </v>
          </cell>
          <cell r="D9399">
            <v>16.309999999999999</v>
          </cell>
        </row>
        <row r="9400">
          <cell r="A9400">
            <v>12034</v>
          </cell>
          <cell r="B9400" t="str">
            <v xml:space="preserve">CURVA 180 GRAUS, DE PVC RIGIDO ROSCAVEL, DE 3/4", PARA ELETRODUTO                                                                                                                                                                                                                                                                                                                                                                                                                                         </v>
          </cell>
          <cell r="C9400" t="str">
            <v xml:space="preserve">UN    </v>
          </cell>
          <cell r="D9400">
            <v>4.62</v>
          </cell>
        </row>
        <row r="9401">
          <cell r="A9401">
            <v>39879</v>
          </cell>
          <cell r="B9401" t="str">
            <v xml:space="preserve">CURVA 45 GRAUS DE COBRE SEM ANEL DE SOLDA, BOLSA X BOLSA, 15 MM                                                                                                                                                                                                                                                                                                                                                                                                                                           </v>
          </cell>
          <cell r="C9401" t="str">
            <v xml:space="preserve">UN    </v>
          </cell>
          <cell r="D9401">
            <v>5.16</v>
          </cell>
        </row>
        <row r="9402">
          <cell r="A9402">
            <v>39880</v>
          </cell>
          <cell r="B9402" t="str">
            <v xml:space="preserve">CURVA 45 GRAUS DE COBRE SEM ANEL DE SOLDA, BOLSA X BOLSA, 22 MM                                                                                                                                                                                                                                                                                                                                                                                                                                           </v>
          </cell>
          <cell r="C9402" t="str">
            <v xml:space="preserve">UN    </v>
          </cell>
          <cell r="D9402">
            <v>11.43</v>
          </cell>
        </row>
        <row r="9403">
          <cell r="A9403">
            <v>39881</v>
          </cell>
          <cell r="B9403" t="str">
            <v xml:space="preserve">CURVA 45 GRAUS DE COBRE SEM ANEL DE SOLDA, BOLSA X BOLSA, 28 MM                                                                                                                                                                                                                                                                                                                                                                                                                                           </v>
          </cell>
          <cell r="C9403" t="str">
            <v xml:space="preserve">UN    </v>
          </cell>
          <cell r="D9403">
            <v>18.350000000000001</v>
          </cell>
        </row>
        <row r="9404">
          <cell r="A9404">
            <v>39882</v>
          </cell>
          <cell r="B9404" t="str">
            <v xml:space="preserve">CURVA 45 GRAUS DE COBRE SEM ANEL DE SOLDA, BOLSA X BOLSA, 35 MM                                                                                                                                                                                                                                                                                                                                                                                                                                           </v>
          </cell>
          <cell r="C9404" t="str">
            <v xml:space="preserve">UN    </v>
          </cell>
          <cell r="D9404">
            <v>48.33</v>
          </cell>
        </row>
        <row r="9405">
          <cell r="A9405">
            <v>39883</v>
          </cell>
          <cell r="B9405" t="str">
            <v xml:space="preserve">CURVA 45 GRAUS DE COBRE SEM ANEL DE SOLDA, BOLSA X BOLSA, 42 MM                                                                                                                                                                                                                                                                                                                                                                                                                                           </v>
          </cell>
          <cell r="C9405" t="str">
            <v xml:space="preserve">UN    </v>
          </cell>
          <cell r="D9405">
            <v>77.17</v>
          </cell>
        </row>
        <row r="9406">
          <cell r="A9406">
            <v>39884</v>
          </cell>
          <cell r="B9406" t="str">
            <v xml:space="preserve">CURVA 45 GRAUS DE COBRE SEM ANEL DE SOLDA, BOLSA X BOLSA, 54 MM                                                                                                                                                                                                                                                                                                                                                                                                                                           </v>
          </cell>
          <cell r="C9406" t="str">
            <v xml:space="preserve">UN    </v>
          </cell>
          <cell r="D9406">
            <v>114.63</v>
          </cell>
        </row>
        <row r="9407">
          <cell r="A9407">
            <v>39885</v>
          </cell>
          <cell r="B9407" t="str">
            <v xml:space="preserve">CURVA 45 GRAUS DE COBRE SEM ANEL DE SOLDA, BOLSA X BOLSA, 66 MM                                                                                                                                                                                                                                                                                                                                                                                                                                           </v>
          </cell>
          <cell r="C9407" t="str">
            <v xml:space="preserve">UN    </v>
          </cell>
          <cell r="D9407">
            <v>272.42</v>
          </cell>
        </row>
        <row r="9408">
          <cell r="A9408">
            <v>1777</v>
          </cell>
          <cell r="B9408" t="str">
            <v xml:space="preserve">CURVA 45 GRAUS DE FERRO GALVANIZADO, COM ROSCA BSP FEMEA, DE 1 1/2"                                                                                                                                                                                                                                                                                                                                                                                                                                       </v>
          </cell>
          <cell r="C9408" t="str">
            <v xml:space="preserve">UN    </v>
          </cell>
          <cell r="D9408">
            <v>92.31</v>
          </cell>
        </row>
        <row r="9409">
          <cell r="A9409">
            <v>1819</v>
          </cell>
          <cell r="B9409" t="str">
            <v xml:space="preserve">CURVA 45 GRAUS DE FERRO GALVANIZADO, COM ROSCA BSP FEMEA, DE 1 1/4"                                                                                                                                                                                                                                                                                                                                                                                                                                       </v>
          </cell>
          <cell r="C9409" t="str">
            <v xml:space="preserve">UN    </v>
          </cell>
          <cell r="D9409">
            <v>67.16</v>
          </cell>
        </row>
        <row r="9410">
          <cell r="A9410">
            <v>1775</v>
          </cell>
          <cell r="B9410" t="str">
            <v xml:space="preserve">CURVA 45 GRAUS DE FERRO GALVANIZADO, COM ROSCA BSP FEMEA, DE 1/2"                                                                                                                                                                                                                                                                                                                                                                                                                                         </v>
          </cell>
          <cell r="C9410" t="str">
            <v xml:space="preserve">UN    </v>
          </cell>
          <cell r="D9410">
            <v>20.079999999999998</v>
          </cell>
        </row>
        <row r="9411">
          <cell r="A9411">
            <v>1776</v>
          </cell>
          <cell r="B9411" t="str">
            <v xml:space="preserve">CURVA 45 GRAUS DE FERRO GALVANIZADO, COM ROSCA BSP FEMEA, DE 1"                                                                                                                                                                                                                                                                                                                                                                                                                                           </v>
          </cell>
          <cell r="C9411" t="str">
            <v xml:space="preserve">UN    </v>
          </cell>
          <cell r="D9411">
            <v>54.64</v>
          </cell>
        </row>
        <row r="9412">
          <cell r="A9412">
            <v>1778</v>
          </cell>
          <cell r="B9412" t="str">
            <v xml:space="preserve">CURVA 45 GRAUS DE FERRO GALVANIZADO, COM ROSCA BSP FEMEA, DE 2 1/2"                                                                                                                                                                                                                                                                                                                                                                                                                                       </v>
          </cell>
          <cell r="C9412" t="str">
            <v xml:space="preserve">UN    </v>
          </cell>
          <cell r="D9412">
            <v>223.44</v>
          </cell>
        </row>
        <row r="9413">
          <cell r="A9413">
            <v>1818</v>
          </cell>
          <cell r="B9413" t="str">
            <v xml:space="preserve">CURVA 45 GRAUS DE FERRO GALVANIZADO, COM ROSCA BSP FEMEA, DE 2"                                                                                                                                                                                                                                                                                                                                                                                                                                           </v>
          </cell>
          <cell r="C9413" t="str">
            <v xml:space="preserve">UN    </v>
          </cell>
          <cell r="D9413">
            <v>148.32</v>
          </cell>
        </row>
        <row r="9414">
          <cell r="A9414">
            <v>1820</v>
          </cell>
          <cell r="B9414" t="str">
            <v xml:space="preserve">CURVA 45 GRAUS DE FERRO GALVANIZADO, COM ROSCA BSP FEMEA, DE 3/4"                                                                                                                                                                                                                                                                                                                                                                                                                                         </v>
          </cell>
          <cell r="C9414" t="str">
            <v xml:space="preserve">UN    </v>
          </cell>
          <cell r="D9414">
            <v>29</v>
          </cell>
        </row>
        <row r="9415">
          <cell r="A9415">
            <v>1779</v>
          </cell>
          <cell r="B9415" t="str">
            <v xml:space="preserve">CURVA 45 GRAUS DE FERRO GALVANIZADO, COM ROSCA BSP FEMEA, DE 3"                                                                                                                                                                                                                                                                                                                                                                                                                                           </v>
          </cell>
          <cell r="C9415" t="str">
            <v xml:space="preserve">UN    </v>
          </cell>
          <cell r="D9415">
            <v>324.95999999999998</v>
          </cell>
        </row>
        <row r="9416">
          <cell r="A9416">
            <v>1780</v>
          </cell>
          <cell r="B9416" t="str">
            <v xml:space="preserve">CURVA 45 GRAUS DE FERRO GALVANIZADO, COM ROSCA BSP FEMEA, DE 4"                                                                                                                                                                                                                                                                                                                                                                                                                                           </v>
          </cell>
          <cell r="C9416" t="str">
            <v xml:space="preserve">UN    </v>
          </cell>
          <cell r="D9416">
            <v>669.91</v>
          </cell>
        </row>
        <row r="9417">
          <cell r="A9417">
            <v>1783</v>
          </cell>
          <cell r="B9417" t="str">
            <v xml:space="preserve">CURVA 45 GRAUS DE FERRO GALVANIZADO, COM ROSCA BSP MACHO/FEMEA, DE 1 1/2"                                                                                                                                                                                                                                                                                                                                                                                                                                 </v>
          </cell>
          <cell r="C9417" t="str">
            <v xml:space="preserve">UN    </v>
          </cell>
          <cell r="D9417">
            <v>70.83</v>
          </cell>
        </row>
        <row r="9418">
          <cell r="A9418">
            <v>1782</v>
          </cell>
          <cell r="B9418" t="str">
            <v xml:space="preserve">CURVA 45 GRAUS DE FERRO GALVANIZADO, COM ROSCA BSP MACHO/FEMEA, DE 1 1/4"                                                                                                                                                                                                                                                                                                                                                                                                                                 </v>
          </cell>
          <cell r="C9418" t="str">
            <v xml:space="preserve">UN    </v>
          </cell>
          <cell r="D9418">
            <v>56</v>
          </cell>
        </row>
        <row r="9419">
          <cell r="A9419">
            <v>1817</v>
          </cell>
          <cell r="B9419" t="str">
            <v xml:space="preserve">CURVA 45 GRAUS DE FERRO GALVANIZADO, COM ROSCA BSP MACHO/FEMEA, DE 1/2"                                                                                                                                                                                                                                                                                                                                                                                                                                   </v>
          </cell>
          <cell r="C9419" t="str">
            <v xml:space="preserve">UN    </v>
          </cell>
          <cell r="D9419">
            <v>16.690000000000001</v>
          </cell>
        </row>
        <row r="9420">
          <cell r="A9420">
            <v>1781</v>
          </cell>
          <cell r="B9420" t="str">
            <v xml:space="preserve">CURVA 45 GRAUS DE FERRO GALVANIZADO, COM ROSCA BSP MACHO/FEMEA, DE 1"                                                                                                                                                                                                                                                                                                                                                                                                                                     </v>
          </cell>
          <cell r="C9420" t="str">
            <v xml:space="preserve">UN    </v>
          </cell>
          <cell r="D9420">
            <v>36.49</v>
          </cell>
        </row>
        <row r="9421">
          <cell r="A9421">
            <v>1784</v>
          </cell>
          <cell r="B9421" t="str">
            <v xml:space="preserve">CURVA 45 GRAUS DE FERRO GALVANIZADO, COM ROSCA BSP MACHO/FEMEA, DE 2 1/2"                                                                                                                                                                                                                                                                                                                                                                                                                                 </v>
          </cell>
          <cell r="C9421" t="str">
            <v xml:space="preserve">UN    </v>
          </cell>
          <cell r="D9421">
            <v>200.01</v>
          </cell>
        </row>
        <row r="9422">
          <cell r="A9422">
            <v>1810</v>
          </cell>
          <cell r="B9422" t="str">
            <v xml:space="preserve">CURVA 45 GRAUS DE FERRO GALVANIZADO, COM ROSCA BSP MACHO/FEMEA, DE 2"                                                                                                                                                                                                                                                                                                                                                                                                                                     </v>
          </cell>
          <cell r="C9422" t="str">
            <v xml:space="preserve">UN    </v>
          </cell>
          <cell r="D9422">
            <v>110.94</v>
          </cell>
        </row>
        <row r="9423">
          <cell r="A9423">
            <v>1811</v>
          </cell>
          <cell r="B9423" t="str">
            <v xml:space="preserve">CURVA 45 GRAUS DE FERRO GALVANIZADO, COM ROSCA BSP MACHO/FEMEA, DE 3/4"                                                                                                                                                                                                                                                                                                                                                                                                                                   </v>
          </cell>
          <cell r="C9423" t="str">
            <v xml:space="preserve">UN    </v>
          </cell>
          <cell r="D9423">
            <v>24</v>
          </cell>
        </row>
        <row r="9424">
          <cell r="A9424">
            <v>1812</v>
          </cell>
          <cell r="B9424" t="str">
            <v xml:space="preserve">CURVA 45 GRAUS DE FERRO GALVANIZADO, COM ROSCA BSP MACHO/FEMEA, DE 3"                                                                                                                                                                                                                                                                                                                                                                                                                                     </v>
          </cell>
          <cell r="C9424" t="str">
            <v xml:space="preserve">UN    </v>
          </cell>
          <cell r="D9424">
            <v>280.05</v>
          </cell>
        </row>
        <row r="9425">
          <cell r="A9425">
            <v>40386</v>
          </cell>
          <cell r="B9425" t="str">
            <v xml:space="preserve">CURVA 45 GRAUS EM ACO CARBONO, SOLDAVEL, PRESSAO 3.000 LBS, DN 1 1/2"                                                                                                                                                                                                                                                                                                                                                                                                                                     </v>
          </cell>
          <cell r="C9425" t="str">
            <v xml:space="preserve">UN    </v>
          </cell>
          <cell r="D9425">
            <v>70.849999999999994</v>
          </cell>
        </row>
        <row r="9426">
          <cell r="A9426">
            <v>40384</v>
          </cell>
          <cell r="B9426" t="str">
            <v xml:space="preserve">CURVA 45 GRAUS EM ACO CARBONO, SOLDAVEL, PRESSAO 3.000 LBS, DN 1 1/4"                                                                                                                                                                                                                                                                                                                                                                                                                                     </v>
          </cell>
          <cell r="C9426" t="str">
            <v xml:space="preserve">UN    </v>
          </cell>
          <cell r="D9426">
            <v>48.51</v>
          </cell>
        </row>
        <row r="9427">
          <cell r="A9427">
            <v>40379</v>
          </cell>
          <cell r="B9427" t="str">
            <v xml:space="preserve">CURVA 45 GRAUS EM ACO CARBONO, SOLDAVEL, PRESSAO 3.000 LBS, DN 1/2"                                                                                                                                                                                                                                                                                                                                                                                                                                       </v>
          </cell>
          <cell r="C9427" t="str">
            <v xml:space="preserve">UN    </v>
          </cell>
          <cell r="D9427">
            <v>16.77</v>
          </cell>
        </row>
        <row r="9428">
          <cell r="A9428">
            <v>40423</v>
          </cell>
          <cell r="B9428" t="str">
            <v xml:space="preserve">CURVA 45 GRAUS EM ACO CARBONO, SOLDAVEL, PRESSAO 3.000 LBS, DN 1"                                                                                                                                                                                                                                                                                                                                                                                                                                         </v>
          </cell>
          <cell r="C9428" t="str">
            <v xml:space="preserve">UN    </v>
          </cell>
          <cell r="D9428">
            <v>31.74</v>
          </cell>
        </row>
        <row r="9429">
          <cell r="A9429">
            <v>40389</v>
          </cell>
          <cell r="B9429" t="str">
            <v xml:space="preserve">CURVA 45 GRAUS EM ACO CARBONO, SOLDAVEL, PRESSAO 3.000 LBS, DN 2 1/2"                                                                                                                                                                                                                                                                                                                                                                                                                                     </v>
          </cell>
          <cell r="C9429" t="str">
            <v xml:space="preserve">UN    </v>
          </cell>
          <cell r="D9429">
            <v>201.26</v>
          </cell>
        </row>
        <row r="9430">
          <cell r="A9430">
            <v>40388</v>
          </cell>
          <cell r="B9430" t="str">
            <v xml:space="preserve">CURVA 45 GRAUS EM ACO CARBONO, SOLDAVEL, PRESSAO 3.000 LBS, DN 2"                                                                                                                                                                                                                                                                                                                                                                                                                                         </v>
          </cell>
          <cell r="C9430" t="str">
            <v xml:space="preserve">UN    </v>
          </cell>
          <cell r="D9430">
            <v>100.74</v>
          </cell>
        </row>
        <row r="9431">
          <cell r="A9431">
            <v>40381</v>
          </cell>
          <cell r="B9431" t="str">
            <v xml:space="preserve">CURVA 45 GRAUS EM ACO CARBONO, SOLDAVEL, PRESSAO 3.000 LBS, DN 3/4"                                                                                                                                                                                                                                                                                                                                                                                                                                       </v>
          </cell>
          <cell r="C9431" t="str">
            <v xml:space="preserve">UN    </v>
          </cell>
          <cell r="D9431">
            <v>22.36</v>
          </cell>
        </row>
        <row r="9432">
          <cell r="A9432">
            <v>40391</v>
          </cell>
          <cell r="B9432" t="str">
            <v xml:space="preserve">CURVA 45 GRAUS EM ACO CARBONO, SOLDAVEL, PRESSAO 3.000 LBS, DN 3"                                                                                                                                                                                                                                                                                                                                                                                                                                         </v>
          </cell>
          <cell r="C9432" t="str">
            <v xml:space="preserve">UN    </v>
          </cell>
          <cell r="D9432">
            <v>522.38</v>
          </cell>
        </row>
        <row r="9433">
          <cell r="A9433">
            <v>2609</v>
          </cell>
          <cell r="B9433" t="str">
            <v xml:space="preserve">CURVA 45 GRAUS PARA ELETRODUTO, EM ACO GALVANIZADO ELETROLITICO, COM ROSCA, DIAMETRO DE 20 MM (3/4"), ESPESSURA DE 1,50 MM                                                                                                                                                                                                                                                                                                                                                                                </v>
          </cell>
          <cell r="C9433" t="str">
            <v xml:space="preserve">UN    </v>
          </cell>
          <cell r="D9433">
            <v>3.41</v>
          </cell>
        </row>
        <row r="9434">
          <cell r="A9434">
            <v>2634</v>
          </cell>
          <cell r="B9434" t="str">
            <v xml:space="preserve">CURVA 45 GRAUS PARA ELETRODUTO, EM ACO GALVANIZADO ELETROLITICO, COM ROSCA, DIAMETRO DE 25 MM (1"), ESPESSURA DE 1,50 MM                                                                                                                                                                                                                                                                                                                                                                                  </v>
          </cell>
          <cell r="C9434" t="str">
            <v xml:space="preserve">UN    </v>
          </cell>
          <cell r="D9434">
            <v>4.4800000000000004</v>
          </cell>
        </row>
        <row r="9435">
          <cell r="A9435">
            <v>2611</v>
          </cell>
          <cell r="B9435" t="str">
            <v xml:space="preserve">CURVA 45 GRAUS PARA ELETRODUTO, EM ACO GALVANIZADO ELETROLITICO, COM ROSCA, DIAMETRO DE 40 MM (1 1/2"), ESPESSURA DE 1,50 MM                                                                                                                                                                                                                                                                                                                                                                              </v>
          </cell>
          <cell r="C9435" t="str">
            <v xml:space="preserve">UN    </v>
          </cell>
          <cell r="D9435">
            <v>12.63</v>
          </cell>
        </row>
        <row r="9436">
          <cell r="A9436">
            <v>40414</v>
          </cell>
          <cell r="B9436" t="str">
            <v xml:space="preserve">CURVA 45 GRAUS RANHURADA EM FERRO FUNDIDO, DN 50 MM (2")                                                                                                                                                                                                                                                                                                                                                                                                                                                  </v>
          </cell>
          <cell r="C9436" t="str">
            <v xml:space="preserve">UN    </v>
          </cell>
          <cell r="D9436">
            <v>19.489999999999998</v>
          </cell>
        </row>
        <row r="9437">
          <cell r="A9437">
            <v>40416</v>
          </cell>
          <cell r="B9437" t="str">
            <v xml:space="preserve">CURVA 45 GRAUS RANHURADA EM FERRO FUNDIDO, DN 65 MM (2 1/2")                                                                                                                                                                                                                                                                                                                                                                                                                                              </v>
          </cell>
          <cell r="C9437" t="str">
            <v xml:space="preserve">UN    </v>
          </cell>
          <cell r="D9437">
            <v>26.95</v>
          </cell>
        </row>
        <row r="9438">
          <cell r="A9438">
            <v>40418</v>
          </cell>
          <cell r="B9438" t="str">
            <v xml:space="preserve">CURVA 45 GRAUS RANHURADA EM FERRO FUNDIDO, DN 80 MM (3")                                                                                                                                                                                                                                                                                                                                                                                                                                                  </v>
          </cell>
          <cell r="C9438" t="str">
            <v xml:space="preserve">UN    </v>
          </cell>
          <cell r="D9438">
            <v>32.14</v>
          </cell>
        </row>
        <row r="9439">
          <cell r="A9439">
            <v>34359</v>
          </cell>
          <cell r="B9439" t="str">
            <v xml:space="preserve">CURVA 90 GRAUS DE BARRA CHATA EM ALUMINIO 3/4" X 1/4" X 300 MM                                                                                                                                                                                                                                                                                                                                                                                                                                            </v>
          </cell>
          <cell r="C9439" t="str">
            <v xml:space="preserve">UN    </v>
          </cell>
          <cell r="D9439">
            <v>11.21</v>
          </cell>
        </row>
        <row r="9440">
          <cell r="A9440">
            <v>1789</v>
          </cell>
          <cell r="B9440" t="str">
            <v xml:space="preserve">CURVA 90 GRAUS DE FERRO GALVANIZADO, COM ROSCA BSP FEMEA, DE 1 1/2"                                                                                                                                                                                                                                                                                                                                                                                                                                       </v>
          </cell>
          <cell r="C9440" t="str">
            <v xml:space="preserve">UN    </v>
          </cell>
          <cell r="D9440">
            <v>88.6</v>
          </cell>
        </row>
        <row r="9441">
          <cell r="A9441">
            <v>1788</v>
          </cell>
          <cell r="B9441" t="str">
            <v xml:space="preserve">CURVA 90 GRAUS DE FERRO GALVANIZADO, COM ROSCA BSP FEMEA, DE 1 1/4"                                                                                                                                                                                                                                                                                                                                                                                                                                       </v>
          </cell>
          <cell r="C9441" t="str">
            <v xml:space="preserve">UN    </v>
          </cell>
          <cell r="D9441">
            <v>71.02</v>
          </cell>
        </row>
        <row r="9442">
          <cell r="A9442">
            <v>1786</v>
          </cell>
          <cell r="B9442" t="str">
            <v xml:space="preserve">CURVA 90 GRAUS DE FERRO GALVANIZADO, COM ROSCA BSP FEMEA, DE 1/2"                                                                                                                                                                                                                                                                                                                                                                                                                                         </v>
          </cell>
          <cell r="C9442" t="str">
            <v xml:space="preserve">UN    </v>
          </cell>
          <cell r="D9442">
            <v>17.63</v>
          </cell>
        </row>
        <row r="9443">
          <cell r="A9443">
            <v>1787</v>
          </cell>
          <cell r="B9443" t="str">
            <v xml:space="preserve">CURVA 90 GRAUS DE FERRO GALVANIZADO, COM ROSCA BSP FEMEA, DE 1"                                                                                                                                                                                                                                                                                                                                                                                                                                           </v>
          </cell>
          <cell r="C9443" t="str">
            <v xml:space="preserve">UN    </v>
          </cell>
          <cell r="D9443">
            <v>42.22</v>
          </cell>
        </row>
        <row r="9444">
          <cell r="A9444">
            <v>1791</v>
          </cell>
          <cell r="B9444" t="str">
            <v xml:space="preserve">CURVA 90 GRAUS DE FERRO GALVANIZADO, COM ROSCA BSP FEMEA, DE 2 1/2"                                                                                                                                                                                                                                                                                                                                                                                                                                       </v>
          </cell>
          <cell r="C9444" t="str">
            <v xml:space="preserve">UN    </v>
          </cell>
          <cell r="D9444">
            <v>256.04000000000002</v>
          </cell>
        </row>
        <row r="9445">
          <cell r="A9445">
            <v>1790</v>
          </cell>
          <cell r="B9445" t="str">
            <v xml:space="preserve">CURVA 90 GRAUS DE FERRO GALVANIZADO, COM ROSCA BSP FEMEA, DE 2"                                                                                                                                                                                                                                                                                                                                                                                                                                           </v>
          </cell>
          <cell r="C9445" t="str">
            <v xml:space="preserve">UN    </v>
          </cell>
          <cell r="D9445">
            <v>147.54</v>
          </cell>
        </row>
        <row r="9446">
          <cell r="A9446">
            <v>1813</v>
          </cell>
          <cell r="B9446" t="str">
            <v xml:space="preserve">CURVA 90 GRAUS DE FERRO GALVANIZADO, COM ROSCA BSP FEMEA, DE 3/4"                                                                                                                                                                                                                                                                                                                                                                                                                                         </v>
          </cell>
          <cell r="C9446" t="str">
            <v xml:space="preserve">UN    </v>
          </cell>
          <cell r="D9446">
            <v>27.98</v>
          </cell>
        </row>
        <row r="9447">
          <cell r="A9447">
            <v>1792</v>
          </cell>
          <cell r="B9447" t="str">
            <v xml:space="preserve">CURVA 90 GRAUS DE FERRO GALVANIZADO, COM ROSCA BSP FEMEA, DE 3"                                                                                                                                                                                                                                                                                                                                                                                                                                           </v>
          </cell>
          <cell r="C9447" t="str">
            <v xml:space="preserve">UN    </v>
          </cell>
          <cell r="D9447">
            <v>345.62</v>
          </cell>
        </row>
        <row r="9448">
          <cell r="A9448">
            <v>1793</v>
          </cell>
          <cell r="B9448" t="str">
            <v xml:space="preserve">CURVA 90 GRAUS DE FERRO GALVANIZADO, COM ROSCA BSP FEMEA, DE 4"                                                                                                                                                                                                                                                                                                                                                                                                                                           </v>
          </cell>
          <cell r="C9448" t="str">
            <v xml:space="preserve">UN    </v>
          </cell>
          <cell r="D9448">
            <v>698.39</v>
          </cell>
        </row>
        <row r="9449">
          <cell r="A9449">
            <v>1809</v>
          </cell>
          <cell r="B9449" t="str">
            <v xml:space="preserve">CURVA 90 GRAUS DE FERRO GALVANIZADO, COM ROSCA BSP MACHO/FEMEA, DE 1 1/2"                                                                                                                                                                                                                                                                                                                                                                                                                                 </v>
          </cell>
          <cell r="C9449" t="str">
            <v xml:space="preserve">UN    </v>
          </cell>
          <cell r="D9449">
            <v>83.06</v>
          </cell>
        </row>
        <row r="9450">
          <cell r="A9450">
            <v>1814</v>
          </cell>
          <cell r="B9450" t="str">
            <v xml:space="preserve">CURVA 90 GRAUS DE FERRO GALVANIZADO, COM ROSCA BSP MACHO/FEMEA, DE 1 1/4"                                                                                                                                                                                                                                                                                                                                                                                                                                 </v>
          </cell>
          <cell r="C9450" t="str">
            <v xml:space="preserve">UN    </v>
          </cell>
          <cell r="D9450">
            <v>68.23</v>
          </cell>
        </row>
        <row r="9451">
          <cell r="A9451">
            <v>1803</v>
          </cell>
          <cell r="B9451" t="str">
            <v xml:space="preserve">CURVA 90 GRAUS DE FERRO GALVANIZADO, COM ROSCA BSP MACHO/FEMEA, DE 1/2"                                                                                                                                                                                                                                                                                                                                                                                                                                   </v>
          </cell>
          <cell r="C9451" t="str">
            <v xml:space="preserve">UN    </v>
          </cell>
          <cell r="D9451">
            <v>17.239999999999998</v>
          </cell>
        </row>
        <row r="9452">
          <cell r="A9452">
            <v>1805</v>
          </cell>
          <cell r="B9452" t="str">
            <v xml:space="preserve">CURVA 90 GRAUS DE FERRO GALVANIZADO, COM ROSCA BSP MACHO/FEMEA, DE 1"                                                                                                                                                                                                                                                                                                                                                                                                                                     </v>
          </cell>
          <cell r="C9452" t="str">
            <v xml:space="preserve">UN    </v>
          </cell>
          <cell r="D9452">
            <v>39.6</v>
          </cell>
        </row>
        <row r="9453">
          <cell r="A9453">
            <v>1821</v>
          </cell>
          <cell r="B9453" t="str">
            <v xml:space="preserve">CURVA 90 GRAUS DE FERRO GALVANIZADO, COM ROSCA BSP MACHO/FEMEA, DE 2 1/2"                                                                                                                                                                                                                                                                                                                                                                                                                                 </v>
          </cell>
          <cell r="C9453" t="str">
            <v xml:space="preserve">UN    </v>
          </cell>
          <cell r="D9453">
            <v>233.93</v>
          </cell>
        </row>
        <row r="9454">
          <cell r="A9454">
            <v>1806</v>
          </cell>
          <cell r="B9454" t="str">
            <v xml:space="preserve">CURVA 90 GRAUS DE FERRO GALVANIZADO, COM ROSCA BSP MACHO/FEMEA, DE 2"                                                                                                                                                                                                                                                                                                                                                                                                                                     </v>
          </cell>
          <cell r="C9454" t="str">
            <v xml:space="preserve">UN    </v>
          </cell>
          <cell r="D9454">
            <v>139.24</v>
          </cell>
        </row>
        <row r="9455">
          <cell r="A9455">
            <v>1804</v>
          </cell>
          <cell r="B9455" t="str">
            <v xml:space="preserve">CURVA 90 GRAUS DE FERRO GALVANIZADO, COM ROSCA BSP MACHO/FEMEA, DE 3/4"                                                                                                                                                                                                                                                                                                                                                                                                                                   </v>
          </cell>
          <cell r="C9455" t="str">
            <v xml:space="preserve">UN    </v>
          </cell>
          <cell r="D9455">
            <v>24.54</v>
          </cell>
        </row>
        <row r="9456">
          <cell r="A9456">
            <v>1807</v>
          </cell>
          <cell r="B9456" t="str">
            <v xml:space="preserve">CURVA 90 GRAUS DE FERRO GALVANIZADO, COM ROSCA BSP MACHO/FEMEA, DE 3"                                                                                                                                                                                                                                                                                                                                                                                                                                     </v>
          </cell>
          <cell r="C9456" t="str">
            <v xml:space="preserve">UN    </v>
          </cell>
          <cell r="D9456">
            <v>334.56</v>
          </cell>
        </row>
        <row r="9457">
          <cell r="A9457">
            <v>1808</v>
          </cell>
          <cell r="B9457" t="str">
            <v xml:space="preserve">CURVA 90 GRAUS DE FERRO GALVANIZADO, COM ROSCA BSP MACHO/FEMEA, DE 4"                                                                                                                                                                                                                                                                                                                                                                                                                                     </v>
          </cell>
          <cell r="C9457" t="str">
            <v xml:space="preserve">UN    </v>
          </cell>
          <cell r="D9457">
            <v>670.74</v>
          </cell>
        </row>
        <row r="9458">
          <cell r="A9458">
            <v>1797</v>
          </cell>
          <cell r="B9458" t="str">
            <v xml:space="preserve">CURVA 90 GRAUS DE FERRO GALVANIZADO, COM ROSCA BSP MACHO, DE 1 1/2"                                                                                                                                                                                                                                                                                                                                                                                                                                       </v>
          </cell>
          <cell r="C9458" t="str">
            <v xml:space="preserve">UN    </v>
          </cell>
          <cell r="D9458">
            <v>100.6</v>
          </cell>
        </row>
        <row r="9459">
          <cell r="A9459">
            <v>1796</v>
          </cell>
          <cell r="B9459" t="str">
            <v xml:space="preserve">CURVA 90 GRAUS DE FERRO GALVANIZADO, COM ROSCA BSP MACHO, DE 1 1/4"                                                                                                                                                                                                                                                                                                                                                                                                                                       </v>
          </cell>
          <cell r="C9459" t="str">
            <v xml:space="preserve">UN    </v>
          </cell>
          <cell r="D9459">
            <v>77.17</v>
          </cell>
        </row>
        <row r="9460">
          <cell r="A9460">
            <v>1794</v>
          </cell>
          <cell r="B9460" t="str">
            <v xml:space="preserve">CURVA 90 GRAUS DE FERRO GALVANIZADO, COM ROSCA BSP MACHO, DE 1/2"                                                                                                                                                                                                                                                                                                                                                                                                                                         </v>
          </cell>
          <cell r="C9460" t="str">
            <v xml:space="preserve">UN    </v>
          </cell>
          <cell r="D9460">
            <v>18.420000000000002</v>
          </cell>
        </row>
        <row r="9461">
          <cell r="A9461">
            <v>1816</v>
          </cell>
          <cell r="B9461" t="str">
            <v xml:space="preserve">CURVA 90 GRAUS DE FERRO GALVANIZADO, COM ROSCA BSP MACHO, DE 1"                                                                                                                                                                                                                                                                                                                                                                                                                                           </v>
          </cell>
          <cell r="C9461" t="str">
            <v xml:space="preserve">UN    </v>
          </cell>
          <cell r="D9461">
            <v>41.53</v>
          </cell>
        </row>
        <row r="9462">
          <cell r="A9462">
            <v>1815</v>
          </cell>
          <cell r="B9462" t="str">
            <v xml:space="preserve">CURVA 90 GRAUS DE FERRO GALVANIZADO, COM ROSCA BSP MACHO, DE 2 1/2"                                                                                                                                                                                                                                                                                                                                                                                                                                       </v>
          </cell>
          <cell r="C9462" t="str">
            <v xml:space="preserve">UN    </v>
          </cell>
          <cell r="D9462">
            <v>318.95999999999998</v>
          </cell>
        </row>
        <row r="9463">
          <cell r="A9463">
            <v>1798</v>
          </cell>
          <cell r="B9463" t="str">
            <v xml:space="preserve">CURVA 90 GRAUS DE FERRO GALVANIZADO, COM ROSCA BSP MACHO, DE 2"                                                                                                                                                                                                                                                                                                                                                                                                                                           </v>
          </cell>
          <cell r="C9463" t="str">
            <v xml:space="preserve">UN    </v>
          </cell>
          <cell r="D9463">
            <v>142.72</v>
          </cell>
        </row>
        <row r="9464">
          <cell r="A9464">
            <v>1795</v>
          </cell>
          <cell r="B9464" t="str">
            <v xml:space="preserve">CURVA 90 GRAUS DE FERRO GALVANIZADO, COM ROSCA BSP MACHO, DE 3/4"                                                                                                                                                                                                                                                                                                                                                                                                                                         </v>
          </cell>
          <cell r="C9464" t="str">
            <v xml:space="preserve">UN    </v>
          </cell>
          <cell r="D9464">
            <v>25.52</v>
          </cell>
        </row>
        <row r="9465">
          <cell r="A9465">
            <v>1799</v>
          </cell>
          <cell r="B9465" t="str">
            <v xml:space="preserve">CURVA 90 GRAUS DE FERRO GALVANIZADO, COM ROSCA BSP MACHO, DE 3"                                                                                                                                                                                                                                                                                                                                                                                                                                           </v>
          </cell>
          <cell r="C9465" t="str">
            <v xml:space="preserve">UN    </v>
          </cell>
          <cell r="D9465">
            <v>415.42</v>
          </cell>
        </row>
        <row r="9466">
          <cell r="A9466">
            <v>1800</v>
          </cell>
          <cell r="B9466" t="str">
            <v xml:space="preserve">CURVA 90 GRAUS DE FERRO GALVANIZADO, COM ROSCA BSP MACHO, DE 4"                                                                                                                                                                                                                                                                                                                                                                                                                                           </v>
          </cell>
          <cell r="C9466" t="str">
            <v xml:space="preserve">UN    </v>
          </cell>
          <cell r="D9466">
            <v>793.11</v>
          </cell>
        </row>
        <row r="9467">
          <cell r="A9467">
            <v>1802</v>
          </cell>
          <cell r="B9467" t="str">
            <v xml:space="preserve">CURVA 90 GRAUS DE FERRO GALVANIZADO, COM ROSCA BSP MACHO, DE 6"                                                                                                                                                                                                                                                                                                                                                                                                                                           </v>
          </cell>
          <cell r="C9467" t="str">
            <v xml:space="preserve">UN    </v>
          </cell>
          <cell r="D9467">
            <v>1983.88</v>
          </cell>
        </row>
        <row r="9468">
          <cell r="A9468">
            <v>40385</v>
          </cell>
          <cell r="B9468" t="str">
            <v xml:space="preserve">CURVA 90 GRAUS EM ACO CARBONO, RAIO CURTO, SOLDAVEL, PRESSAO 3.000 LBS, DN 1 1/2"                                                                                                                                                                                                                                                                                                                                                                                                                         </v>
          </cell>
          <cell r="C9468" t="str">
            <v xml:space="preserve">UN    </v>
          </cell>
          <cell r="D9468">
            <v>70.849999999999994</v>
          </cell>
        </row>
        <row r="9469">
          <cell r="A9469">
            <v>40383</v>
          </cell>
          <cell r="B9469" t="str">
            <v xml:space="preserve">CURVA 90 GRAUS EM ACO CARBONO, RAIO CURTO, SOLDAVEL, PRESSAO 3.000 LBS, DN 1 1/4"                                                                                                                                                                                                                                                                                                                                                                                                                         </v>
          </cell>
          <cell r="C9469" t="str">
            <v xml:space="preserve">UN    </v>
          </cell>
          <cell r="D9469">
            <v>48.51</v>
          </cell>
        </row>
        <row r="9470">
          <cell r="A9470">
            <v>40378</v>
          </cell>
          <cell r="B9470" t="str">
            <v xml:space="preserve">CURVA 90 GRAUS EM ACO CARBONO, RAIO CURTO, SOLDAVEL, PRESSAO 3.000 LBS, DN 1/2"                                                                                                                                                                                                                                                                                                                                                                                                                           </v>
          </cell>
          <cell r="C9470" t="str">
            <v xml:space="preserve">UN    </v>
          </cell>
          <cell r="D9470">
            <v>16.77</v>
          </cell>
        </row>
        <row r="9471">
          <cell r="A9471">
            <v>40382</v>
          </cell>
          <cell r="B9471" t="str">
            <v xml:space="preserve">CURVA 90 GRAUS EM ACO CARBONO, RAIO CURTO, SOLDAVEL, PRESSAO 3.000 LBS, DN 1"                                                                                                                                                                                                                                                                                                                                                                                                                             </v>
          </cell>
          <cell r="C9471" t="str">
            <v xml:space="preserve">UN    </v>
          </cell>
          <cell r="D9471">
            <v>31.74</v>
          </cell>
        </row>
        <row r="9472">
          <cell r="A9472">
            <v>40422</v>
          </cell>
          <cell r="B9472" t="str">
            <v xml:space="preserve">CURVA 90 GRAUS EM ACO CARBONO, RAIO CURTO, SOLDAVEL, PRESSAO 3.000 LBS, DN 2 1/2"                                                                                                                                                                                                                                                                                                                                                                                                                         </v>
          </cell>
          <cell r="C9472" t="str">
            <v xml:space="preserve">UN    </v>
          </cell>
          <cell r="D9472">
            <v>216.2</v>
          </cell>
        </row>
        <row r="9473">
          <cell r="A9473">
            <v>40387</v>
          </cell>
          <cell r="B9473" t="str">
            <v xml:space="preserve">CURVA 90 GRAUS EM ACO CARBONO, RAIO CURTO, SOLDAVEL, PRESSAO 3.000 LBS, DN 2"                                                                                                                                                                                                                                                                                                                                                                                                                             </v>
          </cell>
          <cell r="C9473" t="str">
            <v xml:space="preserve">UN    </v>
          </cell>
          <cell r="D9473">
            <v>110.08</v>
          </cell>
        </row>
        <row r="9474">
          <cell r="A9474">
            <v>40380</v>
          </cell>
          <cell r="B9474" t="str">
            <v xml:space="preserve">CURVA 90 GRAUS EM ACO CARBONO, RAIO CURTO, SOLDAVEL, PRESSAO 3.000 LBS, DN 3/4"                                                                                                                                                                                                                                                                                                                                                                                                                           </v>
          </cell>
          <cell r="C9474" t="str">
            <v xml:space="preserve">UN    </v>
          </cell>
          <cell r="D9474">
            <v>22.36</v>
          </cell>
        </row>
        <row r="9475">
          <cell r="A9475">
            <v>40390</v>
          </cell>
          <cell r="B9475" t="str">
            <v xml:space="preserve">CURVA 90 GRAUS EM ACO CARBONO, RAIO CURTO, SOLDAVEL, PRESSAO 3.000 LBS, DN 3"                                                                                                                                                                                                                                                                                                                                                                                                                             </v>
          </cell>
          <cell r="C9475" t="str">
            <v xml:space="preserve">UN    </v>
          </cell>
          <cell r="D9475">
            <v>455.35</v>
          </cell>
        </row>
        <row r="9476">
          <cell r="A9476">
            <v>2621</v>
          </cell>
          <cell r="B9476" t="str">
            <v xml:space="preserve">CURVA 90 GRAUS PARA ELETRODUTO, EM ACO GALVANIZADO ELETROLITICO, COM ROSCA, DIAMETRO DE 100 MM (4")                                                                                                                                                                                                                                                                                                                                                                                                       </v>
          </cell>
          <cell r="C9476" t="str">
            <v xml:space="preserve">UN    </v>
          </cell>
          <cell r="D9476">
            <v>108.07</v>
          </cell>
        </row>
        <row r="9477">
          <cell r="A9477">
            <v>2616</v>
          </cell>
          <cell r="B9477" t="str">
            <v xml:space="preserve">CURVA 90 GRAUS PARA ELETRODUTO, EM ACO GALVANIZADO ELETROLITICO, COM ROSCA, DIAMETRO DE 15 MM (1/2"), ESPESSURA DE 1,50 MM                                                                                                                                                                                                                                                                                                                                                                                </v>
          </cell>
          <cell r="C9477" t="str">
            <v xml:space="preserve">UN    </v>
          </cell>
          <cell r="D9477">
            <v>3.06</v>
          </cell>
        </row>
        <row r="9478">
          <cell r="A9478">
            <v>2633</v>
          </cell>
          <cell r="B9478" t="str">
            <v xml:space="preserve">CURVA 90 GRAUS PARA ELETRODUTO, EM ACO GALVANIZADO ELETROLITICO, COM ROSCA, DIAMETRO DE 20 MM (3/4"), ESPESSURA DE 1,50 MM                                                                                                                                                                                                                                                                                                                                                                                </v>
          </cell>
          <cell r="C9478" t="str">
            <v xml:space="preserve">UN    </v>
          </cell>
          <cell r="D9478">
            <v>3.46</v>
          </cell>
        </row>
        <row r="9479">
          <cell r="A9479">
            <v>2617</v>
          </cell>
          <cell r="B9479" t="str">
            <v xml:space="preserve">CURVA 90 GRAUS PARA ELETRODUTO, EM ACO GALVANIZADO ELETROLITICO, COM ROSCA, DIAMETRO DE 25 MM (1"), ESPESSURA DE 1,50 MM                                                                                                                                                                                                                                                                                                                                                                                  </v>
          </cell>
          <cell r="C9479" t="str">
            <v xml:space="preserve">UN    </v>
          </cell>
          <cell r="D9479">
            <v>4.7</v>
          </cell>
        </row>
        <row r="9480">
          <cell r="A9480">
            <v>2618</v>
          </cell>
          <cell r="B9480" t="str">
            <v xml:space="preserve">CURVA 90 GRAUS PARA ELETRODUTO, EM ACO GALVANIZADO ELETROLITICO, COM ROSCA, DIAMETRO DE 32 MM (1 1/4"), ESPESSURA DE 1,50 MM                                                                                                                                                                                                                                                                                                                                                                              </v>
          </cell>
          <cell r="C9480" t="str">
            <v xml:space="preserve">UN    </v>
          </cell>
          <cell r="D9480">
            <v>10.7</v>
          </cell>
        </row>
        <row r="9481">
          <cell r="A9481">
            <v>2632</v>
          </cell>
          <cell r="B9481" t="str">
            <v xml:space="preserve">CURVA 90 GRAUS PARA ELETRODUTO, EM ACO GALVANIZADO ELETROLITICO, COM ROSCA, DIAMETRO DE 40 MM (1 1/2"), ESPESSURA DE 1,50 MM                                                                                                                                                                                                                                                                                                                                                                              </v>
          </cell>
          <cell r="C9481" t="str">
            <v xml:space="preserve">UN    </v>
          </cell>
          <cell r="D9481">
            <v>13.05</v>
          </cell>
        </row>
        <row r="9482">
          <cell r="A9482">
            <v>2631</v>
          </cell>
          <cell r="B9482" t="str">
            <v xml:space="preserve">CURVA 90 GRAUS PARA ELETRODUTO, EM ACO GALVANIZADO ELETROLITICO, COM ROSCA, DIAMETRO DE 50 MM (2")                                                                                                                                                                                                                                                                                                                                                                                                        </v>
          </cell>
          <cell r="C9482" t="str">
            <v xml:space="preserve">UN    </v>
          </cell>
          <cell r="D9482">
            <v>19.170000000000002</v>
          </cell>
        </row>
        <row r="9483">
          <cell r="A9483">
            <v>2619</v>
          </cell>
          <cell r="B9483" t="str">
            <v xml:space="preserve">CURVA 90 GRAUS PARA ELETRODUTO, EM ACO GALVANIZADO ELETROLITICO, COM ROSCA, DIAMETRO DE 65 MM (2 1/2")                                                                                                                                                                                                                                                                                                                                                                                                    </v>
          </cell>
          <cell r="C9483" t="str">
            <v xml:space="preserve">UN    </v>
          </cell>
          <cell r="D9483">
            <v>48.53</v>
          </cell>
        </row>
        <row r="9484">
          <cell r="A9484">
            <v>2620</v>
          </cell>
          <cell r="B9484" t="str">
            <v xml:space="preserve">CURVA 90 GRAUS PARA ELETRODUTO, EM ACO GALVANIZADO ELETROLITICO, COM ROSCA, DIAMETRO DE 80 MM (3")                                                                                                                                                                                                                                                                                                                                                                                                        </v>
          </cell>
          <cell r="C9484" t="str">
            <v xml:space="preserve">UN    </v>
          </cell>
          <cell r="D9484">
            <v>63.72</v>
          </cell>
        </row>
        <row r="9485">
          <cell r="A9485">
            <v>40413</v>
          </cell>
          <cell r="B9485" t="str">
            <v xml:space="preserve">CURVA 90 GRAUS RANHURADA EM FERRO FUNDIDO, DN 50 MM (2")                                                                                                                                                                                                                                                                                                                                                                                                                                                  </v>
          </cell>
          <cell r="C9485" t="str">
            <v xml:space="preserve">UN    </v>
          </cell>
          <cell r="D9485">
            <v>21.18</v>
          </cell>
        </row>
        <row r="9486">
          <cell r="A9486">
            <v>40415</v>
          </cell>
          <cell r="B9486" t="str">
            <v xml:space="preserve">CURVA 90 GRAUS RANHURADA EM FERRO FUNDIDO, DN 65 MM (2 1/2")                                                                                                                                                                                                                                                                                                                                                                                                                                              </v>
          </cell>
          <cell r="C9486" t="str">
            <v xml:space="preserve">UN    </v>
          </cell>
          <cell r="D9486">
            <v>30.18</v>
          </cell>
        </row>
        <row r="9487">
          <cell r="A9487">
            <v>40417</v>
          </cell>
          <cell r="B9487" t="str">
            <v xml:space="preserve">CURVA 90 GRAUS RANHURADA EM FERRO FUNDIDO, DN 80 MM (3")                                                                                                                                                                                                                                                                                                                                                                                                                                                  </v>
          </cell>
          <cell r="C9487" t="str">
            <v xml:space="preserve">UN    </v>
          </cell>
          <cell r="D9487">
            <v>35.6</v>
          </cell>
        </row>
        <row r="9488">
          <cell r="A9488">
            <v>39271</v>
          </cell>
          <cell r="B9488" t="str">
            <v xml:space="preserve">CURVA 90 GRAUS, CURTA, DE PVC RIGIDO ROSCAVEL, DE 1/2", PARA ELETRODUTO                                                                                                                                                                                                                                                                                                                                                                                                                                   </v>
          </cell>
          <cell r="C9488" t="str">
            <v xml:space="preserve">UN    </v>
          </cell>
          <cell r="D9488">
            <v>2.0499999999999998</v>
          </cell>
        </row>
        <row r="9489">
          <cell r="A9489">
            <v>39273</v>
          </cell>
          <cell r="B9489" t="str">
            <v xml:space="preserve">CURVA 90 GRAUS, CURTA, DE PVC RIGIDO ROSCAVEL, DE 1", PARA ELETRODUTO                                                                                                                                                                                                                                                                                                                                                                                                                                     </v>
          </cell>
          <cell r="C9489" t="str">
            <v xml:space="preserve">UN    </v>
          </cell>
          <cell r="D9489">
            <v>3.49</v>
          </cell>
        </row>
        <row r="9490">
          <cell r="A9490">
            <v>39272</v>
          </cell>
          <cell r="B9490" t="str">
            <v xml:space="preserve">CURVA 90 GRAUS, CURTA, DE PVC RIGIDO ROSCAVEL, DE 3/4", PARA ELETRODUTO                                                                                                                                                                                                                                                                                                                                                                                                                                   </v>
          </cell>
          <cell r="C9490" t="str">
            <v xml:space="preserve">UN    </v>
          </cell>
          <cell r="D9490">
            <v>2.52</v>
          </cell>
        </row>
        <row r="9491">
          <cell r="A9491">
            <v>1875</v>
          </cell>
          <cell r="B9491" t="str">
            <v xml:space="preserve">CURVA 90 GRAUS, LONGA, DE PVC RIGIDO ROSCAVEL, DE 1 1/2", PARA ELETRODUTO                                                                                                                                                                                                                                                                                                                                                                                                                                 </v>
          </cell>
          <cell r="C9491" t="str">
            <v xml:space="preserve">UN    </v>
          </cell>
          <cell r="D9491">
            <v>5.58</v>
          </cell>
        </row>
        <row r="9492">
          <cell r="A9492">
            <v>1874</v>
          </cell>
          <cell r="B9492" t="str">
            <v xml:space="preserve">CURVA 90 GRAUS, LONGA, DE PVC RIGIDO ROSCAVEL, DE 1 1/4", PARA ELETRODUTO                                                                                                                                                                                                                                                                                                                                                                                                                                 </v>
          </cell>
          <cell r="C9492" t="str">
            <v xml:space="preserve">UN    </v>
          </cell>
          <cell r="D9492">
            <v>4.6100000000000003</v>
          </cell>
        </row>
        <row r="9493">
          <cell r="A9493">
            <v>1870</v>
          </cell>
          <cell r="B9493" t="str">
            <v xml:space="preserve">CURVA 90 GRAUS, LONGA, DE PVC RIGIDO ROSCAVEL, DE 1/2", PARA ELETRODUTO                                                                                                                                                                                                                                                                                                                                                                                                                                   </v>
          </cell>
          <cell r="C9493" t="str">
            <v xml:space="preserve">UN    </v>
          </cell>
          <cell r="D9493">
            <v>2.66</v>
          </cell>
        </row>
        <row r="9494">
          <cell r="A9494">
            <v>1884</v>
          </cell>
          <cell r="B9494" t="str">
            <v xml:space="preserve">CURVA 90 GRAUS, LONGA, DE PVC RIGIDO ROSCAVEL, DE 1", PARA ELETRODUTO                                                                                                                                                                                                                                                                                                                                                                                                                                     </v>
          </cell>
          <cell r="C9494" t="str">
            <v xml:space="preserve">UN    </v>
          </cell>
          <cell r="D9494">
            <v>4.08</v>
          </cell>
        </row>
        <row r="9495">
          <cell r="A9495">
            <v>1887</v>
          </cell>
          <cell r="B9495" t="str">
            <v xml:space="preserve">CURVA 90 GRAUS, LONGA, DE PVC RIGIDO ROSCAVEL, DE 2 1/2", PARA ELETRODUTO                                                                                                                                                                                                                                                                                                                                                                                                                                 </v>
          </cell>
          <cell r="C9495" t="str">
            <v xml:space="preserve">UN    </v>
          </cell>
          <cell r="D9495">
            <v>23.13</v>
          </cell>
        </row>
        <row r="9496">
          <cell r="A9496">
            <v>1876</v>
          </cell>
          <cell r="B9496" t="str">
            <v xml:space="preserve">CURVA 90 GRAUS, LONGA, DE PVC RIGIDO ROSCAVEL, DE 2", PARA ELETRODUTO                                                                                                                                                                                                                                                                                                                                                                                                                                     </v>
          </cell>
          <cell r="C9496" t="str">
            <v xml:space="preserve">UN    </v>
          </cell>
          <cell r="D9496">
            <v>9.06</v>
          </cell>
        </row>
        <row r="9497">
          <cell r="A9497">
            <v>1879</v>
          </cell>
          <cell r="B9497" t="str">
            <v xml:space="preserve">CURVA 90 GRAUS, LONGA, DE PVC RIGIDO ROSCAVEL, DE 3/4", PARA ELETRODUTO                                                                                                                                                                                                                                                                                                                                                                                                                                   </v>
          </cell>
          <cell r="C9497" t="str">
            <v xml:space="preserve">UN    </v>
          </cell>
          <cell r="D9497">
            <v>2.69</v>
          </cell>
        </row>
        <row r="9498">
          <cell r="A9498">
            <v>1877</v>
          </cell>
          <cell r="B9498" t="str">
            <v xml:space="preserve">CURVA 90 GRAUS, LONGA, DE PVC RIGIDO ROSCAVEL, DE 3", PARA ELETRODUTO                                                                                                                                                                                                                                                                                                                                                                                                                                     </v>
          </cell>
          <cell r="C9498" t="str">
            <v xml:space="preserve">UN    </v>
          </cell>
          <cell r="D9498">
            <v>23.16</v>
          </cell>
        </row>
        <row r="9499">
          <cell r="A9499">
            <v>1878</v>
          </cell>
          <cell r="B9499" t="str">
            <v xml:space="preserve">CURVA 90 GRAUS, LONGA, DE PVC RIGIDO ROSCAVEL, DE 4", PARA ELETRODUTO                                                                                                                                                                                                                                                                                                                                                                                                                                     </v>
          </cell>
          <cell r="C9499" t="str">
            <v xml:space="preserve">UN    </v>
          </cell>
          <cell r="D9499">
            <v>46.53</v>
          </cell>
        </row>
        <row r="9500">
          <cell r="A9500">
            <v>44472</v>
          </cell>
          <cell r="B9500" t="str">
            <v xml:space="preserve">DENTE PARA  FRESADORA                                                                                                                                                                                                                                                                                                                                                                                                                                                                                     </v>
          </cell>
          <cell r="C9500" t="str">
            <v xml:space="preserve">UN    </v>
          </cell>
          <cell r="D9500">
            <v>54.89</v>
          </cell>
        </row>
        <row r="9501">
          <cell r="A9501">
            <v>38369</v>
          </cell>
          <cell r="B9501" t="str">
            <v xml:space="preserve">DESEMPENADEIRA DE ACO DENTADA 12 X *25* CM, DENTES 8 X 8 MM, CABO FECHADO DE MADEIRA                                                                                                                                                                                                                                                                                                                                                                                                                      </v>
          </cell>
          <cell r="C9501" t="str">
            <v xml:space="preserve">UN    </v>
          </cell>
          <cell r="D9501">
            <v>19.61</v>
          </cell>
        </row>
        <row r="9502">
          <cell r="A9502">
            <v>38370</v>
          </cell>
          <cell r="B9502" t="str">
            <v xml:space="preserve">DESEMPENADEIRA DE ACO LISA 12 X *25* CM COM CABO FECHADO DE MADEIRA                                                                                                                                                                                                                                                                                                                                                                                                                                       </v>
          </cell>
          <cell r="C9502" t="str">
            <v xml:space="preserve">UN    </v>
          </cell>
          <cell r="D9502">
            <v>19.61</v>
          </cell>
        </row>
        <row r="9503">
          <cell r="A9503">
            <v>38372</v>
          </cell>
          <cell r="B9503" t="str">
            <v xml:space="preserve">DESEMPENADEIRA PLASTICA LISA *14 X 27* CM                                                                                                                                                                                                                                                                                                                                                                                                                                                                 </v>
          </cell>
          <cell r="C9503" t="str">
            <v xml:space="preserve">UN    </v>
          </cell>
          <cell r="D9503">
            <v>22.51</v>
          </cell>
        </row>
        <row r="9504">
          <cell r="A9504">
            <v>2358</v>
          </cell>
          <cell r="B9504" t="str">
            <v xml:space="preserve">DESENHISTA PROJETISTA (HORISTA)                                                                                                                                                                                                                                                                                                                                                                                                                                                                           </v>
          </cell>
          <cell r="C9504" t="str">
            <v xml:space="preserve">H     </v>
          </cell>
          <cell r="D9504">
            <v>19.75</v>
          </cell>
        </row>
        <row r="9505">
          <cell r="A9505">
            <v>40807</v>
          </cell>
          <cell r="B9505" t="str">
            <v xml:space="preserve">DESENHISTA PROJETISTA (MENSALISTA)                                                                                                                                                                                                                                                                                                                                                                                                                                                                        </v>
          </cell>
          <cell r="C9505" t="str">
            <v xml:space="preserve">MES   </v>
          </cell>
          <cell r="D9505">
            <v>3462.24</v>
          </cell>
        </row>
        <row r="9506">
          <cell r="A9506">
            <v>44330</v>
          </cell>
          <cell r="B9506" t="str">
            <v xml:space="preserve">DESINFETANTE PRONTO USO                                                                                                                                                                                                                                                                                                                                                                                                                                                                                   </v>
          </cell>
          <cell r="C9506" t="str">
            <v xml:space="preserve">L     </v>
          </cell>
          <cell r="D9506">
            <v>9.0500000000000007</v>
          </cell>
        </row>
        <row r="9507">
          <cell r="A9507">
            <v>43144</v>
          </cell>
          <cell r="B9507" t="str">
            <v xml:space="preserve">DESMOLDANTE PARA CONCRETO ESTAMPADO                                                                                                                                                                                                                                                                                                                                                                                                                                                                       </v>
          </cell>
          <cell r="C9507" t="str">
            <v xml:space="preserve">KG    </v>
          </cell>
          <cell r="D9507">
            <v>31.51</v>
          </cell>
        </row>
        <row r="9508">
          <cell r="A9508">
            <v>39397</v>
          </cell>
          <cell r="B9508" t="str">
            <v xml:space="preserve">DESMOLDANTE PARA FORMAS METALICAS A BASE DE OLEO VEGETAL                                                                                                                                                                                                                                                                                                                                                                                                                                                  </v>
          </cell>
          <cell r="C9508" t="str">
            <v xml:space="preserve">L     </v>
          </cell>
          <cell r="D9508">
            <v>14.36</v>
          </cell>
        </row>
        <row r="9509">
          <cell r="A9509">
            <v>2692</v>
          </cell>
          <cell r="B9509" t="str">
            <v xml:space="preserve">DESMOLDANTE PROTETOR PARA FORMAS DE MADEIRA, DE BASE OLEOSA EMULSIONADA EM AGUA                                                                                                                                                                                                                                                                                                                                                                                                                           </v>
          </cell>
          <cell r="C9509" t="str">
            <v xml:space="preserve">L     </v>
          </cell>
          <cell r="D9509">
            <v>5.79</v>
          </cell>
        </row>
        <row r="9510">
          <cell r="A9510">
            <v>44329</v>
          </cell>
          <cell r="B9510" t="str">
            <v xml:space="preserve">DETERGENTE NEUTRO USO GERAL, CONCENTRADO                                                                                                                                                                                                                                                                                                                                                                                                                                                                  </v>
          </cell>
          <cell r="C9510" t="str">
            <v xml:space="preserve">L     </v>
          </cell>
          <cell r="D9510">
            <v>11.86</v>
          </cell>
        </row>
        <row r="9511">
          <cell r="A9511">
            <v>5318</v>
          </cell>
          <cell r="B9511" t="str">
            <v xml:space="preserve">DILUENTE AGUARRAS                                                                                                                                                                                                                                                                                                                                                                                                                                                                                         </v>
          </cell>
          <cell r="C9511" t="str">
            <v xml:space="preserve">L     </v>
          </cell>
          <cell r="D9511">
            <v>19.18</v>
          </cell>
        </row>
        <row r="9512">
          <cell r="A9512">
            <v>5330</v>
          </cell>
          <cell r="B9512" t="str">
            <v xml:space="preserve">DILUENTE EPOXI                                                                                                                                                                                                                                                                                                                                                                                                                                                                                            </v>
          </cell>
          <cell r="C9512" t="str">
            <v xml:space="preserve">L     </v>
          </cell>
          <cell r="D9512">
            <v>43.72</v>
          </cell>
        </row>
        <row r="9513">
          <cell r="A9513">
            <v>44532</v>
          </cell>
          <cell r="B9513" t="str">
            <v xml:space="preserve">DISCO DE BORRACHA PARA LIXADEIRA RIGIDO 7" COM ARRUELA CENTRAL                                                                                                                                                                                                                                                                                                                                                                                                                                            </v>
          </cell>
          <cell r="C9513" t="str">
            <v xml:space="preserve">UN    </v>
          </cell>
          <cell r="D9513">
            <v>19.77</v>
          </cell>
        </row>
        <row r="9514">
          <cell r="A9514">
            <v>44531</v>
          </cell>
          <cell r="B9514" t="str">
            <v xml:space="preserve">DISCO DE CORTE DIAMANTADO SEGMENTADO DIAMETRO DE 180 MM PARA ESMERILHADEIRA 7"                                                                                                                                                                                                                                                                                                                                                                                                                            </v>
          </cell>
          <cell r="C9514" t="str">
            <v xml:space="preserve">UN    </v>
          </cell>
          <cell r="D9514">
            <v>62.84</v>
          </cell>
        </row>
        <row r="9515">
          <cell r="A9515">
            <v>13887</v>
          </cell>
          <cell r="B9515" t="str">
            <v xml:space="preserve">DISCO DE CORTE DIAMANTADO SEGMENTADO PARA CONCRETO/ASFALTO, DIAMETRO DE *350* MM, FURO DE 25,40 MM                                                                                                                                                                                                                                                                                                                                                                                                        </v>
          </cell>
          <cell r="C9515" t="str">
            <v xml:space="preserve">UN    </v>
          </cell>
          <cell r="D9515">
            <v>360.81</v>
          </cell>
        </row>
        <row r="9516">
          <cell r="A9516">
            <v>38140</v>
          </cell>
          <cell r="B9516" t="str">
            <v xml:space="preserve">DISCO DE CORTE DIAMANTADO SEGMENTADO, DIAMETRO DE *110* MM, FURO DE 20 MM                                                                                                                                                                                                                                                                                                                                                                                                                                 </v>
          </cell>
          <cell r="C9516" t="str">
            <v xml:space="preserve">UN    </v>
          </cell>
          <cell r="D9516">
            <v>15.24</v>
          </cell>
        </row>
        <row r="9517">
          <cell r="A9517">
            <v>44495</v>
          </cell>
          <cell r="B9517" t="str">
            <v xml:space="preserve">DISCO DE CORTE PARA METAL COM DUAS TELAS 12 X 1/8 X 3/4" (300 X 3,2 X 19,05 MM)                                                                                                                                                                                                                                                                                                                                                                                                                           </v>
          </cell>
          <cell r="C9517" t="str">
            <v xml:space="preserve">UN    </v>
          </cell>
          <cell r="D9517">
            <v>16.059999999999999</v>
          </cell>
        </row>
        <row r="9518">
          <cell r="A9518">
            <v>44533</v>
          </cell>
          <cell r="B9518" t="str">
            <v xml:space="preserve">DISCO DE DESBASTE PARA METAL FERROSO EM GERAL, COM TRES TELAS, 9 X 1/4 X 7/8" (228,6 X 6,4 X 22,2 MM)                                                                                                                                                                                                                                                                                                                                                                                                     </v>
          </cell>
          <cell r="C9518" t="str">
            <v xml:space="preserve">UN    </v>
          </cell>
          <cell r="D9518">
            <v>15.16</v>
          </cell>
        </row>
        <row r="9519">
          <cell r="A9519">
            <v>44534</v>
          </cell>
          <cell r="B9519" t="str">
            <v xml:space="preserve">DISCO DE LIXA PARA METAL, DIAMETRO = 180 MM, GRAO  120                                                                                                                                                                                                                                                                                                                                                                                                                                                    </v>
          </cell>
          <cell r="C9519" t="str">
            <v xml:space="preserve">UN    </v>
          </cell>
          <cell r="D9519">
            <v>3.95</v>
          </cell>
        </row>
        <row r="9520">
          <cell r="A9520">
            <v>34729</v>
          </cell>
          <cell r="B9520" t="str">
            <v xml:space="preserve">DISJUNTOR TERMOMAGNETICO AJUSTAVEL, TRIPOLAR DE 100 ATE 250A, CAPACIDADE DE INTERRUPCAO DE 35KA                                                                                                                                                                                                                                                                                                                                                                                                           </v>
          </cell>
          <cell r="C9520" t="str">
            <v xml:space="preserve">UN    </v>
          </cell>
          <cell r="D9520">
            <v>1055.5899999999999</v>
          </cell>
        </row>
        <row r="9521">
          <cell r="A9521">
            <v>34734</v>
          </cell>
          <cell r="B9521" t="str">
            <v xml:space="preserve">DISJUNTOR TERMOMAGNETICO AJUSTAVEL, TRIPOLAR DE 300 ATE 400A, CAPACIDADE DE INTERRUPCAO DE 35KA                                                                                                                                                                                                                                                                                                                                                                                                           </v>
          </cell>
          <cell r="C9521" t="str">
            <v xml:space="preserve">UN    </v>
          </cell>
          <cell r="D9521">
            <v>1634.39</v>
          </cell>
        </row>
        <row r="9522">
          <cell r="A9522">
            <v>34738</v>
          </cell>
          <cell r="B9522" t="str">
            <v xml:space="preserve">DISJUNTOR TERMOMAGNETICO AJUSTAVEL, TRIPOLAR DE 450 ATE 600A, CAPACIDADE DE INTERRUPCAO DE 35KA                                                                                                                                                                                                                                                                                                                                                                                                           </v>
          </cell>
          <cell r="C9522" t="str">
            <v xml:space="preserve">UN    </v>
          </cell>
          <cell r="D9522">
            <v>3818.44</v>
          </cell>
        </row>
        <row r="9523">
          <cell r="A9523">
            <v>34623</v>
          </cell>
          <cell r="B9523" t="str">
            <v xml:space="preserve">DISJUNTOR TERMOMAGNETICO PARA TRILHO DIN (IEC), BIPOLAR, 40 - 50 A                                                                                                                                                                                                                                                                                                                                                                                                                                        </v>
          </cell>
          <cell r="C9523" t="str">
            <v xml:space="preserve">UN    </v>
          </cell>
          <cell r="D9523">
            <v>45.76</v>
          </cell>
        </row>
        <row r="9524">
          <cell r="A9524">
            <v>34616</v>
          </cell>
          <cell r="B9524" t="str">
            <v xml:space="preserve">DISJUNTOR TERMOMAGNETICO PARA TRILHO DIN (IEC), BIPOLAR, 6 - 32 A                                                                                                                                                                                                                                                                                                                                                                                                                                         </v>
          </cell>
          <cell r="C9524" t="str">
            <v xml:space="preserve">UN    </v>
          </cell>
          <cell r="D9524">
            <v>46.47</v>
          </cell>
        </row>
        <row r="9525">
          <cell r="A9525">
            <v>34628</v>
          </cell>
          <cell r="B9525" t="str">
            <v xml:space="preserve">DISJUNTOR TERMOMAGNETICO PARA TRILHO DIN (IEC), BIPOLAR, 63 A                                                                                                                                                                                                                                                                                                                                                                                                                                             </v>
          </cell>
          <cell r="C9525" t="str">
            <v xml:space="preserve">UN    </v>
          </cell>
          <cell r="D9525">
            <v>65.540000000000006</v>
          </cell>
        </row>
        <row r="9526">
          <cell r="A9526">
            <v>34686</v>
          </cell>
          <cell r="B9526" t="str">
            <v xml:space="preserve">DISJUNTOR TERMOMAGNETICO PARA TRILHO DIN (IEC), MONOPOLAR, 40 - 50 A                                                                                                                                                                                                                                                                                                                                                                                                                                      </v>
          </cell>
          <cell r="C9526" t="str">
            <v xml:space="preserve">UN    </v>
          </cell>
          <cell r="D9526">
            <v>12.02</v>
          </cell>
        </row>
        <row r="9527">
          <cell r="A9527">
            <v>34653</v>
          </cell>
          <cell r="B9527" t="str">
            <v xml:space="preserve">DISJUNTOR TERMOMAGNETICO PARA TRILHO DIN (IEC), MONOPOLAR, 6 - 32 A                                                                                                                                                                                                                                                                                                                                                                                                                                       </v>
          </cell>
          <cell r="C9527" t="str">
            <v xml:space="preserve">UN    </v>
          </cell>
          <cell r="D9527">
            <v>8.1</v>
          </cell>
        </row>
        <row r="9528">
          <cell r="A9528">
            <v>34688</v>
          </cell>
          <cell r="B9528" t="str">
            <v xml:space="preserve">DISJUNTOR TERMOMAGNETICO PARA TRILHO DIN (IEC), MONOPOLAR, 63 A                                                                                                                                                                                                                                                                                                                                                                                                                                           </v>
          </cell>
          <cell r="C9528" t="str">
            <v xml:space="preserve">UN    </v>
          </cell>
          <cell r="D9528">
            <v>14.69</v>
          </cell>
        </row>
        <row r="9529">
          <cell r="A9529">
            <v>34709</v>
          </cell>
          <cell r="B9529" t="str">
            <v xml:space="preserve">DISJUNTOR TERMOMAGNETICO PARA TRILHO DIN (IEC), TRIPOLAR, 10 - 50 A                                                                                                                                                                                                                                                                                                                                                                                                                                       </v>
          </cell>
          <cell r="C9529" t="str">
            <v xml:space="preserve">UN    </v>
          </cell>
          <cell r="D9529">
            <v>56.93</v>
          </cell>
        </row>
        <row r="9530">
          <cell r="A9530">
            <v>34714</v>
          </cell>
          <cell r="B9530" t="str">
            <v xml:space="preserve">DISJUNTOR TERMOMAGNETICO PARA TRILHO DIN (IEC), TRIPOLAR, 63 A                                                                                                                                                                                                                                                                                                                                                                                                                                            </v>
          </cell>
          <cell r="C9530" t="str">
            <v xml:space="preserve">UN    </v>
          </cell>
          <cell r="D9530">
            <v>68</v>
          </cell>
        </row>
        <row r="9531">
          <cell r="A9531">
            <v>2391</v>
          </cell>
          <cell r="B9531" t="str">
            <v xml:space="preserve">DISJUNTOR TERMOMAGNETICO TRIPOLAR 125 A / 425 V / ICC - 25 KA                                                                                                                                                                                                                                                                                                                                                                                                                                             </v>
          </cell>
          <cell r="C9531" t="str">
            <v xml:space="preserve">UN    </v>
          </cell>
          <cell r="D9531">
            <v>310.56</v>
          </cell>
        </row>
        <row r="9532">
          <cell r="A9532">
            <v>2374</v>
          </cell>
          <cell r="B9532" t="str">
            <v xml:space="preserve">DISJUNTOR TERMOMAGNETICO TRIPOLAR 150 A / 600 V, TIPO FXD / ICC - 35 KA                                                                                                                                                                                                                                                                                                                                                                                                                                   </v>
          </cell>
          <cell r="C9532" t="str">
            <v xml:space="preserve">UN    </v>
          </cell>
          <cell r="D9532">
            <v>352.33</v>
          </cell>
        </row>
        <row r="9533">
          <cell r="A9533">
            <v>2377</v>
          </cell>
          <cell r="B9533" t="str">
            <v xml:space="preserve">DISJUNTOR TERMOMAGNETICO TRIPOLAR 200 A / 600 V, TIPO FXD / ICC - 35 KA                                                                                                                                                                                                                                                                                                                                                                                                                                   </v>
          </cell>
          <cell r="C9533" t="str">
            <v xml:space="preserve">UN    </v>
          </cell>
          <cell r="D9533">
            <v>494.45</v>
          </cell>
        </row>
        <row r="9534">
          <cell r="A9534">
            <v>2393</v>
          </cell>
          <cell r="B9534" t="str">
            <v xml:space="preserve">DISJUNTOR TERMOMAGNETICO TRIPOLAR 250 A / 600 V, TIPO FXD                                                                                                                                                                                                                                                                                                                                                                                                                                                 </v>
          </cell>
          <cell r="C9534" t="str">
            <v xml:space="preserve">UN    </v>
          </cell>
          <cell r="D9534">
            <v>828.03</v>
          </cell>
        </row>
        <row r="9535">
          <cell r="A9535">
            <v>34705</v>
          </cell>
          <cell r="B9535" t="str">
            <v xml:space="preserve">DISJUNTOR TERMOMAGNETICO TRIPOLAR 3 X 250 A/ICC - 25 KA                                                                                                                                                                                                                                                                                                                                                                                                                                                   </v>
          </cell>
          <cell r="C9535" t="str">
            <v xml:space="preserve">UN    </v>
          </cell>
          <cell r="D9535">
            <v>724.23</v>
          </cell>
        </row>
        <row r="9536">
          <cell r="A9536">
            <v>34707</v>
          </cell>
          <cell r="B9536" t="str">
            <v xml:space="preserve">DISJUNTOR TERMOMAGNETICO TRIPOLAR 3 X 350 A/ICC - 25 KA                                                                                                                                                                                                                                                                                                                                                                                                                                                   </v>
          </cell>
          <cell r="C9536" t="str">
            <v xml:space="preserve">UN    </v>
          </cell>
          <cell r="D9536">
            <v>1342.01</v>
          </cell>
        </row>
        <row r="9537">
          <cell r="A9537">
            <v>34544</v>
          </cell>
          <cell r="B9537" t="str">
            <v xml:space="preserve">DISJUNTOR TERMOMAGNETICO TRIPOLAR 3 X 400 A / ICC - 25 KA                                                                                                                                                                                                                                                                                                                                                                                                                                                 </v>
          </cell>
          <cell r="C9537" t="str">
            <v xml:space="preserve">UN    </v>
          </cell>
          <cell r="D9537">
            <v>1341.87</v>
          </cell>
        </row>
        <row r="9538">
          <cell r="A9538">
            <v>2378</v>
          </cell>
          <cell r="B9538" t="str">
            <v xml:space="preserve">DISJUNTOR TERMOMAGNETICO TRIPOLAR 300 A / 600 V, TIPO JXD / ICC - 40 KA                                                                                                                                                                                                                                                                                                                                                                                                                                   </v>
          </cell>
          <cell r="C9538" t="str">
            <v xml:space="preserve">UN    </v>
          </cell>
          <cell r="D9538">
            <v>1137.4100000000001</v>
          </cell>
        </row>
        <row r="9539">
          <cell r="A9539">
            <v>2379</v>
          </cell>
          <cell r="B9539" t="str">
            <v xml:space="preserve">DISJUNTOR TERMOMAGNETICO TRIPOLAR 400 A / 600 V, TIPO JXD / ICC - 40 KA                                                                                                                                                                                                                                                                                                                                                                                                                                   </v>
          </cell>
          <cell r="C9539" t="str">
            <v xml:space="preserve">UN    </v>
          </cell>
          <cell r="D9539">
            <v>1137.4100000000001</v>
          </cell>
        </row>
        <row r="9540">
          <cell r="A9540">
            <v>2376</v>
          </cell>
          <cell r="B9540" t="str">
            <v xml:space="preserve">DISJUNTOR TERMOMAGNETICO TRIPOLAR 600 A / 600 V, TIPO LXD / ICC - 40 KA                                                                                                                                                                                                                                                                                                                                                                                                                                   </v>
          </cell>
          <cell r="C9540" t="str">
            <v xml:space="preserve">UN    </v>
          </cell>
          <cell r="D9540">
            <v>1873.3</v>
          </cell>
        </row>
        <row r="9541">
          <cell r="A9541">
            <v>2394</v>
          </cell>
          <cell r="B9541" t="str">
            <v xml:space="preserve">DISJUNTOR TERMOMAGNETICO TRIPOLAR 800 A / 600 V, TIPO LMXD                                                                                                                                                                                                                                                                                                                                                                                                                                                </v>
          </cell>
          <cell r="C9541" t="str">
            <v xml:space="preserve">UN    </v>
          </cell>
          <cell r="D9541">
            <v>4004.78</v>
          </cell>
        </row>
        <row r="9542">
          <cell r="A9542">
            <v>2388</v>
          </cell>
          <cell r="B9542" t="str">
            <v xml:space="preserve">DISJUNTOR TIPO NEMA, BIPOLAR 10 ATE 50 A, TENSAO MAXIMA 415 V                                                                                                                                                                                                                                                                                                                                                                                                                                             </v>
          </cell>
          <cell r="C9542" t="str">
            <v xml:space="preserve">UN    </v>
          </cell>
          <cell r="D9542">
            <v>56.51</v>
          </cell>
        </row>
        <row r="9543">
          <cell r="A9543">
            <v>34606</v>
          </cell>
          <cell r="B9543" t="str">
            <v xml:space="preserve">DISJUNTOR TIPO NEMA, BIPOLAR 60 ATE 100A, TENSAO MAXIMA 415 V                                                                                                                                                                                                                                                                                                                                                                                                                                             </v>
          </cell>
          <cell r="C9543" t="str">
            <v xml:space="preserve">UN    </v>
          </cell>
          <cell r="D9543">
            <v>86.68</v>
          </cell>
        </row>
        <row r="9544">
          <cell r="A9544">
            <v>34689</v>
          </cell>
          <cell r="B9544" t="str">
            <v xml:space="preserve">DISJUNTOR TIPO NEMA, MONOPOLAR DE 60 ATE 70A, TENSAO MAXIMA DE 240 V                                                                                                                                                                                                                                                                                                                                                                                                                                      </v>
          </cell>
          <cell r="C9544" t="str">
            <v xml:space="preserve">UN    </v>
          </cell>
          <cell r="D9544">
            <v>27.59</v>
          </cell>
        </row>
        <row r="9545">
          <cell r="A9545">
            <v>2370</v>
          </cell>
          <cell r="B9545" t="str">
            <v xml:space="preserve">DISJUNTOR TIPO NEMA, MONOPOLAR 10 ATE 30A, TENSAO MAXIMA DE 240 V                                                                                                                                                                                                                                                                                                                                                                                                                                         </v>
          </cell>
          <cell r="C9545" t="str">
            <v xml:space="preserve">UN    </v>
          </cell>
          <cell r="D9545">
            <v>10.5</v>
          </cell>
        </row>
        <row r="9546">
          <cell r="A9546">
            <v>2386</v>
          </cell>
          <cell r="B9546" t="str">
            <v xml:space="preserve">DISJUNTOR TIPO NEMA, MONOPOLAR 35 ATE 50 A, TENSAO MAXIMA DE 240 V                                                                                                                                                                                                                                                                                                                                                                                                                                        </v>
          </cell>
          <cell r="C9546" t="str">
            <v xml:space="preserve">UN    </v>
          </cell>
          <cell r="D9546">
            <v>17.61</v>
          </cell>
        </row>
        <row r="9547">
          <cell r="A9547">
            <v>2392</v>
          </cell>
          <cell r="B9547" t="str">
            <v xml:space="preserve">DISJUNTOR TIPO NEMA, TRIPOLAR 10 ATE 50A, TENSAO MAXIMA DE 415 V                                                                                                                                                                                                                                                                                                                                                                                                                                          </v>
          </cell>
          <cell r="C9547" t="str">
            <v xml:space="preserve">UN    </v>
          </cell>
          <cell r="D9547">
            <v>70.48</v>
          </cell>
        </row>
        <row r="9548">
          <cell r="A9548">
            <v>2373</v>
          </cell>
          <cell r="B9548" t="str">
            <v xml:space="preserve">DISJUNTOR TIPO NEMA, TRIPOLAR 60 ATE 100 A, TENSAO MAXIMA DE 415 V                                                                                                                                                                                                                                                                                                                                                                                                                                        </v>
          </cell>
          <cell r="C9548" t="str">
            <v xml:space="preserve">UN    </v>
          </cell>
          <cell r="D9548">
            <v>99.3</v>
          </cell>
        </row>
        <row r="9549">
          <cell r="A9549">
            <v>39465</v>
          </cell>
          <cell r="B9549" t="str">
            <v xml:space="preserve">DISPOSITIVO DPS CLASSE II, 1 POLO, TENSAO MAXIMA DE 175 V, CORRENTE MAXIMA DE *20* KA (TIPO AC)                                                                                                                                                                                                                                                                                                                                                                                                           </v>
          </cell>
          <cell r="C9549" t="str">
            <v xml:space="preserve">UN    </v>
          </cell>
          <cell r="D9549">
            <v>60.66</v>
          </cell>
        </row>
        <row r="9550">
          <cell r="A9550">
            <v>39466</v>
          </cell>
          <cell r="B9550" t="str">
            <v xml:space="preserve">DISPOSITIVO DPS CLASSE II, 1 POLO, TENSAO MAXIMA DE 175 V, CORRENTE MAXIMA DE *30* KA (TIPO AC)                                                                                                                                                                                                                                                                                                                                                                                                           </v>
          </cell>
          <cell r="C9550" t="str">
            <v xml:space="preserve">UN    </v>
          </cell>
          <cell r="D9550">
            <v>68.25</v>
          </cell>
        </row>
        <row r="9551">
          <cell r="A9551">
            <v>39467</v>
          </cell>
          <cell r="B9551" t="str">
            <v xml:space="preserve">DISPOSITIVO DPS CLASSE II, 1 POLO, TENSAO MAXIMA DE 175 V, CORRENTE MAXIMA DE *45* KA (TIPO AC)                                                                                                                                                                                                                                                                                                                                                                                                           </v>
          </cell>
          <cell r="C9551" t="str">
            <v xml:space="preserve">UN    </v>
          </cell>
          <cell r="D9551">
            <v>87.3</v>
          </cell>
        </row>
        <row r="9552">
          <cell r="A9552">
            <v>39468</v>
          </cell>
          <cell r="B9552" t="str">
            <v xml:space="preserve">DISPOSITIVO DPS CLASSE II, 1 POLO, TENSAO MAXIMA DE 175 V, CORRENTE MAXIMA DE *90* KA (TIPO AC)                                                                                                                                                                                                                                                                                                                                                                                                           </v>
          </cell>
          <cell r="C9552" t="str">
            <v xml:space="preserve">UN    </v>
          </cell>
          <cell r="D9552">
            <v>155.16999999999999</v>
          </cell>
        </row>
        <row r="9553">
          <cell r="A9553">
            <v>39469</v>
          </cell>
          <cell r="B9553" t="str">
            <v xml:space="preserve">DISPOSITIVO DPS CLASSE II, 1 POLO, TENSAO MAXIMA DE 275 V, CORRENTE MAXIMA DE *20* KA (TIPO AC)                                                                                                                                                                                                                                                                                                                                                                                                           </v>
          </cell>
          <cell r="C9553" t="str">
            <v xml:space="preserve">UN    </v>
          </cell>
          <cell r="D9553">
            <v>63.21</v>
          </cell>
        </row>
        <row r="9554">
          <cell r="A9554">
            <v>39470</v>
          </cell>
          <cell r="B9554" t="str">
            <v xml:space="preserve">DISPOSITIVO DPS CLASSE II, 1 POLO, TENSAO MAXIMA DE 275 V, CORRENTE MAXIMA DE *30* KA (TIPO AC)                                                                                                                                                                                                                                                                                                                                                                                                           </v>
          </cell>
          <cell r="C9554" t="str">
            <v xml:space="preserve">UN    </v>
          </cell>
          <cell r="D9554">
            <v>77.66</v>
          </cell>
        </row>
        <row r="9555">
          <cell r="A9555">
            <v>39471</v>
          </cell>
          <cell r="B9555" t="str">
            <v xml:space="preserve">DISPOSITIVO DPS CLASSE II, 1 POLO, TENSAO MAXIMA DE 275 V, CORRENTE MAXIMA DE *45* KA (TIPO AC)                                                                                                                                                                                                                                                                                                                                                                                                           </v>
          </cell>
          <cell r="C9555" t="str">
            <v xml:space="preserve">UN    </v>
          </cell>
          <cell r="D9555">
            <v>93.33</v>
          </cell>
        </row>
        <row r="9556">
          <cell r="A9556">
            <v>39472</v>
          </cell>
          <cell r="B9556" t="str">
            <v xml:space="preserve">DISPOSITIVO DPS CLASSE II, 1 POLO, TENSAO MAXIMA DE 275 V, CORRENTE MAXIMA DE *90* KA (TIPO AC)                                                                                                                                                                                                                                                                                                                                                                                                           </v>
          </cell>
          <cell r="C9556" t="str">
            <v xml:space="preserve">UN    </v>
          </cell>
          <cell r="D9556">
            <v>162.16</v>
          </cell>
        </row>
        <row r="9557">
          <cell r="A9557">
            <v>39473</v>
          </cell>
          <cell r="B9557" t="str">
            <v xml:space="preserve">DISPOSITIVO DPS CLASSE II, 1 POLO, TENSAO MAXIMA DE 385 V, CORRENTE MAXIMA DE *20* KA (TIPO AC)                                                                                                                                                                                                                                                                                                                                                                                                           </v>
          </cell>
          <cell r="C9557" t="str">
            <v xml:space="preserve">UN    </v>
          </cell>
          <cell r="D9557">
            <v>104.76</v>
          </cell>
        </row>
        <row r="9558">
          <cell r="A9558">
            <v>39474</v>
          </cell>
          <cell r="B9558" t="str">
            <v xml:space="preserve">DISPOSITIVO DPS CLASSE II, 1 POLO, TENSAO MAXIMA DE 385 V, CORRENTE MAXIMA DE *30* KA (TIPO AC)                                                                                                                                                                                                                                                                                                                                                                                                           </v>
          </cell>
          <cell r="C9558" t="str">
            <v xml:space="preserve">UN    </v>
          </cell>
          <cell r="D9558">
            <v>111.67</v>
          </cell>
        </row>
        <row r="9559">
          <cell r="A9559">
            <v>39475</v>
          </cell>
          <cell r="B9559" t="str">
            <v xml:space="preserve">DISPOSITIVO DPS CLASSE II, 1 POLO, TENSAO MAXIMA DE 385 V, CORRENTE MAXIMA DE *45* KA (TIPO AC)                                                                                                                                                                                                                                                                                                                                                                                                           </v>
          </cell>
          <cell r="C9559" t="str">
            <v xml:space="preserve">UN    </v>
          </cell>
          <cell r="D9559">
            <v>126.71</v>
          </cell>
        </row>
        <row r="9560">
          <cell r="A9560">
            <v>39476</v>
          </cell>
          <cell r="B9560" t="str">
            <v xml:space="preserve">DISPOSITIVO DPS CLASSE II, 1 POLO, TENSAO MAXIMA DE 385 V, CORRENTE MAXIMA DE *90* KA (TIPO AC)                                                                                                                                                                                                                                                                                                                                                                                                           </v>
          </cell>
          <cell r="C9560" t="str">
            <v xml:space="preserve">UN    </v>
          </cell>
          <cell r="D9560">
            <v>238.52</v>
          </cell>
        </row>
        <row r="9561">
          <cell r="A9561">
            <v>39477</v>
          </cell>
          <cell r="B9561" t="str">
            <v xml:space="preserve">DISPOSITIVO DPS CLASSE II, 1 POLO, TENSAO MAXIMA DE 460 V, CORRENTE MAXIMA DE *20* KA (TIPO AC)                                                                                                                                                                                                                                                                                                                                                                                                           </v>
          </cell>
          <cell r="C9561" t="str">
            <v xml:space="preserve">UN    </v>
          </cell>
          <cell r="D9561">
            <v>116.87</v>
          </cell>
        </row>
        <row r="9562">
          <cell r="A9562">
            <v>39478</v>
          </cell>
          <cell r="B9562" t="str">
            <v xml:space="preserve">DISPOSITIVO DPS CLASSE II, 1 POLO, TENSAO MAXIMA DE 460 V, CORRENTE MAXIMA DE *30* KA (TIPO AC)                                                                                                                                                                                                                                                                                                                                                                                                           </v>
          </cell>
          <cell r="C9562" t="str">
            <v xml:space="preserve">UN    </v>
          </cell>
          <cell r="D9562">
            <v>120.48</v>
          </cell>
        </row>
        <row r="9563">
          <cell r="A9563">
            <v>39479</v>
          </cell>
          <cell r="B9563" t="str">
            <v xml:space="preserve">DISPOSITIVO DPS CLASSE II, 1 POLO, TENSAO MAXIMA DE 460 V, CORRENTE MAXIMA DE *45* KA (TIPO AC)                                                                                                                                                                                                                                                                                                                                                                                                           </v>
          </cell>
          <cell r="C9563" t="str">
            <v xml:space="preserve">UN    </v>
          </cell>
          <cell r="D9563">
            <v>141.96</v>
          </cell>
        </row>
        <row r="9564">
          <cell r="A9564">
            <v>39480</v>
          </cell>
          <cell r="B9564" t="str">
            <v xml:space="preserve">DISPOSITIVO DPS CLASSE II, 1 POLO, TENSAO MAXIMA DE 460 V, CORRENTE MAXIMA DE *90* KA (TIPO AC)                                                                                                                                                                                                                                                                                                                                                                                                           </v>
          </cell>
          <cell r="C9564" t="str">
            <v xml:space="preserve">UN    </v>
          </cell>
          <cell r="D9564">
            <v>292.92</v>
          </cell>
        </row>
        <row r="9565">
          <cell r="A9565">
            <v>39459</v>
          </cell>
          <cell r="B9565" t="str">
            <v xml:space="preserve">DISPOSITIVO DR, 2 POLOS, SENSIBILIDADE DE 30 MA, CORRENTE DE 100 A, TIPO AC                                                                                                                                                                                                                                                                                                                                                                                                                               </v>
          </cell>
          <cell r="C9565" t="str">
            <v xml:space="preserve">UN    </v>
          </cell>
          <cell r="D9565">
            <v>248.62</v>
          </cell>
        </row>
        <row r="9566">
          <cell r="A9566">
            <v>39445</v>
          </cell>
          <cell r="B9566" t="str">
            <v xml:space="preserve">DISPOSITIVO DR, 2 POLOS, SENSIBILIDADE DE 30 MA, CORRENTE DE 25 A, TIPO AC                                                                                                                                                                                                                                                                                                                                                                                                                                </v>
          </cell>
          <cell r="C9566" t="str">
            <v xml:space="preserve">UN    </v>
          </cell>
          <cell r="D9566">
            <v>124.83</v>
          </cell>
        </row>
        <row r="9567">
          <cell r="A9567">
            <v>39446</v>
          </cell>
          <cell r="B9567" t="str">
            <v xml:space="preserve">DISPOSITIVO DR, 2 POLOS, SENSIBILIDADE DE 30 MA, CORRENTE DE 40 A, TIPO AC                                                                                                                                                                                                                                                                                                                                                                                                                                </v>
          </cell>
          <cell r="C9567" t="str">
            <v xml:space="preserve">UN    </v>
          </cell>
          <cell r="D9567">
            <v>127.05</v>
          </cell>
        </row>
        <row r="9568">
          <cell r="A9568">
            <v>39447</v>
          </cell>
          <cell r="B9568" t="str">
            <v xml:space="preserve">DISPOSITIVO DR, 2 POLOS, SENSIBILIDADE DE 30 MA, CORRENTE DE 63 A, TIPO AC                                                                                                                                                                                                                                                                                                                                                                                                                                </v>
          </cell>
          <cell r="C9568" t="str">
            <v xml:space="preserve">UN    </v>
          </cell>
          <cell r="D9568">
            <v>135.87</v>
          </cell>
        </row>
        <row r="9569">
          <cell r="A9569">
            <v>39448</v>
          </cell>
          <cell r="B9569" t="str">
            <v xml:space="preserve">DISPOSITIVO DR, 2 POLOS, SENSIBILIDADE DE 30 MA, CORRENTE DE 80 A, TIPO AC                                                                                                                                                                                                                                                                                                                                                                                                                                </v>
          </cell>
          <cell r="C9569" t="str">
            <v xml:space="preserve">UN    </v>
          </cell>
          <cell r="D9569">
            <v>231.68</v>
          </cell>
        </row>
        <row r="9570">
          <cell r="A9570">
            <v>39450</v>
          </cell>
          <cell r="B9570" t="str">
            <v xml:space="preserve">DISPOSITIVO DR, 2 POLOS, SENSIBILIDADE DE 300 MA, CORRENTE DE 25 A, TIPO AC                                                                                                                                                                                                                                                                                                                                                                                                                               </v>
          </cell>
          <cell r="C9570" t="str">
            <v xml:space="preserve">UN    </v>
          </cell>
          <cell r="D9570">
            <v>141.35</v>
          </cell>
        </row>
        <row r="9571">
          <cell r="A9571">
            <v>39451</v>
          </cell>
          <cell r="B9571" t="str">
            <v xml:space="preserve">DISPOSITIVO DR, 2 POLOS, SENSIBILIDADE DE 300 MA, CORRENTE DE 40 A, TIPO AC                                                                                                                                                                                                                                                                                                                                                                                                                               </v>
          </cell>
          <cell r="C9571" t="str">
            <v xml:space="preserve">UN    </v>
          </cell>
          <cell r="D9571">
            <v>154.16999999999999</v>
          </cell>
        </row>
        <row r="9572">
          <cell r="A9572">
            <v>39452</v>
          </cell>
          <cell r="B9572" t="str">
            <v xml:space="preserve">DISPOSITIVO DR, 2 POLOS, SENSIBILIDADE DE 300 MA, CORRENTE DE 63 A, TIPO AC                                                                                                                                                                                                                                                                                                                                                                                                                               </v>
          </cell>
          <cell r="C9572" t="str">
            <v xml:space="preserve">UN    </v>
          </cell>
          <cell r="D9572">
            <v>155.09</v>
          </cell>
        </row>
        <row r="9573">
          <cell r="A9573">
            <v>39523</v>
          </cell>
          <cell r="B9573" t="str">
            <v xml:space="preserve">DISPOSITIVO DR, 2 POLOS, SENSIBILIDADE DE 300 MA, CORRENTE DE 80 A, TIPO  AC                                                                                                                                                                                                                                                                                                                                                                                                                              </v>
          </cell>
          <cell r="C9573" t="str">
            <v xml:space="preserve">UN    </v>
          </cell>
          <cell r="D9573">
            <v>259.54000000000002</v>
          </cell>
        </row>
        <row r="9574">
          <cell r="A9574">
            <v>39449</v>
          </cell>
          <cell r="B9574" t="str">
            <v xml:space="preserve">DISPOSITIVO DR, 4 POLOS, SENSIBILIDADE DE 30 MA, CORRENTE DE 100 A, TIPO AC                                                                                                                                                                                                                                                                                                                                                                                                                               </v>
          </cell>
          <cell r="C9574" t="str">
            <v xml:space="preserve">UN    </v>
          </cell>
          <cell r="D9574">
            <v>287.43</v>
          </cell>
        </row>
        <row r="9575">
          <cell r="A9575">
            <v>39455</v>
          </cell>
          <cell r="B9575" t="str">
            <v xml:space="preserve">DISPOSITIVO DR, 4 POLOS, SENSIBILIDADE DE 30 MA, CORRENTE DE 25 A, TIPO AC                                                                                                                                                                                                                                                                                                                                                                                                                                </v>
          </cell>
          <cell r="C9575" t="str">
            <v xml:space="preserve">UN    </v>
          </cell>
          <cell r="D9575">
            <v>142.22</v>
          </cell>
        </row>
        <row r="9576">
          <cell r="A9576">
            <v>39456</v>
          </cell>
          <cell r="B9576" t="str">
            <v xml:space="preserve">DISPOSITIVO DR, 4 POLOS, SENSIBILIDADE DE 30 MA, CORRENTE DE 40 A, TIPO AC                                                                                                                                                                                                                                                                                                                                                                                                                                </v>
          </cell>
          <cell r="C9576" t="str">
            <v xml:space="preserve">UN    </v>
          </cell>
          <cell r="D9576">
            <v>142.33000000000001</v>
          </cell>
        </row>
        <row r="9577">
          <cell r="A9577">
            <v>39457</v>
          </cell>
          <cell r="B9577" t="str">
            <v xml:space="preserve">DISPOSITIVO DR, 4 POLOS, SENSIBILIDADE DE 30 MA, CORRENTE DE 63 A, TIPO AC                                                                                                                                                                                                                                                                                                                                                                                                                                </v>
          </cell>
          <cell r="C9577" t="str">
            <v xml:space="preserve">UN    </v>
          </cell>
          <cell r="D9577">
            <v>155.16</v>
          </cell>
        </row>
        <row r="9578">
          <cell r="A9578">
            <v>39458</v>
          </cell>
          <cell r="B9578" t="str">
            <v xml:space="preserve">DISPOSITIVO DR, 4 POLOS, SENSIBILIDADE DE 30 MA, CORRENTE DE 80 A, TIPO AC                                                                                                                                                                                                                                                                                                                                                                                                                                </v>
          </cell>
          <cell r="C9578" t="str">
            <v xml:space="preserve">UN    </v>
          </cell>
          <cell r="D9578">
            <v>289.54000000000002</v>
          </cell>
        </row>
        <row r="9579">
          <cell r="A9579">
            <v>39464</v>
          </cell>
          <cell r="B9579" t="str">
            <v xml:space="preserve">DISPOSITIVO DR, 4 POLOS, SENSIBILIDADE DE 300 MA, CORRENTE DE 100 A, TIPO AC                                                                                                                                                                                                                                                                                                                                                                                                                              </v>
          </cell>
          <cell r="C9579" t="str">
            <v xml:space="preserve">UN    </v>
          </cell>
          <cell r="D9579">
            <v>465.61</v>
          </cell>
        </row>
        <row r="9580">
          <cell r="A9580">
            <v>39460</v>
          </cell>
          <cell r="B9580" t="str">
            <v xml:space="preserve">DISPOSITIVO DR, 4 POLOS, SENSIBILIDADE DE 300 MA, CORRENTE DE 25 A, TIPO AC                                                                                                                                                                                                                                                                                                                                                                                                                               </v>
          </cell>
          <cell r="C9580" t="str">
            <v xml:space="preserve">UN    </v>
          </cell>
          <cell r="D9580">
            <v>176.59</v>
          </cell>
        </row>
        <row r="9581">
          <cell r="A9581">
            <v>39461</v>
          </cell>
          <cell r="B9581" t="str">
            <v xml:space="preserve">DISPOSITIVO DR, 4 POLOS, SENSIBILIDADE DE 300 MA, CORRENTE DE 40 A, TIPO AC                                                                                                                                                                                                                                                                                                                                                                                                                               </v>
          </cell>
          <cell r="C9581" t="str">
            <v xml:space="preserve">UN    </v>
          </cell>
          <cell r="D9581">
            <v>206.93</v>
          </cell>
        </row>
        <row r="9582">
          <cell r="A9582">
            <v>39462</v>
          </cell>
          <cell r="B9582" t="str">
            <v xml:space="preserve">DISPOSITIVO DR, 4 POLOS, SENSIBILIDADE DE 300 MA, CORRENTE DE 63 A, TIPO AC                                                                                                                                                                                                                                                                                                                                                                                                                               </v>
          </cell>
          <cell r="C9582" t="str">
            <v xml:space="preserve">UN    </v>
          </cell>
          <cell r="D9582">
            <v>199.42</v>
          </cell>
        </row>
        <row r="9583">
          <cell r="A9583">
            <v>39463</v>
          </cell>
          <cell r="B9583" t="str">
            <v xml:space="preserve">DISPOSITIVO DR, 4 POLOS, SENSIBILIDADE DE 300 MA, CORRENTE DE 80 A, TIPO AC                                                                                                                                                                                                                                                                                                                                                                                                                               </v>
          </cell>
          <cell r="C9583" t="str">
            <v xml:space="preserve">UN    </v>
          </cell>
          <cell r="D9583">
            <v>462</v>
          </cell>
        </row>
        <row r="9584">
          <cell r="A9584">
            <v>26039</v>
          </cell>
          <cell r="B9584" t="str">
            <v xml:space="preserve">DISTRIBUIDOR DE AGREGADOS AUTOPROPELIDO, CAP 3 M3, A DIESEL, 6 CC, 176 CV                                                                                                                                                                                                                                                                                                                                                                                                                                 </v>
          </cell>
          <cell r="C9584" t="str">
            <v xml:space="preserve">UN    </v>
          </cell>
          <cell r="D9584">
            <v>391246.87</v>
          </cell>
        </row>
        <row r="9585">
          <cell r="A9585">
            <v>2401</v>
          </cell>
          <cell r="B9585" t="str">
            <v xml:space="preserve">DISTRIBUIDOR DE AGREGADOS REBOCAVEL, CAPACIDADE 1,9 M3, LARGURA DE TRABALHO 3,66 M                                                                                                                                                                                                                                                                                                                                                                                                                        </v>
          </cell>
          <cell r="C9585" t="str">
            <v xml:space="preserve">UN    </v>
          </cell>
          <cell r="D9585">
            <v>89991.11</v>
          </cell>
        </row>
        <row r="9586">
          <cell r="A9586">
            <v>38870</v>
          </cell>
          <cell r="B9586" t="str">
            <v xml:space="preserve">DISTRIBUIDOR METALICO, COM ROSCA, 2 SAIDAS, DN 1" X 1/2", PARA CONEXAO COM ANEL DESLIZANTE EM TUBO PEX PARA INST. AGUA QUENTE/FRIA                                                                                                                                                                                                                                                                                                                                                                        </v>
          </cell>
          <cell r="C9586" t="str">
            <v xml:space="preserve">UN    </v>
          </cell>
          <cell r="D9586">
            <v>33.76</v>
          </cell>
        </row>
        <row r="9587">
          <cell r="A9587">
            <v>38869</v>
          </cell>
          <cell r="B9587" t="str">
            <v xml:space="preserve">DISTRIBUIDOR METALICO, COM ROSCA, 2 SAIDAS, DN 3/4" X 1/2", PARA CONEXAO COM ANEL DESLIZANTE EM TUBO PEX PARA INST. AGUA QUENTE/FRIA                                                                                                                                                                                                                                                                                                                                                                      </v>
          </cell>
          <cell r="C9587" t="str">
            <v xml:space="preserve">UN    </v>
          </cell>
          <cell r="D9587">
            <v>22.78</v>
          </cell>
        </row>
        <row r="9588">
          <cell r="A9588">
            <v>38872</v>
          </cell>
          <cell r="B9588" t="str">
            <v xml:space="preserve">DISTRIBUIDOR METALICO, COM ROSCA, 3 SAIDAS, DN 1" X 1/2", PARA CONEXAO COM ANEL DESLIZANTE EM TUBO PEX PARA INST. AGUA QUENTE/FRIA                                                                                                                                                                                                                                                                                                                                                                        </v>
          </cell>
          <cell r="C9588" t="str">
            <v xml:space="preserve">UN    </v>
          </cell>
          <cell r="D9588">
            <v>43.01</v>
          </cell>
        </row>
        <row r="9589">
          <cell r="A9589">
            <v>38871</v>
          </cell>
          <cell r="B9589" t="str">
            <v xml:space="preserve">DISTRIBUIDOR METALICO, COM ROSCA, 3 SAIDAS, DN 3/4" X 1/2", PARA CONEXAO COM ANEL DESLIZANTE EM TUBO PEX PARA INST. AGUA QUENTE/FRIA                                                                                                                                                                                                                                                                                                                                                                      </v>
          </cell>
          <cell r="C9589" t="str">
            <v xml:space="preserve">UN    </v>
          </cell>
          <cell r="D9589">
            <v>29.73</v>
          </cell>
        </row>
        <row r="9590">
          <cell r="A9590">
            <v>39283</v>
          </cell>
          <cell r="B9590" t="str">
            <v xml:space="preserve">DISTRIBUIDOR, PLASTICO, 2 SAIDAS, DN 32 X 16 MM, PARA CONEXAO COM CRIMPAGEM, EM TUBO PEX PARA INST. AGUA QUENTE/FRIA                                                                                                                                                                                                                                                                                                                                                                                      </v>
          </cell>
          <cell r="C9590" t="str">
            <v xml:space="preserve">UN    </v>
          </cell>
          <cell r="D9590">
            <v>139.30000000000001</v>
          </cell>
        </row>
        <row r="9591">
          <cell r="A9591">
            <v>39285</v>
          </cell>
          <cell r="B9591" t="str">
            <v xml:space="preserve">DISTRIBUIDOR, PLASTICO, 2 SAIDAS, DN 32 X 25 MM, PARA CONEXAO COM CRIMPAGEM, EM TUBO PEX PARA INST. AGUA QUENTE/FRIA                                                                                                                                                                                                                                                                                                                                                                                      </v>
          </cell>
          <cell r="C9591" t="str">
            <v xml:space="preserve">UN    </v>
          </cell>
          <cell r="D9591">
            <v>159.21</v>
          </cell>
        </row>
        <row r="9592">
          <cell r="A9592">
            <v>39286</v>
          </cell>
          <cell r="B9592" t="str">
            <v xml:space="preserve">DISTRIBUIDOR, PLASTICO, 3 SAIDAS, DN 32 X 16 MM, PARA CONEXAO COM CRIMPAGEM, EM TUBO PEX PARA INST. AGUA QUENTE/FRIA                                                                                                                                                                                                                                                                                                                                                                                      </v>
          </cell>
          <cell r="C9592" t="str">
            <v xml:space="preserve">UN    </v>
          </cell>
          <cell r="D9592">
            <v>152.58000000000001</v>
          </cell>
        </row>
        <row r="9593">
          <cell r="A9593">
            <v>39288</v>
          </cell>
          <cell r="B9593" t="str">
            <v xml:space="preserve">DISTRIBUIDOR, PLASTICO, 3 SAIDAS, DN 32 X 25 MM, PARA CONEXAO COM CRIMPAGEM, EM TUBO PEX PARA INST. AGUA QUENTE/FRIA                                                                                                                                                                                                                                                                                                                                                                                      </v>
          </cell>
          <cell r="C9593" t="str">
            <v xml:space="preserve">UN    </v>
          </cell>
          <cell r="D9593">
            <v>185.73</v>
          </cell>
        </row>
        <row r="9594">
          <cell r="A9594">
            <v>44476</v>
          </cell>
          <cell r="B9594" t="str">
            <v xml:space="preserve">DIVISORIA EM GRANITO, COM DUAS FACES POLIDAS, TIPO ANDORINHA/ QUARTZ/ CASTELO/ CORUMBA OU OUTROS EQUIVALENTES DA REGIAO, E= *3,0* CM                                                                                                                                                                                                                                                                                                                                                                      </v>
          </cell>
          <cell r="C9594" t="str">
            <v xml:space="preserve">M2    </v>
          </cell>
          <cell r="D9594">
            <v>397.32</v>
          </cell>
        </row>
        <row r="9595">
          <cell r="A9595">
            <v>10629</v>
          </cell>
          <cell r="B9595" t="str">
            <v xml:space="preserve">DIVISORIA EM MARMORE, COM DUAS FACES POLIDAS, BRANCO COMUM, E= *3,0* CM                                                                                                                                                                                                                                                                                                                                                                                                                                   </v>
          </cell>
          <cell r="C9595" t="str">
            <v xml:space="preserve">M2    </v>
          </cell>
          <cell r="D9595">
            <v>289.61</v>
          </cell>
        </row>
        <row r="9596">
          <cell r="A9596">
            <v>10698</v>
          </cell>
          <cell r="B9596" t="str">
            <v xml:space="preserve">DIVISORIA, PLACA PRE-MOLDADA EM GRANILITE, MARMORITE OU GRANITINA, E = *3 CM                                                                                                                                                                                                                                                                                                                                                                                                                              </v>
          </cell>
          <cell r="C9596" t="str">
            <v xml:space="preserve">M2    </v>
          </cell>
          <cell r="D9596">
            <v>207.56</v>
          </cell>
        </row>
        <row r="9597">
          <cell r="A9597">
            <v>40521</v>
          </cell>
          <cell r="B9597" t="str">
            <v xml:space="preserve">DOBRADEIRA ELETROMECANICA DE VERGALHAO, PARA ACO DE DIAMETRO ATE 1 1/2", MOTOR ELETRICO TRIFASICO, POTENCIA DE 3 HP ATE 5 HP                                                                                                                                                                                                                                                                                                                                                                              </v>
          </cell>
          <cell r="C9597" t="str">
            <v xml:space="preserve">UN    </v>
          </cell>
          <cell r="D9597">
            <v>102600</v>
          </cell>
        </row>
        <row r="9598">
          <cell r="A9598">
            <v>2432</v>
          </cell>
          <cell r="B9598" t="str">
            <v xml:space="preserve">DOBRADICA EM ACO/FERRO, 3 1/2" X 3", E= 1,9 A 2 MM, COM ANEL, CROMADO OU ZINCADO, TAMPA BOLA, COM PARAFUSOS                                                                                                                                                                                                                                                                                                                                                                                               </v>
          </cell>
          <cell r="C9598" t="str">
            <v xml:space="preserve">UN    </v>
          </cell>
          <cell r="D9598">
            <v>19.25</v>
          </cell>
        </row>
        <row r="9599">
          <cell r="A9599">
            <v>2418</v>
          </cell>
          <cell r="B9599" t="str">
            <v xml:space="preserve">DOBRADICA EM ACO/FERRO, 3" X 2 1/2", E= 1,2 A 1,8 MM, SEM ANEL, CROMADO OU ZINCADO, TAMPA BOLA, COM PARAFUSOS                                                                                                                                                                                                                                                                                                                                                                                             </v>
          </cell>
          <cell r="C9599" t="str">
            <v xml:space="preserve">UN    </v>
          </cell>
          <cell r="D9599">
            <v>8.93</v>
          </cell>
        </row>
        <row r="9600">
          <cell r="A9600">
            <v>2433</v>
          </cell>
          <cell r="B9600" t="str">
            <v xml:space="preserve">DOBRADICA EM ACO/FERRO, 3" X 2 1/2", E= 1,2 A 1,8 MM, SEM ANEL, CROMADO OU ZINCADO, TAMPA CHATA, COM PARAFUSOS                                                                                                                                                                                                                                                                                                                                                                                            </v>
          </cell>
          <cell r="C9600" t="str">
            <v xml:space="preserve">UN    </v>
          </cell>
          <cell r="D9600">
            <v>6.52</v>
          </cell>
        </row>
        <row r="9601">
          <cell r="A9601">
            <v>2420</v>
          </cell>
          <cell r="B9601" t="str">
            <v xml:space="preserve">DOBRADICA EM ACO/FERRO, 3" X 2 1/2", E= 1,9 A 2 MM, SEM ANEL, CROMADO OU ZINCADO, TAMPA BOLA, COM PARAFUSOS                                                                                                                                                                                                                                                                                                                                                                                               </v>
          </cell>
          <cell r="C9601" t="str">
            <v xml:space="preserve">UN    </v>
          </cell>
          <cell r="D9601">
            <v>11.2</v>
          </cell>
        </row>
        <row r="9602">
          <cell r="A9602">
            <v>11447</v>
          </cell>
          <cell r="B9602" t="str">
            <v xml:space="preserve">DOBRADICA EM LATAO, 3" X 2 1/2 ", E= 1,9 A 2 MM, COM ANEL, CROMADO, TAMPA BOLA, COM PARAFUSOS                                                                                                                                                                                                                                                                                                                                                                                                             </v>
          </cell>
          <cell r="C9602" t="str">
            <v xml:space="preserve">UN    </v>
          </cell>
          <cell r="D9602">
            <v>22.13</v>
          </cell>
        </row>
        <row r="9603">
          <cell r="A9603">
            <v>11451</v>
          </cell>
          <cell r="B9603" t="str">
            <v xml:space="preserve">DOBRADICA TIPO VAI-E-VEM EM ACO/FERRO, TAMANHO 3", GALVANIZADO, COM PARAFUSOS                                                                                                                                                                                                                                                                                                                                                                                                                             </v>
          </cell>
          <cell r="C9603" t="str">
            <v xml:space="preserve">UN    </v>
          </cell>
          <cell r="D9603">
            <v>59.34</v>
          </cell>
        </row>
        <row r="9604">
          <cell r="A9604">
            <v>11116</v>
          </cell>
          <cell r="B9604" t="str">
            <v xml:space="preserve">DOMOS / CLARABOIA INDIVIDUAL, EM ACRILICO BRANCO/LEITOSO, *95 X 95* CM, INCLUI ACESSORIOS DE FIXACAO, SEM INSTALACAO                                                                                                                                                                                                                                                                                                                                                                                      </v>
          </cell>
          <cell r="C9604" t="str">
            <v xml:space="preserve">UN    </v>
          </cell>
          <cell r="D9604">
            <v>653.72</v>
          </cell>
        </row>
        <row r="9605">
          <cell r="A9605">
            <v>38411</v>
          </cell>
          <cell r="B9605" t="str">
            <v xml:space="preserve">DOSADOR DE AREIA, CAPACIDADE DE *26* LITROS                                                                                                                                                                                                                                                                                                                                                                                                                                                               </v>
          </cell>
          <cell r="C9605" t="str">
            <v xml:space="preserve">UN    </v>
          </cell>
          <cell r="D9605">
            <v>1520.71</v>
          </cell>
        </row>
        <row r="9606">
          <cell r="A9606">
            <v>38189</v>
          </cell>
          <cell r="B9606" t="str">
            <v xml:space="preserve">DUCHA / CHUVEIRO METALICO, DE PAREDE, ARTICULAVEL, COM BRACO/CANO, SEM DESVIADOR                                                                                                                                                                                                                                                                                                                                                                                                                          </v>
          </cell>
          <cell r="C9606" t="str">
            <v xml:space="preserve">UN    </v>
          </cell>
          <cell r="D9606">
            <v>135.57</v>
          </cell>
        </row>
        <row r="9607">
          <cell r="A9607">
            <v>38190</v>
          </cell>
          <cell r="B9607" t="str">
            <v xml:space="preserve">DUCHA / CHUVEIRO METALICO, DE PAREDE, ARTICULAVEL, COM DESVIADOR E DUCHA MANUAL                                                                                                                                                                                                                                                                                                                                                                                                                           </v>
          </cell>
          <cell r="C9607" t="str">
            <v xml:space="preserve">UN    </v>
          </cell>
          <cell r="D9607">
            <v>285.60000000000002</v>
          </cell>
        </row>
        <row r="9608">
          <cell r="A9608">
            <v>7608</v>
          </cell>
          <cell r="B9608" t="str">
            <v xml:space="preserve">DUCHA / CHUVEIRO PLASTICO SIMPLES, 5", BRANCO, PARA ACOPLAR EM HASTE 1/2", AGUA FRIA                                                                                                                                                                                                                                                                                                                                                                                                                      </v>
          </cell>
          <cell r="C9608" t="str">
            <v xml:space="preserve">UN    </v>
          </cell>
          <cell r="D9608">
            <v>12.73</v>
          </cell>
        </row>
        <row r="9609">
          <cell r="A9609">
            <v>1370</v>
          </cell>
          <cell r="B9609" t="str">
            <v xml:space="preserve">DUCHA HIGIENICA PLASTICA COM REGISTRO METALICO 1/2"                                                                                                                                                                                                                                                                                                                                                                                                                                                       </v>
          </cell>
          <cell r="C9609" t="str">
            <v xml:space="preserve">UN    </v>
          </cell>
          <cell r="D9609">
            <v>112.27</v>
          </cell>
        </row>
        <row r="9610">
          <cell r="A9610">
            <v>36516</v>
          </cell>
          <cell r="B9610" t="str">
            <v xml:space="preserve">DUMPER COM CAPACIDADE DE CARGA DE 1700 KG, PARTIDA ELETRICA, MOTOR DIESEL COM POTENCIA DE 16 CV                                                                                                                                                                                                                                                                                                                                                                                                           </v>
          </cell>
          <cell r="C9610" t="str">
            <v xml:space="preserve">UN    </v>
          </cell>
          <cell r="D9610">
            <v>144946.23000000001</v>
          </cell>
        </row>
        <row r="9611">
          <cell r="A9611">
            <v>34777</v>
          </cell>
          <cell r="B9611" t="str">
            <v xml:space="preserve">ELEMENTO VAZADO CERAMICO DIAGONAL (TIPO FLOR/QUADRADO/XIS) DE *7 X 18 X 25* CM (L X A X C)                                                                                                                                                                                                                                                                                                                                                                                                                </v>
          </cell>
          <cell r="C9611" t="str">
            <v xml:space="preserve">UN    </v>
          </cell>
          <cell r="D9611">
            <v>2.1800000000000002</v>
          </cell>
        </row>
        <row r="9612">
          <cell r="A9612">
            <v>7272</v>
          </cell>
          <cell r="B9612" t="str">
            <v xml:space="preserve">ELEMENTO VAZADO CERAMICO QUADRADO (TIPO RETO OU REDONDO) DE *7 A 9 X 20 X 20* CM (L X A X C)                                                                                                                                                                                                                                                                                                                                                                                                              </v>
          </cell>
          <cell r="C9612" t="str">
            <v xml:space="preserve">UN    </v>
          </cell>
          <cell r="D9612">
            <v>1.64</v>
          </cell>
        </row>
        <row r="9613">
          <cell r="A9613">
            <v>10605</v>
          </cell>
          <cell r="B9613" t="str">
            <v xml:space="preserve">ELEMENTO VAZADO DE CONCRETO, QUADRICULADO, 1 FURO *10 X 10 X 10* CM                                                                                                                                                                                                                                                                                                                                                                                                                                       </v>
          </cell>
          <cell r="C9613" t="str">
            <v xml:space="preserve">UN    </v>
          </cell>
          <cell r="D9613">
            <v>5.39</v>
          </cell>
        </row>
        <row r="9614">
          <cell r="A9614">
            <v>10604</v>
          </cell>
          <cell r="B9614" t="str">
            <v xml:space="preserve">ELEMENTO VAZADO DE CONCRETO, QUADRICULADO, 1 FURO *20 X 10 X 7* CM                                                                                                                                                                                                                                                                                                                                                                                                                                        </v>
          </cell>
          <cell r="C9614" t="str">
            <v xml:space="preserve">UN    </v>
          </cell>
          <cell r="D9614">
            <v>12.57</v>
          </cell>
        </row>
        <row r="9615">
          <cell r="A9615">
            <v>672</v>
          </cell>
          <cell r="B9615" t="str">
            <v xml:space="preserve">ELEMENTO VAZADO DE CONCRETO, QUADRICULADO, 1 FURO *20 X 20 X 6,5* CM                                                                                                                                                                                                                                                                                                                                                                                                                                      </v>
          </cell>
          <cell r="C9615" t="str">
            <v xml:space="preserve">UN    </v>
          </cell>
          <cell r="D9615">
            <v>17.28</v>
          </cell>
        </row>
        <row r="9616">
          <cell r="A9616">
            <v>668</v>
          </cell>
          <cell r="B9616" t="str">
            <v xml:space="preserve">ELEMENTO VAZADO DE CONCRETO, QUADRICULADO, 16 FUROS *29 X 29 X 6* CM                                                                                                                                                                                                                                                                                                                                                                                                                                      </v>
          </cell>
          <cell r="C9616" t="str">
            <v xml:space="preserve">UN    </v>
          </cell>
          <cell r="D9616">
            <v>20.86</v>
          </cell>
        </row>
        <row r="9617">
          <cell r="A9617">
            <v>10578</v>
          </cell>
          <cell r="B9617" t="str">
            <v xml:space="preserve">ELEMENTO VAZADO DE CONCRETO, QUADRICULADO, 16 FUROS *33 X 33 X 10* CM                                                                                                                                                                                                                                                                                                                                                                                                                                     </v>
          </cell>
          <cell r="C9617" t="str">
            <v xml:space="preserve">UN    </v>
          </cell>
          <cell r="D9617">
            <v>24.3</v>
          </cell>
        </row>
        <row r="9618">
          <cell r="A9618">
            <v>666</v>
          </cell>
          <cell r="B9618" t="str">
            <v xml:space="preserve">ELEMENTO VAZADO DE CONCRETO, QUADRICULADO, 16 FUROS *40 X 40 X 7* CM                                                                                                                                                                                                                                                                                                                                                                                                                                      </v>
          </cell>
          <cell r="C9618" t="str">
            <v xml:space="preserve">UN    </v>
          </cell>
          <cell r="D9618">
            <v>27.02</v>
          </cell>
        </row>
        <row r="9619">
          <cell r="A9619">
            <v>665</v>
          </cell>
          <cell r="B9619" t="str">
            <v xml:space="preserve">ELEMENTO VAZADO DE CONCRETO, QUADRICULADO, 16 FUROS *50 X 50 X 7* CM                                                                                                                                                                                                                                                                                                                                                                                                                                      </v>
          </cell>
          <cell r="C9619" t="str">
            <v xml:space="preserve">UN    </v>
          </cell>
          <cell r="D9619">
            <v>36.14</v>
          </cell>
        </row>
        <row r="9620">
          <cell r="A9620">
            <v>10577</v>
          </cell>
          <cell r="B9620" t="str">
            <v xml:space="preserve">ELEMENTO VAZADO DE CONCRETO, QUADRICULADO, 25 FUROS *50 X 50 X 5* CM                                                                                                                                                                                                                                                                                                                                                                                                                                      </v>
          </cell>
          <cell r="C9620" t="str">
            <v xml:space="preserve">UN    </v>
          </cell>
          <cell r="D9620">
            <v>32.049999999999997</v>
          </cell>
        </row>
        <row r="9621">
          <cell r="A9621">
            <v>10583</v>
          </cell>
          <cell r="B9621" t="str">
            <v xml:space="preserve">ELEMENTO VAZADO DE CONCRETO, VENEZIANA *39 X 22 X 15* CM                                                                                                                                                                                                                                                                                                                                                                                                                                                  </v>
          </cell>
          <cell r="C9621" t="str">
            <v xml:space="preserve">UN    </v>
          </cell>
          <cell r="D9621">
            <v>16.649999999999999</v>
          </cell>
        </row>
        <row r="9622">
          <cell r="A9622">
            <v>10579</v>
          </cell>
          <cell r="B9622" t="str">
            <v xml:space="preserve">ELEMENTO VAZADO DE CONCRETO, VENEZIANA *39 X 29 X 10* CM                                                                                                                                                                                                                                                                                                                                                                                                                                                  </v>
          </cell>
          <cell r="C9622" t="str">
            <v xml:space="preserve">UN    </v>
          </cell>
          <cell r="D9622">
            <v>29.02</v>
          </cell>
        </row>
        <row r="9623">
          <cell r="A9623">
            <v>10582</v>
          </cell>
          <cell r="B9623" t="str">
            <v xml:space="preserve">ELEMENTO VAZADO DE CONCRETO, VENEZIANA *40 X 10 X 10* CM                                                                                                                                                                                                                                                                                                                                                                                                                                                  </v>
          </cell>
          <cell r="C9623" t="str">
            <v xml:space="preserve">UN    </v>
          </cell>
          <cell r="D9623">
            <v>14.66</v>
          </cell>
        </row>
        <row r="9624">
          <cell r="A9624">
            <v>2436</v>
          </cell>
          <cell r="B9624" t="str">
            <v xml:space="preserve">ELETRICISTA (HORISTA)                                                                                                                                                                                                                                                                                                                                                                                                                                                                                     </v>
          </cell>
          <cell r="C9624" t="str">
            <v xml:space="preserve">H     </v>
          </cell>
          <cell r="D9624">
            <v>24.2</v>
          </cell>
        </row>
        <row r="9625">
          <cell r="A9625">
            <v>40918</v>
          </cell>
          <cell r="B9625" t="str">
            <v xml:space="preserve">ELETRICISTA (MENSALISTA)                                                                                                                                                                                                                                                                                                                                                                                                                                                                                  </v>
          </cell>
          <cell r="C9625" t="str">
            <v xml:space="preserve">MES   </v>
          </cell>
          <cell r="D9625">
            <v>4240.72</v>
          </cell>
        </row>
        <row r="9626">
          <cell r="A9626">
            <v>10998</v>
          </cell>
          <cell r="B9626" t="str">
            <v xml:space="preserve">ELETRODO REVESTIDO AWS - E-6010, DIAMETRO IGUAL A 4,00 MM                                                                                                                                                                                                                                                                                                                                                                                                                                                 </v>
          </cell>
          <cell r="C9626" t="str">
            <v xml:space="preserve">KG    </v>
          </cell>
          <cell r="D9626">
            <v>28.25</v>
          </cell>
        </row>
        <row r="9627">
          <cell r="A9627">
            <v>11002</v>
          </cell>
          <cell r="B9627" t="str">
            <v xml:space="preserve">ELETRODO REVESTIDO AWS - E6013, DIAMETRO IGUAL A 2,50 MM                                                                                                                                                                                                                                                                                                                                                                                                                                                  </v>
          </cell>
          <cell r="C9627" t="str">
            <v xml:space="preserve">KG    </v>
          </cell>
          <cell r="D9627">
            <v>25.88</v>
          </cell>
        </row>
        <row r="9628">
          <cell r="A9628">
            <v>10999</v>
          </cell>
          <cell r="B9628" t="str">
            <v xml:space="preserve">ELETRODO REVESTIDO AWS - E6013, DIAMETRO IGUAL A 4,00 MM                                                                                                                                                                                                                                                                                                                                                                                                                                                  </v>
          </cell>
          <cell r="C9628" t="str">
            <v xml:space="preserve">KG    </v>
          </cell>
          <cell r="D9628">
            <v>24.86</v>
          </cell>
        </row>
        <row r="9629">
          <cell r="A9629">
            <v>10997</v>
          </cell>
          <cell r="B9629" t="str">
            <v xml:space="preserve">ELETRODO REVESTIDO AWS - E7018, DIAMETRO IGUAL A 4,00 MM                                                                                                                                                                                                                                                                                                                                                                                                                                                  </v>
          </cell>
          <cell r="C9629" t="str">
            <v xml:space="preserve">KG    </v>
          </cell>
          <cell r="D9629">
            <v>26.95</v>
          </cell>
        </row>
        <row r="9630">
          <cell r="A9630">
            <v>2685</v>
          </cell>
          <cell r="B9630" t="str">
            <v xml:space="preserve">ELETRODUTO DE PVC RIGIDO ROSCAVEL DE 1 ", SEM LUVA                                                                                                                                                                                                                                                                                                                                                                                                                                                        </v>
          </cell>
          <cell r="C9630" t="str">
            <v xml:space="preserve">M     </v>
          </cell>
          <cell r="D9630">
            <v>6.32</v>
          </cell>
        </row>
        <row r="9631">
          <cell r="A9631">
            <v>2680</v>
          </cell>
          <cell r="B9631" t="str">
            <v xml:space="preserve">ELETRODUTO DE PVC RIGIDO ROSCAVEL DE 1 1/2 ", SEM LUVA                                                                                                                                                                                                                                                                                                                                                                                                                                                    </v>
          </cell>
          <cell r="C9631" t="str">
            <v xml:space="preserve">M     </v>
          </cell>
          <cell r="D9631">
            <v>9.25</v>
          </cell>
        </row>
        <row r="9632">
          <cell r="A9632">
            <v>2684</v>
          </cell>
          <cell r="B9632" t="str">
            <v xml:space="preserve">ELETRODUTO DE PVC RIGIDO ROSCAVEL DE 1 1/4 ", SEM LUVA                                                                                                                                                                                                                                                                                                                                                                                                                                                    </v>
          </cell>
          <cell r="C9632" t="str">
            <v xml:space="preserve">M     </v>
          </cell>
          <cell r="D9632">
            <v>8.42</v>
          </cell>
        </row>
        <row r="9633">
          <cell r="A9633">
            <v>2673</v>
          </cell>
          <cell r="B9633" t="str">
            <v xml:space="preserve">ELETRODUTO DE PVC RIGIDO ROSCAVEL DE 1/2 ", SEM LUVA                                                                                                                                                                                                                                                                                                                                                                                                                                                      </v>
          </cell>
          <cell r="C9633" t="str">
            <v xml:space="preserve">M     </v>
          </cell>
          <cell r="D9633">
            <v>3.25</v>
          </cell>
        </row>
        <row r="9634">
          <cell r="A9634">
            <v>2681</v>
          </cell>
          <cell r="B9634" t="str">
            <v xml:space="preserve">ELETRODUTO DE PVC RIGIDO ROSCAVEL DE 2 ", SEM LUVA                                                                                                                                                                                                                                                                                                                                                                                                                                                        </v>
          </cell>
          <cell r="C9634" t="str">
            <v xml:space="preserve">M     </v>
          </cell>
          <cell r="D9634">
            <v>15.12</v>
          </cell>
        </row>
        <row r="9635">
          <cell r="A9635">
            <v>2682</v>
          </cell>
          <cell r="B9635" t="str">
            <v xml:space="preserve">ELETRODUTO DE PVC RIGIDO ROSCAVEL DE 2 1/2 ", SEM LUVA                                                                                                                                                                                                                                                                                                                                                                                                                                                    </v>
          </cell>
          <cell r="C9635" t="str">
            <v xml:space="preserve">M     </v>
          </cell>
          <cell r="D9635">
            <v>22.06</v>
          </cell>
        </row>
        <row r="9636">
          <cell r="A9636">
            <v>2686</v>
          </cell>
          <cell r="B9636" t="str">
            <v xml:space="preserve">ELETRODUTO DE PVC RIGIDO ROSCAVEL DE 3 ", SEM LUVA                                                                                                                                                                                                                                                                                                                                                                                                                                                        </v>
          </cell>
          <cell r="C9636" t="str">
            <v xml:space="preserve">M     </v>
          </cell>
          <cell r="D9636">
            <v>27.67</v>
          </cell>
        </row>
        <row r="9637">
          <cell r="A9637">
            <v>2674</v>
          </cell>
          <cell r="B9637" t="str">
            <v xml:space="preserve">ELETRODUTO DE PVC RIGIDO ROSCAVEL DE 3/4 ", SEM LUVA                                                                                                                                                                                                                                                                                                                                                                                                                                                      </v>
          </cell>
          <cell r="C9637" t="str">
            <v xml:space="preserve">M     </v>
          </cell>
          <cell r="D9637">
            <v>4.04</v>
          </cell>
        </row>
        <row r="9638">
          <cell r="A9638">
            <v>2683</v>
          </cell>
          <cell r="B9638" t="str">
            <v xml:space="preserve">ELETRODUTO DE PVC RIGIDO ROSCAVEL DE 4 ", SEM LUVA                                                                                                                                                                                                                                                                                                                                                                                                                                                        </v>
          </cell>
          <cell r="C9638" t="str">
            <v xml:space="preserve">M     </v>
          </cell>
          <cell r="D9638">
            <v>43.6</v>
          </cell>
        </row>
        <row r="9639">
          <cell r="A9639">
            <v>2676</v>
          </cell>
          <cell r="B9639" t="str">
            <v xml:space="preserve">ELETRODUTO DE PVC RIGIDO SOLDAVEL, CLASSE B, DE 20 MM                                                                                                                                                                                                                                                                                                                                                                                                                                                     </v>
          </cell>
          <cell r="C9639" t="str">
            <v xml:space="preserve">M     </v>
          </cell>
          <cell r="D9639">
            <v>1.89</v>
          </cell>
        </row>
        <row r="9640">
          <cell r="A9640">
            <v>2678</v>
          </cell>
          <cell r="B9640" t="str">
            <v xml:space="preserve">ELETRODUTO DE PVC RIGIDO SOLDAVEL, CLASSE B, DE 25 MM                                                                                                                                                                                                                                                                                                                                                                                                                                                     </v>
          </cell>
          <cell r="C9640" t="str">
            <v xml:space="preserve">M     </v>
          </cell>
          <cell r="D9640">
            <v>2.36</v>
          </cell>
        </row>
        <row r="9641">
          <cell r="A9641">
            <v>2679</v>
          </cell>
          <cell r="B9641" t="str">
            <v xml:space="preserve">ELETRODUTO DE PVC RIGIDO SOLDAVEL, CLASSE B, DE 32 MM                                                                                                                                                                                                                                                                                                                                                                                                                                                     </v>
          </cell>
          <cell r="C9641" t="str">
            <v xml:space="preserve">M     </v>
          </cell>
          <cell r="D9641">
            <v>3.65</v>
          </cell>
        </row>
        <row r="9642">
          <cell r="A9642">
            <v>12070</v>
          </cell>
          <cell r="B9642" t="str">
            <v xml:space="preserve">ELETRODUTO DE PVC RIGIDO SOLDAVEL, CLASSE B, DE 40 MM                                                                                                                                                                                                                                                                                                                                                                                                                                                     </v>
          </cell>
          <cell r="C9642" t="str">
            <v xml:space="preserve">M     </v>
          </cell>
          <cell r="D9642">
            <v>5.08</v>
          </cell>
        </row>
        <row r="9643">
          <cell r="A9643">
            <v>2675</v>
          </cell>
          <cell r="B9643" t="str">
            <v xml:space="preserve">ELETRODUTO DE PVC RIGIDO SOLDAVEL, CLASSE B, DE 50 MM                                                                                                                                                                                                                                                                                                                                                                                                                                                     </v>
          </cell>
          <cell r="C9643" t="str">
            <v xml:space="preserve">M     </v>
          </cell>
          <cell r="D9643">
            <v>6.6</v>
          </cell>
        </row>
        <row r="9644">
          <cell r="A9644">
            <v>12067</v>
          </cell>
          <cell r="B9644" t="str">
            <v xml:space="preserve">ELETRODUTO DE PVC RIGIDO SOLDAVEL, CLASSE B, DE 60 MM                                                                                                                                                                                                                                                                                                                                                                                                                                                     </v>
          </cell>
          <cell r="C9644" t="str">
            <v xml:space="preserve">M     </v>
          </cell>
          <cell r="D9644">
            <v>8.9499999999999993</v>
          </cell>
        </row>
        <row r="9645">
          <cell r="A9645">
            <v>21128</v>
          </cell>
          <cell r="B9645" t="str">
            <v xml:space="preserve">ELETRODUTO EM ACO GALVANIZADO ELETROLITICO, LEVE, DIAMETRO 3/4", PAREDE DE 0,90 MM                                                                                                                                                                                                                                                                                                                                                                                                                        </v>
          </cell>
          <cell r="C9645" t="str">
            <v xml:space="preserve">M     </v>
          </cell>
          <cell r="D9645">
            <v>7.08</v>
          </cell>
        </row>
        <row r="9646">
          <cell r="A9646">
            <v>40400</v>
          </cell>
          <cell r="B9646" t="str">
            <v xml:space="preserve">ELETRODUTO FLEXIVEL PLANO EM PEAD, COR PRETA E LARANJA, DIAMETRO 25 MM                                                                                                                                                                                                                                                                                                                                                                                                                                    </v>
          </cell>
          <cell r="C9646" t="str">
            <v xml:space="preserve">M     </v>
          </cell>
          <cell r="D9646">
            <v>2.14</v>
          </cell>
        </row>
        <row r="9647">
          <cell r="A9647">
            <v>40401</v>
          </cell>
          <cell r="B9647" t="str">
            <v xml:space="preserve">ELETRODUTO FLEXIVEL PLANO EM PEAD, COR PRETA E LARANJA, DIAMETRO 32 MM                                                                                                                                                                                                                                                                                                                                                                                                                                    </v>
          </cell>
          <cell r="C9647" t="str">
            <v xml:space="preserve">M     </v>
          </cell>
          <cell r="D9647">
            <v>3.15</v>
          </cell>
        </row>
        <row r="9648">
          <cell r="A9648">
            <v>40402</v>
          </cell>
          <cell r="B9648" t="str">
            <v xml:space="preserve">ELETRODUTO FLEXIVEL PLANO EM PEAD, COR PRETA E LARANJA, DIAMETRO 40 MM                                                                                                                                                                                                                                                                                                                                                                                                                                    </v>
          </cell>
          <cell r="C9648" t="str">
            <v xml:space="preserve">M     </v>
          </cell>
          <cell r="D9648">
            <v>4.04</v>
          </cell>
        </row>
        <row r="9649">
          <cell r="A9649">
            <v>21137</v>
          </cell>
          <cell r="B9649" t="str">
            <v xml:space="preserve">ELETRODUTO FLEXIVEL, EM FITA DE ACO GALVANIZADO, REVESTIDO COM PVC PRETO, DIAMETRO EXTERNO DE 15 MM, DN = 3/8", TIPO SEALTUBO                                                                                                                                                                                                                                                                                                                                                                             </v>
          </cell>
          <cell r="C9649" t="str">
            <v xml:space="preserve">M     </v>
          </cell>
          <cell r="D9649">
            <v>7.24</v>
          </cell>
        </row>
        <row r="9650">
          <cell r="A9650">
            <v>2504</v>
          </cell>
          <cell r="B9650" t="str">
            <v xml:space="preserve">ELETRODUTO FLEXIVEL, EM FITA DE ACO GALVANIZADO, REVESTIDO COM PVC PRETO, DIAMETRO EXTERNO DE 25 MM, DN = 3/4", TIPO SEALTUBO                                                                                                                                                                                                                                                                                                                                                                             </v>
          </cell>
          <cell r="C9650" t="str">
            <v xml:space="preserve">M     </v>
          </cell>
          <cell r="D9650">
            <v>7.85</v>
          </cell>
        </row>
        <row r="9651">
          <cell r="A9651">
            <v>2501</v>
          </cell>
          <cell r="B9651" t="str">
            <v xml:space="preserve">ELETRODUTO FLEXIVEL, EM FITA DE ACO GALVANIZADO, REVESTIDO COM PVC PRETO, DIAMETRO EXTERNO DE 32 MM, DN = 1", TIPO SEALTUBO                                                                                                                                                                                                                                                                                                                                                                               </v>
          </cell>
          <cell r="C9651" t="str">
            <v xml:space="preserve">M     </v>
          </cell>
          <cell r="D9651">
            <v>10.3</v>
          </cell>
        </row>
        <row r="9652">
          <cell r="A9652">
            <v>2502</v>
          </cell>
          <cell r="B9652" t="str">
            <v xml:space="preserve">ELETRODUTO FLEXIVEL, EM FITA DE ACO GALVANIZADO, REVESTIDO COM PVC PRETO, DIAMETRO EXTERNO DE 40 MM, DN = 1 1/4", TIPO SEALTUBO                                                                                                                                                                                                                                                                                                                                                                           </v>
          </cell>
          <cell r="C9652" t="str">
            <v xml:space="preserve">M     </v>
          </cell>
          <cell r="D9652">
            <v>15.54</v>
          </cell>
        </row>
        <row r="9653">
          <cell r="A9653">
            <v>2503</v>
          </cell>
          <cell r="B9653" t="str">
            <v xml:space="preserve">ELETRODUTO FLEXIVEL, EM FITA DE ACO GALVANIZADO, REVESTIDO COM PVC PRETO, DIAMETRO EXTERNO DE 50 MM, DN = 1 1/2", TIPO SEALTUBO                                                                                                                                                                                                                                                                                                                                                                           </v>
          </cell>
          <cell r="C9653" t="str">
            <v xml:space="preserve">M     </v>
          </cell>
          <cell r="D9653">
            <v>20</v>
          </cell>
        </row>
        <row r="9654">
          <cell r="A9654">
            <v>2500</v>
          </cell>
          <cell r="B9654" t="str">
            <v xml:space="preserve">ELETRODUTO FLEXIVEL, EM FITA DE ACO GALVANIZADO, REVESTIDO COM PVC PRETO, DIAMETRO EXTERNO DE 60 MM, DN = 2", TIPO SEALTUBO                                                                                                                                                                                                                                                                                                                                                                               </v>
          </cell>
          <cell r="C9654" t="str">
            <v xml:space="preserve">M     </v>
          </cell>
          <cell r="D9654">
            <v>26.65</v>
          </cell>
        </row>
        <row r="9655">
          <cell r="A9655">
            <v>2505</v>
          </cell>
          <cell r="B9655" t="str">
            <v xml:space="preserve">ELETRODUTO FLEXIVEL, EM FITA DE ACO GALVANIZADO, REVESTIDO COM PVC PRETO, DIAMETRO EXTERNO DE 75 MM, DN = 2 1/2", TIPO SEALTUBO                                                                                                                                                                                                                                                                                                                                                                           </v>
          </cell>
          <cell r="C9655" t="str">
            <v xml:space="preserve">M     </v>
          </cell>
          <cell r="D9655">
            <v>41.53</v>
          </cell>
        </row>
        <row r="9656">
          <cell r="A9656">
            <v>12056</v>
          </cell>
          <cell r="B9656" t="str">
            <v xml:space="preserve">ELETRODUTO FLEXIVEL, EM FITA DE ACO GALVANIZADO, SEM REVESTIMENTO, DIAMETRO NOMINAL 1 1/2"                                                                                                                                                                                                                                                                                                                                                                                                                </v>
          </cell>
          <cell r="C9656" t="str">
            <v xml:space="preserve">M     </v>
          </cell>
          <cell r="D9656">
            <v>16.78</v>
          </cell>
        </row>
        <row r="9657">
          <cell r="A9657">
            <v>12057</v>
          </cell>
          <cell r="B9657" t="str">
            <v xml:space="preserve">ELETRODUTO FLEXIVEL, EM FITA DE ACO GALVANIZADO, SEM REVESTIMENTO, DIAMETRO NOMINAL 1 1/4"                                                                                                                                                                                                                                                                                                                                                                                                                </v>
          </cell>
          <cell r="C9657" t="str">
            <v xml:space="preserve">M     </v>
          </cell>
          <cell r="D9657">
            <v>14.25</v>
          </cell>
        </row>
        <row r="9658">
          <cell r="A9658">
            <v>12059</v>
          </cell>
          <cell r="B9658" t="str">
            <v xml:space="preserve">ELETRODUTO FLEXIVEL, EM FITA DE ACO GALVANIZADO, SEM REVESTIMENTO, DIAMETRO NOMINAL 1/2"                                                                                                                                                                                                                                                                                                                                                                                                                  </v>
          </cell>
          <cell r="C9658" t="str">
            <v xml:space="preserve">M     </v>
          </cell>
          <cell r="D9658">
            <v>5</v>
          </cell>
        </row>
        <row r="9659">
          <cell r="A9659">
            <v>12058</v>
          </cell>
          <cell r="B9659" t="str">
            <v xml:space="preserve">ELETRODUTO FLEXIVEL, EM FITA DE ACO GALVANIZADO, SEM REVESTIMENTO, DIAMETRO NOMINAL 1"                                                                                                                                                                                                                                                                                                                                                                                                                    </v>
          </cell>
          <cell r="C9659" t="str">
            <v xml:space="preserve">M     </v>
          </cell>
          <cell r="D9659">
            <v>8.8800000000000008</v>
          </cell>
        </row>
        <row r="9660">
          <cell r="A9660">
            <v>12060</v>
          </cell>
          <cell r="B9660" t="str">
            <v xml:space="preserve">ELETRODUTO FLEXIVEL, EM FITA DE ACO GALVANIZADO, SEM REVESTIMENTO, DIAMETRO NOMINAL 2 1/2"                                                                                                                                                                                                                                                                                                                                                                                                                </v>
          </cell>
          <cell r="C9660" t="str">
            <v xml:space="preserve">M     </v>
          </cell>
          <cell r="D9660">
            <v>37.03</v>
          </cell>
        </row>
        <row r="9661">
          <cell r="A9661">
            <v>12061</v>
          </cell>
          <cell r="B9661" t="str">
            <v xml:space="preserve">ELETRODUTO FLEXIVEL, EM FITA DE ACO GALVANIZADO, SEM REVESTIMENTO, DIAMETRO NOMINAL 2"                                                                                                                                                                                                                                                                                                                                                                                                                    </v>
          </cell>
          <cell r="C9661" t="str">
            <v xml:space="preserve">M     </v>
          </cell>
          <cell r="D9661">
            <v>22.61</v>
          </cell>
        </row>
        <row r="9662">
          <cell r="A9662">
            <v>12062</v>
          </cell>
          <cell r="B9662" t="str">
            <v xml:space="preserve">ELETRODUTO FLEXIVEL, EM FITA DE ACO GALVANIZADO, SEM REVESTIMENTO, DIAMETRO NOMINAL 3"                                                                                                                                                                                                                                                                                                                                                                                                                    </v>
          </cell>
          <cell r="C9662" t="str">
            <v xml:space="preserve">M     </v>
          </cell>
          <cell r="D9662">
            <v>41.7</v>
          </cell>
        </row>
        <row r="9663">
          <cell r="A9663">
            <v>2687</v>
          </cell>
          <cell r="B9663" t="str">
            <v xml:space="preserve">ELETRODUTO PVC FLEXIVEL CORRUGADO, COR AMARELA, DE 16 MM                                                                                                                                                                                                                                                                                                                                                                                                                                                  </v>
          </cell>
          <cell r="C9663" t="str">
            <v xml:space="preserve">M     </v>
          </cell>
          <cell r="D9663">
            <v>1.65</v>
          </cell>
        </row>
        <row r="9664">
          <cell r="A9664">
            <v>2689</v>
          </cell>
          <cell r="B9664" t="str">
            <v xml:space="preserve">ELETRODUTO PVC FLEXIVEL CORRUGADO, COR AMARELA, DE 20 MM                                                                                                                                                                                                                                                                                                                                                                                                                                                  </v>
          </cell>
          <cell r="C9664" t="str">
            <v xml:space="preserve">M     </v>
          </cell>
          <cell r="D9664">
            <v>1.96</v>
          </cell>
        </row>
        <row r="9665">
          <cell r="A9665">
            <v>2688</v>
          </cell>
          <cell r="B9665" t="str">
            <v xml:space="preserve">ELETRODUTO PVC FLEXIVEL CORRUGADO, COR AMARELA, DE 25 MM                                                                                                                                                                                                                                                                                                                                                                                                                                                  </v>
          </cell>
          <cell r="C9665" t="str">
            <v xml:space="preserve">M     </v>
          </cell>
          <cell r="D9665">
            <v>2.13</v>
          </cell>
        </row>
        <row r="9666">
          <cell r="A9666">
            <v>2690</v>
          </cell>
          <cell r="B9666" t="str">
            <v xml:space="preserve">ELETRODUTO PVC FLEXIVEL CORRUGADO, COR AMARELA, DE 32 MM                                                                                                                                                                                                                                                                                                                                                                                                                                                  </v>
          </cell>
          <cell r="C9666" t="str">
            <v xml:space="preserve">M     </v>
          </cell>
          <cell r="D9666">
            <v>3.64</v>
          </cell>
        </row>
        <row r="9667">
          <cell r="A9667">
            <v>39243</v>
          </cell>
          <cell r="B9667" t="str">
            <v xml:space="preserve">ELETRODUTO PVC FLEXIVEL CORRUGADO, REFORCADO, COR LARANJA, DE 20 MM, PARA LAJES E PISOS                                                                                                                                                                                                                                                                                                                                                                                                                   </v>
          </cell>
          <cell r="C9667" t="str">
            <v xml:space="preserve">M     </v>
          </cell>
          <cell r="D9667">
            <v>2.4</v>
          </cell>
        </row>
        <row r="9668">
          <cell r="A9668">
            <v>39244</v>
          </cell>
          <cell r="B9668" t="str">
            <v xml:space="preserve">ELETRODUTO PVC FLEXIVEL CORRUGADO, REFORCADO, COR LARANJA, DE 25 MM, PARA LAJES E PISOS                                                                                                                                                                                                                                                                                                                                                                                                                   </v>
          </cell>
          <cell r="C9668" t="str">
            <v xml:space="preserve">M     </v>
          </cell>
          <cell r="D9668">
            <v>3.24</v>
          </cell>
        </row>
        <row r="9669">
          <cell r="A9669">
            <v>39245</v>
          </cell>
          <cell r="B9669" t="str">
            <v xml:space="preserve">ELETRODUTO PVC FLEXIVEL CORRUGADO, REFORCADO, COR LARANJA, DE 32 MM, PARA LAJES E PISOS                                                                                                                                                                                                                                                                                                                                                                                                                   </v>
          </cell>
          <cell r="C9669" t="str">
            <v xml:space="preserve">M     </v>
          </cell>
          <cell r="D9669">
            <v>6.24</v>
          </cell>
        </row>
        <row r="9670">
          <cell r="A9670">
            <v>39254</v>
          </cell>
          <cell r="B9670" t="str">
            <v xml:space="preserve">ELETRODUTO/CONDULETE DE PVC RIGIDO, LISO, COR CINZA, DE 1/2", PARA INSTALACOES APARENTES (NBR 5410)                                                                                                                                                                                                                                                                                                                                                                                                       </v>
          </cell>
          <cell r="C9670" t="str">
            <v xml:space="preserve">M     </v>
          </cell>
          <cell r="D9670">
            <v>9.33</v>
          </cell>
        </row>
        <row r="9671">
          <cell r="A9671">
            <v>39255</v>
          </cell>
          <cell r="B9671" t="str">
            <v xml:space="preserve">ELETRODUTO/CONDULETE DE PVC RIGIDO, LISO, COR CINZA, DE 1", PARA INSTALACOES APARENTES (NBR 5410)                                                                                                                                                                                                                                                                                                                                                                                                         </v>
          </cell>
          <cell r="C9671" t="str">
            <v xml:space="preserve">M     </v>
          </cell>
          <cell r="D9671">
            <v>17.27</v>
          </cell>
        </row>
        <row r="9672">
          <cell r="A9672">
            <v>39253</v>
          </cell>
          <cell r="B9672" t="str">
            <v xml:space="preserve">ELETRODUTO/CONDULETE DE PVC RIGIDO, LISO, COR CINZA, DE 3/4", PARA INSTALACOES APARENTES (NBR 5410)                                                                                                                                                                                                                                                                                                                                                                                                       </v>
          </cell>
          <cell r="C9672" t="str">
            <v xml:space="preserve">M     </v>
          </cell>
          <cell r="D9672">
            <v>11.89</v>
          </cell>
        </row>
        <row r="9673">
          <cell r="A9673">
            <v>39246</v>
          </cell>
          <cell r="B9673" t="str">
            <v xml:space="preserve">ELETRODUTO/DUTO PEAD FLEXIVEL PAREDE SIMPLES, CORRUGACAO HELICOIDAL, COR PRETA, SEM ROSCA, DE 1 1/2", CRC 680 N, PARA CABEAMENTO SUBTERRANEO (NBR 15715)                                                                                                                                                                                                                                                                                                                                                  </v>
          </cell>
          <cell r="C9673" t="str">
            <v xml:space="preserve">M     </v>
          </cell>
          <cell r="D9673">
            <v>5.47</v>
          </cell>
        </row>
        <row r="9674">
          <cell r="A9674">
            <v>39247</v>
          </cell>
          <cell r="B9674" t="str">
            <v xml:space="preserve">ELETRODUTO/DUTO PEAD FLEXIVEL PAREDE SIMPLES, CORRUGACAO HELICOIDAL, COR PRETA, SEM ROSCA, DE 1 1/4", CRC 680 N, PARA CABEAMENTO SUBTERRANEO (NBR 15715)                                                                                                                                                                                                                                                                                                                                                  </v>
          </cell>
          <cell r="C9674" t="str">
            <v xml:space="preserve">M     </v>
          </cell>
          <cell r="D9674">
            <v>4.76</v>
          </cell>
        </row>
        <row r="9675">
          <cell r="A9675">
            <v>2446</v>
          </cell>
          <cell r="B9675" t="str">
            <v xml:space="preserve">ELETRODUTO/DUTO PEAD FLEXIVEL PAREDE SIMPLES, CORRUGACAO HELICOIDAL, COR PRETA, SEM ROSCA, DE 2", CRC 680 N, PARA CABEAMENTO SUBTERRANEO (NBR 15715)                                                                                                                                                                                                                                                                                                                                                      </v>
          </cell>
          <cell r="C9675" t="str">
            <v xml:space="preserve">M     </v>
          </cell>
          <cell r="D9675">
            <v>7.85</v>
          </cell>
        </row>
        <row r="9676">
          <cell r="A9676">
            <v>2442</v>
          </cell>
          <cell r="B9676" t="str">
            <v xml:space="preserve">ELETRODUTO/DUTO PEAD FLEXIVEL PAREDE SIMPLES, CORRUGACAO HELICOIDAL, COR PRETA, SEM ROSCA, DE 3", CRC 680 N, PARA CABEAMENTO SUBTERRANEO (NBR 15715)                                                                                                                                                                                                                                                                                                                                                      </v>
          </cell>
          <cell r="C9676" t="str">
            <v xml:space="preserve">M     </v>
          </cell>
          <cell r="D9676">
            <v>11</v>
          </cell>
        </row>
        <row r="9677">
          <cell r="A9677">
            <v>39248</v>
          </cell>
          <cell r="B9677" t="str">
            <v xml:space="preserve">ELETRODUTO/DUTO PEAD FLEXIVEL PAREDE SIMPLES, CORRUGACAO HELICOIDAL, COR PRETA, SEM ROSCA, DE 4", CRC 680 N, PARA CABEAMENTO SUBTERRANEO (NBR 15715)                                                                                                                                                                                                                                                                                                                                                      </v>
          </cell>
          <cell r="C9677" t="str">
            <v xml:space="preserve">M     </v>
          </cell>
          <cell r="D9677">
            <v>15.33</v>
          </cell>
        </row>
        <row r="9678">
          <cell r="A9678">
            <v>2438</v>
          </cell>
          <cell r="B9678" t="str">
            <v xml:space="preserve">ELETROTECNICO (HORISTA)                                                                                                                                                                                                                                                                                                                                                                                                                                                                                   </v>
          </cell>
          <cell r="C9678" t="str">
            <v xml:space="preserve">H     </v>
          </cell>
          <cell r="D9678">
            <v>27.81</v>
          </cell>
        </row>
        <row r="9679">
          <cell r="A9679">
            <v>40922</v>
          </cell>
          <cell r="B9679" t="str">
            <v xml:space="preserve">ELETROTECNICO (MENSALISTA)                                                                                                                                                                                                                                                                                                                                                                                                                                                                                </v>
          </cell>
          <cell r="C9679" t="str">
            <v xml:space="preserve">MES   </v>
          </cell>
          <cell r="D9679">
            <v>4876.3100000000004</v>
          </cell>
        </row>
        <row r="9680">
          <cell r="A9680">
            <v>36486</v>
          </cell>
          <cell r="B9680" t="str">
            <v xml:space="preserve">ELEVADOR DE CARGA A CABO, CABINE SEMI FECHADA 2,0 X 1,5 X 2,0 M, CAPACIDADE DE CARGA 1000 KG, TORRE 2,38 X 2,21 X 15 M, GUINCHO DE EMBREAGEM, FREIO DE SEGURANCA, LIMITADOR DE VELOCIDADE E CANCELA                                                                                                                                                                                                                                                                                                       </v>
          </cell>
          <cell r="C9680" t="str">
            <v xml:space="preserve">UN    </v>
          </cell>
          <cell r="D9680">
            <v>72764.03</v>
          </cell>
        </row>
        <row r="9681">
          <cell r="A9681">
            <v>37777</v>
          </cell>
          <cell r="B9681" t="str">
            <v xml:space="preserve">ELEVADOR DE CREMALHEIRA CABINE FECHADA 1,5 X 2,5 X 2,35 M (UMA POR TORRE), CAPACIDADE DE CARGA 1200 KG (15 PESSOAS), TORRE 24 M (16 MODULOS), FREIO DE SEGURANCA, LIMITADOR DE CARGA                                                                                                                                                                                                                                                                                                                      </v>
          </cell>
          <cell r="C9681" t="str">
            <v xml:space="preserve">UN    </v>
          </cell>
          <cell r="D9681">
            <v>342571.65</v>
          </cell>
        </row>
        <row r="9682">
          <cell r="A9682">
            <v>12624</v>
          </cell>
          <cell r="B9682" t="str">
            <v xml:space="preserve">EMENDA PARA CALHA PLUVIAL, PVC, DIAMETRO ENTRE 119 E 170 MM, PARA DRENAGEM PLUVIAL PREDIAL                                                                                                                                                                                                                                                                                                                                                                                                                </v>
          </cell>
          <cell r="C9682" t="str">
            <v xml:space="preserve">UN    </v>
          </cell>
          <cell r="D9682">
            <v>41.24</v>
          </cell>
        </row>
        <row r="9683">
          <cell r="A9683">
            <v>517</v>
          </cell>
          <cell r="B9683" t="str">
            <v xml:space="preserve">EMULSAO ASFALTICA ANIONICA                                                                                                                                                                                                                                                                                                                                                                                                                                                                                </v>
          </cell>
          <cell r="C9683" t="str">
            <v xml:space="preserve">L     </v>
          </cell>
          <cell r="D9683">
            <v>8.73</v>
          </cell>
        </row>
        <row r="9684">
          <cell r="A9684">
            <v>37534</v>
          </cell>
          <cell r="B9684" t="str">
            <v xml:space="preserve">EMULSAO EXPLOSIVA EM CARTUCHOS DE 1" X 12", DENSIDADE 1.15 G/CM3, INICIACAO ESPOLETA N. 8 / CORDEL                                                                                                                                                                                                                                                                                                                                                                                                        </v>
          </cell>
          <cell r="C9684" t="str">
            <v xml:space="preserve">KG    </v>
          </cell>
          <cell r="D9684">
            <v>21.84</v>
          </cell>
        </row>
        <row r="9685">
          <cell r="A9685">
            <v>37535</v>
          </cell>
          <cell r="B9685" t="str">
            <v xml:space="preserve">EMULSAO EXPLOSIVA EM CARTUCHOS DE 1" X 24", DENSIDADE 1.15 G/CM3, INICIACAO ESPOLETA N. 8 / CORDEL                                                                                                                                                                                                                                                                                                                                                                                                        </v>
          </cell>
          <cell r="C9685" t="str">
            <v xml:space="preserve">KG    </v>
          </cell>
          <cell r="D9685">
            <v>21.84</v>
          </cell>
        </row>
        <row r="9686">
          <cell r="A9686">
            <v>37533</v>
          </cell>
          <cell r="B9686" t="str">
            <v xml:space="preserve">EMULSAO EXPLOSIVA EM CARTUCHOS DE 1" X 8", DENSIDADE 1.15 G/CM3, INICIACAO ESPOLETA N. 8 / CORDEL                                                                                                                                                                                                                                                                                                                                                                                                         </v>
          </cell>
          <cell r="C9686" t="str">
            <v xml:space="preserve">KG    </v>
          </cell>
          <cell r="D9686">
            <v>21.84</v>
          </cell>
        </row>
        <row r="9687">
          <cell r="A9687">
            <v>37537</v>
          </cell>
          <cell r="B9687" t="str">
            <v xml:space="preserve">EMULSAO EXPLOSIVA EM CARTUCHOS DE 2 1/2" X 24", DENSIDADE 1.15 G/CM3, INICIACAO ESPOLETA N. 8 / CORDEL                                                                                                                                                                                                                                                                                                                                                                                                    </v>
          </cell>
          <cell r="C9687" t="str">
            <v xml:space="preserve">KG    </v>
          </cell>
          <cell r="D9687">
            <v>16.53</v>
          </cell>
        </row>
        <row r="9688">
          <cell r="A9688">
            <v>37536</v>
          </cell>
          <cell r="B9688" t="str">
            <v xml:space="preserve">EMULSAO EXPLOSIVA EM CARTUCHOS DE 2 1/4" X 24", DENSIDADE 1.15 G/CM3, INICIACAO ESPOLETA N. 8 / CORDEL                                                                                                                                                                                                                                                                                                                                                                                                    </v>
          </cell>
          <cell r="C9688" t="str">
            <v xml:space="preserve">KG    </v>
          </cell>
          <cell r="D9688">
            <v>16.53</v>
          </cell>
        </row>
        <row r="9689">
          <cell r="A9689">
            <v>37532</v>
          </cell>
          <cell r="B9689" t="str">
            <v xml:space="preserve">EMULSAO EXPLOSIVA EM CARTUCHOS DE 2" X 24", DENSIDADE 1.15 G/CM3, INICIACAO ESPOLETA N. 8 / CORDEL                                                                                                                                                                                                                                                                                                                                                                                                        </v>
          </cell>
          <cell r="C9689" t="str">
            <v xml:space="preserve">KG    </v>
          </cell>
          <cell r="D9689">
            <v>16.53</v>
          </cell>
        </row>
        <row r="9690">
          <cell r="A9690">
            <v>2696</v>
          </cell>
          <cell r="B9690" t="str">
            <v xml:space="preserve">ENCANADOR OU BOMBEIRO HIDRAULICO (HORISTA)                                                                                                                                                                                                                                                                                                                                                                                                                                                                </v>
          </cell>
          <cell r="C9690" t="str">
            <v xml:space="preserve">H     </v>
          </cell>
          <cell r="D9690">
            <v>18.34</v>
          </cell>
        </row>
        <row r="9691">
          <cell r="A9691">
            <v>40928</v>
          </cell>
          <cell r="B9691" t="str">
            <v xml:space="preserve">ENCANADOR OU BOMBEIRO HIDRAULICO (MENSALISTA)                                                                                                                                                                                                                                                                                                                                                                                                                                                             </v>
          </cell>
          <cell r="C9691" t="str">
            <v xml:space="preserve">MES   </v>
          </cell>
          <cell r="D9691">
            <v>3214.16</v>
          </cell>
        </row>
        <row r="9692">
          <cell r="A9692">
            <v>4083</v>
          </cell>
          <cell r="B9692" t="str">
            <v xml:space="preserve">ENCARREGADO GERAL DE OBRAS (HORISTA)                                                                                                                                                                                                                                                                                                                                                                                                                                                                      </v>
          </cell>
          <cell r="C9692" t="str">
            <v xml:space="preserve">H     </v>
          </cell>
          <cell r="D9692">
            <v>30.62</v>
          </cell>
        </row>
        <row r="9693">
          <cell r="A9693">
            <v>40818</v>
          </cell>
          <cell r="B9693" t="str">
            <v xml:space="preserve">ENCARREGADO GERAL DE OBRAS (MENSALISTA)                                                                                                                                                                                                                                                                                                                                                                                                                                                                   </v>
          </cell>
          <cell r="C9693" t="str">
            <v xml:space="preserve">MES   </v>
          </cell>
          <cell r="D9693">
            <v>5365.68</v>
          </cell>
        </row>
        <row r="9694">
          <cell r="A9694">
            <v>43146</v>
          </cell>
          <cell r="B9694" t="str">
            <v xml:space="preserve">ENDURECEDOR MINERAL DE BASE CIMENTICIA PARA PISO DE CONCRETO                                                                                                                                                                                                                                                                                                                                                                                                                                              </v>
          </cell>
          <cell r="C9694" t="str">
            <v xml:space="preserve">KG    </v>
          </cell>
          <cell r="D9694">
            <v>7.42</v>
          </cell>
        </row>
        <row r="9695">
          <cell r="A9695">
            <v>2705</v>
          </cell>
          <cell r="B9695" t="str">
            <v xml:space="preserve">ENERGIA ELETRICA ATE 2000 KWH INDUSTRIAL, SEM DEMANDA                                                                                                                                                                                                                                                                                                                                                                                                                                                     </v>
          </cell>
          <cell r="C9695" t="str">
            <v xml:space="preserve">KWH   </v>
          </cell>
          <cell r="D9695">
            <v>0.86</v>
          </cell>
        </row>
        <row r="9696">
          <cell r="A9696">
            <v>14250</v>
          </cell>
          <cell r="B9696" t="str">
            <v xml:space="preserve">ENERGIA ELETRICA COMERCIAL, BAIXA TENSAO, RELATIVA AO CONSUMO DE ATE 100 KWH, INCLUINDO ICMS, PIS/PASEP E COFINS                                                                                                                                                                                                                                                                                                                                                                                          </v>
          </cell>
          <cell r="C9696" t="str">
            <v xml:space="preserve">KWH   </v>
          </cell>
          <cell r="D9696">
            <v>0.88</v>
          </cell>
        </row>
        <row r="9697">
          <cell r="A9697">
            <v>11683</v>
          </cell>
          <cell r="B9697" t="str">
            <v xml:space="preserve">ENGATE / RABICHO FLEXIVEL INOX 1/2" X 30 CM                                                                                                                                                                                                                                                                                                                                                                                                                                                               </v>
          </cell>
          <cell r="C9697" t="str">
            <v xml:space="preserve">UN    </v>
          </cell>
          <cell r="D9697">
            <v>39.130000000000003</v>
          </cell>
        </row>
        <row r="9698">
          <cell r="A9698">
            <v>11684</v>
          </cell>
          <cell r="B9698" t="str">
            <v xml:space="preserve">ENGATE / RABICHO FLEXIVEL INOX 1/2" X 40 CM                                                                                                                                                                                                                                                                                                                                                                                                                                                               </v>
          </cell>
          <cell r="C9698" t="str">
            <v xml:space="preserve">UN    </v>
          </cell>
          <cell r="D9698">
            <v>42.83</v>
          </cell>
        </row>
        <row r="9699">
          <cell r="A9699">
            <v>6141</v>
          </cell>
          <cell r="B9699" t="str">
            <v xml:space="preserve">ENGATE/RABICHO FLEXIVEL PLASTICO (PVC OU ABS) BRANCO 1/2" X 30 CM                                                                                                                                                                                                                                                                                                                                                                                                                                         </v>
          </cell>
          <cell r="C9699" t="str">
            <v xml:space="preserve">UN    </v>
          </cell>
          <cell r="D9699">
            <v>5.08</v>
          </cell>
        </row>
        <row r="9700">
          <cell r="A9700">
            <v>11681</v>
          </cell>
          <cell r="B9700" t="str">
            <v xml:space="preserve">ENGATE/RABICHO FLEXIVEL PLASTICO (PVC OU ABS) BRANCO 1/2" X 40 CM                                                                                                                                                                                                                                                                                                                                                                                                                                         </v>
          </cell>
          <cell r="C9700" t="str">
            <v xml:space="preserve">UN    </v>
          </cell>
          <cell r="D9700">
            <v>6.41</v>
          </cell>
        </row>
        <row r="9701">
          <cell r="A9701">
            <v>2706</v>
          </cell>
          <cell r="B9701" t="str">
            <v xml:space="preserve">ENGENHEIRO CIVIL DE OBRA JUNIOR (HORISTA)                                                                                                                                                                                                                                                                                                                                                                                                                                                                 </v>
          </cell>
          <cell r="C9701" t="str">
            <v xml:space="preserve">H     </v>
          </cell>
          <cell r="D9701">
            <v>102.12</v>
          </cell>
        </row>
        <row r="9702">
          <cell r="A9702">
            <v>40811</v>
          </cell>
          <cell r="B9702" t="str">
            <v xml:space="preserve">ENGENHEIRO CIVIL DE OBRA JUNIOR (MENSALISTA)                                                                                                                                                                                                                                                                                                                                                                                                                                                              </v>
          </cell>
          <cell r="C9702" t="str">
            <v xml:space="preserve">MES   </v>
          </cell>
          <cell r="D9702">
            <v>17891.09</v>
          </cell>
        </row>
        <row r="9703">
          <cell r="A9703">
            <v>2707</v>
          </cell>
          <cell r="B9703" t="str">
            <v xml:space="preserve">ENGENHEIRO CIVIL DE OBRA PLENO (HORISTA)                                                                                                                                                                                                                                                                                                                                                                                                                                                                  </v>
          </cell>
          <cell r="C9703" t="str">
            <v xml:space="preserve">H     </v>
          </cell>
          <cell r="D9703">
            <v>109.7</v>
          </cell>
        </row>
        <row r="9704">
          <cell r="A9704">
            <v>40813</v>
          </cell>
          <cell r="B9704" t="str">
            <v xml:space="preserve">ENGENHEIRO CIVIL DE OBRA PLENO (MENSALISTA)                                                                                                                                                                                                                                                                                                                                                                                                                                                               </v>
          </cell>
          <cell r="C9704" t="str">
            <v xml:space="preserve">MES   </v>
          </cell>
          <cell r="D9704">
            <v>19221.39</v>
          </cell>
        </row>
        <row r="9705">
          <cell r="A9705">
            <v>2708</v>
          </cell>
          <cell r="B9705" t="str">
            <v xml:space="preserve">ENGENHEIRO CIVIL DE OBRA SENIOR (HORISTA)                                                                                                                                                                                                                                                                                                                                                                                                                                                                 </v>
          </cell>
          <cell r="C9705" t="str">
            <v xml:space="preserve">H     </v>
          </cell>
          <cell r="D9705">
            <v>128.27000000000001</v>
          </cell>
        </row>
        <row r="9706">
          <cell r="A9706">
            <v>40814</v>
          </cell>
          <cell r="B9706" t="str">
            <v xml:space="preserve">ENGENHEIRO CIVIL DE OBRA SENIOR (MENSALISTA)                                                                                                                                                                                                                                                                                                                                                                                                                                                              </v>
          </cell>
          <cell r="C9706" t="str">
            <v xml:space="preserve">MES   </v>
          </cell>
          <cell r="D9706">
            <v>22475.34</v>
          </cell>
        </row>
        <row r="9707">
          <cell r="A9707">
            <v>38403</v>
          </cell>
          <cell r="B9707" t="str">
            <v xml:space="preserve">ENXADA ESTREITA, EM ACO, *25 X 23* CM, COM CABO DE MADEIRA DE *150* CM                                                                                                                                                                                                                                                                                                                                                                                                                                    </v>
          </cell>
          <cell r="C9707" t="str">
            <v xml:space="preserve">UN    </v>
          </cell>
          <cell r="D9707">
            <v>48.55</v>
          </cell>
        </row>
        <row r="9708">
          <cell r="A9708">
            <v>43482</v>
          </cell>
          <cell r="B9708" t="str">
            <v xml:space="preserve">EPI - FAMILIA ALMOXARIFE - HORISTA (ENCARGOS COMPLEMENTARES - COLETADO CAIXA)                                                                                                                                                                                                                                                                                                                                                                                                                             </v>
          </cell>
          <cell r="C9708" t="str">
            <v xml:space="preserve">H     </v>
          </cell>
          <cell r="D9708">
            <v>0.79</v>
          </cell>
        </row>
        <row r="9709">
          <cell r="A9709">
            <v>43494</v>
          </cell>
          <cell r="B9709" t="str">
            <v xml:space="preserve">EPI - FAMILIA ALMOXARIFE - MENSALISTA (ENCARGOS COMPLEMENTARES - COLETADO CAIXA)                                                                                                                                                                                                                                                                                                                                                                                                                          </v>
          </cell>
          <cell r="C9709" t="str">
            <v xml:space="preserve">MES   </v>
          </cell>
          <cell r="D9709">
            <v>148.04</v>
          </cell>
        </row>
        <row r="9710">
          <cell r="A9710">
            <v>43483</v>
          </cell>
          <cell r="B9710" t="str">
            <v xml:space="preserve">EPI - FAMILIA CARPINTEIRO DE FORMAS - HORISTA (ENCARGOS COMPLEMENTARES - COLETADO CAIXA)                                                                                                                                                                                                                                                                                                                                                                                                                  </v>
          </cell>
          <cell r="C9710" t="str">
            <v xml:space="preserve">H     </v>
          </cell>
          <cell r="D9710">
            <v>1.43</v>
          </cell>
        </row>
        <row r="9711">
          <cell r="A9711">
            <v>43495</v>
          </cell>
          <cell r="B9711" t="str">
            <v xml:space="preserve">EPI - FAMILIA CARPINTEIRO DE FORMAS - MENSALISTA (ENCARGOS COMPLEMENTARES - COLETADO CAIXA)                                                                                                                                                                                                                                                                                                                                                                                                               </v>
          </cell>
          <cell r="C9711" t="str">
            <v xml:space="preserve">MES   </v>
          </cell>
          <cell r="D9711">
            <v>269.97000000000003</v>
          </cell>
        </row>
        <row r="9712">
          <cell r="A9712">
            <v>43484</v>
          </cell>
          <cell r="B9712" t="str">
            <v xml:space="preserve">EPI - FAMILIA ELETRICISTA - HORISTA (ENCARGOS COMPLEMENTARES - COLETADO CAIXA)                                                                                                                                                                                                                                                                                                                                                                                                                            </v>
          </cell>
          <cell r="C9712" t="str">
            <v xml:space="preserve">H     </v>
          </cell>
          <cell r="D9712">
            <v>1.2</v>
          </cell>
        </row>
        <row r="9713">
          <cell r="A9713">
            <v>43496</v>
          </cell>
          <cell r="B9713" t="str">
            <v xml:space="preserve">EPI - FAMILIA ELETRICISTA - MENSALISTA (ENCARGOS COMPLEMENTARES - COLETADO CAIXA)                                                                                                                                                                                                                                                                                                                                                                                                                         </v>
          </cell>
          <cell r="C9713" t="str">
            <v xml:space="preserve">MES   </v>
          </cell>
          <cell r="D9713">
            <v>226.41</v>
          </cell>
        </row>
        <row r="9714">
          <cell r="A9714">
            <v>43485</v>
          </cell>
          <cell r="B9714" t="str">
            <v xml:space="preserve">EPI - FAMILIA ENCANADOR - HORISTA (ENCARGOS COMPLEMENTARES - COLETADO CAIXA)                                                                                                                                                                                                                                                                                                                                                                                                                              </v>
          </cell>
          <cell r="C9714" t="str">
            <v xml:space="preserve">H     </v>
          </cell>
          <cell r="D9714">
            <v>1.06</v>
          </cell>
        </row>
        <row r="9715">
          <cell r="A9715">
            <v>43497</v>
          </cell>
          <cell r="B9715" t="str">
            <v xml:space="preserve">EPI - FAMILIA ENCANADOR - MENSALISTA (ENCARGOS COMPLEMENTARES - COLETADO CAIXA)                                                                                                                                                                                                                                                                                                                                                                                                                           </v>
          </cell>
          <cell r="C9715" t="str">
            <v xml:space="preserve">MES   </v>
          </cell>
          <cell r="D9715">
            <v>199.2</v>
          </cell>
        </row>
        <row r="9716">
          <cell r="A9716">
            <v>43487</v>
          </cell>
          <cell r="B9716" t="str">
            <v xml:space="preserve">EPI - FAMILIA ENCARREGADO GERAL - HORISTA (ENCARGOS COMPLEMENTARES - COLETADO CAIXA)                                                                                                                                                                                                                                                                                                                                                                                                                      </v>
          </cell>
          <cell r="C9716" t="str">
            <v xml:space="preserve">H     </v>
          </cell>
          <cell r="D9716">
            <v>1.25</v>
          </cell>
        </row>
        <row r="9717">
          <cell r="A9717">
            <v>43499</v>
          </cell>
          <cell r="B9717" t="str">
            <v xml:space="preserve">EPI - FAMILIA ENCARREGADO GERAL - MENSALISTA (ENCARGOS COMPLEMENTARES - COLETADO CAIXA)                                                                                                                                                                                                                                                                                                                                                                                                                   </v>
          </cell>
          <cell r="C9717" t="str">
            <v xml:space="preserve">MES   </v>
          </cell>
          <cell r="D9717">
            <v>236.16</v>
          </cell>
        </row>
        <row r="9718">
          <cell r="A9718">
            <v>43486</v>
          </cell>
          <cell r="B9718" t="str">
            <v xml:space="preserve">EPI - FAMILIA ENGENHEIRO CIVIL - HORISTA (ENCARGOS COMPLEMENTARES - COLETADO CAIXA)                                                                                                                                                                                                                                                                                                                                                                                                                       </v>
          </cell>
          <cell r="C9718" t="str">
            <v xml:space="preserve">H     </v>
          </cell>
          <cell r="D9718">
            <v>0.74</v>
          </cell>
        </row>
        <row r="9719">
          <cell r="A9719">
            <v>43498</v>
          </cell>
          <cell r="B9719" t="str">
            <v xml:space="preserve">EPI - FAMILIA ENGENHEIRO CIVIL - MENSALISTA (ENCARGOS COMPLEMENTARES - COLETADO CAIXA)                                                                                                                                                                                                                                                                                                                                                                                                                    </v>
          </cell>
          <cell r="C9719" t="str">
            <v xml:space="preserve">MES   </v>
          </cell>
          <cell r="D9719">
            <v>140.22999999999999</v>
          </cell>
        </row>
        <row r="9720">
          <cell r="A9720">
            <v>43488</v>
          </cell>
          <cell r="B9720" t="str">
            <v xml:space="preserve">EPI - FAMILIA OPERADOR ESCAVADEIRA - HORISTA (ENCARGOS COMPLEMENTARES - COLETADO CAIXA)                                                                                                                                                                                                                                                                                                                                                                                                                   </v>
          </cell>
          <cell r="C9720" t="str">
            <v xml:space="preserve">H     </v>
          </cell>
          <cell r="D9720">
            <v>0.86</v>
          </cell>
        </row>
        <row r="9721">
          <cell r="A9721">
            <v>43500</v>
          </cell>
          <cell r="B9721" t="str">
            <v xml:space="preserve">EPI - FAMILIA OPERADOR ESCAVADEIRA - MENSALISTA (ENCARGOS COMPLEMENTARES - COLETADO CAIXA)                                                                                                                                                                                                                                                                                                                                                                                                                </v>
          </cell>
          <cell r="C9721" t="str">
            <v xml:space="preserve">MES   </v>
          </cell>
          <cell r="D9721">
            <v>162.97</v>
          </cell>
        </row>
        <row r="9722">
          <cell r="A9722">
            <v>43489</v>
          </cell>
          <cell r="B9722" t="str">
            <v xml:space="preserve">EPI - FAMILIA PEDREIRO - HORISTA (ENCARGOS COMPLEMENTARES - COLETADO CAIXA)                                                                                                                                                                                                                                                                                                                                                                                                                               </v>
          </cell>
          <cell r="C9722" t="str">
            <v xml:space="preserve">H     </v>
          </cell>
          <cell r="D9722">
            <v>1.24</v>
          </cell>
        </row>
        <row r="9723">
          <cell r="A9723">
            <v>43501</v>
          </cell>
          <cell r="B9723" t="str">
            <v xml:space="preserve">EPI - FAMILIA PEDREIRO - MENSALISTA (ENCARGOS COMPLEMENTARES - COLETADO CAIXA)                                                                                                                                                                                                                                                                                                                                                                                                                            </v>
          </cell>
          <cell r="C9723" t="str">
            <v xml:space="preserve">MES   </v>
          </cell>
          <cell r="D9723">
            <v>233.35</v>
          </cell>
        </row>
        <row r="9724">
          <cell r="A9724">
            <v>43490</v>
          </cell>
          <cell r="B9724" t="str">
            <v xml:space="preserve">EPI - FAMILIA PINTOR - HORISTA (ENCARGOS COMPLEMENTARES - COLETADO CAIXA)                                                                                                                                                                                                                                                                                                                                                                                                                                 </v>
          </cell>
          <cell r="C9724" t="str">
            <v xml:space="preserve">H     </v>
          </cell>
          <cell r="D9724">
            <v>1.73</v>
          </cell>
        </row>
        <row r="9725">
          <cell r="A9725">
            <v>43502</v>
          </cell>
          <cell r="B9725" t="str">
            <v xml:space="preserve">EPI - FAMILIA PINTOR - MENSALISTA (ENCARGOS COMPLEMENTARES - COLETADO CAIXA)                                                                                                                                                                                                                                                                                                                                                                                                                              </v>
          </cell>
          <cell r="C9725" t="str">
            <v xml:space="preserve">MES   </v>
          </cell>
          <cell r="D9725">
            <v>325.51</v>
          </cell>
        </row>
        <row r="9726">
          <cell r="A9726">
            <v>43491</v>
          </cell>
          <cell r="B9726" t="str">
            <v xml:space="preserve">EPI - FAMILIA SERVENTE - HORISTA (ENCARGOS COMPLEMENTARES - COLETADO CAIXA)                                                                                                                                                                                                                                                                                                                                                                                                                               </v>
          </cell>
          <cell r="C9726" t="str">
            <v xml:space="preserve">H     </v>
          </cell>
          <cell r="D9726">
            <v>1.33</v>
          </cell>
        </row>
        <row r="9727">
          <cell r="A9727">
            <v>43503</v>
          </cell>
          <cell r="B9727" t="str">
            <v xml:space="preserve">EPI - FAMILIA SERVENTE - MENSALISTA (ENCARGOS COMPLEMENTARES - COLETADO CAIXA)                                                                                                                                                                                                                                                                                                                                                                                                                            </v>
          </cell>
          <cell r="C9727" t="str">
            <v xml:space="preserve">MES   </v>
          </cell>
          <cell r="D9727">
            <v>250.24</v>
          </cell>
        </row>
        <row r="9728">
          <cell r="A9728">
            <v>43492</v>
          </cell>
          <cell r="B9728" t="str">
            <v xml:space="preserve">EPI - FAMILIA SOLDADOR - HORISTA (ENCARGOS COMPLEMENTARES - COLETADO CAIXA)                                                                                                                                                                                                                                                                                                                                                                                                                               </v>
          </cell>
          <cell r="C9728" t="str">
            <v xml:space="preserve">H     </v>
          </cell>
          <cell r="D9728">
            <v>1.79</v>
          </cell>
        </row>
        <row r="9729">
          <cell r="A9729">
            <v>43504</v>
          </cell>
          <cell r="B9729" t="str">
            <v xml:space="preserve">EPI - FAMILIA SOLDADOR - MENSALISTA (ENCARGOS COMPLEMENTARES - COLETADO CAIXA)                                                                                                                                                                                                                                                                                                                                                                                                                            </v>
          </cell>
          <cell r="C9729" t="str">
            <v xml:space="preserve">MES   </v>
          </cell>
          <cell r="D9729">
            <v>337.87</v>
          </cell>
        </row>
        <row r="9730">
          <cell r="A9730">
            <v>43493</v>
          </cell>
          <cell r="B9730" t="str">
            <v xml:space="preserve">EPI - FAMILIA TOPOGRAFO - HORISTA (ENCARGOS COMPLEMENTARES - COLETADO CAIXA)                                                                                                                                                                                                                                                                                                                                                                                                                              </v>
          </cell>
          <cell r="C9730" t="str">
            <v xml:space="preserve">H     </v>
          </cell>
          <cell r="D9730">
            <v>0.71</v>
          </cell>
        </row>
        <row r="9731">
          <cell r="A9731">
            <v>43505</v>
          </cell>
          <cell r="B9731" t="str">
            <v xml:space="preserve">EPI - FAMILIA TOPOGRAFO - MENSALISTA (ENCARGOS COMPLEMENTARES - COLETADO CAIXA)                                                                                                                                                                                                                                                                                                                                                                                                                           </v>
          </cell>
          <cell r="C9731" t="str">
            <v xml:space="preserve">MES   </v>
          </cell>
          <cell r="D9731">
            <v>132.94</v>
          </cell>
        </row>
        <row r="9732">
          <cell r="A9732">
            <v>37774</v>
          </cell>
          <cell r="B9732" t="str">
            <v xml:space="preserve">EQUIPAMENTO DE LIMPEZA COMBINADO (VACUO/ALTA PRESSAO) 95% VACUO, TANQUE 7000 L, BOMBA 140 KGF/CM2 66 L/MIN COM MOTOR INDEPENDENTE A DIESEL DE 60 CV (INCLUI MONTAGEM, NAO INCLUI CAMINHAO)                                                                                                                                                                                                                                                                                                                </v>
          </cell>
          <cell r="C9732" t="str">
            <v xml:space="preserve">UN    </v>
          </cell>
          <cell r="D9732">
            <v>565124.71</v>
          </cell>
        </row>
        <row r="9733">
          <cell r="A9733">
            <v>38629</v>
          </cell>
          <cell r="B9733" t="str">
            <v xml:space="preserve">EQUIPAMENTO P/ DEMARCACAO DE FAIXAS DE TRAFEGO A QUENTE, A SER MONTADO SOBRE CAMINHAO DE PBT MIN. DE 17 T, DIST. MIN. ENTRE EIXOS 5,2 M, CAPACIDADE PARA 1.000 KG DE MATERIAL TERMOPLASTICO (INCLUI MONTAGEM, NAO INCLUI CAMINHAO, NEM COMPRESSOR DE AR)                                                                                                                                                                                                                                                  </v>
          </cell>
          <cell r="C9733" t="str">
            <v xml:space="preserve">UN    </v>
          </cell>
          <cell r="D9733">
            <v>2953029.72</v>
          </cell>
        </row>
        <row r="9734">
          <cell r="A9734">
            <v>38630</v>
          </cell>
          <cell r="B9734" t="str">
            <v xml:space="preserve">EQUIPAMENTO PARA DEMARCACAO DE FAIXAS DE TRAFEGO A FRIO, A SER MONTADO SOBRE CAMINHAO DE PBT MINIMO DE 9 T E DISTANCIA MINIMA ENTRE EIXOS DE 4,3 M, CAPACIDADE PARA 800 L DE TINTA (INCLUI MONTAGEM, NAO INCLUI CAMINHAO)                                                                                                                                                                                                                                                                                 </v>
          </cell>
          <cell r="C9734" t="str">
            <v xml:space="preserve">UN    </v>
          </cell>
          <cell r="D9734">
            <v>1983830.22</v>
          </cell>
        </row>
        <row r="9735">
          <cell r="A9735">
            <v>38476</v>
          </cell>
          <cell r="B9735" t="str">
            <v xml:space="preserve">ESCADA DUPLA DE ABRIR EM ALUMINIO, COM SAPATAS DE BORRACHA, *2,30* X *0,57* M (ALTURA UTIL X LARGURA MINIMA), MODELO PINTOR, 8 DEGRAUS, CAPACIDADE *100* KG                                                                                                                                                                                                                                                                                                                                               </v>
          </cell>
          <cell r="C9735" t="str">
            <v xml:space="preserve">UN    </v>
          </cell>
          <cell r="D9735">
            <v>364.92</v>
          </cell>
        </row>
        <row r="9736">
          <cell r="A9736">
            <v>38477</v>
          </cell>
          <cell r="B9736" t="str">
            <v xml:space="preserve">ESCADA EXTENSIVEL EM ALUMINIO, COM SAPATAS DE BORRACHA, ALTURA FECHADA 3,60 M, ALTURA ESTENDIDA DE 6,0 A 6,30 M, LARGURA MINIMA DE 35 CM, CACIDADE *120* KG                                                                                                                                                                                                                                                                                                                                               </v>
          </cell>
          <cell r="C9736" t="str">
            <v xml:space="preserve">UN    </v>
          </cell>
          <cell r="D9736">
            <v>1033.46</v>
          </cell>
        </row>
        <row r="9737">
          <cell r="A9737">
            <v>45112</v>
          </cell>
          <cell r="B9737" t="str">
            <v xml:space="preserve">ESCAVADEIRA HIDRAULICA DE BRACO LONGO (LONGO ALCANCE) SOBRE ESTEIRAS, CACAMBA 0,52 M3, PESO OPERACIONAL 24 T, POTENCIA LIQUIDA 155 HP                                                                                                                                                                                                                                                                                                                                                                     </v>
          </cell>
          <cell r="C9737" t="str">
            <v xml:space="preserve">UN    </v>
          </cell>
          <cell r="D9737">
            <v>1091241.0900000001</v>
          </cell>
        </row>
        <row r="9738">
          <cell r="A9738">
            <v>14525</v>
          </cell>
          <cell r="B9738" t="str">
            <v xml:space="preserve">ESCAVADEIRA HIDRAULICA SOBRE ESTEIRAS COM CACAMBA DE 1,20 M3, PESO OPERACIONAL 21 T, POTENCIA BRUTA 155 HP                                                                                                                                                                                                                                                                                                                                                                                                </v>
          </cell>
          <cell r="C9738" t="str">
            <v xml:space="preserve">UN    </v>
          </cell>
          <cell r="D9738">
            <v>948730.11</v>
          </cell>
        </row>
        <row r="9739">
          <cell r="A9739">
            <v>36408</v>
          </cell>
          <cell r="B9739" t="str">
            <v xml:space="preserve">ESCAVADEIRA HIDRAULICA SOBRE ESTEIRAS, CACAMBA 0,4 A 1,70 M3, PESO OPERACIONAL 23,2 T, POTENCIA BRUTA 183 HP                                                                                                                                                                                                                                                                                                                                                                                              </v>
          </cell>
          <cell r="C9739" t="str">
            <v xml:space="preserve">UN    </v>
          </cell>
          <cell r="D9739">
            <v>1158216.22</v>
          </cell>
        </row>
        <row r="9740">
          <cell r="A9740">
            <v>2723</v>
          </cell>
          <cell r="B9740" t="str">
            <v xml:space="preserve">ESCAVADEIRA HIDRAULICA SOBRE ESTEIRAS, CACAMBA 0,62M3, PESO OPERACIONAL 12,61T, POTENCIA LIQUIDA 95HP                                                                                                                                                                                                                                                                                                                                                                                                     </v>
          </cell>
          <cell r="C9740" t="str">
            <v xml:space="preserve">UN    </v>
          </cell>
          <cell r="D9740">
            <v>705001.13</v>
          </cell>
        </row>
        <row r="9741">
          <cell r="A9741">
            <v>10685</v>
          </cell>
          <cell r="B9741" t="str">
            <v xml:space="preserve">ESCAVADEIRA HIDRAULICA SOBRE ESTEIRAS, CACAMBA 0,80M3, PESO OPERACIONAL 17T, POTENCIA BRUTA 111HP                                                                                                                                                                                                                                                                                                                                                                                                         </v>
          </cell>
          <cell r="C9741" t="str">
            <v xml:space="preserve">UN    </v>
          </cell>
          <cell r="D9741">
            <v>838447.82</v>
          </cell>
        </row>
        <row r="9742">
          <cell r="A9742">
            <v>40636</v>
          </cell>
          <cell r="B9742" t="str">
            <v xml:space="preserve">ESCAVADEIRA HIDRAULICA SOBRE ESTEIRAS, CAPACIDADE DA CACAMBA ENTRE 1,20 E 1,50 M3, PESO OPERACIONAL ENTRE 20,00 E 22,00 TON, POTENCIA LIQUIDA ENTRE 150 E 155 HP, EQUIPADA COM CLAMSHELL                                                                                                                                                                                                                                                                                                                  </v>
          </cell>
          <cell r="C9742" t="str">
            <v xml:space="preserve">UN    </v>
          </cell>
          <cell r="D9742">
            <v>1161039.52</v>
          </cell>
        </row>
        <row r="9743">
          <cell r="A9743">
            <v>4111</v>
          </cell>
          <cell r="B9743" t="str">
            <v xml:space="preserve">ESCORA PRE-MOLDADA EM CONCRETO, *10 X 10* CM, H = 2,30M                                                                                                                                                                                                                                                                                                                                                                                                                                                   </v>
          </cell>
          <cell r="C9743" t="str">
            <v xml:space="preserve">UN    </v>
          </cell>
          <cell r="D9743">
            <v>67.81</v>
          </cell>
        </row>
        <row r="9744">
          <cell r="A9744">
            <v>44538</v>
          </cell>
          <cell r="B9744" t="str">
            <v xml:space="preserve">ESCOVA CIRCULAR EM ACO LATONADO, 6 X 1" (DIAMETRO X ESPESSURA), FURO DE 1 1/4 ", FIO ONDULADO *0,30* MM                                                                                                                                                                                                                                                                                                                                                                                                   </v>
          </cell>
          <cell r="C9744" t="str">
            <v xml:space="preserve">UN    </v>
          </cell>
          <cell r="D9744">
            <v>36.51</v>
          </cell>
        </row>
        <row r="9745">
          <cell r="A9745">
            <v>12</v>
          </cell>
          <cell r="B9745" t="str">
            <v xml:space="preserve">ESCOVA DE ACO, COM CABO, *4 X 15* FILEIRAS DE CERDAS                                                                                                                                                                                                                                                                                                                                                                                                                                                      </v>
          </cell>
          <cell r="C9745" t="str">
            <v xml:space="preserve">UN    </v>
          </cell>
          <cell r="D9745">
            <v>12.63</v>
          </cell>
        </row>
        <row r="9746">
          <cell r="A9746">
            <v>37554</v>
          </cell>
          <cell r="B9746" t="str">
            <v xml:space="preserve">ESGUICHO JATO REGULAVEL, TIPO ELKHART, ENGATE RAPIDO 1 1/2", PARA COMBATE A INCENDIO                                                                                                                                                                                                                                                                                                                                                                                                                      </v>
          </cell>
          <cell r="C9746" t="str">
            <v xml:space="preserve">UN    </v>
          </cell>
          <cell r="D9746">
            <v>223.13</v>
          </cell>
        </row>
        <row r="9747">
          <cell r="A9747">
            <v>37555</v>
          </cell>
          <cell r="B9747" t="str">
            <v xml:space="preserve">ESGUICHO JATO REGULAVEL, TIPO ELKHART, ENGATE RAPIDO 2 1/2", PARA COMBATE A INCENDIO                                                                                                                                                                                                                                                                                                                                                                                                                      </v>
          </cell>
          <cell r="C9747" t="str">
            <v xml:space="preserve">UN    </v>
          </cell>
          <cell r="D9747">
            <v>271.42</v>
          </cell>
        </row>
        <row r="9748">
          <cell r="A9748">
            <v>10902</v>
          </cell>
          <cell r="B9748" t="str">
            <v xml:space="preserve">ESGUICHO TIPO JATO SOLIDO, EM LATAO, ENGATE RAPIDO 1 1/2" X 13 MM, PARA MANGUEIRA EM INSTALACAO PREDIAL COMBATE A INCENDIO                                                                                                                                                                                                                                                                                                                                                                                </v>
          </cell>
          <cell r="C9748" t="str">
            <v xml:space="preserve">UN    </v>
          </cell>
          <cell r="D9748">
            <v>68.11</v>
          </cell>
        </row>
        <row r="9749">
          <cell r="A9749">
            <v>20965</v>
          </cell>
          <cell r="B9749" t="str">
            <v xml:space="preserve">ESGUICHO TIPO JATO SOLIDO, EM LATAO, ENGATE RAPIDO 1 1/2" X 16 MM, PARA MANGUEIRA EM INSTALACAO PREDIAL COMBATE A INCENDIO                                                                                                                                                                                                                                                                                                                                                                                </v>
          </cell>
          <cell r="C9749" t="str">
            <v xml:space="preserve">UN    </v>
          </cell>
          <cell r="D9749">
            <v>68.739999999999995</v>
          </cell>
        </row>
        <row r="9750">
          <cell r="A9750">
            <v>20966</v>
          </cell>
          <cell r="B9750" t="str">
            <v xml:space="preserve">ESGUICHO TIPO JATO SOLIDO, EM LATAO, ENGATE RAPIDO 1 1/2" X 19 MM, PARA MANGUEIRA EM INSTALACAO PREDIAL COMBATE A INCENDIO                                                                                                                                                                                                                                                                                                                                                                                </v>
          </cell>
          <cell r="C9750" t="str">
            <v xml:space="preserve">UN    </v>
          </cell>
          <cell r="D9750">
            <v>74.010000000000005</v>
          </cell>
        </row>
        <row r="9751">
          <cell r="A9751">
            <v>10903</v>
          </cell>
          <cell r="B9751" t="str">
            <v xml:space="preserve">ESGUICHO TIPO JATO SOLIDO, EM LATAO, ENGATE RAPIDO 2 1/2" X 13 MM, PARA MANGUEIRA EM INSTALACAO PREDIAL COMBATE A INCENDIO                                                                                                                                                                                                                                                                                                                                                                                </v>
          </cell>
          <cell r="C9751" t="str">
            <v xml:space="preserve">UN    </v>
          </cell>
          <cell r="D9751">
            <v>112.19</v>
          </cell>
        </row>
        <row r="9752">
          <cell r="A9752">
            <v>20967</v>
          </cell>
          <cell r="B9752" t="str">
            <v xml:space="preserve">ESGUICHO TIPO JATO SOLIDO, EM LATAO, ENGATE RAPIDO 2 1/2" X 16 MM, PARA MANGUEIRA EM INSTALACAO PREDIAL COMBATE A INCENDIO                                                                                                                                                                                                                                                                                                                                                                                </v>
          </cell>
          <cell r="C9752" t="str">
            <v xml:space="preserve">UN    </v>
          </cell>
          <cell r="D9752">
            <v>112.19</v>
          </cell>
        </row>
        <row r="9753">
          <cell r="A9753">
            <v>20968</v>
          </cell>
          <cell r="B9753" t="str">
            <v xml:space="preserve">ESGUICHO TIPO JATO SOLIDO, EM LATAO, ENGATE RAPIDO 2 1/2" X 19 MM, PARA MANGUEIRA EM INSTALACAO PREDIAL COMBATE A INCENDIO                                                                                                                                                                                                                                                                                                                                                                                </v>
          </cell>
          <cell r="C9753" t="str">
            <v xml:space="preserve">UN    </v>
          </cell>
          <cell r="D9753">
            <v>123.04</v>
          </cell>
        </row>
        <row r="9754">
          <cell r="A9754">
            <v>11359</v>
          </cell>
          <cell r="B9754" t="str">
            <v xml:space="preserve">ESMERILHADEIRA ANGULAR ELETRICA, DIAMETRO DO DISCO 7" (180 MM), ROTACAO 8500 RPM, POTENCIA 2400 W                                                                                                                                                                                                                                                                                                                                                                                                         </v>
          </cell>
          <cell r="C9754" t="str">
            <v xml:space="preserve">UN    </v>
          </cell>
          <cell r="D9754">
            <v>850</v>
          </cell>
        </row>
        <row r="9755">
          <cell r="A9755">
            <v>39017</v>
          </cell>
          <cell r="B9755" t="str">
            <v xml:space="preserve">ESPACADOR / DISTANCIADOR CIRCULAR COM ENTRADA LATERAL, EM PLASTICO, PARA VERGALHAO *4,2 A 12,5* MM, COBRIMENTO 20 MM                                                                                                                                                                                                                                                                                                                                                                                      </v>
          </cell>
          <cell r="C9755" t="str">
            <v xml:space="preserve">UN    </v>
          </cell>
          <cell r="D9755">
            <v>0.19</v>
          </cell>
        </row>
        <row r="9756">
          <cell r="A9756">
            <v>39315</v>
          </cell>
          <cell r="B9756" t="str">
            <v xml:space="preserve">ESPACADOR / DISTANCIADOR TIPO GARRA DUPLA, EM PLASTICO, COBRIMENTO *20* MM, PARA FERRAGENS DE LAJES E FUNDO DE VIGAS                                                                                                                                                                                                                                                                                                                                                                                      </v>
          </cell>
          <cell r="C9756" t="str">
            <v xml:space="preserve">UN    </v>
          </cell>
          <cell r="D9756">
            <v>0.32</v>
          </cell>
        </row>
        <row r="9757">
          <cell r="A9757">
            <v>39016</v>
          </cell>
          <cell r="B9757" t="str">
            <v xml:space="preserve">ESPACADOR / DISTANCIADOR TIPO PINO EM PLASTICO, PARA VERGALHAO ATE 10 MM, PARA APOIO DE ARMADURA                                                                                                                                                                                                                                                                                                                                                                                                          </v>
          </cell>
          <cell r="C9757" t="str">
            <v xml:space="preserve">UN    </v>
          </cell>
          <cell r="D9757">
            <v>0.32</v>
          </cell>
        </row>
        <row r="9758">
          <cell r="A9758">
            <v>39481</v>
          </cell>
          <cell r="B9758" t="str">
            <v xml:space="preserve">ESPACADOR OU DISTANCIADOR, EM PLASTICO, TIPO APOIO DE CORDOALHA (CARANGUEJO), PARA ARMADURA NEGATIVA E PROTENSAO, COBRIMENTO 50 MM                                                                                                                                                                                                                                                                                                                                                                        </v>
          </cell>
          <cell r="C9758" t="str">
            <v xml:space="preserve">UN    </v>
          </cell>
          <cell r="D9758">
            <v>1.56</v>
          </cell>
        </row>
        <row r="9759">
          <cell r="A9759">
            <v>39013</v>
          </cell>
          <cell r="B9759" t="str">
            <v xml:space="preserve">ESPACADOR/SEPARADOR /CENTRALIZADOR DE BARRA DE ACO, PLASTICO, (CHUMBADOR TIPO CARAMBOLA - CB), DIAMETRO INTERNO ATE 20 MM                                                                                                                                                                                                                                                                                                                                                                                 </v>
          </cell>
          <cell r="C9759" t="str">
            <v xml:space="preserve">UN    </v>
          </cell>
          <cell r="D9759">
            <v>1.33</v>
          </cell>
        </row>
        <row r="9760">
          <cell r="A9760">
            <v>44919</v>
          </cell>
          <cell r="B9760" t="str">
            <v xml:space="preserve">ESPACADOR/SEPARADOR /CENTRALIZADOR DE BARRA DE ACO, PLASTICO, (CHUMBADOR TIPO CARAMBOLA - CB), DIAMETRO INTERNO ENTRE 25 A 32 MM                                                                                                                                                                                                                                                                                                                                                                          </v>
          </cell>
          <cell r="C9760" t="str">
            <v xml:space="preserve">UN    </v>
          </cell>
          <cell r="D9760">
            <v>2.48</v>
          </cell>
        </row>
        <row r="9761">
          <cell r="A9761">
            <v>40433</v>
          </cell>
          <cell r="B9761" t="str">
            <v xml:space="preserve">ESPACADOR/SEPARADOR DE CORDOALHA TIPO DISCO 12 FUROS DE 14 MM, PARA TIRANTES                                                                                                                                                                                                                                                                                                                                                                                                                              </v>
          </cell>
          <cell r="C9761" t="str">
            <v xml:space="preserve">UN    </v>
          </cell>
          <cell r="D9761">
            <v>1.38</v>
          </cell>
        </row>
        <row r="9762">
          <cell r="A9762">
            <v>20219</v>
          </cell>
          <cell r="B9762" t="str">
            <v xml:space="preserve">ESPARGIDOR DE ASFALTO PRESSURIZADO, REBOCAVEL, TANQUE DE 2500 L, PNEUMATICO, COM MOTOR A GASOLINA 3,4HP                                                                                                                                                                                                                                                                                                                                                                                                   </v>
          </cell>
          <cell r="C9762" t="str">
            <v xml:space="preserve">UN    </v>
          </cell>
          <cell r="D9762">
            <v>116000</v>
          </cell>
        </row>
        <row r="9763">
          <cell r="A9763">
            <v>36484</v>
          </cell>
          <cell r="B9763" t="str">
            <v xml:space="preserve">ESPARGIDOR DE ASFALTO PRESSURIZADO, TANQUE 6 M3 COM ISOLACAO TERMICA, AQUECIDO COM 2 MACARICOS, COM BARRA ESPARGIDORA 3,60 M, A SER MONTADO SOBRE CAMINHAO                                                                                                                                                                                                                                                                                                                                                </v>
          </cell>
          <cell r="C9763" t="str">
            <v xml:space="preserve">UN    </v>
          </cell>
          <cell r="D9763">
            <v>246246.87</v>
          </cell>
        </row>
        <row r="9764">
          <cell r="A9764">
            <v>38368</v>
          </cell>
          <cell r="B9764" t="str">
            <v xml:space="preserve">ESPATULA DE PLASTICO LISA, LARGURA *10* CM                                                                                                                                                                                                                                                                                                                                                                                                                                                                </v>
          </cell>
          <cell r="C9764" t="str">
            <v xml:space="preserve">UN    </v>
          </cell>
          <cell r="D9764">
            <v>8.75</v>
          </cell>
        </row>
        <row r="9765">
          <cell r="A9765">
            <v>38367</v>
          </cell>
          <cell r="B9765" t="str">
            <v xml:space="preserve">ESPATULA EM ACO INOX COM CABO DE MADEIRA E LARGURA DE *8* CM                                                                                                                                                                                                                                                                                                                                                                                                                                              </v>
          </cell>
          <cell r="C9765" t="str">
            <v xml:space="preserve">UN    </v>
          </cell>
          <cell r="D9765">
            <v>19.600000000000001</v>
          </cell>
        </row>
        <row r="9766">
          <cell r="A9766">
            <v>38091</v>
          </cell>
          <cell r="B9766" t="str">
            <v xml:space="preserve">ESPELHO / PLACA CEGA 4" X 2", PARA INSTALACAO DE TOMADAS E INTERRUPTORES                                                                                                                                                                                                                                                                                                                                                                                                                                  </v>
          </cell>
          <cell r="C9766" t="str">
            <v xml:space="preserve">UN    </v>
          </cell>
          <cell r="D9766">
            <v>3.01</v>
          </cell>
        </row>
        <row r="9767">
          <cell r="A9767">
            <v>38095</v>
          </cell>
          <cell r="B9767" t="str">
            <v xml:space="preserve">ESPELHO / PLACA CEGA 4" X 4", PARA INSTALACAO DE TOMADAS E INTERRUPTORES                                                                                                                                                                                                                                                                                                                                                                                                                                  </v>
          </cell>
          <cell r="C9767" t="str">
            <v xml:space="preserve">UN    </v>
          </cell>
          <cell r="D9767">
            <v>6.36</v>
          </cell>
        </row>
        <row r="9768">
          <cell r="A9768">
            <v>38092</v>
          </cell>
          <cell r="B9768" t="str">
            <v xml:space="preserve">ESPELHO / PLACA DE 1 POSTO 4" X 2", PARA INSTALACAO DE TOMADAS E INTERRUPTORES                                                                                                                                                                                                                                                                                                                                                                                                                            </v>
          </cell>
          <cell r="C9768" t="str">
            <v xml:space="preserve">UN    </v>
          </cell>
          <cell r="D9768">
            <v>2.85</v>
          </cell>
        </row>
        <row r="9769">
          <cell r="A9769">
            <v>38093</v>
          </cell>
          <cell r="B9769" t="str">
            <v xml:space="preserve">ESPELHO / PLACA DE 2 POSTOS 4" X 2", PARA INSTALACAO DE TOMADAS E INTERRUPTORES                                                                                                                                                                                                                                                                                                                                                                                                                           </v>
          </cell>
          <cell r="C9769" t="str">
            <v xml:space="preserve">UN    </v>
          </cell>
          <cell r="D9769">
            <v>2.95</v>
          </cell>
        </row>
        <row r="9770">
          <cell r="A9770">
            <v>38096</v>
          </cell>
          <cell r="B9770" t="str">
            <v xml:space="preserve">ESPELHO / PLACA DE 2 POSTOS 4" X 4", PARA INSTALACAO DE TOMADAS E INTERRUPTORES                                                                                                                                                                                                                                                                                                                                                                                                                           </v>
          </cell>
          <cell r="C9770" t="str">
            <v xml:space="preserve">UN    </v>
          </cell>
          <cell r="D9770">
            <v>6.84</v>
          </cell>
        </row>
        <row r="9771">
          <cell r="A9771">
            <v>38094</v>
          </cell>
          <cell r="B9771" t="str">
            <v xml:space="preserve">ESPELHO / PLACA DE 3 POSTOS 4" X 2", PARA INSTALACAO DE TOMADAS E INTERRUPTORES                                                                                                                                                                                                                                                                                                                                                                                                                           </v>
          </cell>
          <cell r="C9771" t="str">
            <v xml:space="preserve">UN    </v>
          </cell>
          <cell r="D9771">
            <v>3.61</v>
          </cell>
        </row>
        <row r="9772">
          <cell r="A9772">
            <v>38097</v>
          </cell>
          <cell r="B9772" t="str">
            <v xml:space="preserve">ESPELHO / PLACA DE 4 POSTOS 4" X 4", PARA INSTALACAO DE TOMADAS E INTERRUPTORES                                                                                                                                                                                                                                                                                                                                                                                                                           </v>
          </cell>
          <cell r="C9772" t="str">
            <v xml:space="preserve">UN    </v>
          </cell>
          <cell r="D9772">
            <v>7.34</v>
          </cell>
        </row>
        <row r="9773">
          <cell r="A9773">
            <v>38098</v>
          </cell>
          <cell r="B9773" t="str">
            <v xml:space="preserve">ESPELHO / PLACA DE 6 POSTOS 4" X 4", PARA INSTALACAO DE TOMADAS E INTERRUPTORES                                                                                                                                                                                                                                                                                                                                                                                                                           </v>
          </cell>
          <cell r="C9773" t="str">
            <v xml:space="preserve">UN    </v>
          </cell>
          <cell r="D9773">
            <v>7.34</v>
          </cell>
        </row>
        <row r="9774">
          <cell r="A9774">
            <v>11186</v>
          </cell>
          <cell r="B9774" t="str">
            <v xml:space="preserve">ESPELHO CRISTAL E = 4 MM                                                                                                                                                                                                                                                                                                                                                                                                                                                                                  </v>
          </cell>
          <cell r="C9774" t="str">
            <v xml:space="preserve">M2    </v>
          </cell>
          <cell r="D9774">
            <v>458.66</v>
          </cell>
        </row>
        <row r="9775">
          <cell r="A9775">
            <v>11558</v>
          </cell>
          <cell r="B9775" t="str">
            <v xml:space="preserve">ESPELHO, RETO OU CURVO, EM LATAO CROMADO, ESPESSURA ATE 6 MM, LARGURA *40*MM, ALTURA *180*MM - PARA FECHADURA DE EMBUTIR                                                                                                                                                                                                                                                                                                                                                                                  </v>
          </cell>
          <cell r="C9775" t="str">
            <v xml:space="preserve">PAR   </v>
          </cell>
          <cell r="D9775">
            <v>13.89</v>
          </cell>
        </row>
        <row r="9776">
          <cell r="A9776">
            <v>11557</v>
          </cell>
          <cell r="B9776" t="str">
            <v xml:space="preserve">ESPELHO, RETO OU CURVO, EM LATAO CROMADO, ESPESSURA MINIMA 6 MM, LARGURA *43*MM, ALTURA *230*MM - PARA FECHADURA DE EMBUTIR                                                                                                                                                                                                                                                                                                                                                                               </v>
          </cell>
          <cell r="C9776" t="str">
            <v xml:space="preserve">PAR   </v>
          </cell>
          <cell r="D9776">
            <v>35.17</v>
          </cell>
        </row>
        <row r="9777">
          <cell r="A9777">
            <v>2759</v>
          </cell>
          <cell r="B9777" t="str">
            <v xml:space="preserve">ESPOLETA SIMPLES N 8.                                                                                                                                                                                                                                                                                                                                                                                                                                                                                     </v>
          </cell>
          <cell r="C9777" t="str">
            <v xml:space="preserve">UN    </v>
          </cell>
          <cell r="D9777">
            <v>9.18</v>
          </cell>
        </row>
        <row r="9778">
          <cell r="A9778">
            <v>38124</v>
          </cell>
          <cell r="B9778" t="str">
            <v xml:space="preserve">ESPUMA EXPANSIVA DE POLIURETANO, APLICACAO MANUAL - 500 ML                                                                                                                                                                                                                                                                                                                                                                                                                                                </v>
          </cell>
          <cell r="C9778" t="str">
            <v xml:space="preserve">UN    </v>
          </cell>
          <cell r="D9778">
            <v>33.1</v>
          </cell>
        </row>
        <row r="9779">
          <cell r="A9779">
            <v>38380</v>
          </cell>
          <cell r="B9779" t="str">
            <v xml:space="preserve">ESQUADRO DE ACO 12" (300 MM), CABO DE ALUMINIO                                                                                                                                                                                                                                                                                                                                                                                                                                                            </v>
          </cell>
          <cell r="C9779" t="str">
            <v xml:space="preserve">UN    </v>
          </cell>
          <cell r="D9779">
            <v>31.15</v>
          </cell>
        </row>
        <row r="9780">
          <cell r="A9780">
            <v>42429</v>
          </cell>
          <cell r="B9780" t="str">
            <v xml:space="preserve">ESQUI TRIPLO, EM TUBO DE ACO CARBONO, PINTURA NO PROCESSO ELETROSTATICO - EQUIPAMENTO DE GINASTICA PARA ACADEMIA AO AR LIVRE / ACADEMIA DA TERCEIRA IDADE - ATI                                                                                                                                                                                                                                                                                                                                           </v>
          </cell>
          <cell r="C9780" t="str">
            <v xml:space="preserve">UN    </v>
          </cell>
          <cell r="D9780">
            <v>6025.1</v>
          </cell>
        </row>
        <row r="9781">
          <cell r="A9781">
            <v>39616</v>
          </cell>
          <cell r="B9781" t="str">
            <v xml:space="preserve">ESTABILIZADOR BIVOLT AUTOMATICO, 1000 VA                                                                                                                                                                                                                                                                                                                                                                                                                                                                  </v>
          </cell>
          <cell r="C9781" t="str">
            <v xml:space="preserve">UN    </v>
          </cell>
          <cell r="D9781">
            <v>392.9</v>
          </cell>
        </row>
        <row r="9782">
          <cell r="A9782">
            <v>39618</v>
          </cell>
          <cell r="B9782" t="str">
            <v xml:space="preserve">ESTABILIZADOR BIVOLT AUTOMATICO, 1500 VA                                                                                                                                                                                                                                                                                                                                                                                                                                                                  </v>
          </cell>
          <cell r="C9782" t="str">
            <v xml:space="preserve">UN    </v>
          </cell>
          <cell r="D9782">
            <v>712.65</v>
          </cell>
        </row>
        <row r="9783">
          <cell r="A9783">
            <v>39619</v>
          </cell>
          <cell r="B9783" t="str">
            <v xml:space="preserve">ESTABILIZADOR BIVOLT AUTOMATICO, 2000 VA                                                                                                                                                                                                                                                                                                                                                                                                                                                                  </v>
          </cell>
          <cell r="C9783" t="str">
            <v xml:space="preserve">UN    </v>
          </cell>
          <cell r="D9783">
            <v>976.05</v>
          </cell>
        </row>
        <row r="9784">
          <cell r="A9784">
            <v>39613</v>
          </cell>
          <cell r="B9784" t="str">
            <v xml:space="preserve">ESTABILIZADOR BIVOLT AUTOMATICO, 300 VA                                                                                                                                                                                                                                                                                                                                                                                                                                                                   </v>
          </cell>
          <cell r="C9784" t="str">
            <v xml:space="preserve">UN    </v>
          </cell>
          <cell r="D9784">
            <v>156.07</v>
          </cell>
        </row>
        <row r="9785">
          <cell r="A9785">
            <v>39614</v>
          </cell>
          <cell r="B9785" t="str">
            <v xml:space="preserve">ESTABILIZADOR BIVOLT AUTOMATICO, 500 VA                                                                                                                                                                                                                                                                                                                                                                                                                                                                   </v>
          </cell>
          <cell r="C9785" t="str">
            <v xml:space="preserve">UN    </v>
          </cell>
          <cell r="D9785">
            <v>227.69</v>
          </cell>
        </row>
        <row r="9786">
          <cell r="A9786">
            <v>38538</v>
          </cell>
          <cell r="B9786" t="str">
            <v xml:space="preserve">ESTACA PRE-MOLDADA MACICA DE CONCRETO VIBRADO ARMADO, PARA CARGA DE 25 T, SECAO QUADRADA DE *16 X 16*, COM ANEL METALICO INCORPORADO A PECA (SOMENTE FORNECIMENTO)                                                                                                                                                                                                                                                                                                                                        </v>
          </cell>
          <cell r="C9786" t="str">
            <v xml:space="preserve">M     </v>
          </cell>
          <cell r="D9786">
            <v>79</v>
          </cell>
        </row>
        <row r="9787">
          <cell r="A9787">
            <v>38539</v>
          </cell>
          <cell r="B9787" t="str">
            <v xml:space="preserve">ESTACA PRE-MOLDADA MACICA DE CONCRETO VIBRADO ARMADO, PARA CARGA DE 50 T, SECAO QUADRADA, COM ANEL METALICO INCORPORADO A PECA (SOMENTE FORNECIMENTO)                                                                                                                                                                                                                                                                                                                                                     </v>
          </cell>
          <cell r="C9787" t="str">
            <v xml:space="preserve">M     </v>
          </cell>
          <cell r="D9787">
            <v>107.43</v>
          </cell>
        </row>
        <row r="9788">
          <cell r="A9788">
            <v>38540</v>
          </cell>
          <cell r="B9788" t="str">
            <v xml:space="preserve">ESTACA PRE-MOLDADA VAZADA DE CONCRETO CENTRIFUGADO, PARA CARGA DE 100 T, SECAO CIRCULAR, COM ANEL METALICO INCORPORADO A PECA (SOMENTE FORNECIMENTO)                                                                                                                                                                                                                                                                                                                                                      </v>
          </cell>
          <cell r="C9788" t="str">
            <v xml:space="preserve">M     </v>
          </cell>
          <cell r="D9788">
            <v>275.32</v>
          </cell>
        </row>
        <row r="9789">
          <cell r="A9789">
            <v>38384</v>
          </cell>
          <cell r="B9789" t="str">
            <v xml:space="preserve">ESTILETE DE METAL, LAMINA 18 MM                                                                                                                                                                                                                                                                                                                                                                                                                                                                           </v>
          </cell>
          <cell r="C9789" t="str">
            <v xml:space="preserve">UN    </v>
          </cell>
          <cell r="D9789">
            <v>22.68</v>
          </cell>
        </row>
        <row r="9790">
          <cell r="A9790">
            <v>13</v>
          </cell>
          <cell r="B9790" t="str">
            <v xml:space="preserve">ESTOPA                                                                                                                                                                                                                                                                                                                                                                                                                                                                                                    </v>
          </cell>
          <cell r="C9790" t="str">
            <v xml:space="preserve">KG    </v>
          </cell>
          <cell r="D9790">
            <v>19.440000000000001</v>
          </cell>
        </row>
        <row r="9791">
          <cell r="A9791">
            <v>2762</v>
          </cell>
          <cell r="B9791" t="str">
            <v xml:space="preserve">ESTOPIM SIMPLES                                                                                                                                                                                                                                                                                                                                                                                                                                                                                           </v>
          </cell>
          <cell r="C9791" t="str">
            <v xml:space="preserve">M     </v>
          </cell>
          <cell r="D9791">
            <v>11.47</v>
          </cell>
        </row>
        <row r="9792">
          <cell r="A9792">
            <v>21142</v>
          </cell>
          <cell r="B9792" t="str">
            <v xml:space="preserve">ESTRIBO COM PARAFUSO EM CHAPA DE FERRO FUNDIDO DE 2" X 3/16" X 35 CM, SECAO "U", PARA MADEIRAMENTO DE TELHADO                                                                                                                                                                                                                                                                                                                                                                                             </v>
          </cell>
          <cell r="C9792" t="str">
            <v xml:space="preserve">UN    </v>
          </cell>
          <cell r="D9792">
            <v>35.35</v>
          </cell>
        </row>
        <row r="9793">
          <cell r="A9793">
            <v>4223</v>
          </cell>
          <cell r="B9793" t="str">
            <v xml:space="preserve">ETANOL                                                                                                                                                                                                                                                                                                                                                                                                                                                                                                    </v>
          </cell>
          <cell r="C9793" t="str">
            <v xml:space="preserve">L     </v>
          </cell>
          <cell r="D9793">
            <v>4.38</v>
          </cell>
        </row>
        <row r="9794">
          <cell r="A9794">
            <v>37372</v>
          </cell>
          <cell r="B9794" t="str">
            <v xml:space="preserve">EXAMES - HORISTA (COLETADO CAIXA - ENCARGOS COMPLEMENTARES)                                                                                                                                                                                                                                                                                                                                                                                                                                               </v>
          </cell>
          <cell r="C9794" t="str">
            <v xml:space="preserve">H     </v>
          </cell>
          <cell r="D9794">
            <v>1.34</v>
          </cell>
        </row>
        <row r="9795">
          <cell r="A9795">
            <v>40863</v>
          </cell>
          <cell r="B9795" t="str">
            <v xml:space="preserve">EXAMES - MENSALISTA (COLETADO CAIXA - ENCARGOS COMPLEMENTARES)                                                                                                                                                                                                                                                                                                                                                                                                                                            </v>
          </cell>
          <cell r="C9795" t="str">
            <v xml:space="preserve">MES   </v>
          </cell>
          <cell r="D9795">
            <v>252.08</v>
          </cell>
        </row>
        <row r="9796">
          <cell r="A9796">
            <v>38475</v>
          </cell>
          <cell r="B9796" t="str">
            <v xml:space="preserve">EXTENSAO DE SOLDA 201 ACETILENO, E = *1,5 A 2,5* MM                                                                                                                                                                                                                                                                                                                                                                                                                                                       </v>
          </cell>
          <cell r="C9796" t="str">
            <v xml:space="preserve">UN    </v>
          </cell>
          <cell r="D9796">
            <v>40.19</v>
          </cell>
        </row>
        <row r="9797">
          <cell r="A9797">
            <v>38474</v>
          </cell>
          <cell r="B9797" t="str">
            <v xml:space="preserve">EXTENSAO DE SOLDA 201 GLP, E = *2,5 A 4,0* MM                                                                                                                                                                                                                                                                                                                                                                                                                                                             </v>
          </cell>
          <cell r="C9797" t="str">
            <v xml:space="preserve">UN    </v>
          </cell>
          <cell r="D9797">
            <v>49.68</v>
          </cell>
        </row>
        <row r="9798">
          <cell r="A9798">
            <v>10886</v>
          </cell>
          <cell r="B9798" t="str">
            <v xml:space="preserve">EXTINTOR DE INCENDIO PORTATIL COM CARGA DE AGUA PRESSURIZADA DE 10 L, CLASSE A                                                                                                                                                                                                                                                                                                                                                                                                                            </v>
          </cell>
          <cell r="C9798" t="str">
            <v xml:space="preserve">UN    </v>
          </cell>
          <cell r="D9798">
            <v>206.5</v>
          </cell>
        </row>
        <row r="9799">
          <cell r="A9799">
            <v>10888</v>
          </cell>
          <cell r="B9799" t="str">
            <v xml:space="preserve">EXTINTOR DE INCENDIO PORTATIL COM CARGA DE GAS CARBONICO CO2 DE 4 KG, CLASSE BC                                                                                                                                                                                                                                                                                                                                                                                                                           </v>
          </cell>
          <cell r="C9799" t="str">
            <v xml:space="preserve">UN    </v>
          </cell>
          <cell r="D9799">
            <v>653.53</v>
          </cell>
        </row>
        <row r="9800">
          <cell r="A9800">
            <v>10889</v>
          </cell>
          <cell r="B9800" t="str">
            <v xml:space="preserve">EXTINTOR DE INCENDIO PORTATIL COM CARGA DE GAS CARBONICO CO2 DE 6 KG, CLASSE BC                                                                                                                                                                                                                                                                                                                                                                                                                           </v>
          </cell>
          <cell r="C9800" t="str">
            <v xml:space="preserve">UN    </v>
          </cell>
          <cell r="D9800">
            <v>708</v>
          </cell>
        </row>
        <row r="9801">
          <cell r="A9801">
            <v>10890</v>
          </cell>
          <cell r="B9801" t="str">
            <v xml:space="preserve">EXTINTOR DE INCENDIO PORTATIL COM CARGA DE PO QUIMICO SECO (PQS) DE 12 KG, CLASSE BC                                                                                                                                                                                                                                                                                                                                                                                                                      </v>
          </cell>
          <cell r="C9801" t="str">
            <v xml:space="preserve">UN    </v>
          </cell>
          <cell r="D9801">
            <v>326.76</v>
          </cell>
        </row>
        <row r="9802">
          <cell r="A9802">
            <v>10891</v>
          </cell>
          <cell r="B9802" t="str">
            <v xml:space="preserve">EXTINTOR DE INCENDIO PORTATIL COM CARGA DE PO QUIMICO SECO (PQS) DE 4 KG, CLASSE BC                                                                                                                                                                                                                                                                                                                                                                                                                       </v>
          </cell>
          <cell r="C9802" t="str">
            <v xml:space="preserve">UN    </v>
          </cell>
          <cell r="D9802">
            <v>199.69</v>
          </cell>
        </row>
        <row r="9803">
          <cell r="A9803">
            <v>10892</v>
          </cell>
          <cell r="B9803" t="str">
            <v xml:space="preserve">EXTINTOR DE INCENDIO PORTATIL COM CARGA DE PO QUIMICO SECO (PQS) DE 6 KG, CLASSE BC                                                                                                                                                                                                                                                                                                                                                                                                                       </v>
          </cell>
          <cell r="C9803" t="str">
            <v xml:space="preserve">UN    </v>
          </cell>
          <cell r="D9803">
            <v>236</v>
          </cell>
        </row>
        <row r="9804">
          <cell r="A9804">
            <v>20977</v>
          </cell>
          <cell r="B9804" t="str">
            <v xml:space="preserve">EXTINTOR DE INCENDIO PORTATIL COM CARGA DE PO QUIMICO SECO (PQS) DE 8 KG, CLASSE BC                                                                                                                                                                                                                                                                                                                                                                                                                       </v>
          </cell>
          <cell r="C9804" t="str">
            <v xml:space="preserve">UN    </v>
          </cell>
          <cell r="D9804">
            <v>281.38</v>
          </cell>
        </row>
        <row r="9805">
          <cell r="A9805">
            <v>3073</v>
          </cell>
          <cell r="B9805" t="str">
            <v xml:space="preserve">EXTREMIDADE PVC PBA, BF, JE, DN 100/ DE 110 MM                                                                                                                                                                                                                                                                                                                                                                                                                                                            </v>
          </cell>
          <cell r="C9805" t="str">
            <v xml:space="preserve">UN    </v>
          </cell>
          <cell r="D9805">
            <v>201.78</v>
          </cell>
        </row>
        <row r="9806">
          <cell r="A9806">
            <v>3074</v>
          </cell>
          <cell r="B9806" t="str">
            <v xml:space="preserve">EXTREMIDADE PVC PBA, BF, JE, DN 75/ DE 85 MM                                                                                                                                                                                                                                                                                                                                                                                                                                                              </v>
          </cell>
          <cell r="C9806" t="str">
            <v xml:space="preserve">UN    </v>
          </cell>
          <cell r="D9806">
            <v>127.39</v>
          </cell>
        </row>
        <row r="9807">
          <cell r="A9807">
            <v>3076</v>
          </cell>
          <cell r="B9807" t="str">
            <v xml:space="preserve">EXTREMIDADE PVC PBA, PF, JE, DN 100 / DE 110 MM                                                                                                                                                                                                                                                                                                                                                                                                                                                           </v>
          </cell>
          <cell r="C9807" t="str">
            <v xml:space="preserve">UN    </v>
          </cell>
          <cell r="D9807">
            <v>165.88</v>
          </cell>
        </row>
        <row r="9808">
          <cell r="A9808">
            <v>3075</v>
          </cell>
          <cell r="B9808" t="str">
            <v xml:space="preserve">EXTREMIDADE PVC PBA, PF, JE, DN 75 / DE 85 MM                                                                                                                                                                                                                                                                                                                                                                                                                                                             </v>
          </cell>
          <cell r="C9808" t="str">
            <v xml:space="preserve">UN    </v>
          </cell>
          <cell r="D9808">
            <v>104.83</v>
          </cell>
        </row>
        <row r="9809">
          <cell r="A9809">
            <v>10781</v>
          </cell>
          <cell r="B9809" t="str">
            <v xml:space="preserve">EXTREMIDADE/TUBETE PARA HIDROMETRO PVC, COM ROSCA, CURTA, COM BUCHA LATAO, 3/4" OU 1/2"                                                                                                                                                                                                                                                                                                                                                                                                                   </v>
          </cell>
          <cell r="C9809" t="str">
            <v xml:space="preserve">UN    </v>
          </cell>
          <cell r="D9809">
            <v>14.21</v>
          </cell>
        </row>
        <row r="9810">
          <cell r="A9810">
            <v>11480</v>
          </cell>
          <cell r="B9810" t="str">
            <v xml:space="preserve">FECHADURA AUXILIAR DE SEGURANCA PARA PORTA EXTERNA, EM ACO INOX, BROCA DE 45 A 55 MM, LINGUETA COM 3 AVANCOS, INCLUINDO 2 CHAVES TIPO CILINDRO                                                                                                                                                                                                                                                                                                                                                            </v>
          </cell>
          <cell r="C9810" t="str">
            <v xml:space="preserve">CJ    </v>
          </cell>
          <cell r="D9810">
            <v>107.5</v>
          </cell>
        </row>
        <row r="9811">
          <cell r="A9811">
            <v>43612</v>
          </cell>
          <cell r="B9811" t="str">
            <v xml:space="preserve">FECHADURA BICO DE PAPAGAIO PARA PORTA DE CORRER EXTERNA, EM ACO INOX COM ACABAMENTO CROMADO, MAQUINA COM 45 MM, INCLUINDO CHAVE TIPO CILINDRO                                                                                                                                                                                                                                                                                                                                                             </v>
          </cell>
          <cell r="C9811" t="str">
            <v xml:space="preserve">CJ    </v>
          </cell>
          <cell r="D9811">
            <v>84.61</v>
          </cell>
        </row>
        <row r="9812">
          <cell r="A9812">
            <v>43613</v>
          </cell>
          <cell r="B9812" t="str">
            <v xml:space="preserve">FECHADURA BICO DE PAPAGAIO PARA PORTA DE CORRER INTERNA, EM ACO INOX COM ACABAMENTO CROMADO, MAQUINA COM 45 MM, INCLUINDO CHAVE TIPO BIPARTIDA                                                                                                                                                                                                                                                                                                                                                            </v>
          </cell>
          <cell r="C9812" t="str">
            <v xml:space="preserve">CJ    </v>
          </cell>
          <cell r="D9812">
            <v>70.040000000000006</v>
          </cell>
        </row>
        <row r="9813">
          <cell r="A9813">
            <v>11469</v>
          </cell>
          <cell r="B9813" t="str">
            <v xml:space="preserve">FECHADURA DE EMBUTIR PARA GAVETA E MOVEIS DE MADEIRA, EM ACO INOX COM ACABAMENTO CROMADO, COM ABAS LATERAIS, CILINDRO COM 22 MM DE DIAMETRO, INCLUINDO CHAVE COM PERFIL METALICO E CAPA ESCAMOTEAVEL                                                                                                                                                                                                                                                                                                      </v>
          </cell>
          <cell r="C9813" t="str">
            <v xml:space="preserve">UN    </v>
          </cell>
          <cell r="D9813">
            <v>11.47</v>
          </cell>
        </row>
        <row r="9814">
          <cell r="A9814">
            <v>11468</v>
          </cell>
          <cell r="B9814" t="str">
            <v xml:space="preserve">FECHADURA DE SOBREPOR PARA GAVETAS E ARMARIOS, EM ACO INOX COM ACABAMENTO CROMADO, COM CILINDRO DE APROX 20 MM                                                                                                                                                                                                                                                                                                                                                                                            </v>
          </cell>
          <cell r="C9814" t="str">
            <v xml:space="preserve">UN    </v>
          </cell>
          <cell r="D9814">
            <v>11.48</v>
          </cell>
        </row>
        <row r="9815">
          <cell r="A9815">
            <v>11484</v>
          </cell>
          <cell r="B9815" t="str">
            <v xml:space="preserve">FECHADURA DE SOBREPOR PARA PORTAO, EM ACO INOX COM ACABAMENTO CROMADO, CAIXA DE 100 MM, INCLUINDO CHAVE TIPO CILINDRO                                                                                                                                                                                                                                                                                                                                                                                     </v>
          </cell>
          <cell r="C9815" t="str">
            <v xml:space="preserve">UN    </v>
          </cell>
          <cell r="D9815">
            <v>50.43</v>
          </cell>
        </row>
        <row r="9816">
          <cell r="A9816">
            <v>38155</v>
          </cell>
          <cell r="B9816" t="str">
            <v xml:space="preserve">FECHADURA DE SOBREPOR PARA PORTAO, EM ACO INOX COM ACABAMENTO CROMADO, CAIXA DE 100 MM, INCLUINDO CHAVE TIPO TETRA                                                                                                                                                                                                                                                                                                                                                                                        </v>
          </cell>
          <cell r="C9816" t="str">
            <v xml:space="preserve">UN    </v>
          </cell>
          <cell r="D9816">
            <v>78.3</v>
          </cell>
        </row>
        <row r="9817">
          <cell r="A9817">
            <v>11467</v>
          </cell>
          <cell r="B9817" t="str">
            <v xml:space="preserve">FECHADURA DE SOBREPOR TIPO CAIXAO, EM FERRO COM ACABAMENTO RESINADO, SEM MACANETA, SEM CILINDRO, INCLUINDO CHAVE TIPO SIMPLES                                                                                                                                                                                                                                                                                                                                                                             </v>
          </cell>
          <cell r="C9817" t="str">
            <v xml:space="preserve">UN    </v>
          </cell>
          <cell r="D9817">
            <v>17.89</v>
          </cell>
        </row>
        <row r="9818">
          <cell r="A9818">
            <v>38153</v>
          </cell>
          <cell r="B9818" t="str">
            <v xml:space="preserve">FECHADURA ESPELHO PARA PORTA DE BANHEIRO, EM ACO INOX (MAQUINA, TESTA E CONTRA-TESTA) E EM ZAMAC (MACANETA, LINGUETA E TRINCOS) COM ACABAMENTO CROMADO, MAQUINA DE 40 MM, INCLUINDO CHAVE TIPO TRANQUETA                                                                                                                                                                                                                                                                                                  </v>
          </cell>
          <cell r="C9818" t="str">
            <v xml:space="preserve">CJ    </v>
          </cell>
          <cell r="D9818">
            <v>45.7</v>
          </cell>
        </row>
        <row r="9819">
          <cell r="A9819">
            <v>43607</v>
          </cell>
          <cell r="B9819" t="str">
            <v xml:space="preserve">FECHADURA ESPELHO PARA PORTA DE BANHEIRO, EM ACO INOX (MAQUINA, TESTA E CONTRA-TESTA) E EM ZAMAC (MACANETA, LINGUETA E TRINCOS) COM ACABAMENTO CROMADO, MAQUINA DE 55 MM, INCLUINDO CHAVE TIPO TRANQUETA (CONJUNTO DE FECHADURAS)                                                                                                                                                                                                                                                                         </v>
          </cell>
          <cell r="C9819" t="str">
            <v xml:space="preserve">CJ    </v>
          </cell>
          <cell r="D9819">
            <v>86.44</v>
          </cell>
        </row>
        <row r="9820">
          <cell r="A9820">
            <v>3080</v>
          </cell>
          <cell r="B9820" t="str">
            <v xml:space="preserve">FECHADURA ESPELHO PARA PORTA EXTERNA, EM ACO INOX (MAQUINA, TESTA E CONTRA-TESTA) E EM ZAMAC (MACANETA, LINGUETA E TRINCOS) COM ACABAMENTO CROMADO, MAQUINA DE 40 MM, INCLUINDO CHAVE TIPO CILINDRO                                                                                                                                                                                                                                                                                                       </v>
          </cell>
          <cell r="C9820" t="str">
            <v xml:space="preserve">CJ    </v>
          </cell>
          <cell r="D9820">
            <v>58.12</v>
          </cell>
        </row>
        <row r="9821">
          <cell r="A9821">
            <v>3081</v>
          </cell>
          <cell r="B9821" t="str">
            <v xml:space="preserve">FECHADURA ESPELHO PARA PORTA EXTERNA, EM ACO INOX (MAQUINA, TESTA E CONTRA-TESTA) E EM ZAMAC (MACANETA, LINGUETA E TRINCOS) COM ACABAMENTO CROMADO, MAQUINA DE 55 MM, INCLUINDO CHAVE TIPO CILINDRO                                                                                                                                                                                                                                                                                                       </v>
          </cell>
          <cell r="C9821" t="str">
            <v xml:space="preserve">CJ    </v>
          </cell>
          <cell r="D9821">
            <v>114.99</v>
          </cell>
        </row>
        <row r="9822">
          <cell r="A9822">
            <v>3090</v>
          </cell>
          <cell r="B9822" t="str">
            <v xml:space="preserve">FECHADURA ESPELHO PARA PORTA INTERNA, EM ACO INOX (MAQUINA, TESTA E CONTRA-TESTA) E EM ZAMAC (MACANETA, LINGUETA E TRINCOS) COM ACABAMENTO CROMADO, MAQUINA DE 40 MM, INCLUINDO CHAVE TIPO INTERNA                                                                                                                                                                                                                                                                                                        </v>
          </cell>
          <cell r="C9822" t="str">
            <v xml:space="preserve">CJ    </v>
          </cell>
          <cell r="D9822">
            <v>51.87</v>
          </cell>
        </row>
        <row r="9823">
          <cell r="A9823">
            <v>43611</v>
          </cell>
          <cell r="B9823" t="str">
            <v xml:space="preserve">FECHADURA ESPELHO PARA PORTA INTERNA, EM ACO INOX (MAQUINA, TESTA E CONTRA-TESTA) E EM ZAMAC (MACANETA, LINGUETA E TRINCOS) COM ACABAMENTO CROMADO, MAQUINA DE 55 MM, INCLUINDO CHAVE TIPO INTERNA                                                                                                                                                                                                                                                                                                        </v>
          </cell>
          <cell r="C9823" t="str">
            <v xml:space="preserve">CJ    </v>
          </cell>
          <cell r="D9823">
            <v>86.08</v>
          </cell>
        </row>
        <row r="9824">
          <cell r="A9824">
            <v>3103</v>
          </cell>
          <cell r="B9824" t="str">
            <v xml:space="preserve">FECHADURA PARA PORTA PIVOTANTE DE VIDRO TEMPERADO, EM ACO INOX COM ACABAMENTO CROMADO, RECORTE PADRAO SANTA MARINA, COM CILINDRO EM LATAO, INCLUINDO CHAVE TIPO CILINDRO                                                                                                                                                                                                                                                                                                                                  </v>
          </cell>
          <cell r="C9824" t="str">
            <v xml:space="preserve">UN    </v>
          </cell>
          <cell r="D9824">
            <v>43.01</v>
          </cell>
        </row>
        <row r="9825">
          <cell r="A9825">
            <v>3097</v>
          </cell>
          <cell r="B9825" t="str">
            <v xml:space="preserve">FECHADURA ROSETA REDONDA PARA PORTA DE BANHEIRO, EM ACO INOX (MAQUINA, TESTA E CONTRA-TESTA) E EM ZAMAC (MACANETA, LINGUETA E TRINCOS) COM ACABAMENTO CROMADO, MAQUINA DE 40 MM, INCLUINDO CHAVE TIPO TRANQUETA                                                                                                                                                                                                                                                                                           </v>
          </cell>
          <cell r="C9825" t="str">
            <v xml:space="preserve">CJ    </v>
          </cell>
          <cell r="D9825">
            <v>65.069999999999993</v>
          </cell>
        </row>
        <row r="9826">
          <cell r="A9826">
            <v>3099</v>
          </cell>
          <cell r="B9826" t="str">
            <v xml:space="preserve">FECHADURA ROSETA REDONDA PARA PORTA DE BANHEIRO, EM ACO INOX (MAQUINA, TESTA E CONTRA-TESTA) E EM ZAMAC (MACANETA, LINGUETA E TRINCOS) COM ACABAMENTO CROMADO, MAQUINA DE 55 MM, INCLUINDO CHAVE TIPO TRANQUETA                                                                                                                                                                                                                                                                                           </v>
          </cell>
          <cell r="C9826" t="str">
            <v xml:space="preserve">CJ    </v>
          </cell>
          <cell r="D9826">
            <v>104.19</v>
          </cell>
        </row>
        <row r="9827">
          <cell r="A9827">
            <v>38151</v>
          </cell>
          <cell r="B9827" t="str">
            <v xml:space="preserve">FECHADURA ROSETA REDONDA PARA PORTA EXTERNA, EM ACO INOX (MAQUINA, TESTA E CONTRA-TESTA) E EM ZAMAC (MACANETA, LINGUETA E TRINCOS) COM ACABAMENTO CROMADO, MAQUINA DE 40 MM, INCLUINDO CHAVE TIPO CILINDRO                                                                                                                                                                                                                                                                                                </v>
          </cell>
          <cell r="C9827" t="str">
            <v xml:space="preserve">CJ    </v>
          </cell>
          <cell r="D9827">
            <v>75.540000000000006</v>
          </cell>
        </row>
        <row r="9828">
          <cell r="A9828">
            <v>38152</v>
          </cell>
          <cell r="B9828" t="str">
            <v xml:space="preserve">FECHADURA ROSETA REDONDA PARA PORTA EXTERNA, EM ACO INOX (MAQUINA, TESTA E CONTRA-TESTA) E EM ZAMAC (MACANETA, LINGUETA E TRINCOS) COM ACABAMENTO CROMADO, MAQUINA DE 55 MM, INCLUINDO CHAVE TIPO CILINDRO                                                                                                                                                                                                                                                                                                </v>
          </cell>
          <cell r="C9828" t="str">
            <v xml:space="preserve">CJ    </v>
          </cell>
          <cell r="D9828">
            <v>121.85</v>
          </cell>
        </row>
        <row r="9829">
          <cell r="A9829">
            <v>43610</v>
          </cell>
          <cell r="B9829" t="str">
            <v xml:space="preserve">FECHADURA ROSETA REDONDA PARA PORTA INTERNA, EM ACO INOX (MAQUINA, TESTA E CONTRA-TESTA) E EM ZAMAC (MACANETA, LINGUETA E TRINCOS) COM ACABAMENTO CROMADO, MAQUINA DE 40 MM, INCLUINDO CHAVE TIPO INTERNA (CONJUNTO DE FECHADURAS)                                                                                                                                                                                                                                                                        </v>
          </cell>
          <cell r="C9829" t="str">
            <v xml:space="preserve">CJ    </v>
          </cell>
          <cell r="D9829">
            <v>64.569999999999993</v>
          </cell>
        </row>
        <row r="9830">
          <cell r="A9830">
            <v>3093</v>
          </cell>
          <cell r="B9830" t="str">
            <v xml:space="preserve">FECHADURA ROSETA REDONDA PARA PORTA INTERNA, EM ACO INOX (MAQUINA, TESTA E CONTRA-TESTA) E EM ZAMAC (MACANETA, LINGUETA E TRINCOS) COM ACABAMENTO CROMADO, MAQUINA DE 55 MM, INCLUINDO CHAVE TIPO INTERNA                                                                                                                                                                                                                                                                                                 </v>
          </cell>
          <cell r="C9830" t="str">
            <v xml:space="preserve">CJ    </v>
          </cell>
          <cell r="D9830">
            <v>104.19</v>
          </cell>
        </row>
        <row r="9831">
          <cell r="A9831">
            <v>38165</v>
          </cell>
          <cell r="B9831" t="str">
            <v xml:space="preserve">FECHO / FECHADURA COM PUXADOR CONCHA, COM TRANCA TIPO TRAVA, PARA JANELA / PORTA DE CORRER (INCLUI TESTA, FECHADURA, PUXADOR) - COMPLETA                                                                                                                                                                                                                                                                                                                                                                  </v>
          </cell>
          <cell r="C9831" t="str">
            <v xml:space="preserve">CJ    </v>
          </cell>
          <cell r="D9831">
            <v>66.83</v>
          </cell>
        </row>
        <row r="9832">
          <cell r="A9832">
            <v>38177</v>
          </cell>
          <cell r="B9832" t="str">
            <v xml:space="preserve">FECHO / TRINCO TIPO AVIAO, EM ZAMAC CROMADO, *60* MM, PARA JANELAS - INCLUI PARAFUSOS                                                                                                                                                                                                                                                                                                                                                                                                                     </v>
          </cell>
          <cell r="C9832" t="str">
            <v xml:space="preserve">UN    </v>
          </cell>
          <cell r="D9832">
            <v>19.86</v>
          </cell>
        </row>
        <row r="9833">
          <cell r="A9833">
            <v>11458</v>
          </cell>
          <cell r="B9833" t="str">
            <v xml:space="preserve">FECHO DE SEGURANCA, TIPO BATOM, EM LATAO / ZAMAC, CROMADO, PARA PORTAS E JANELAS - INCLUI PARAFUSOS                                                                                                                                                                                                                                                                                                                                                                                                       </v>
          </cell>
          <cell r="C9833" t="str">
            <v xml:space="preserve">UN    </v>
          </cell>
          <cell r="D9833">
            <v>23.71</v>
          </cell>
        </row>
        <row r="9834">
          <cell r="A9834">
            <v>3108</v>
          </cell>
          <cell r="B9834" t="str">
            <v xml:space="preserve">FECHO QUEBRA UNHA, EM LATAO COM ACABAMENTO CROMADO, DE EMBUTIR, COM COMANDO ALAVANCA, ALTURA DE DE 22 CM, LARGURA MINIMA DE 1,90 CM E ESPESSURA MINIMA DE 1,90 MM, PARA PORTAS E JANELAS (INCLUI PARAFUSOS)                                                                                                                                                                                                                                                                                               </v>
          </cell>
          <cell r="C9834" t="str">
            <v xml:space="preserve">UN    </v>
          </cell>
          <cell r="D9834">
            <v>100.79</v>
          </cell>
        </row>
        <row r="9835">
          <cell r="A9835">
            <v>3105</v>
          </cell>
          <cell r="B9835" t="str">
            <v xml:space="preserve">FECHO QUEBRA UNHA, EM LATAO COM ACABAMENTO CROMADO, DE EMBUTIR, COM COMANDO ALAVANCA, ALTURA DE DE 40 CM, LARGURA MINIMA DE 1,90 CM E ESPESSURA MINIMA DE 1,90 MM, PARA PORTAS E JANELAS (INCLUI PARAFUSOS)                                                                                                                                                                                                                                                                                               </v>
          </cell>
          <cell r="C9835" t="str">
            <v xml:space="preserve">UN    </v>
          </cell>
          <cell r="D9835">
            <v>131.82</v>
          </cell>
        </row>
        <row r="9836">
          <cell r="A9836">
            <v>38178</v>
          </cell>
          <cell r="B9836" t="str">
            <v xml:space="preserve">FECHO QUEBRA UNHA, EM LATAO COM ACABAMENTO CROMADO, DE EMBUTIR, COM COMANDO DESLIZANTE, ALTURA DE 12 CM, LARGURA MINIMA DE 1,90 CM E ESPESSURA MINIMA DE 1,90 MM                                                                                                                                                                                                                                                                                                                                          </v>
          </cell>
          <cell r="C9836" t="str">
            <v xml:space="preserve">UN    </v>
          </cell>
          <cell r="D9836">
            <v>21.85</v>
          </cell>
        </row>
        <row r="9837">
          <cell r="A9837">
            <v>43575</v>
          </cell>
          <cell r="B9837" t="str">
            <v xml:space="preserve">FECHO QUEBRA UNHA, EM LATAO COM ACABAMENTO CROMADO, DE EMBUTIR, COM COMANDO DESLIZANTE, ALTURA DE 22 CM, LARGURA MINIMA DE 1,90 CM E ESPESSURA MINIMA DE 1,90 MM                                                                                                                                                                                                                                                                                                                                          </v>
          </cell>
          <cell r="C9837" t="str">
            <v xml:space="preserve">UN    </v>
          </cell>
          <cell r="D9837">
            <v>47.34</v>
          </cell>
        </row>
        <row r="9838">
          <cell r="A9838">
            <v>43577</v>
          </cell>
          <cell r="B9838" t="str">
            <v xml:space="preserve">FECHO QUEBRA UNHA, EM LATAO COM ACABAMENTO CROMADO, DE EMBUTIR, COM COMANDO DESLIZANTE, ALTURA DE 40 CM, LARGURA MINIMA DE 1,90 CM E ESPESSURA MINIMA DE 1,90 MM                                                                                                                                                                                                                                                                                                                                          </v>
          </cell>
          <cell r="C9838" t="str">
            <v xml:space="preserve">UN    </v>
          </cell>
          <cell r="D9838">
            <v>82.31</v>
          </cell>
        </row>
        <row r="9839">
          <cell r="A9839">
            <v>43458</v>
          </cell>
          <cell r="B9839" t="str">
            <v xml:space="preserve">FERRAMENTAS - FAMILIA ALMOXARIFE - HORISTA (ENCARGOS COMPLEMENTARES - COLETADO CAIXA)                                                                                                                                                                                                                                                                                                                                                                                                                     </v>
          </cell>
          <cell r="C9839" t="str">
            <v xml:space="preserve">H     </v>
          </cell>
          <cell r="D9839">
            <v>0.06</v>
          </cell>
        </row>
        <row r="9840">
          <cell r="A9840">
            <v>43470</v>
          </cell>
          <cell r="B9840" t="str">
            <v xml:space="preserve">FERRAMENTAS - FAMILIA ALMOXARIFE - MENSALISTA (ENCARGOS COMPLEMENTARES - COLETADO CAIXA)                                                                                                                                                                                                                                                                                                                                                                                                                  </v>
          </cell>
          <cell r="C9840" t="str">
            <v xml:space="preserve">MES   </v>
          </cell>
          <cell r="D9840">
            <v>10.89</v>
          </cell>
        </row>
        <row r="9841">
          <cell r="A9841">
            <v>43459</v>
          </cell>
          <cell r="B9841" t="str">
            <v xml:space="preserve">FERRAMENTAS - FAMILIA CARPINTEIRO DE FORMAS - HORISTA (ENCARGOS COMPLEMENTARES - COLETADO CAIXA)                                                                                                                                                                                                                                                                                                                                                                                                          </v>
          </cell>
          <cell r="C9841" t="str">
            <v xml:space="preserve">H     </v>
          </cell>
          <cell r="D9841">
            <v>0.49</v>
          </cell>
        </row>
        <row r="9842">
          <cell r="A9842">
            <v>43471</v>
          </cell>
          <cell r="B9842" t="str">
            <v xml:space="preserve">FERRAMENTAS - FAMILIA CARPINTEIRO DE FORMAS - MENSALISTA (ENCARGOS COMPLEMENTARES - COLETADO CAIXA)                                                                                                                                                                                                                                                                                                                                                                                                       </v>
          </cell>
          <cell r="C9842" t="str">
            <v xml:space="preserve">MES   </v>
          </cell>
          <cell r="D9842">
            <v>92.26</v>
          </cell>
        </row>
        <row r="9843">
          <cell r="A9843">
            <v>43460</v>
          </cell>
          <cell r="B9843" t="str">
            <v xml:space="preserve">FERRAMENTAS - FAMILIA ELETRICISTA - HORISTA (ENCARGOS COMPLEMENTARES - COLETADO CAIXA)                                                                                                                                                                                                                                                                                                                                                                                                                    </v>
          </cell>
          <cell r="C9843" t="str">
            <v xml:space="preserve">H     </v>
          </cell>
          <cell r="D9843">
            <v>0.85</v>
          </cell>
        </row>
        <row r="9844">
          <cell r="A9844">
            <v>43472</v>
          </cell>
          <cell r="B9844" t="str">
            <v xml:space="preserve">FERRAMENTAS - FAMILIA ELETRICISTA - MENSALISTA (ENCARGOS COMPLEMENTARES - COLETADO CAIXA)                                                                                                                                                                                                                                                                                                                                                                                                                 </v>
          </cell>
          <cell r="C9844" t="str">
            <v xml:space="preserve">MES   </v>
          </cell>
          <cell r="D9844">
            <v>159.72999999999999</v>
          </cell>
        </row>
        <row r="9845">
          <cell r="A9845">
            <v>43461</v>
          </cell>
          <cell r="B9845" t="str">
            <v xml:space="preserve">FERRAMENTAS - FAMILIA ENCANADOR - HORISTA (ENCARGOS COMPLEMENTARES - COLETADO CAIXA)                                                                                                                                                                                                                                                                                                                                                                                                                      </v>
          </cell>
          <cell r="C9845" t="str">
            <v xml:space="preserve">H     </v>
          </cell>
          <cell r="D9845">
            <v>0.31</v>
          </cell>
        </row>
        <row r="9846">
          <cell r="A9846">
            <v>43473</v>
          </cell>
          <cell r="B9846" t="str">
            <v xml:space="preserve">FERRAMENTAS - FAMILIA ENCANADOR - MENSALISTA (ENCARGOS COMPLEMENTARES - COLETADO CAIXA)                                                                                                                                                                                                                                                                                                                                                                                                                   </v>
          </cell>
          <cell r="C9846" t="str">
            <v xml:space="preserve">MES   </v>
          </cell>
          <cell r="D9846">
            <v>59.28</v>
          </cell>
        </row>
        <row r="9847">
          <cell r="A9847">
            <v>43463</v>
          </cell>
          <cell r="B9847" t="str">
            <v xml:space="preserve">FERRAMENTAS - FAMILIA ENCARREGADO GERAL - HORISTA (ENCARGOS COMPLEMENTARES - COLETADO CAIXA)                                                                                                                                                                                                                                                                                                                                                                                                              </v>
          </cell>
          <cell r="C9847" t="str">
            <v xml:space="preserve">H     </v>
          </cell>
          <cell r="D9847">
            <v>0.1</v>
          </cell>
        </row>
        <row r="9848">
          <cell r="A9848">
            <v>43475</v>
          </cell>
          <cell r="B9848" t="str">
            <v xml:space="preserve">FERRAMENTAS - FAMILIA ENCARREGADO GERAL - MENSALISTA (ENCARGOS COMPLEMENTARES - COLETADO CAIXA)                                                                                                                                                                                                                                                                                                                                                                                                           </v>
          </cell>
          <cell r="C9848" t="str">
            <v xml:space="preserve">MES   </v>
          </cell>
          <cell r="D9848">
            <v>18.73</v>
          </cell>
        </row>
        <row r="9849">
          <cell r="A9849">
            <v>43462</v>
          </cell>
          <cell r="B9849" t="str">
            <v xml:space="preserve">FERRAMENTAS - FAMILIA ENGENHEIRO CIVIL - HORISTA (ENCARGOS COMPLEMENTARES - COLETADO CAIXA)                                                                                                                                                                                                                                                                                                                                                                                                               </v>
          </cell>
          <cell r="C9849" t="str">
            <v xml:space="preserve">H     </v>
          </cell>
          <cell r="D9849">
            <v>0.01</v>
          </cell>
        </row>
        <row r="9850">
          <cell r="A9850">
            <v>43474</v>
          </cell>
          <cell r="B9850" t="str">
            <v xml:space="preserve">FERRAMENTAS - FAMILIA ENGENHEIRO CIVIL - MENSALISTA (ENCARGOS COMPLEMENTARES - COLETADO CAIXA)                                                                                                                                                                                                                                                                                                                                                                                                            </v>
          </cell>
          <cell r="C9850" t="str">
            <v xml:space="preserve">MES   </v>
          </cell>
          <cell r="D9850">
            <v>2.29</v>
          </cell>
        </row>
        <row r="9851">
          <cell r="A9851">
            <v>43464</v>
          </cell>
          <cell r="B9851" t="str">
            <v xml:space="preserve">FERRAMENTAS - FAMILIA OPERADOR ESCAVADEIRA - HORISTA (ENCARGOS COMPLEMENTARES - COLETADO CAIXA)                                                                                                                                                                                                                                                                                                                                                                                                           </v>
          </cell>
          <cell r="C9851" t="str">
            <v xml:space="preserve">H     </v>
          </cell>
          <cell r="D9851">
            <v>0.01</v>
          </cell>
        </row>
        <row r="9852">
          <cell r="A9852">
            <v>43476</v>
          </cell>
          <cell r="B9852" t="str">
            <v xml:space="preserve">FERRAMENTAS - FAMILIA OPERADOR ESCAVADEIRA - MENSALISTA (ENCARGOS COMPLEMENTARES - COLETADO CAIXA)                                                                                                                                                                                                                                                                                                                                                                                                        </v>
          </cell>
          <cell r="C9852" t="str">
            <v xml:space="preserve">MES   </v>
          </cell>
          <cell r="D9852">
            <v>0.01</v>
          </cell>
        </row>
        <row r="9853">
          <cell r="A9853">
            <v>43465</v>
          </cell>
          <cell r="B9853" t="str">
            <v xml:space="preserve">FERRAMENTAS - FAMILIA PEDREIRO - HORISTA (ENCARGOS COMPLEMENTARES - COLETADO CAIXA)                                                                                                                                                                                                                                                                                                                                                                                                                       </v>
          </cell>
          <cell r="C9853" t="str">
            <v xml:space="preserve">H     </v>
          </cell>
          <cell r="D9853">
            <v>0.82</v>
          </cell>
        </row>
        <row r="9854">
          <cell r="A9854">
            <v>43477</v>
          </cell>
          <cell r="B9854" t="str">
            <v xml:space="preserve">FERRAMENTAS - FAMILIA PEDREIRO - MENSALISTA (ENCARGOS COMPLEMENTARES - COLETADO CAIXA)                                                                                                                                                                                                                                                                                                                                                                                                                    </v>
          </cell>
          <cell r="C9854" t="str">
            <v xml:space="preserve">MES   </v>
          </cell>
          <cell r="D9854">
            <v>155.21</v>
          </cell>
        </row>
        <row r="9855">
          <cell r="A9855">
            <v>43466</v>
          </cell>
          <cell r="B9855" t="str">
            <v xml:space="preserve">FERRAMENTAS - FAMILIA PINTOR - HORISTA (ENCARGOS COMPLEMENTARES - COLETADO CAIXA)                                                                                                                                                                                                                                                                                                                                                                                                                         </v>
          </cell>
          <cell r="C9855" t="str">
            <v xml:space="preserve">H     </v>
          </cell>
          <cell r="D9855">
            <v>1.97</v>
          </cell>
        </row>
        <row r="9856">
          <cell r="A9856">
            <v>43478</v>
          </cell>
          <cell r="B9856" t="str">
            <v xml:space="preserve">FERRAMENTAS - FAMILIA PINTOR - MENSALISTA (ENCARGOS COMPLEMENTARES - COLETADO CAIXA)                                                                                                                                                                                                                                                                                                                                                                                                                      </v>
          </cell>
          <cell r="C9856" t="str">
            <v xml:space="preserve">MES   </v>
          </cell>
          <cell r="D9856">
            <v>371.21</v>
          </cell>
        </row>
        <row r="9857">
          <cell r="A9857">
            <v>43467</v>
          </cell>
          <cell r="B9857" t="str">
            <v xml:space="preserve">FERRAMENTAS - FAMILIA SERVENTE - HORISTA (ENCARGOS COMPLEMENTARES - COLETADO CAIXA)                                                                                                                                                                                                                                                                                                                                                                                                                       </v>
          </cell>
          <cell r="C9857" t="str">
            <v xml:space="preserve">H     </v>
          </cell>
          <cell r="D9857">
            <v>0.61</v>
          </cell>
        </row>
        <row r="9858">
          <cell r="A9858">
            <v>43479</v>
          </cell>
          <cell r="B9858" t="str">
            <v xml:space="preserve">FERRAMENTAS - FAMILIA SERVENTE - MENSALISTA (ENCARGOS COMPLEMENTARES - COLETADO CAIXA)                                                                                                                                                                                                                                                                                                                                                                                                                    </v>
          </cell>
          <cell r="C9858" t="str">
            <v xml:space="preserve">MES   </v>
          </cell>
          <cell r="D9858">
            <v>114.72</v>
          </cell>
        </row>
        <row r="9859">
          <cell r="A9859">
            <v>43468</v>
          </cell>
          <cell r="B9859" t="str">
            <v xml:space="preserve">FERRAMENTAS - FAMILIA SOLDADOR - HORISTA (ENCARGOS COMPLEMENTARES - COLETADO CAIXA)                                                                                                                                                                                                                                                                                                                                                                                                                       </v>
          </cell>
          <cell r="C9859" t="str">
            <v xml:space="preserve">H     </v>
          </cell>
          <cell r="D9859">
            <v>1.23</v>
          </cell>
        </row>
        <row r="9860">
          <cell r="A9860">
            <v>43480</v>
          </cell>
          <cell r="B9860" t="str">
            <v xml:space="preserve">FERRAMENTAS - FAMILIA SOLDADOR - MENSALISTA (ENCARGOS COMPLEMENTARES - COLETADO CAIXA)                                                                                                                                                                                                                                                                                                                                                                                                                    </v>
          </cell>
          <cell r="C9860" t="str">
            <v xml:space="preserve">MES   </v>
          </cell>
          <cell r="D9860">
            <v>232.31</v>
          </cell>
        </row>
        <row r="9861">
          <cell r="A9861">
            <v>43469</v>
          </cell>
          <cell r="B9861" t="str">
            <v xml:space="preserve">FERRAMENTAS - FAMILIA TOPOGRAFO - HORISTA (ENCARGOS COMPLEMENTARES - COLETADO CAIXA)                                                                                                                                                                                                                                                                                                                                                                                                                      </v>
          </cell>
          <cell r="C9861" t="str">
            <v xml:space="preserve">H     </v>
          </cell>
          <cell r="D9861">
            <v>7.0000000000000007E-2</v>
          </cell>
        </row>
        <row r="9862">
          <cell r="A9862">
            <v>43481</v>
          </cell>
          <cell r="B9862" t="str">
            <v xml:space="preserve">FERRAMENTAS - FAMILIA TOPOGRAFO - MENSALISTA (ENCARGOS COMPLEMENTARES - COLETADO CAIXA)                                                                                                                                                                                                                                                                                                                                                                                                                   </v>
          </cell>
          <cell r="C9862" t="str">
            <v xml:space="preserve">MES   </v>
          </cell>
          <cell r="D9862">
            <v>12.77</v>
          </cell>
        </row>
        <row r="9863">
          <cell r="A9863">
            <v>3119</v>
          </cell>
          <cell r="B9863" t="str">
            <v xml:space="preserve">FERROLHO COM FECHO / TRINCO REDONDO, EM ACO GALVANIZADO / ZINCADO, DE SOBREPOR, COM COMPRIMENTO DE 2" E ESPESSURA MINIMA DA CHAPA DE 0,90 MM, PARA PORTAS E JANELAS                                                                                                                                                                                                                                                                                                                                       </v>
          </cell>
          <cell r="C9863" t="str">
            <v xml:space="preserve">UN    </v>
          </cell>
          <cell r="D9863">
            <v>2.56</v>
          </cell>
        </row>
        <row r="9864">
          <cell r="A9864">
            <v>3122</v>
          </cell>
          <cell r="B9864" t="str">
            <v xml:space="preserve">FERROLHO COM FECHO / TRINCO REDONDO, EM ACO GALVANIZADO / ZINCADO, DE SOBREPOR, COM COMPRIMENTO DE 3" A 4" E ESPESSURA MINIMA DA CHAPA DE 0,90 MM                                                                                                                                                                                                                                                                                                                                                         </v>
          </cell>
          <cell r="C9864" t="str">
            <v xml:space="preserve">UN    </v>
          </cell>
          <cell r="D9864">
            <v>5.22</v>
          </cell>
        </row>
        <row r="9865">
          <cell r="A9865">
            <v>3121</v>
          </cell>
          <cell r="B9865" t="str">
            <v xml:space="preserve">FERROLHO COM FECHO / TRINCO REDONDO, EM ACO GALVANIZADO / ZINCADO, DE SOBREPOR, COM COMPRIMENTO DE 5" E ESPESSURA MINIMA DA CHAPA DE 0,90 MM                                                                                                                                                                                                                                                                                                                                                              </v>
          </cell>
          <cell r="C9865" t="str">
            <v xml:space="preserve">UN    </v>
          </cell>
          <cell r="D9865">
            <v>5.92</v>
          </cell>
        </row>
        <row r="9866">
          <cell r="A9866">
            <v>3120</v>
          </cell>
          <cell r="B9866" t="str">
            <v xml:space="preserve">FERROLHO COM FECHO / TRINCO REDONDO, EM ACO GALVANIZADO / ZINCADO, DE SOBREPOR, COM COMPRIMENTO DE 6" E ESPESSURA MINIMA DA CHAPA DE 1,50 MM                                                                                                                                                                                                                                                                                                                                                              </v>
          </cell>
          <cell r="C9866" t="str">
            <v xml:space="preserve">UN    </v>
          </cell>
          <cell r="D9866">
            <v>11.22</v>
          </cell>
        </row>
        <row r="9867">
          <cell r="A9867">
            <v>11455</v>
          </cell>
          <cell r="B9867" t="str">
            <v xml:space="preserve">FERROLHO COM FECHO / TRINCO REDONDO, EM ACO GALVANIZADO / ZINCADO, DE SOBREPOR, COM COMPRIMENTO DE 8" E ESPESSURA MINIMA DA CHAPA DE 1,50 MM                                                                                                                                                                                                                                                                                                                                                              </v>
          </cell>
          <cell r="C9867" t="str">
            <v xml:space="preserve">UN    </v>
          </cell>
          <cell r="D9867">
            <v>16.23</v>
          </cell>
        </row>
        <row r="9868">
          <cell r="A9868">
            <v>11456</v>
          </cell>
          <cell r="B9868" t="str">
            <v xml:space="preserve">FERROLHO COM FECHO /TRINCO REDONDO, EM ACO GALVANIZADO / ZINCADO, DE SOBREPOR, COM COMPRIMENTO DE 10" A 12" E ESPESSURA MINIMA DA CHAPA DE 1,50 MM                                                                                                                                                                                                                                                                                                                                                        </v>
          </cell>
          <cell r="C9868" t="str">
            <v xml:space="preserve">UN    </v>
          </cell>
          <cell r="D9868">
            <v>19.399999999999999</v>
          </cell>
        </row>
        <row r="9869">
          <cell r="A9869">
            <v>3107</v>
          </cell>
          <cell r="B9869" t="str">
            <v xml:space="preserve">FERROLHO COM FECHO CHATO E PORTA CADEADO, EM ACO GALVANIZADO / ZINCADO, DE SOBREPOR, COM COMPRIMENTO DE 3" A 4", CHAPA COM ESPESSURA MINIMA DE 0,90 MM E LARGURA MINIMA DE 3,20 CM (FECHO SIMPLES / LEVE) (INCLUI PARAFUSOS)                                                                                                                                                                                                                                                                              </v>
          </cell>
          <cell r="C9869" t="str">
            <v xml:space="preserve">UN    </v>
          </cell>
          <cell r="D9869">
            <v>8.18</v>
          </cell>
        </row>
        <row r="9870">
          <cell r="A9870">
            <v>43583</v>
          </cell>
          <cell r="B9870" t="str">
            <v xml:space="preserve">FERROLHO COM FECHO CHATO E PORTA CADEADO, EM ACO GALVANIZADO / ZINCADO, DE SOBREPOR, COM COMPRIMENTO DE 3" A 4", CHAPA COM ESPESSURA MINIMA DE 1,70 MM E LARGURA MINIMA DE 5,00 CM (FECHO REFORCADO)                                                                                                                                                                                                                                                                                                      </v>
          </cell>
          <cell r="C9870" t="str">
            <v xml:space="preserve">UN    </v>
          </cell>
          <cell r="D9870">
            <v>9.23</v>
          </cell>
        </row>
        <row r="9871">
          <cell r="A9871">
            <v>43586</v>
          </cell>
          <cell r="B9871" t="str">
            <v xml:space="preserve">FERROLHO COM FECHO CHATO E PORTA CADEADO, EM ACO GALVANIZADO / ZINCADO, DE SOBREPOR, COM COMPRIMENTO DE 5", CHAPA COM ESPESSURA MINIMA DE 0,90 MM E LARGURA MINIMA DE 3,20 CM (FECHO SIMPLES)                                                                                                                                                                                                                                                                                                             </v>
          </cell>
          <cell r="C9871" t="str">
            <v xml:space="preserve">UN    </v>
          </cell>
          <cell r="D9871">
            <v>9.4600000000000009</v>
          </cell>
        </row>
        <row r="9872">
          <cell r="A9872">
            <v>11461</v>
          </cell>
          <cell r="B9872" t="str">
            <v xml:space="preserve">FERROLHO COM FECHO CHATO E PORTA CADEADO, EM ACO GALVANIZADO / ZINCADO, DE SOBREPOR, COM COMPRIMENTO DE 5", CHAPA COM ESPESSURA MINIMA DE 1,70 MM E LARGURA MINIMA DE 5,00 CM (FECHO REFORCADO)                                                                                                                                                                                                                                                                                                           </v>
          </cell>
          <cell r="C9872" t="str">
            <v xml:space="preserve">UN    </v>
          </cell>
          <cell r="D9872">
            <v>10.31</v>
          </cell>
        </row>
        <row r="9873">
          <cell r="A9873">
            <v>43587</v>
          </cell>
          <cell r="B9873" t="str">
            <v xml:space="preserve">FERROLHO COM FECHO CHATO E PORTA CADEADO, EM ACO GALVANIZADO / ZINCADO, DE SOBREPOR, COM COMPRIMENTO DE 6", CHAPA COM ESPESSURA MINIMA DE 0,90 MM E LARGURA MINIMA DE 3,80 CM (FECHO SIMPLES)                                                                                                                                                                                                                                                                                                             </v>
          </cell>
          <cell r="C9873" t="str">
            <v xml:space="preserve">UN    </v>
          </cell>
          <cell r="D9873">
            <v>11.89</v>
          </cell>
        </row>
        <row r="9874">
          <cell r="A9874">
            <v>3106</v>
          </cell>
          <cell r="B9874" t="str">
            <v xml:space="preserve">FERROLHO COM FECHO CHATO E PORTA CADEADO, EM ACO GALVANIZADO / ZINCADO, DE SOBREPOR, COM COMPRIMENTO DE 6", CHAPA COM ESPESSURA MINIMA DE 1,70 MM E LARGURA /MINIMA DE 5,00 CM (FECHO REFORCADO) (INCLUI PARAFUSOS)                                                                                                                                                                                                                                                                                       </v>
          </cell>
          <cell r="C9874" t="str">
            <v xml:space="preserve">UN    </v>
          </cell>
          <cell r="D9874">
            <v>15.09</v>
          </cell>
        </row>
        <row r="9875">
          <cell r="A9875">
            <v>44539</v>
          </cell>
          <cell r="B9875" t="str">
            <v xml:space="preserve">FERTILIZANTE NPK -  10:10:10                                                                                                                                                                                                                                                                                                                                                                                                                                                                              </v>
          </cell>
          <cell r="C9875" t="str">
            <v xml:space="preserve">KG    </v>
          </cell>
          <cell r="D9875">
            <v>2.5099999999999998</v>
          </cell>
        </row>
        <row r="9876">
          <cell r="A9876">
            <v>3123</v>
          </cell>
          <cell r="B9876" t="str">
            <v xml:space="preserve">FERTILIZANTE NPK - 4: 14: 8                                                                                                                                                                                                                                                                                                                                                                                                                                                                               </v>
          </cell>
          <cell r="C9876" t="str">
            <v xml:space="preserve">KG    </v>
          </cell>
          <cell r="D9876">
            <v>2.34</v>
          </cell>
        </row>
        <row r="9877">
          <cell r="A9877">
            <v>38125</v>
          </cell>
          <cell r="B9877" t="str">
            <v xml:space="preserve">FERTILIZANTE ORGANICO COMPOSTO, CLASSE A                                                                                                                                                                                                                                                                                                                                                                                                                                                                  </v>
          </cell>
          <cell r="C9877" t="str">
            <v xml:space="preserve">KG    </v>
          </cell>
          <cell r="D9877">
            <v>1.5</v>
          </cell>
        </row>
        <row r="9878">
          <cell r="A9878">
            <v>39014</v>
          </cell>
          <cell r="B9878" t="str">
            <v xml:space="preserve">FIBRA DE ACO PARA REFORCO DO CONCRETO, SOLTA, TIPO A-I, FATOR DE FORMA *50* L / D, COMPRIMENTO DE *30* MM E RESISTENCIA A TRACAO DO ACO MAIOR 1000 MPA                                                                                                                                                                                                                                                                                                                                                    </v>
          </cell>
          <cell r="C9878" t="str">
            <v xml:space="preserve">KG    </v>
          </cell>
          <cell r="D9878">
            <v>9.17</v>
          </cell>
        </row>
        <row r="9879">
          <cell r="A9879">
            <v>39365</v>
          </cell>
          <cell r="B9879" t="str">
            <v xml:space="preserve">FILTRO ANAEROBIO, EM POLIETILENO DE ALTA DENSIDADE (PEAD), CAPACIDADE *1100* LITROS (NBR 13969)                                                                                                                                                                                                                                                                                                                                                                                                           </v>
          </cell>
          <cell r="C9879" t="str">
            <v xml:space="preserve">UN    </v>
          </cell>
          <cell r="D9879">
            <v>2058.36</v>
          </cell>
        </row>
        <row r="9880">
          <cell r="A9880">
            <v>39366</v>
          </cell>
          <cell r="B9880" t="str">
            <v xml:space="preserve">FILTRO ANAEROBIO, EM POLIETILENO DE ALTA DENSIDADE (PEAD), CAPACIDADE *2800* LITROS (NBR 13969)                                                                                                                                                                                                                                                                                                                                                                                                           </v>
          </cell>
          <cell r="C9880" t="str">
            <v xml:space="preserve">UN    </v>
          </cell>
          <cell r="D9880">
            <v>3122.87</v>
          </cell>
        </row>
        <row r="9881">
          <cell r="A9881">
            <v>39367</v>
          </cell>
          <cell r="B9881" t="str">
            <v xml:space="preserve">FILTRO ANAEROBIO, EM POLIETILENO DE ALTA DENSIDADE (PEAD), CAPACIDADE *5000* LITROS (NBR 13969)                                                                                                                                                                                                                                                                                                                                                                                                           </v>
          </cell>
          <cell r="C9881" t="str">
            <v xml:space="preserve">UN    </v>
          </cell>
          <cell r="D9881">
            <v>5350.83</v>
          </cell>
        </row>
        <row r="9882">
          <cell r="A9882">
            <v>37394</v>
          </cell>
          <cell r="B9882" t="str">
            <v xml:space="preserve">FINCAPINO CURTO CALIBRE 22, CARGA MEDIA POTENCIA 5 (PARA FERRAMENTA DE ACAO DIRETA) COR VERMELHA                                                                                                                                                                                                                                                                                                                                                                                                          </v>
          </cell>
          <cell r="C9882" t="str">
            <v xml:space="preserve">CENTO </v>
          </cell>
          <cell r="D9882">
            <v>46.62</v>
          </cell>
        </row>
        <row r="9883">
          <cell r="A9883">
            <v>14146</v>
          </cell>
          <cell r="B9883" t="str">
            <v xml:space="preserve">FINCAPINO LONGO CALIBRE 22, CARGA FORTE POTENCIA 7 (PARA FERRAMENTA DE ACAO DIRETA), COR AMARELA                                                                                                                                                                                                                                                                                                                                                                                                          </v>
          </cell>
          <cell r="C9883" t="str">
            <v xml:space="preserve">CENTO </v>
          </cell>
          <cell r="D9883">
            <v>74.98</v>
          </cell>
        </row>
        <row r="9884">
          <cell r="A9884">
            <v>938</v>
          </cell>
          <cell r="B9884" t="str">
            <v xml:space="preserve">FIO DE COBRE, SOLIDO, CLASSE 1, ISOLACAO EM PVC/A, ANTICHAMA BWF-B, 450/750V, SECAO NOMINAL 1,5 MM2                                                                                                                                                                                                                                                                                                                                                                                                       </v>
          </cell>
          <cell r="C9884" t="str">
            <v xml:space="preserve">M     </v>
          </cell>
          <cell r="D9884">
            <v>1.65</v>
          </cell>
        </row>
        <row r="9885">
          <cell r="A9885">
            <v>937</v>
          </cell>
          <cell r="B9885" t="str">
            <v xml:space="preserve">FIO DE COBRE, SOLIDO, CLASSE 1, ISOLACAO EM PVC/A, ANTICHAMA BWF-B, 450/750V, SECAO NOMINAL 10 MM2                                                                                                                                                                                                                                                                                                                                                                                                        </v>
          </cell>
          <cell r="C9885" t="str">
            <v xml:space="preserve">M     </v>
          </cell>
          <cell r="D9885">
            <v>9.6300000000000008</v>
          </cell>
        </row>
        <row r="9886">
          <cell r="A9886">
            <v>939</v>
          </cell>
          <cell r="B9886" t="str">
            <v xml:space="preserve">FIO DE COBRE, SOLIDO, CLASSE 1, ISOLACAO EM PVC/A, ANTICHAMA BWF-B, 450/750V, SECAO NOMINAL 2,5 MM2                                                                                                                                                                                                                                                                                                                                                                                                       </v>
          </cell>
          <cell r="C9886" t="str">
            <v xml:space="preserve">M     </v>
          </cell>
          <cell r="D9886">
            <v>2.67</v>
          </cell>
        </row>
        <row r="9887">
          <cell r="A9887">
            <v>944</v>
          </cell>
          <cell r="B9887" t="str">
            <v xml:space="preserve">FIO DE COBRE, SOLIDO, CLASSE 1, ISOLACAO EM PVC/A, ANTICHAMA BWF-B, 450/750V, SECAO NOMINAL 4 MM2                                                                                                                                                                                                                                                                                                                                                                                                         </v>
          </cell>
          <cell r="C9887" t="str">
            <v xml:space="preserve">M     </v>
          </cell>
          <cell r="D9887">
            <v>4.22</v>
          </cell>
        </row>
        <row r="9888">
          <cell r="A9888">
            <v>940</v>
          </cell>
          <cell r="B9888" t="str">
            <v xml:space="preserve">FIO DE COBRE, SOLIDO, CLASSE 1, ISOLACAO EM PVC/A, ANTICHAMA BWF-B, 450/750V, SECAO NOMINAL 6 MM2                                                                                                                                                                                                                                                                                                                                                                                                         </v>
          </cell>
          <cell r="C9888" t="str">
            <v xml:space="preserve">M     </v>
          </cell>
          <cell r="D9888">
            <v>6.1</v>
          </cell>
        </row>
        <row r="9889">
          <cell r="A9889">
            <v>44397</v>
          </cell>
          <cell r="B9889" t="str">
            <v xml:space="preserve">FITA / CINTA AUTOADESIVA ELASTOMERICA PARA VEDACAO, L= 50 MM, E = 3 MM                                                                                                                                                                                                                                                                                                                                                                                                                                    </v>
          </cell>
          <cell r="C9889" t="str">
            <v xml:space="preserve">M     </v>
          </cell>
          <cell r="D9889">
            <v>4.42</v>
          </cell>
        </row>
        <row r="9890">
          <cell r="A9890">
            <v>406</v>
          </cell>
          <cell r="B9890" t="str">
            <v xml:space="preserve">FITA ACO INOX PARA CINTAR POSTE, L = 19 MM, E = 0,5 MM (ROLO DE 30M)                                                                                                                                                                                                                                                                                                                                                                                                                                      </v>
          </cell>
          <cell r="C9890" t="str">
            <v xml:space="preserve">UN    </v>
          </cell>
          <cell r="D9890">
            <v>103.06</v>
          </cell>
        </row>
        <row r="9891">
          <cell r="A9891">
            <v>42529</v>
          </cell>
          <cell r="B9891" t="str">
            <v xml:space="preserve">FITA ADESIVA ALUMINIZADA, PARA INSTALACAO DE MANTAS DE SUBCOBERTURA, L = *5* CM                                                                                                                                                                                                                                                                                                                                                                                                                           </v>
          </cell>
          <cell r="C9891" t="str">
            <v xml:space="preserve">M     </v>
          </cell>
          <cell r="D9891">
            <v>0.98</v>
          </cell>
        </row>
        <row r="9892">
          <cell r="A9892">
            <v>39634</v>
          </cell>
          <cell r="B9892" t="str">
            <v xml:space="preserve">FITA ADESIVA ANTICORROSIVA DE PVC FLEXIVEL, COR PRETA, PARA PROTECAO TUBULACAO, 50 MM X 30 M (L X C), E= *0,25* MM                                                                                                                                                                                                                                                                                                                                                                                        </v>
          </cell>
          <cell r="C9892" t="str">
            <v xml:space="preserve">M     </v>
          </cell>
          <cell r="D9892">
            <v>9.49</v>
          </cell>
        </row>
        <row r="9893">
          <cell r="A9893">
            <v>39701</v>
          </cell>
          <cell r="B9893" t="str">
            <v xml:space="preserve">FITA ADESIVA ASFALTICA ALUMINIZADA MULTIUSO, L = 10 CM, ROLO DE 10 M                                                                                                                                                                                                                                                                                                                                                                                                                                      </v>
          </cell>
          <cell r="C9893" t="str">
            <v xml:space="preserve">UN    </v>
          </cell>
          <cell r="D9893">
            <v>112.84</v>
          </cell>
        </row>
        <row r="9894">
          <cell r="A9894">
            <v>12815</v>
          </cell>
          <cell r="B9894" t="str">
            <v xml:space="preserve">FITA CREPE ROLO DE *25* MM X 50 M                                                                                                                                                                                                                                                                                                                                                                                                                                                                         </v>
          </cell>
          <cell r="C9894" t="str">
            <v xml:space="preserve">UN    </v>
          </cell>
          <cell r="D9894">
            <v>9.99</v>
          </cell>
        </row>
        <row r="9895">
          <cell r="A9895">
            <v>39431</v>
          </cell>
          <cell r="B9895" t="str">
            <v xml:space="preserve">FITA DE PAPEL MICROPERFURADO, 50 X 150 MM, PARA TRATAMENTO DE JUNTAS DE CHAPA DE GESSO PARA DRYWALL                                                                                                                                                                                                                                                                                                                                                                                                       </v>
          </cell>
          <cell r="C9895" t="str">
            <v xml:space="preserve">M     </v>
          </cell>
          <cell r="D9895">
            <v>0.3</v>
          </cell>
        </row>
        <row r="9896">
          <cell r="A9896">
            <v>39432</v>
          </cell>
          <cell r="B9896" t="str">
            <v xml:space="preserve">FITA DE PAPEL REFORCADA COM LAMINA DE METAL PARA REFORCO DE CANTOS DE CHAPA DE GESSO PARA DRYWALL                                                                                                                                                                                                                                                                                                                                                                                                         </v>
          </cell>
          <cell r="C9896" t="str">
            <v xml:space="preserve">M     </v>
          </cell>
          <cell r="D9896">
            <v>2.7</v>
          </cell>
        </row>
        <row r="9897">
          <cell r="A9897">
            <v>20111</v>
          </cell>
          <cell r="B9897" t="str">
            <v xml:space="preserve">FITA ISOLANTE ADESIVA ANTICHAMA, USO ATE 750 V, EM ROLO DE 19 MM X 20 M                                                                                                                                                                                                                                                                                                                                                                                                                                   </v>
          </cell>
          <cell r="C9897" t="str">
            <v xml:space="preserve">UN    </v>
          </cell>
          <cell r="D9897">
            <v>11.15</v>
          </cell>
        </row>
        <row r="9898">
          <cell r="A9898">
            <v>21127</v>
          </cell>
          <cell r="B9898" t="str">
            <v xml:space="preserve">FITA ISOLANTE ADESIVA ANTICHAMA, USO ATE 750 V, EM ROLO DE 19 MM X 5 M                                                                                                                                                                                                                                                                                                                                                                                                                                    </v>
          </cell>
          <cell r="C9898" t="str">
            <v xml:space="preserve">UN    </v>
          </cell>
          <cell r="D9898">
            <v>4.21</v>
          </cell>
        </row>
        <row r="9899">
          <cell r="A9899">
            <v>404</v>
          </cell>
          <cell r="B9899" t="str">
            <v xml:space="preserve">FITA ISOLANTE DE BORRACHA AUTOFUSAO, USO ATE 69 KV (ALTA TENSAO), LARGURA DE 19 MM                                                                                                                                                                                                                                                                                                                                                                                                                        </v>
          </cell>
          <cell r="C9899" t="str">
            <v xml:space="preserve">M     </v>
          </cell>
          <cell r="D9899">
            <v>1.52</v>
          </cell>
        </row>
        <row r="9900">
          <cell r="A9900">
            <v>14151</v>
          </cell>
          <cell r="B9900" t="str">
            <v xml:space="preserve">FITA METALICA GRAVADA, L = 17 MM, ROLO DE 25 M, CARGA RECOMENDADA = *120* KGF                                                                                                                                                                                                                                                                                                                                                                                                                             </v>
          </cell>
          <cell r="C9900" t="str">
            <v xml:space="preserve">UN    </v>
          </cell>
          <cell r="D9900">
            <v>53.89</v>
          </cell>
        </row>
        <row r="9901">
          <cell r="A9901">
            <v>14153</v>
          </cell>
          <cell r="B9901" t="str">
            <v xml:space="preserve">FITA METALICA PERFURADA, L = *18* MM, ROLO DE 30 M, CARGA RECOMENDADA = *30* KGF                                                                                                                                                                                                                                                                                                                                                                                                                          </v>
          </cell>
          <cell r="C9901" t="str">
            <v xml:space="preserve">UN    </v>
          </cell>
          <cell r="D9901">
            <v>60.92</v>
          </cell>
        </row>
        <row r="9902">
          <cell r="A9902">
            <v>14152</v>
          </cell>
          <cell r="B9902" t="str">
            <v xml:space="preserve">FITA METALICA PERFURADA, L = 17 MM, ROLO DE 30 M, CARGA RECOMENDADA = *19* KGF                                                                                                                                                                                                                                                                                                                                                                                                                            </v>
          </cell>
          <cell r="C9902" t="str">
            <v xml:space="preserve">UN    </v>
          </cell>
          <cell r="D9902">
            <v>46.76</v>
          </cell>
        </row>
        <row r="9903">
          <cell r="A9903">
            <v>14154</v>
          </cell>
          <cell r="B9903" t="str">
            <v xml:space="preserve">FITA METALICA PERFURADA, L = 25 MM, ROLO DE 30 M, CARGA RECOMENDADA = *222,5* KGF                                                                                                                                                                                                                                                                                                                                                                                                                         </v>
          </cell>
          <cell r="C9903" t="str">
            <v xml:space="preserve">UN    </v>
          </cell>
          <cell r="D9903">
            <v>163.69</v>
          </cell>
        </row>
        <row r="9904">
          <cell r="A9904">
            <v>3143</v>
          </cell>
          <cell r="B9904" t="str">
            <v xml:space="preserve">FITA VEDA ROSCA, EM PTFE, ROLO  DE 18 MM X 25 M (L X C)                                                                                                                                                                                                                                                                                                                                                                                                                                                   </v>
          </cell>
          <cell r="C9904" t="str">
            <v xml:space="preserve">UN    </v>
          </cell>
          <cell r="D9904">
            <v>11.08</v>
          </cell>
        </row>
        <row r="9905">
          <cell r="A9905">
            <v>3146</v>
          </cell>
          <cell r="B9905" t="str">
            <v xml:space="preserve">FITA VEDA ROSCA, EM PTFE, ROLO DE 18 MM X 10 M (L X C)                                                                                                                                                                                                                                                                                                                                                                                                                                                    </v>
          </cell>
          <cell r="C9905" t="str">
            <v xml:space="preserve">UN    </v>
          </cell>
          <cell r="D9905">
            <v>4.87</v>
          </cell>
        </row>
        <row r="9906">
          <cell r="A9906">
            <v>3148</v>
          </cell>
          <cell r="B9906" t="str">
            <v xml:space="preserve">FITA VEDA ROSCA, EM PTFE, ROLO DE 18 MM X 50 M (L X C)                                                                                                                                                                                                                                                                                                                                                                                                                                                    </v>
          </cell>
          <cell r="C9906" t="str">
            <v xml:space="preserve">UN    </v>
          </cell>
          <cell r="D9906">
            <v>17.96</v>
          </cell>
        </row>
        <row r="9907">
          <cell r="A9907">
            <v>4310</v>
          </cell>
          <cell r="B9907" t="str">
            <v xml:space="preserve">FIXADOR DE ABA AUTOTRAVANTE PARA TELHA DE FIBROCIMENTO, TIPO CANALETE 90 OU KALHETAO                                                                                                                                                                                                                                                                                                                                                                                                                      </v>
          </cell>
          <cell r="C9907" t="str">
            <v xml:space="preserve">UN    </v>
          </cell>
          <cell r="D9907">
            <v>3.38</v>
          </cell>
        </row>
        <row r="9908">
          <cell r="A9908">
            <v>4311</v>
          </cell>
          <cell r="B9908" t="str">
            <v xml:space="preserve">FIXADOR DE ABA SIMPLES PARA TELHA DE FIBROCIMENTO, TIPO CANALETA 49 OU KALHETA                                                                                                                                                                                                                                                                                                                                                                                                                            </v>
          </cell>
          <cell r="C9908" t="str">
            <v xml:space="preserve">UN    </v>
          </cell>
          <cell r="D9908">
            <v>2.38</v>
          </cell>
        </row>
        <row r="9909">
          <cell r="A9909">
            <v>4312</v>
          </cell>
          <cell r="B9909" t="str">
            <v xml:space="preserve">FIXADOR DE ABA SIMPLES PARA TELHA DE FIBROCIMENTO, TIPO CANALETA 90 OU KALHETAO                                                                                                                                                                                                                                                                                                                                                                                                                           </v>
          </cell>
          <cell r="C9909" t="str">
            <v xml:space="preserve">UN    </v>
          </cell>
          <cell r="D9909">
            <v>3.33</v>
          </cell>
        </row>
        <row r="9910">
          <cell r="A9910">
            <v>13261</v>
          </cell>
          <cell r="B9910" t="str">
            <v xml:space="preserve">FLANELA *30 X 40* CM                                                                                                                                                                                                                                                                                                                                                                                                                                                                                      </v>
          </cell>
          <cell r="C9910" t="str">
            <v xml:space="preserve">UN    </v>
          </cell>
          <cell r="D9910">
            <v>2.99</v>
          </cell>
        </row>
        <row r="9911">
          <cell r="A9911">
            <v>3272</v>
          </cell>
          <cell r="B9911" t="str">
            <v xml:space="preserve">FLANGE SEXTAVADO DE FERRO GALVANIZADO, COM ROSCA BSP, DE 1 1/2"                                                                                                                                                                                                                                                                                                                                                                                                                                           </v>
          </cell>
          <cell r="C9911" t="str">
            <v xml:space="preserve">UN    </v>
          </cell>
          <cell r="D9911">
            <v>59.03</v>
          </cell>
        </row>
        <row r="9912">
          <cell r="A9912">
            <v>3265</v>
          </cell>
          <cell r="B9912" t="str">
            <v xml:space="preserve">FLANGE SEXTAVADO DE FERRO GALVANIZADO, COM ROSCA BSP, DE 1 1/4"                                                                                                                                                                                                                                                                                                                                                                                                                                           </v>
          </cell>
          <cell r="C9912" t="str">
            <v xml:space="preserve">UN    </v>
          </cell>
          <cell r="D9912">
            <v>46.9</v>
          </cell>
        </row>
        <row r="9913">
          <cell r="A9913">
            <v>3262</v>
          </cell>
          <cell r="B9913" t="str">
            <v xml:space="preserve">FLANGE SEXTAVADO DE FERRO GALVANIZADO, COM ROSCA BSP, DE 1/2"                                                                                                                                                                                                                                                                                                                                                                                                                                             </v>
          </cell>
          <cell r="C9913" t="str">
            <v xml:space="preserve">UN    </v>
          </cell>
          <cell r="D9913">
            <v>20.53</v>
          </cell>
        </row>
        <row r="9914">
          <cell r="A9914">
            <v>3264</v>
          </cell>
          <cell r="B9914" t="str">
            <v xml:space="preserve">FLANGE SEXTAVADO DE FERRO GALVANIZADO, COM ROSCA BSP, DE 1"                                                                                                                                                                                                                                                                                                                                                                                                                                               </v>
          </cell>
          <cell r="C9914" t="str">
            <v xml:space="preserve">UN    </v>
          </cell>
          <cell r="D9914">
            <v>33.72</v>
          </cell>
        </row>
        <row r="9915">
          <cell r="A9915">
            <v>3267</v>
          </cell>
          <cell r="B9915" t="str">
            <v xml:space="preserve">FLANGE SEXTAVADO DE FERRO GALVANIZADO, COM ROSCA BSP, DE 2 1/2"                                                                                                                                                                                                                                                                                                                                                                                                                                           </v>
          </cell>
          <cell r="C9915" t="str">
            <v xml:space="preserve">UN    </v>
          </cell>
          <cell r="D9915">
            <v>110.13</v>
          </cell>
        </row>
        <row r="9916">
          <cell r="A9916">
            <v>3266</v>
          </cell>
          <cell r="B9916" t="str">
            <v xml:space="preserve">FLANGE SEXTAVADO DE FERRO GALVANIZADO, COM ROSCA BSP, DE 2"                                                                                                                                                                                                                                                                                                                                                                                                                                               </v>
          </cell>
          <cell r="C9916" t="str">
            <v xml:space="preserve">UN    </v>
          </cell>
          <cell r="D9916">
            <v>70.069999999999993</v>
          </cell>
        </row>
        <row r="9917">
          <cell r="A9917">
            <v>3263</v>
          </cell>
          <cell r="B9917" t="str">
            <v xml:space="preserve">FLANGE SEXTAVADO DE FERRO GALVANIZADO, COM ROSCA BSP, DE 3/4"                                                                                                                                                                                                                                                                                                                                                                                                                                             </v>
          </cell>
          <cell r="C9917" t="str">
            <v xml:space="preserve">UN    </v>
          </cell>
          <cell r="D9917">
            <v>28.04</v>
          </cell>
        </row>
        <row r="9918">
          <cell r="A9918">
            <v>3268</v>
          </cell>
          <cell r="B9918" t="str">
            <v xml:space="preserve">FLANGE SEXTAVADO DE FERRO GALVANIZADO, COM ROSCA BSP, DE 3"                                                                                                                                                                                                                                                                                                                                                                                                                                               </v>
          </cell>
          <cell r="C9918" t="str">
            <v xml:space="preserve">UN    </v>
          </cell>
          <cell r="D9918">
            <v>148.9</v>
          </cell>
        </row>
        <row r="9919">
          <cell r="A9919">
            <v>3271</v>
          </cell>
          <cell r="B9919" t="str">
            <v xml:space="preserve">FLANGE SEXTAVADO DE FERRO GALVANIZADO, COM ROSCA BSP, DE 4"                                                                                                                                                                                                                                                                                                                                                                                                                                               </v>
          </cell>
          <cell r="C9919" t="str">
            <v xml:space="preserve">UN    </v>
          </cell>
          <cell r="D9919">
            <v>220.14</v>
          </cell>
        </row>
        <row r="9920">
          <cell r="A9920">
            <v>3270</v>
          </cell>
          <cell r="B9920" t="str">
            <v xml:space="preserve">FLANGE SEXTAVADO DE FERRO GALVANIZADO, COM ROSCA BSP, DE 6"                                                                                                                                                                                                                                                                                                                                                                                                                                               </v>
          </cell>
          <cell r="C9920" t="str">
            <v xml:space="preserve">UN    </v>
          </cell>
          <cell r="D9920">
            <v>369.85</v>
          </cell>
        </row>
        <row r="9921">
          <cell r="A9921">
            <v>3275</v>
          </cell>
          <cell r="B9921" t="str">
            <v xml:space="preserve">FORRO COMPOSTO POR PAINEIS DE LA DE VIDRO, REVESTIDOS EM PVC MICROPERFURADO, DE *1250 X 625* MM, ESPESSURA 15 MM (COM COLOCACAO)                                                                                                                                                                                                                                                                                                                                                                          </v>
          </cell>
          <cell r="C9921" t="str">
            <v xml:space="preserve">M2    </v>
          </cell>
          <cell r="D9921">
            <v>108.13</v>
          </cell>
        </row>
        <row r="9922">
          <cell r="A9922">
            <v>39512</v>
          </cell>
          <cell r="B9922" t="str">
            <v xml:space="preserve">FORRO DE FIBRA MINERAL EM PLACAS DE 1250 X 625 MM, E = 15 MM, BORDA RETA, COM PINTURA ANTIMOFO, APOIADO EM PERFIL DE ACO GALVANIZADO COM 24 MM DE BASE - INSTALADO                                                                                                                                                                                                                                                                                                                                        </v>
          </cell>
          <cell r="C9922" t="str">
            <v xml:space="preserve">M2    </v>
          </cell>
          <cell r="D9922">
            <v>72.72</v>
          </cell>
        </row>
        <row r="9923">
          <cell r="A9923">
            <v>39511</v>
          </cell>
          <cell r="B9923" t="str">
            <v xml:space="preserve">FORRO DE FIBRA MINERAL EM PLACAS DE 625 X 625 MM, E = 15 MM, BORDA RETA, COM PINTURA ANTIMOFO, APOIADO EM PERFIL DE ACO GALVANIZADO COM 24 MM DE BASE - INSTALADO                                                                                                                                                                                                                                                                                                                                         </v>
          </cell>
          <cell r="C9923" t="str">
            <v xml:space="preserve">M2    </v>
          </cell>
          <cell r="D9923">
            <v>79.319999999999993</v>
          </cell>
        </row>
        <row r="9924">
          <cell r="A9924">
            <v>39513</v>
          </cell>
          <cell r="B9924" t="str">
            <v xml:space="preserve">FORRO DE FIBRA MINERAL EM PLACAS DE 625 X 625 MM, E = 15/16 MM, BORDA REBAIXADA, COM PINTURA ANTIMOFO, APOIADO EM PERFIL DE ACO GALVANIZADO COM 24 MM DE BASE - INSTALADO                                                                                                                                                                                                                                                                                                                                 </v>
          </cell>
          <cell r="C9924" t="str">
            <v xml:space="preserve">M2    </v>
          </cell>
          <cell r="D9924">
            <v>85.08</v>
          </cell>
        </row>
        <row r="9925">
          <cell r="A9925">
            <v>3286</v>
          </cell>
          <cell r="B9925" t="str">
            <v xml:space="preserve">FORRO DE MADEIRA CEDRINHO OU EQUIVALENTE DA REGIAO, ENCAIXE MACHO/FEMEA COM FRISO, *10 X 1* CM (SEM COLOCACAO)                                                                                                                                                                                                                                                                                                                                                                                            </v>
          </cell>
          <cell r="C9925" t="str">
            <v xml:space="preserve">M2    </v>
          </cell>
          <cell r="D9925">
            <v>132.35</v>
          </cell>
        </row>
        <row r="9926">
          <cell r="A9926">
            <v>3287</v>
          </cell>
          <cell r="B9926" t="str">
            <v xml:space="preserve">FORRO DE MADEIRA CUMARU/IPE CHAMPANHE OU EQUIVALENTE DA REGIAO, ENCAIXE MACHO/FEMEA COM FRISO, *10 X 1* CM (SEM COLOCACAO)                                                                                                                                                                                                                                                                                                                                                                                </v>
          </cell>
          <cell r="C9926" t="str">
            <v xml:space="preserve">M2    </v>
          </cell>
          <cell r="D9926">
            <v>200</v>
          </cell>
        </row>
        <row r="9927">
          <cell r="A9927">
            <v>3283</v>
          </cell>
          <cell r="B9927" t="str">
            <v xml:space="preserve">FORRO DE MADEIRA PINUS OU EQUIVALENTE DA REGIAO, ENCAIXE MACHO/FEMEA COM FRISO, *10 X 1* CM (SEM COLOCACAO)                                                                                                                                                                                                                                                                                                                                                                                               </v>
          </cell>
          <cell r="C9927" t="str">
            <v xml:space="preserve">M2    </v>
          </cell>
          <cell r="D9927">
            <v>42.01</v>
          </cell>
        </row>
        <row r="9928">
          <cell r="A9928">
            <v>11587</v>
          </cell>
          <cell r="B9928" t="str">
            <v xml:space="preserve">FORRO DE PVC LISO, BRANCO, REGUA DE 10 CM, ESPESSURA APROXIMADA DE 8 MM (COM COLOCACAO / SEM ESTRUTURA METALICA)                                                                                                                                                                                                                                                                                                                                                                                          </v>
          </cell>
          <cell r="C9928" t="str">
            <v xml:space="preserve">M2    </v>
          </cell>
          <cell r="D9928">
            <v>74.150000000000006</v>
          </cell>
        </row>
        <row r="9929">
          <cell r="A9929">
            <v>36225</v>
          </cell>
          <cell r="B9929" t="str">
            <v xml:space="preserve">FORRO DE PVC LISO, BRANCO, REGUA DE 20 CM, ESPESSURA APROXIMADA DE 8 MM, COMPRIMENTO 6 M (SEM COLOCACAO)                                                                                                                                                                                                                                                                                                                                                                                                  </v>
          </cell>
          <cell r="C9929" t="str">
            <v xml:space="preserve">M2    </v>
          </cell>
          <cell r="D9929">
            <v>30.12</v>
          </cell>
        </row>
        <row r="9930">
          <cell r="A9930">
            <v>36230</v>
          </cell>
          <cell r="B9930" t="str">
            <v xml:space="preserve">FORRO DE PVC, FRISADO, BRANCO, REGUA DE 10 CM, ESPESSURA APROXIMADA DE 8 MM E COMPRIMENTO 6 M (SEM COLOCACAO)                                                                                                                                                                                                                                                                                                                                                                                             </v>
          </cell>
          <cell r="C9930" t="str">
            <v xml:space="preserve">M2    </v>
          </cell>
          <cell r="D9930">
            <v>22.13</v>
          </cell>
        </row>
        <row r="9931">
          <cell r="A9931">
            <v>36238</v>
          </cell>
          <cell r="B9931" t="str">
            <v xml:space="preserve">FORRO DE PVC, FRISADO, BRANCO, REGUA DE 20 CM, ESPESSURA APROXIMADA DE 8 MM E COMPRIMENTO 6 M (SEM COLOCACAO)                                                                                                                                                                                                                                                                                                                                                                                             </v>
          </cell>
          <cell r="C9931" t="str">
            <v xml:space="preserve">M2    </v>
          </cell>
          <cell r="D9931">
            <v>21.62</v>
          </cell>
        </row>
        <row r="9932">
          <cell r="A9932">
            <v>39363</v>
          </cell>
          <cell r="B9932" t="str">
            <v xml:space="preserve">FOSSA SEPTICA, SEM FILTRO, EM POLIETILENO DE ALTA DENSIDADE (PEAD), PARA 15 A 30 CONTRIBUINTES, CILINDRICA, COM TAMPA, CAPACIDADE APROXIMADA DE *5500* LITROS (NBR 7229)                                                                                                                                                                                                                                                                                                                                  </v>
          </cell>
          <cell r="C9932" t="str">
            <v xml:space="preserve">UN    </v>
          </cell>
          <cell r="D9932">
            <v>6067.34</v>
          </cell>
        </row>
        <row r="9933">
          <cell r="A9933">
            <v>39361</v>
          </cell>
          <cell r="B9933" t="str">
            <v xml:space="preserve">FOSSA SEPTICA, SEM FILTRO, EM POLIETILENO DE ALTA DENSIDADE (PEAD), PARA 4 A 7 CONTRIBUINTES, CILINDRICA, COM TAMPA, CAPACIDADE APROXIMADA DE *1100* LITROS (NBR 7229)                                                                                                                                                                                                                                                                                                                                    </v>
          </cell>
          <cell r="C9933" t="str">
            <v xml:space="preserve">UN    </v>
          </cell>
          <cell r="D9933">
            <v>1853.61</v>
          </cell>
        </row>
        <row r="9934">
          <cell r="A9934">
            <v>39362</v>
          </cell>
          <cell r="B9934" t="str">
            <v xml:space="preserve">FOSSA SEPTICA, SEM FILTRO, EM POLIETILENO DE ALTA DENSIDADE (PEAD), PARA 8 A 14 CONTRIBUINTES, CILINDRICA, COM TAMPA, CAPACIDADE APROXIMADA DE *3000* LITROS (NBR 7229)                                                                                                                                                                                                                                                                                                                                   </v>
          </cell>
          <cell r="C9934" t="str">
            <v xml:space="preserve">UN    </v>
          </cell>
          <cell r="D9934">
            <v>3274.51</v>
          </cell>
        </row>
        <row r="9935">
          <cell r="A9935">
            <v>39364</v>
          </cell>
          <cell r="B9935" t="str">
            <v xml:space="preserve">FOSSA SEPTICA,SEM FILTRO, EM POLIETILENO DE ALTA DENSIDADE (PEAD), PARA 40 A 52 CONTRIBUINTES, CILINDRICA, COM TAMPA, CAPACIDADE APROXIMADA DE *10000* LITROS (NBR 7229)                                                                                                                                                                                                                                                                                                                                  </v>
          </cell>
          <cell r="C9935" t="str">
            <v xml:space="preserve">UN    </v>
          </cell>
          <cell r="D9935">
            <v>12797.63</v>
          </cell>
        </row>
        <row r="9936">
          <cell r="A9936">
            <v>14576</v>
          </cell>
          <cell r="B9936" t="str">
            <v xml:space="preserve">FRESADORA DE ASFALTO A FRIO SOBRE ESTEIRAS, LARG. FRESAGEM 2,00 M, POT. 410 KW/550 HP                                                                                                                                                                                                                                                                                                                                                                                                                     </v>
          </cell>
          <cell r="C9936" t="str">
            <v xml:space="preserve">UN    </v>
          </cell>
          <cell r="D9936">
            <v>6008274.6399999997</v>
          </cell>
        </row>
        <row r="9937">
          <cell r="A9937">
            <v>13877</v>
          </cell>
          <cell r="B9937" t="str">
            <v xml:space="preserve">FRESADORA DE ASFALTO A FRIO SOBRE RODAS, LARG. FRESAGEM 1,00 M, POT. 155 KW/208 HP                                                                                                                                                                                                                                                                                                                                                                                                                        </v>
          </cell>
          <cell r="C9937" t="str">
            <v xml:space="preserve">UN    </v>
          </cell>
          <cell r="D9937">
            <v>2572052.7599999998</v>
          </cell>
        </row>
        <row r="9938">
          <cell r="A9938">
            <v>7307</v>
          </cell>
          <cell r="B9938" t="str">
            <v xml:space="preserve">FUNDO ANTICORROSIVO PARA METAIS FERROSOS (ZARCAO)                                                                                                                                                                                                                                                                                                                                                                                                                                                         </v>
          </cell>
          <cell r="C9938" t="str">
            <v xml:space="preserve">L     </v>
          </cell>
          <cell r="D9938">
            <v>43.44</v>
          </cell>
        </row>
        <row r="9939">
          <cell r="A9939">
            <v>38122</v>
          </cell>
          <cell r="B9939" t="str">
            <v xml:space="preserve">FUNDO PREPARADOR ACRILICO BASE AGUA                                                                                                                                                                                                                                                                                                                                                                                                                                                                       </v>
          </cell>
          <cell r="C9939" t="str">
            <v xml:space="preserve">L     </v>
          </cell>
          <cell r="D9939">
            <v>23.09</v>
          </cell>
        </row>
        <row r="9940">
          <cell r="A9940">
            <v>43653</v>
          </cell>
          <cell r="B9940" t="str">
            <v xml:space="preserve">FUNDO SINTETICO NIVELADOR BRANCO FOSCO PARA MADEIRA                                                                                                                                                                                                                                                                                                                                                                                                                                                       </v>
          </cell>
          <cell r="C9940" t="str">
            <v xml:space="preserve">L     </v>
          </cell>
          <cell r="D9940">
            <v>47.22</v>
          </cell>
        </row>
        <row r="9941">
          <cell r="A9941">
            <v>38633</v>
          </cell>
          <cell r="B9941" t="str">
            <v xml:space="preserve">FURO PARA TORNEIRA OU OUTROS ACESSORIOS EM BANCADA DE MARMORE/ GRANITO OU OUTRO TIPO DE PEDRA NATURAL                                                                                                                                                                                                                                                                                                                                                                                                     </v>
          </cell>
          <cell r="C9941" t="str">
            <v xml:space="preserve">UN    </v>
          </cell>
          <cell r="D9941">
            <v>10.119999999999999</v>
          </cell>
        </row>
        <row r="9942">
          <cell r="A9942">
            <v>12344</v>
          </cell>
          <cell r="B9942" t="str">
            <v xml:space="preserve">FUSIVEL DIAZED 20 A TAMANHO DII, CAPACIDADE DE INTERRUPCAO DE 50 KA EM VCA E 8 KA EM VCC, TENSAO NOMINAL DE 500 V                                                                                                                                                                                                                                                                                                                                                                                         </v>
          </cell>
          <cell r="C9942" t="str">
            <v xml:space="preserve">UN    </v>
          </cell>
          <cell r="D9942">
            <v>3.28</v>
          </cell>
        </row>
        <row r="9943">
          <cell r="A9943">
            <v>12343</v>
          </cell>
          <cell r="B9943" t="str">
            <v xml:space="preserve">FUSIVEL DIAZED 35 A TAMANHO DIII, CAPACIDADE DE INTERRUPCAO DE 50 KA EM VCA E 8 KA EM VCC, TENSAO NOMINAL DE 500 V                                                                                                                                                                                                                                                                                                                                                                                        </v>
          </cell>
          <cell r="C9943" t="str">
            <v xml:space="preserve">UN    </v>
          </cell>
          <cell r="D9943">
            <v>5.08</v>
          </cell>
        </row>
        <row r="9944">
          <cell r="A9944">
            <v>3295</v>
          </cell>
          <cell r="B9944" t="str">
            <v xml:space="preserve">FUSIVEL NH *36* A 80 AMPERES, TAMANHO 00, CAPACIDADE DE INTERRUPCAO DE 120 KA, TENSAO NOMINAL DE 500 V                                                                                                                                                                                                                                                                                                                                                                                                    </v>
          </cell>
          <cell r="C9944" t="str">
            <v xml:space="preserve">UN    </v>
          </cell>
          <cell r="D9944">
            <v>17.75</v>
          </cell>
        </row>
        <row r="9945">
          <cell r="A9945">
            <v>3302</v>
          </cell>
          <cell r="B9945" t="str">
            <v xml:space="preserve">FUSIVEL NH 100 A TAMANHO 00, CAPACIDADE DE INTERRUPCAO DE 120 KA, TENSAO NOMINAL DE 500 V                                                                                                                                                                                                                                                                                                                                                                                                                 </v>
          </cell>
          <cell r="C9945" t="str">
            <v xml:space="preserve">UN    </v>
          </cell>
          <cell r="D9945">
            <v>18.559999999999999</v>
          </cell>
        </row>
        <row r="9946">
          <cell r="A9946">
            <v>3297</v>
          </cell>
          <cell r="B9946" t="str">
            <v xml:space="preserve">FUSIVEL NH 125 A TAMANHO 00, CAPACIDADE DE INTERRUPCAO DE 120 KA, TENSAO NOMINAL DE 500 V                                                                                                                                                                                                                                                                                                                                                                                                                 </v>
          </cell>
          <cell r="C9946" t="str">
            <v xml:space="preserve">UN    </v>
          </cell>
          <cell r="D9946">
            <v>19.809999999999999</v>
          </cell>
        </row>
        <row r="9947">
          <cell r="A9947">
            <v>3294</v>
          </cell>
          <cell r="B9947" t="str">
            <v xml:space="preserve">FUSIVEL NH 160 A TAMANHO 00, CAPACIDADE DE INTERRUPCAO DE 120 KA, TENSAO NOMINAL DE 500 V                                                                                                                                                                                                                                                                                                                                                                                                                 </v>
          </cell>
          <cell r="C9947" t="str">
            <v xml:space="preserve">UN    </v>
          </cell>
          <cell r="D9947">
            <v>20.12</v>
          </cell>
        </row>
        <row r="9948">
          <cell r="A9948">
            <v>3292</v>
          </cell>
          <cell r="B9948" t="str">
            <v xml:space="preserve">FUSIVEL NH 20 A TAMANHO 000, CAPACIDADE DE INTERRUPCAO DE 120 KA, TENSAO NOMINAL DE 500 V                                                                                                                                                                                                                                                                                                                                                                                                                 </v>
          </cell>
          <cell r="C9948" t="str">
            <v xml:space="preserve">UN    </v>
          </cell>
          <cell r="D9948">
            <v>18.899999999999999</v>
          </cell>
        </row>
        <row r="9949">
          <cell r="A9949">
            <v>3298</v>
          </cell>
          <cell r="B9949" t="str">
            <v xml:space="preserve">FUSIVEL NH 200 A 250 AMPERES, TAMANHO 1, CAPACIDADE DE INTERRUPCAO DE 120 KA, TENSAO NOMINAL DE 500 V                                                                                                                                                                                                                                                                                                                                                                                                     </v>
          </cell>
          <cell r="C9949" t="str">
            <v xml:space="preserve">UN    </v>
          </cell>
          <cell r="D9949">
            <v>44.29</v>
          </cell>
        </row>
        <row r="9950">
          <cell r="A9950">
            <v>34802</v>
          </cell>
          <cell r="B9950" t="str">
            <v xml:space="preserve">GABIAO MANTA (COLCHAO) MALHA HEXAGONAL 6 X 8 CM (ZN/AL REVESTIDO COM POLIMERO), DIMENSOES 4,0 X 2,0 X 0,17 M (C X L X A) FIO 2 MM                                                                                                                                                                                                                                                                                                                                                                         </v>
          </cell>
          <cell r="C9950" t="str">
            <v xml:space="preserve">UN    </v>
          </cell>
          <cell r="D9950">
            <v>1646.52</v>
          </cell>
        </row>
        <row r="9951">
          <cell r="A9951">
            <v>11588</v>
          </cell>
          <cell r="B9951" t="str">
            <v xml:space="preserve">GABIAO MANTA (COLCHAO) MALHA HEXAGONAL 6 X 8 CM (ZN/AL REVESTIDO COM POLIMERO), FIO 2 MM, DIMENSOES 4,0 X 2,0 X 0,23 M (C X L X A)                                                                                                                                                                                                                                                                                                                                                                        </v>
          </cell>
          <cell r="C9951" t="str">
            <v xml:space="preserve">UN    </v>
          </cell>
          <cell r="D9951">
            <v>1776.32</v>
          </cell>
        </row>
        <row r="9952">
          <cell r="A9952">
            <v>34383</v>
          </cell>
          <cell r="B9952" t="str">
            <v xml:space="preserve">GABIAO MANTA (COLCHAO) MALHA HEXAGONAL 6 X 8 CM (ZN/AL REVESTIDO COM POLIMERO), FIO 2 MM, DIMENSOES 4,0 X 2,0 X 0,3 M (C X L X A)                                                                                                                                                                                                                                                                                                                                                                         </v>
          </cell>
          <cell r="C9952" t="str">
            <v xml:space="preserve">UN    </v>
          </cell>
          <cell r="D9952">
            <v>1954.08</v>
          </cell>
        </row>
        <row r="9953">
          <cell r="A9953">
            <v>40451</v>
          </cell>
          <cell r="B9953" t="str">
            <v xml:space="preserve">GABIAO MANTA (COLCHAO) MALHA HEXAGONAL 6 X 8 CM (ZN/AL REVESTIDO COM POLIMERO), FIO 2,0 MM, DIMENSOES 5,0 X 2,0 X 0,17 M (C X L X A)                                                                                                                                                                                                                                                                                                                                                                      </v>
          </cell>
          <cell r="C9953" t="str">
            <v xml:space="preserve">M2    </v>
          </cell>
          <cell r="D9953">
            <v>157.94999999999999</v>
          </cell>
        </row>
        <row r="9954">
          <cell r="A9954">
            <v>40453</v>
          </cell>
          <cell r="B9954" t="str">
            <v xml:space="preserve">GABIAO MANTA (COLCHAO) MALHA HEXAGONAL 6 X 8 CM (ZN/AL REVESTIDO COM POLIMERO), FIO 2,0 MM, DIMENSOES 5,0 X 2,0 X 0,23 M (C X L X A)                                                                                                                                                                                                                                                                                                                                                                      </v>
          </cell>
          <cell r="C9954" t="str">
            <v xml:space="preserve">M2    </v>
          </cell>
          <cell r="D9954">
            <v>170.9</v>
          </cell>
        </row>
        <row r="9955">
          <cell r="A9955">
            <v>40452</v>
          </cell>
          <cell r="B9955" t="str">
            <v xml:space="preserve">GABIAO MANTA (COLCHAO) MALHA HEXAGONAL 6 X 8 CM (ZN/AL REVESTIDO COM POLIMERO), FIO 2,0 MM, DIMENSOES 5,0 X 2,0 X 0,30 M (C X L X A)                                                                                                                                                                                                                                                                                                                                                                      </v>
          </cell>
          <cell r="C9955" t="str">
            <v xml:space="preserve">M2    </v>
          </cell>
          <cell r="D9955">
            <v>187.46</v>
          </cell>
        </row>
        <row r="9956">
          <cell r="A9956">
            <v>11594</v>
          </cell>
          <cell r="B9956" t="str">
            <v xml:space="preserve">GABIAO SACO MALHA HEXAGONAL 8 X 10 CM (ZN/AL REVESTIDO COM POLIMERO), FIO 2,4 MM, DIMENSOES 3,0 X 0,65 M                                                                                                                                                                                                                                                                                                                                                                                                  </v>
          </cell>
          <cell r="C9956" t="str">
            <v xml:space="preserve">UN    </v>
          </cell>
          <cell r="D9956">
            <v>566.16999999999996</v>
          </cell>
        </row>
        <row r="9957">
          <cell r="A9957">
            <v>3311</v>
          </cell>
          <cell r="B9957" t="str">
            <v xml:space="preserve">GABIAO SACO MALHA HEXAGONAL 8 X 10 CM (ZN/AL REVESTIDO COM POLIMERO), FIO 2,4 MM, H = 0,65 M                                                                                                                                                                                                                                                                                                                                                                                                              </v>
          </cell>
          <cell r="C9957" t="str">
            <v xml:space="preserve">M3    </v>
          </cell>
          <cell r="D9957">
            <v>566.16999999999996</v>
          </cell>
        </row>
        <row r="9958">
          <cell r="A9958">
            <v>11599</v>
          </cell>
          <cell r="B9958" t="str">
            <v xml:space="preserve">GABIAO SACO MALHA HEXAGONAL 8 X 10 CM (ZN/AL), FIO 2,7 MM, DIMENSOES 4,0 X 0,65 M                                                                                                                                                                                                                                                                                                                                                                                                                         </v>
          </cell>
          <cell r="C9958" t="str">
            <v xml:space="preserve">UN    </v>
          </cell>
          <cell r="D9958">
            <v>752.93</v>
          </cell>
        </row>
        <row r="9959">
          <cell r="A9959">
            <v>11593</v>
          </cell>
          <cell r="B9959" t="str">
            <v xml:space="preserve">GABIAO TIPO CAIXA MALHA HEXAGONAL 8 X 10 CM (ZN/AL REVESTIDO COM POLIMERO), FIO 2,4 MM, DIMENSOES 2,0 X 1,0 X 1,0 M (C X L X A)                                                                                                                                                                                                                                                                                                                                                                           </v>
          </cell>
          <cell r="C9959" t="str">
            <v xml:space="preserve">UN    </v>
          </cell>
          <cell r="D9959">
            <v>1055.57</v>
          </cell>
        </row>
        <row r="9960">
          <cell r="A9960">
            <v>3314</v>
          </cell>
          <cell r="B9960" t="str">
            <v xml:space="preserve">GABIAO TIPO CAIXA MALHA HEXAGONAL 8 X 10 CM (ZN/AL REVESTIDO COM POLIMERO), FIO 2,4 MM, H = 0,50 M                                                                                                                                                                                                                                                                                                                                                                                                        </v>
          </cell>
          <cell r="C9960" t="str">
            <v xml:space="preserve">M3    </v>
          </cell>
          <cell r="D9960">
            <v>754.95</v>
          </cell>
        </row>
        <row r="9961">
          <cell r="A9961">
            <v>11597</v>
          </cell>
          <cell r="B9961" t="str">
            <v xml:space="preserve">GABIAO TIPO CAIXA MALHA HEXAGONAL 8 X 10 CM (ZN/AL), FIO 2,7 MM, DIMENSOES 2,0 X 1,0 X 1,0 M (C X L X A)                                                                                                                                                                                                                                                                                                                                                                                                  </v>
          </cell>
          <cell r="C9961" t="str">
            <v xml:space="preserve">UN    </v>
          </cell>
          <cell r="D9961">
            <v>877.91</v>
          </cell>
        </row>
        <row r="9962">
          <cell r="A9962">
            <v>3309</v>
          </cell>
          <cell r="B9962" t="str">
            <v xml:space="preserve">GABIAO TIPO CAIXA MALHA HEXAGONAL 8 X 10 CM (ZN/AL), FIO 2,7 MM, H = 0,50 M                                                                                                                                                                                                                                                                                                                                                                                                                               </v>
          </cell>
          <cell r="C9962" t="str">
            <v xml:space="preserve">M3    </v>
          </cell>
          <cell r="D9962">
            <v>599.53</v>
          </cell>
        </row>
        <row r="9963">
          <cell r="A9963">
            <v>34612</v>
          </cell>
          <cell r="B9963" t="str">
            <v xml:space="preserve">GABIAO TIPO CAIXA PARA SOLO REFORCADO, MALHA HEXAGONAL DE DUPLA TORCAO 8 X 10 CM (ZN/AL REVESTIDO COM POLIMERO), FIO 2,7 MM, DIMENSOES 2,0 X 1,0 X 0,5 M, COM CAUDA DE 3,0 M                                                                                                                                                                                                                                                                                                                              </v>
          </cell>
          <cell r="C9963" t="str">
            <v xml:space="preserve">UN    </v>
          </cell>
          <cell r="D9963">
            <v>1085.82</v>
          </cell>
        </row>
        <row r="9964">
          <cell r="A9964">
            <v>34635</v>
          </cell>
          <cell r="B9964" t="str">
            <v xml:space="preserve">GABIAO TIPO CAIXA PARA SOLO REFORCADO, MALHA HEXAGONAL DE DUPLA TORCAO 8 X 10 CM (ZN/AL REVESTIDO COM POLIMERO), FIO 2,7 MM, DIMENSOES 2,0 X 1,0 X 1,0 M, COM CAUDA DE 3,0 M                                                                                                                                                                                                                                                                                                                              </v>
          </cell>
          <cell r="C9964" t="str">
            <v xml:space="preserve">UN    </v>
          </cell>
          <cell r="D9964">
            <v>1396.31</v>
          </cell>
        </row>
        <row r="9965">
          <cell r="A9965">
            <v>34633</v>
          </cell>
          <cell r="B9965" t="str">
            <v xml:space="preserve">GABIAO TIPO CAIXA PARA SOLO REFORCADO, MALHA HEXAGONAL DE DUPLA TORCAO 8 X 10 CM (ZN/AL REVESTIDO COM POLIMERO), FIO 2,7 MM, DIMENSOES 2,0 X 1,0 X 1,0 M, COM CAUDA DE 4,0 M                                                                                                                                                                                                                                                                                                                              </v>
          </cell>
          <cell r="C9965" t="str">
            <v xml:space="preserve">UN    </v>
          </cell>
          <cell r="D9965">
            <v>1539.1</v>
          </cell>
        </row>
        <row r="9966">
          <cell r="A9966">
            <v>40440</v>
          </cell>
          <cell r="B9966" t="str">
            <v xml:space="preserve">GABIAO TIPO CAIXA PARA SOLO REFORCADO, MALHA HEXAGONAL 8 X 10 CM (ZN/AL REVESTIDO COM POLIMERO), FIO 2,7 MM, DIMENSOES 2,0 X 1,0 X 0,5 M, COM CAUDA DE 4,0 M                                                                                                                                                                                                                                                                                                                                              </v>
          </cell>
          <cell r="C9966" t="str">
            <v xml:space="preserve">M3    </v>
          </cell>
          <cell r="D9966">
            <v>786.35</v>
          </cell>
        </row>
        <row r="9967">
          <cell r="A9967">
            <v>40441</v>
          </cell>
          <cell r="B9967" t="str">
            <v xml:space="preserve">GABIAO TIPO CAIXA PARA SOLO REFORCADO, MALHA HEXAGONAL 8 X 10 CM (ZN/AL REVESTIDO COM POLIMERO), FIO 2,7 MM, DIMENSOES 2,0 X 1,0 X 1,0 M, COM CAUDA DE 4,0 M                                                                                                                                                                                                                                                                                                                                              </v>
          </cell>
          <cell r="C9967" t="str">
            <v xml:space="preserve">M3    </v>
          </cell>
          <cell r="D9967">
            <v>502.04</v>
          </cell>
        </row>
        <row r="9968">
          <cell r="A9968">
            <v>40449</v>
          </cell>
          <cell r="B9968" t="str">
            <v xml:space="preserve">GABIAO TIPO CAIXA TRAPEZOIDAL, MALHA HEXAGONAL 10 X 12 CM (ZN/AL REVESTIDO COM POLIMERO) FIO 2,7 MM, FACE COM 65 GRAUS, COM GEOSSINTETICO, DIMENSOES 2,0 X 1,5 X 1,0 M (C X L X A)                                                                                                                                                                                                                                                                                                                        </v>
          </cell>
          <cell r="C9968" t="str">
            <v xml:space="preserve">M3    </v>
          </cell>
          <cell r="D9968">
            <v>422.05</v>
          </cell>
        </row>
        <row r="9969">
          <cell r="A9969">
            <v>34800</v>
          </cell>
          <cell r="B9969" t="str">
            <v xml:space="preserve">GABIAO TIPO CAIXA, MALHA HEXAGONAL 8 X 10 CM (ZN/AL REVESTIDO COM POLIMERO), FIO DE 2,4 MM, DIMENSOES 2,0 X 1,0 X 1,0 M (C X L X A)                                                                                                                                                                                                                                                                                                                                                                       </v>
          </cell>
          <cell r="C9969" t="str">
            <v xml:space="preserve">M3    </v>
          </cell>
          <cell r="D9969">
            <v>527.78</v>
          </cell>
        </row>
        <row r="9970">
          <cell r="A9970">
            <v>11592</v>
          </cell>
          <cell r="B9970" t="str">
            <v xml:space="preserve">GABIAO TIPO CAIXA, MALHA HEXAGONAL 8 X 10 CM (ZN/AL REVESTIDO COM POLIMERO), FIO 2,4 MM, DIMENSOES 2,0 X 1,0 X 0,5 M (C X L X A)                                                                                                                                                                                                                                                                                                                                                                          </v>
          </cell>
          <cell r="C9970" t="str">
            <v xml:space="preserve">UN    </v>
          </cell>
          <cell r="D9970">
            <v>754.95</v>
          </cell>
        </row>
        <row r="9971">
          <cell r="A9971">
            <v>40438</v>
          </cell>
          <cell r="B9971" t="str">
            <v xml:space="preserve">GABIAO TIPO CAIXA, MALHA HEXAGONAL 8 X 10 CM (ZN/AL), FIO DE 2,7 MM, DIMENSOES 2,0 X 1,0 X 1,0 M (C X L X A)                                                                                                                                                                                                                                                                                                                                                                                              </v>
          </cell>
          <cell r="C9971" t="str">
            <v xml:space="preserve">M3    </v>
          </cell>
          <cell r="D9971">
            <v>351.62</v>
          </cell>
        </row>
        <row r="9972">
          <cell r="A9972">
            <v>40436</v>
          </cell>
          <cell r="B9972" t="str">
            <v xml:space="preserve">GABIAO TIPO CAIXA, MALHA HEXAGONAL 8 X 10 CM (ZN/AL), FIO DE 2,7 MM, DIMENSOES 5,0 X 1,0 X 1,0 M (C X L X A)                                                                                                                                                                                                                                                                                                                                                                                              </v>
          </cell>
          <cell r="C9972" t="str">
            <v xml:space="preserve">M3    </v>
          </cell>
          <cell r="D9972">
            <v>438.44</v>
          </cell>
        </row>
        <row r="9973">
          <cell r="A9973">
            <v>11596</v>
          </cell>
          <cell r="B9973" t="str">
            <v xml:space="preserve">GABIAO TIPO CAIXA, MALHA HEXAGONAL 8 X 10 CM (ZN/AL), FIO 2,7 MM, DIMENSOES 2,0 X 1,0 X 0,5 M (C X L X A)                                                                                                                                                                                                                                                                                                                                                                                                 </v>
          </cell>
          <cell r="C9973" t="str">
            <v xml:space="preserve">UN    </v>
          </cell>
          <cell r="D9973">
            <v>599.53</v>
          </cell>
        </row>
        <row r="9974">
          <cell r="A9974">
            <v>4315</v>
          </cell>
          <cell r="B9974" t="str">
            <v xml:space="preserve">GANCHO CHATO EM ACO GALVANIZADO, L = 110 MM, RECOBRIMENTO = 100MM, SECAO 1/8 X 1/2" (3 MM X 12 MM), PARA FIXAR TELHA DE FIBROCIMENTO ONDULADA                                                                                                                                                                                                                                                                                                                                                             </v>
          </cell>
          <cell r="C9974" t="str">
            <v xml:space="preserve">UN    </v>
          </cell>
          <cell r="D9974">
            <v>2.4500000000000002</v>
          </cell>
        </row>
        <row r="9975">
          <cell r="A9975">
            <v>402</v>
          </cell>
          <cell r="B9975" t="str">
            <v xml:space="preserve">GANCHO OLHAL EM ACO GALVANIZADO, ESPESSURA 16MM, ABERTURA 21MM                                                                                                                                                                                                                                                                                                                                                                                                                                            </v>
          </cell>
          <cell r="C9975" t="str">
            <v xml:space="preserve">UN    </v>
          </cell>
          <cell r="D9975">
            <v>17.36</v>
          </cell>
        </row>
        <row r="9976">
          <cell r="A9976">
            <v>4226</v>
          </cell>
          <cell r="B9976" t="str">
            <v xml:space="preserve">GAS DE COZINHA - GLP                                                                                                                                                                                                                                                                                                                                                                                                                                                                                      </v>
          </cell>
          <cell r="C9976" t="str">
            <v xml:space="preserve">KG    </v>
          </cell>
          <cell r="D9976">
            <v>7.39</v>
          </cell>
        </row>
        <row r="9977">
          <cell r="A9977">
            <v>4222</v>
          </cell>
          <cell r="B9977" t="str">
            <v xml:space="preserve">GASOLINA COMUM                                                                                                                                                                                                                                                                                                                                                                                                                                                                                            </v>
          </cell>
          <cell r="C9977" t="str">
            <v xml:space="preserve">L     </v>
          </cell>
          <cell r="D9977">
            <v>6.19</v>
          </cell>
        </row>
        <row r="9978">
          <cell r="A9978">
            <v>34804</v>
          </cell>
          <cell r="B9978" t="str">
            <v xml:space="preserve">GEOGRELHA TECIDA COM FILAMENTOS DE POLIESTER + PVC, RESISTENCIA LONGITUDINAL: 90 KN/M, RESISTENCIA TRANSVERSAL: 30 KN/M, ALONGAMENTO = 12 POR CENTO                                                                                                                                                                                                                                                                                                                                                       </v>
          </cell>
          <cell r="C9978" t="str">
            <v xml:space="preserve">M2    </v>
          </cell>
          <cell r="D9978">
            <v>63.73</v>
          </cell>
        </row>
        <row r="9979">
          <cell r="A9979">
            <v>4013</v>
          </cell>
          <cell r="B9979" t="str">
            <v xml:space="preserve">GEOTEXTIL NAO TECIDO AGULHADO DE FILAMENTOS CONTINUOS 100% POLIESTER, RESITENCIA A TRACAO = 09 KN/M                                                                                                                                                                                                                                                                                                                                                                                                       </v>
          </cell>
          <cell r="C9979" t="str">
            <v xml:space="preserve">M2    </v>
          </cell>
          <cell r="D9979">
            <v>7.96</v>
          </cell>
        </row>
        <row r="9980">
          <cell r="A9980">
            <v>4011</v>
          </cell>
          <cell r="B9980" t="str">
            <v xml:space="preserve">GEOTEXTIL NAO TECIDO AGULHADO DE FILAMENTOS CONTINUOS 100% POLIESTER, RESITENCIA A TRACAO = 10 KN/M                                                                                                                                                                                                                                                                                                                                                                                                       </v>
          </cell>
          <cell r="C9980" t="str">
            <v xml:space="preserve">M2    </v>
          </cell>
          <cell r="D9980">
            <v>8.89</v>
          </cell>
        </row>
        <row r="9981">
          <cell r="A9981">
            <v>4021</v>
          </cell>
          <cell r="B9981" t="str">
            <v xml:space="preserve">GEOTEXTIL NAO TECIDO AGULHADO DE FILAMENTOS CONTINUOS 100% POLIESTER, RESITENCIA A TRACAO = 14 KN/M                                                                                                                                                                                                                                                                                                                                                                                                       </v>
          </cell>
          <cell r="C9981" t="str">
            <v xml:space="preserve">M2    </v>
          </cell>
          <cell r="D9981">
            <v>11.09</v>
          </cell>
        </row>
        <row r="9982">
          <cell r="A9982">
            <v>4019</v>
          </cell>
          <cell r="B9982" t="str">
            <v xml:space="preserve">GEOTEXTIL NAO TECIDO AGULHADO DE FILAMENTOS CONTINUOS 100% POLIESTER, RESITENCIA A TRACAO = 16 KN/M                                                                                                                                                                                                                                                                                                                                                                                                       </v>
          </cell>
          <cell r="C9982" t="str">
            <v xml:space="preserve">M2    </v>
          </cell>
          <cell r="D9982">
            <v>13.31</v>
          </cell>
        </row>
        <row r="9983">
          <cell r="A9983">
            <v>4012</v>
          </cell>
          <cell r="B9983" t="str">
            <v xml:space="preserve">GEOTEXTIL NAO TECIDO AGULHADO DE FILAMENTOS CONTINUOS 100% POLIESTER, RESITENCIA A TRACAO = 21 KN/M                                                                                                                                                                                                                                                                                                                                                                                                       </v>
          </cell>
          <cell r="C9983" t="str">
            <v xml:space="preserve">M2    </v>
          </cell>
          <cell r="D9983">
            <v>17.829999999999998</v>
          </cell>
        </row>
        <row r="9984">
          <cell r="A9984">
            <v>4020</v>
          </cell>
          <cell r="B9984" t="str">
            <v xml:space="preserve">GEOTEXTIL NAO TECIDO AGULHADO DE FILAMENTOS CONTINUOS 100% POLIESTER, RESITENCIA A TRACAO = 26 KN/M                                                                                                                                                                                                                                                                                                                                                                                                       </v>
          </cell>
          <cell r="C9984" t="str">
            <v xml:space="preserve">M2    </v>
          </cell>
          <cell r="D9984">
            <v>22.33</v>
          </cell>
        </row>
        <row r="9985">
          <cell r="A9985">
            <v>4018</v>
          </cell>
          <cell r="B9985" t="str">
            <v xml:space="preserve">GEOTEXTIL NAO TECIDO AGULHADO DE FILAMENTOS CONTINUOS 100% POLIESTER, RESITENCIA A TRACAO = 31 KN/M                                                                                                                                                                                                                                                                                                                                                                                                       </v>
          </cell>
          <cell r="C9985" t="str">
            <v xml:space="preserve">M2    </v>
          </cell>
          <cell r="D9985">
            <v>26.75</v>
          </cell>
        </row>
        <row r="9986">
          <cell r="A9986">
            <v>36498</v>
          </cell>
          <cell r="B9986" t="str">
            <v xml:space="preserve">GERADOR PORTATIL MONOFASICO, POTENCIA 5500 VA, MOTOR A GASOLINA, POTENCIA DO MOTOR 13 CV                                                                                                                                                                                                                                                                                                                                                                                                                  </v>
          </cell>
          <cell r="C9986" t="str">
            <v xml:space="preserve">UN    </v>
          </cell>
          <cell r="D9986">
            <v>8600.61</v>
          </cell>
        </row>
        <row r="9987">
          <cell r="A9987">
            <v>12872</v>
          </cell>
          <cell r="B9987" t="str">
            <v xml:space="preserve">GESSEIRO (HORISTA)                                                                                                                                                                                                                                                                                                                                                                                                                                                                                        </v>
          </cell>
          <cell r="C9987" t="str">
            <v xml:space="preserve">H     </v>
          </cell>
          <cell r="D9987">
            <v>13.72</v>
          </cell>
        </row>
        <row r="9988">
          <cell r="A9988">
            <v>41075</v>
          </cell>
          <cell r="B9988" t="str">
            <v xml:space="preserve">GESSEIRO (MENSALISTA)                                                                                                                                                                                                                                                                                                                                                                                                                                                                                     </v>
          </cell>
          <cell r="C9988" t="str">
            <v xml:space="preserve">MES   </v>
          </cell>
          <cell r="D9988">
            <v>2404.8200000000002</v>
          </cell>
        </row>
        <row r="9989">
          <cell r="A9989">
            <v>44324</v>
          </cell>
          <cell r="B9989" t="str">
            <v xml:space="preserve">GESSO COLA, EM PO, PARA FIXACAO DE MOLDURAS, SANCAS E BLOCOS DE GESSO                                                                                                                                                                                                                                                                                                                                                                                                                                     </v>
          </cell>
          <cell r="C9989" t="str">
            <v xml:space="preserve">KG    </v>
          </cell>
          <cell r="D9989">
            <v>2.68</v>
          </cell>
        </row>
        <row r="9990">
          <cell r="A9990">
            <v>3315</v>
          </cell>
          <cell r="B9990" t="str">
            <v xml:space="preserve">GESSO EM PO PARA REVESTIMENTOS/MOLDURAS/SANCAS E USO GERAL                                                                                                                                                                                                                                                                                                                                                                                                                                                </v>
          </cell>
          <cell r="C9990" t="str">
            <v xml:space="preserve">KG    </v>
          </cell>
          <cell r="D9990">
            <v>0.77</v>
          </cell>
        </row>
        <row r="9991">
          <cell r="A9991">
            <v>36870</v>
          </cell>
          <cell r="B9991" t="str">
            <v xml:space="preserve">GESSO PROJETADO                                                                                                                                                                                                                                                                                                                                                                                                                                                                                           </v>
          </cell>
          <cell r="C9991" t="str">
            <v xml:space="preserve">KG    </v>
          </cell>
          <cell r="D9991">
            <v>0.6</v>
          </cell>
        </row>
        <row r="9992">
          <cell r="A9992">
            <v>5092</v>
          </cell>
          <cell r="B9992" t="str">
            <v xml:space="preserve">GONZO DE EMBUTIR, EM LATAO / ZAMAC, *20 X 48* MM, PARA JANELA BASCULANTE / PIVOTANTE, JOGO COM 4 PECAS (PAR) - INCLUI PARAFUSOS                                                                                                                                                                                                                                                                                                                                                                           </v>
          </cell>
          <cell r="C9992" t="str">
            <v xml:space="preserve">PAR   </v>
          </cell>
          <cell r="D9992">
            <v>17</v>
          </cell>
        </row>
        <row r="9993">
          <cell r="A9993">
            <v>11462</v>
          </cell>
          <cell r="B9993" t="str">
            <v xml:space="preserve">GONZO DE SOBREPOR, EM LATAO / ZAMAC, PARA JANELA PIVOTANTE - INCLUI PARAFUSOS                                                                                                                                                                                                                                                                                                                                                                                                                             </v>
          </cell>
          <cell r="C9993" t="str">
            <v xml:space="preserve">PAR   </v>
          </cell>
          <cell r="D9993">
            <v>17.39</v>
          </cell>
        </row>
        <row r="9994">
          <cell r="A9994">
            <v>36529</v>
          </cell>
          <cell r="B9994" t="str">
            <v xml:space="preserve">GRADE DE DISCOS COM CONTROLE REMOTO, REBOCAVEL, COM 24 DISCOS 24" X 6 MM, COM PNEUS PARA TRANSPORTE                                                                                                                                                                                                                                                                                                                                                                                                       </v>
          </cell>
          <cell r="C9994" t="str">
            <v xml:space="preserve">UN    </v>
          </cell>
          <cell r="D9994">
            <v>62627.55</v>
          </cell>
        </row>
        <row r="9995">
          <cell r="A9995">
            <v>3318</v>
          </cell>
          <cell r="B9995" t="str">
            <v xml:space="preserve">GRADE DE DISCOS MECANICA 20X24" COM 20 DISCOS 24" X 6MM COM PNEUS PARA TRANSPORTE                                                                                                                                                                                                                                                                                                                                                                                                                         </v>
          </cell>
          <cell r="C9995" t="str">
            <v xml:space="preserve">UN    </v>
          </cell>
          <cell r="D9995">
            <v>49100</v>
          </cell>
        </row>
        <row r="9996">
          <cell r="A9996">
            <v>3324</v>
          </cell>
          <cell r="B9996" t="str">
            <v xml:space="preserve">GRAMA BATATAIS EM PLACAS, SEM PLANTIO                                                                                                                                                                                                                                                                                                                                                                                                                                                                     </v>
          </cell>
          <cell r="C9996" t="str">
            <v xml:space="preserve">M2    </v>
          </cell>
          <cell r="D9996">
            <v>9.92</v>
          </cell>
        </row>
        <row r="9997">
          <cell r="A9997">
            <v>3322</v>
          </cell>
          <cell r="B9997" t="str">
            <v xml:space="preserve">GRAMA ESMERALDA OU SAO CARLOS OU CURITIBANA, EM PLACAS, SEM PLANTIO                                                                                                                                                                                                                                                                                                                                                                                                                                       </v>
          </cell>
          <cell r="C9997" t="str">
            <v xml:space="preserve">M2    </v>
          </cell>
          <cell r="D9997">
            <v>13.9</v>
          </cell>
        </row>
        <row r="9998">
          <cell r="A9998">
            <v>5076</v>
          </cell>
          <cell r="B9998" t="str">
            <v xml:space="preserve">GRAMPO DE ACO POLIDO 1" X 9                                                                                                                                                                                                                                                                                                                                                                                                                                                                               </v>
          </cell>
          <cell r="C9998" t="str">
            <v xml:space="preserve">KG    </v>
          </cell>
          <cell r="D9998">
            <v>20.55</v>
          </cell>
        </row>
        <row r="9999">
          <cell r="A9999">
            <v>5077</v>
          </cell>
          <cell r="B9999" t="str">
            <v xml:space="preserve">GRAMPO DE ACO POLIDO 7/8" X 9                                                                                                                                                                                                                                                                                                                                                                                                                                                                             </v>
          </cell>
          <cell r="C9999" t="str">
            <v xml:space="preserve">KG    </v>
          </cell>
          <cell r="D9999">
            <v>22.71</v>
          </cell>
        </row>
        <row r="10000">
          <cell r="A10000">
            <v>11837</v>
          </cell>
          <cell r="B10000" t="str">
            <v xml:space="preserve">GRAMPO LINHA VIVA DE LATAO ESTANHADO, DIAMETRO DO CONDUTOR PRINCIPAL DE 10 A 120 MM2, DIAMETRO DA DERIVACAO DE 10 A 70 MM2                                                                                                                                                                                                                                                                                                                                                                                </v>
          </cell>
          <cell r="C10000" t="str">
            <v xml:space="preserve">UN    </v>
          </cell>
          <cell r="D10000">
            <v>68.45</v>
          </cell>
        </row>
        <row r="10001">
          <cell r="A10001">
            <v>38055</v>
          </cell>
          <cell r="B10001" t="str">
            <v xml:space="preserve">GRAMPO METALICO TIPO OLHAL PARA HASTE DE ATERRAMENTO DE 1/2", CONDUTOR DE *10* A 50 MM2                                                                                                                                                                                                                                                                                                                                                                                                                   </v>
          </cell>
          <cell r="C10001" t="str">
            <v xml:space="preserve">UN    </v>
          </cell>
          <cell r="D10001">
            <v>6.21</v>
          </cell>
        </row>
        <row r="10002">
          <cell r="A10002">
            <v>415</v>
          </cell>
          <cell r="B10002" t="str">
            <v xml:space="preserve">GRAMPO METALICO TIPO OLHAL PARA HASTE DE ATERRAMENTO DE 1", CONDUTOR DE *10* A 50 MM2                                                                                                                                                                                                                                                                                                                                                                                                                     </v>
          </cell>
          <cell r="C10002" t="str">
            <v xml:space="preserve">UN    </v>
          </cell>
          <cell r="D10002">
            <v>28.07</v>
          </cell>
        </row>
        <row r="10003">
          <cell r="A10003">
            <v>416</v>
          </cell>
          <cell r="B10003" t="str">
            <v xml:space="preserve">GRAMPO METALICO TIPO OLHAL PARA HASTE DE ATERRAMENTO DE 3/4", CONDUTOR DE *10* A 50 MM2                                                                                                                                                                                                                                                                                                                                                                                                                   </v>
          </cell>
          <cell r="C10003" t="str">
            <v xml:space="preserve">UN    </v>
          </cell>
          <cell r="D10003">
            <v>10.27</v>
          </cell>
        </row>
        <row r="10004">
          <cell r="A10004">
            <v>425</v>
          </cell>
          <cell r="B10004" t="str">
            <v xml:space="preserve">GRAMPO METALICO TIPO OLHAL PARA HASTE DE ATERRAMENTO DE 5/8", CONDUTOR DE *10* A 50 MM2                                                                                                                                                                                                                                                                                                                                                                                                                   </v>
          </cell>
          <cell r="C10004" t="str">
            <v xml:space="preserve">UN    </v>
          </cell>
          <cell r="D10004">
            <v>6.37</v>
          </cell>
        </row>
        <row r="10005">
          <cell r="A10005">
            <v>426</v>
          </cell>
          <cell r="B10005" t="str">
            <v xml:space="preserve">GRAMPO METALICO TIPO U PARA HASTE DE ATERRAMENTO DE ATE 3/4", CONDUTOR DE 10 A 25 MM2                                                                                                                                                                                                                                                                                                                                                                                                                     </v>
          </cell>
          <cell r="C10005" t="str">
            <v xml:space="preserve">UN    </v>
          </cell>
          <cell r="D10005">
            <v>35.08</v>
          </cell>
        </row>
        <row r="10006">
          <cell r="A10006">
            <v>38056</v>
          </cell>
          <cell r="B10006" t="str">
            <v xml:space="preserve">GRAMPO METALICO TIPO U PARA HASTE DE ATERRAMENTO DE ATE 5/8", CONDUTOR DE 10 A 25 MM2                                                                                                                                                                                                                                                                                                                                                                                                                     </v>
          </cell>
          <cell r="C10006" t="str">
            <v xml:space="preserve">UN    </v>
          </cell>
          <cell r="D10006">
            <v>34.26</v>
          </cell>
        </row>
        <row r="10007">
          <cell r="A10007">
            <v>1564</v>
          </cell>
          <cell r="B10007" t="str">
            <v xml:space="preserve">GRAMPO PARALELO METALICO PARA CABO DE 6 A 50 MM2, COM 2 PARAFUSOS                                                                                                                                                                                                                                                                                                                                                                                                                                         </v>
          </cell>
          <cell r="C10007" t="str">
            <v xml:space="preserve">UN    </v>
          </cell>
          <cell r="D10007">
            <v>13.07</v>
          </cell>
        </row>
        <row r="10008">
          <cell r="A10008">
            <v>11032</v>
          </cell>
          <cell r="B10008" t="str">
            <v xml:space="preserve">GRAMPO U DE 5/8" N8 EM ACO GALVANIZADO                                                                                                                                                                                                                                                                                                                                                                                                                                                                    </v>
          </cell>
          <cell r="C10008" t="str">
            <v xml:space="preserve">UN    </v>
          </cell>
          <cell r="D10008">
            <v>13.8</v>
          </cell>
        </row>
        <row r="10009">
          <cell r="A10009">
            <v>36786</v>
          </cell>
          <cell r="B10009" t="str">
            <v xml:space="preserve">GRANALHA DE ACO, ANGULAR (GRIT), PARA JATEAMENTO, PENEIRA 0,117 A 1,00 MM, (SAE G-40 A G-80)                                                                                                                                                                                                                                                                                                                                                                                                              </v>
          </cell>
          <cell r="C10009" t="str">
            <v>SC25KG</v>
          </cell>
          <cell r="D10009">
            <v>154.63999999999999</v>
          </cell>
        </row>
        <row r="10010">
          <cell r="A10010">
            <v>36785</v>
          </cell>
          <cell r="B10010" t="str">
            <v xml:space="preserve">GRANALHA DE ACO, ANGULAR (GRIT), PARA JATEAMENTO, PENEIRA 1,41 A 1,19 MM (SAE G16)                                                                                                                                                                                                                                                                                                                                                                                                                        </v>
          </cell>
          <cell r="C10010" t="str">
            <v>SC25KG</v>
          </cell>
          <cell r="D10010">
            <v>134.38</v>
          </cell>
        </row>
        <row r="10011">
          <cell r="A10011">
            <v>36782</v>
          </cell>
          <cell r="B10011" t="str">
            <v xml:space="preserve">GRANALHA DE ACO, ESFERICA (SHOT), PARA JATEAMENTO, PENEIRA 0,40 A 1,00 MM (SAE S-170 A S-280)                                                                                                                                                                                                                                                                                                                                                                                                             </v>
          </cell>
          <cell r="C10011" t="str">
            <v>SC25KG</v>
          </cell>
          <cell r="D10011">
            <v>160.4</v>
          </cell>
        </row>
        <row r="10012">
          <cell r="A10012">
            <v>44481</v>
          </cell>
          <cell r="B10012" t="str">
            <v xml:space="preserve">GRANALHA DE ACO, ESFERICA (SHOT), PARA JATEAMENTO, PENEIRA 1,19 A 1,00 MM  (SAE S390)                                                                                                                                                                                                                                                                                                                                                                                                                     </v>
          </cell>
          <cell r="C10012" t="str">
            <v>SC25KG</v>
          </cell>
          <cell r="D10012">
            <v>180.68</v>
          </cell>
        </row>
        <row r="10013">
          <cell r="A10013">
            <v>4824</v>
          </cell>
          <cell r="B10013" t="str">
            <v xml:space="preserve">GRANILHA/ GRANA/ PEDRISCO OU AGREGADO EM MARMORE/ GRANITO/ QUARTZO E CALCARIO, PRETO, CINZA, PALHA OU BRANCO                                                                                                                                                                                                                                                                                                                                                                                              </v>
          </cell>
          <cell r="C10013" t="str">
            <v xml:space="preserve">KG    </v>
          </cell>
          <cell r="D10013">
            <v>0.27</v>
          </cell>
        </row>
        <row r="10014">
          <cell r="A10014">
            <v>11795</v>
          </cell>
          <cell r="B10014" t="str">
            <v xml:space="preserve">GRANITO PARA BANCADA, POLIDO, TIPO ANDORINHA/ QUARTZ/ CASTELO/ CORUMBA OU OUTROS EQUIVALENTES DA REGIAO, E= *2,5* CM                                                                                                                                                                                                                                                                                                                                                                                      </v>
          </cell>
          <cell r="C10014" t="str">
            <v xml:space="preserve">M2    </v>
          </cell>
          <cell r="D10014">
            <v>358.49</v>
          </cell>
        </row>
        <row r="10015">
          <cell r="A10015">
            <v>134</v>
          </cell>
          <cell r="B10015" t="str">
            <v xml:space="preserve">GRAUTE CIMENTICIO PARA USO GERAL                                                                                                                                                                                                                                                                                                                                                                                                                                                                          </v>
          </cell>
          <cell r="C10015" t="str">
            <v xml:space="preserve">KG    </v>
          </cell>
          <cell r="D10015">
            <v>1.42</v>
          </cell>
        </row>
        <row r="10016">
          <cell r="A10016">
            <v>4229</v>
          </cell>
          <cell r="B10016" t="str">
            <v xml:space="preserve">GRAXA LUBRIFICANTE A BASE DE LITIO, DE MULTIPLAS APLICACOES E CONTENDO ADITIVOS DE EXTREMA PRESSAO (GRAU DE VISCOSIDADE NLGI 2)                                                                                                                                                                                                                                                                                                                                                                           </v>
          </cell>
          <cell r="C10016" t="str">
            <v xml:space="preserve">KG    </v>
          </cell>
          <cell r="D10016">
            <v>44.39</v>
          </cell>
        </row>
        <row r="10017">
          <cell r="A10017">
            <v>11731</v>
          </cell>
          <cell r="B10017" t="str">
            <v xml:space="preserve">GRELHA FIXA, EM PVC BRANCA, QUADRADA, 150 X 150 MM, PARA RALOS E CAIXAS                                                                                                                                                                                                                                                                                                                                                                                                                                   </v>
          </cell>
          <cell r="C10017" t="str">
            <v xml:space="preserve">UN    </v>
          </cell>
          <cell r="D10017">
            <v>10.63</v>
          </cell>
        </row>
        <row r="10018">
          <cell r="A10018">
            <v>11732</v>
          </cell>
          <cell r="B10018" t="str">
            <v xml:space="preserve">GRELHA FIXA, PVC CROMADA, REDONDA, 150 MM, PARA RALOS E CAIXAS                                                                                                                                                                                                                                                                                                                                                                                                                                            </v>
          </cell>
          <cell r="C10018" t="str">
            <v xml:space="preserve">UN    </v>
          </cell>
          <cell r="D10018">
            <v>27.86</v>
          </cell>
        </row>
        <row r="10019">
          <cell r="A10019">
            <v>11244</v>
          </cell>
          <cell r="B10019" t="str">
            <v xml:space="preserve">GRELHA FOFO ARTICULADA, CARGA MAXIMA 1,5 T, *300 X 1000* MM, E= *15* MM                                                                                                                                                                                                                                                                                                                                                                                                                                   </v>
          </cell>
          <cell r="C10019" t="str">
            <v xml:space="preserve">UN    </v>
          </cell>
          <cell r="D10019">
            <v>180.41</v>
          </cell>
        </row>
        <row r="10020">
          <cell r="A10020">
            <v>11235</v>
          </cell>
          <cell r="B10020" t="str">
            <v xml:space="preserve">GRELHA FOFO SIMPLES COM REQUADRO, CARGA MAXIMA 1,5 T, 150 X 1000 MM, E= *15* MM                                                                                                                                                                                                                                                                                                                                                                                                                           </v>
          </cell>
          <cell r="C10020" t="str">
            <v xml:space="preserve">UN    </v>
          </cell>
          <cell r="D10020">
            <v>137.66999999999999</v>
          </cell>
        </row>
        <row r="10021">
          <cell r="A10021">
            <v>11236</v>
          </cell>
          <cell r="B10021" t="str">
            <v xml:space="preserve">GRELHA FOFO SIMPLES COM REQUADRO, CARGA MAXIMA 1,5 T, 200 X 1000 MM, E= *15* MM                                                                                                                                                                                                                                                                                                                                                                                                                           </v>
          </cell>
          <cell r="C10021" t="str">
            <v xml:space="preserve">UN    </v>
          </cell>
          <cell r="D10021">
            <v>174.96</v>
          </cell>
        </row>
        <row r="10022">
          <cell r="A10022">
            <v>11245</v>
          </cell>
          <cell r="B10022" t="str">
            <v xml:space="preserve">GRELHA FOFO SIMPLES COM REQUADRO, CARGA MAXIMA 12,5 T, *300 X 1000* MM, E= *15* MM, AREA ESTACIONAMENTO CARRO PASSEIO                                                                                                                                                                                                                                                                                                                                                                                     </v>
          </cell>
          <cell r="C10022" t="str">
            <v xml:space="preserve">UN    </v>
          </cell>
          <cell r="D10022">
            <v>249.53</v>
          </cell>
        </row>
        <row r="10023">
          <cell r="A10023">
            <v>36494</v>
          </cell>
          <cell r="B10023" t="str">
            <v xml:space="preserve">GRUA ASCENCIONAL, LANCA DE 30 M, CAPACIDADE DE 1,0 T A 30 M, ALTURA ATE 39 M                                                                                                                                                                                                                                                                                                                                                                                                                              </v>
          </cell>
          <cell r="C10023" t="str">
            <v xml:space="preserve">UN    </v>
          </cell>
          <cell r="D10023">
            <v>746558.98</v>
          </cell>
        </row>
        <row r="10024">
          <cell r="A10024">
            <v>36493</v>
          </cell>
          <cell r="B10024" t="str">
            <v xml:space="preserve">GRUA ASCENCIONAL, LANCA DE 42 M, CAPACIDADE DE 1,5 T A 30 M, ALTURA ATE 39 M                                                                                                                                                                                                                                                                                                                                                                                                                              </v>
          </cell>
          <cell r="C10024" t="str">
            <v xml:space="preserve">UN    </v>
          </cell>
          <cell r="D10024">
            <v>845821</v>
          </cell>
        </row>
        <row r="10025">
          <cell r="A10025">
            <v>36492</v>
          </cell>
          <cell r="B10025" t="str">
            <v xml:space="preserve">GRUA ASCENCIONAL, LANCA DE 50 M, CAPACIDADE DE 2,33 T A 30 M, ALTURA ATE 48 M                                                                                                                                                                                                                                                                                                                                                                                                                             </v>
          </cell>
          <cell r="C10025" t="str">
            <v xml:space="preserve">UN    </v>
          </cell>
          <cell r="D10025">
            <v>1571214.64</v>
          </cell>
        </row>
        <row r="10026">
          <cell r="A10026">
            <v>36499</v>
          </cell>
          <cell r="B10026" t="str">
            <v xml:space="preserve">GRUPO GERADOR A GASOLINA, POTENCIA NOMINAL 2,2 KW, TENSAO DE SAIDA 110/220 V, MOTOR POTENCIA 6,5 HP                                                                                                                                                                                                                                                                                                                                                                                                       </v>
          </cell>
          <cell r="C10026" t="str">
            <v xml:space="preserve">UN    </v>
          </cell>
          <cell r="D10026">
            <v>4644.33</v>
          </cell>
        </row>
        <row r="10027">
          <cell r="A10027">
            <v>13533</v>
          </cell>
          <cell r="B10027" t="str">
            <v xml:space="preserve">GRUPO GERADOR DE SOLDA ELETRICA, COM MAQUINA DE SOLDA, ATE 400 AMPERES E GERADOR A DIESEL 30 CV, MOTOR 4 CILINDROS, TANQUE COMBUST., CARENAGEM DE PROTECAO SOBRE RODAS                                                                                                                                                                                                                                                                                                                                    </v>
          </cell>
          <cell r="C10027" t="str">
            <v xml:space="preserve">UN    </v>
          </cell>
          <cell r="D10027">
            <v>212898.11</v>
          </cell>
        </row>
        <row r="10028">
          <cell r="A10028">
            <v>13333</v>
          </cell>
          <cell r="B10028" t="str">
            <v xml:space="preserve">GRUPO GERADOR DE SOLDA ELETRICA, COM MAQUINA DE SOLDA, ATE 400 AMPERES E GERADOR A DIESEL 60 CV, MOTOR 4 CILINDROS, TANQUE COMBUST., CARENAGEM DE PROTECAO SOBRE RODAS                                                                                                                                                                                                                                                                                                                                    </v>
          </cell>
          <cell r="C10028" t="str">
            <v xml:space="preserve">UN    </v>
          </cell>
          <cell r="D10028">
            <v>238170.66</v>
          </cell>
        </row>
        <row r="10029">
          <cell r="A10029">
            <v>39585</v>
          </cell>
          <cell r="B10029" t="str">
            <v xml:space="preserve">GRUPO GERADOR DIESEL, COM CARENAGEM, POTENCIA STANDART ENTRE 100 E 110 KVA, VELOCIDADE DE 1800 RPM, FREQUENCIA DE 60 HZ                                                                                                                                                                                                                                                                                                                                                                                   </v>
          </cell>
          <cell r="C10029" t="str">
            <v xml:space="preserve">UN    </v>
          </cell>
          <cell r="D10029">
            <v>153786.79</v>
          </cell>
        </row>
        <row r="10030">
          <cell r="A10030">
            <v>39586</v>
          </cell>
          <cell r="B10030" t="str">
            <v xml:space="preserve">GRUPO GERADOR DIESEL, COM CARENAGEM, POTENCIA STANDART ENTRE 140 E 150 KVA, VELOCIDADE DE 1800 RPM, FREQUENCIA DE 60 HZ                                                                                                                                                                                                                                                                                                                                                                                   </v>
          </cell>
          <cell r="C10030" t="str">
            <v xml:space="preserve">UN    </v>
          </cell>
          <cell r="D10030">
            <v>180381.49</v>
          </cell>
        </row>
        <row r="10031">
          <cell r="A10031">
            <v>39587</v>
          </cell>
          <cell r="B10031" t="str">
            <v xml:space="preserve">GRUPO GERADOR DIESEL, COM CARENAGEM, POTENCIA STANDART ENTRE 210 E 220 KVA, VELOCIDADE DE 1800 RPM, FREQUENCIA DE 60 HZ                                                                                                                                                                                                                                                                                                                                                                                   </v>
          </cell>
          <cell r="C10031" t="str">
            <v xml:space="preserve">UN    </v>
          </cell>
          <cell r="D10031">
            <v>219695.42</v>
          </cell>
        </row>
        <row r="10032">
          <cell r="A10032">
            <v>39588</v>
          </cell>
          <cell r="B10032" t="str">
            <v xml:space="preserve">GRUPO GERADOR DIESEL, COM CARENAGEM, POTENCIA STANDART ENTRE 250 E 260 KVA, VELOCIDADE DE 1800 RPM, FREQUENCIA DE 60 HZ                                                                                                                                                                                                                                                                                                                                                                                   </v>
          </cell>
          <cell r="C10032" t="str">
            <v xml:space="preserve">UN    </v>
          </cell>
          <cell r="D10032">
            <v>254384.16</v>
          </cell>
        </row>
        <row r="10033">
          <cell r="A10033">
            <v>39584</v>
          </cell>
          <cell r="B10033" t="str">
            <v xml:space="preserve">GRUPO GERADOR DIESEL, COM CARENAGEM, POTENCIA STANDART ENTRE 50 E 55 KVA, VELOCIDADE DE 1800 RPM, FREQUENCIA DE 60 HZ                                                                                                                                                                                                                                                                                                                                                                                     </v>
          </cell>
          <cell r="C10033" t="str">
            <v xml:space="preserve">UN    </v>
          </cell>
          <cell r="D10033">
            <v>136951.18</v>
          </cell>
        </row>
        <row r="10034">
          <cell r="A10034">
            <v>39590</v>
          </cell>
          <cell r="B10034" t="str">
            <v xml:space="preserve">GRUPO GERADOR DIESEL, SEM CARENAGEM, POTENCIA STANDART ENTRE 100 E 110 KVA, VELOCIDADE DE 1800 RPM, FREQUENCIA DE 60 HZ                                                                                                                                                                                                                                                                                                                                                                                   </v>
          </cell>
          <cell r="C10034" t="str">
            <v xml:space="preserve">UN    </v>
          </cell>
          <cell r="D10034">
            <v>133667.32</v>
          </cell>
        </row>
        <row r="10035">
          <cell r="A10035">
            <v>39592</v>
          </cell>
          <cell r="B10035" t="str">
            <v xml:space="preserve">GRUPO GERADOR DIESEL, SEM CARENAGEM, POTENCIA STANDART ENTRE 210 E 220 KVA, VELOCIDADE DE 1800 RPM, FREQUENCIA DE 60 HZ                                                                                                                                                                                                                                                                                                                                                                                   </v>
          </cell>
          <cell r="C10035" t="str">
            <v xml:space="preserve">UN    </v>
          </cell>
          <cell r="D10035">
            <v>192083.16</v>
          </cell>
        </row>
        <row r="10036">
          <cell r="A10036">
            <v>39593</v>
          </cell>
          <cell r="B10036" t="str">
            <v xml:space="preserve">GRUPO GERADOR DIESEL, SEM CARENAGEM, POTENCIA STANDART ENTRE 250 E 260 KVA, VELOCIDADE DE 1800 RPM, FREQUENCIA DE 60 HZ                                                                                                                                                                                                                                                                                                                                                                                   </v>
          </cell>
          <cell r="C10036" t="str">
            <v xml:space="preserve">UN    </v>
          </cell>
          <cell r="D10036">
            <v>219695.42</v>
          </cell>
        </row>
        <row r="10037">
          <cell r="A10037">
            <v>14254</v>
          </cell>
          <cell r="B10037" t="str">
            <v xml:space="preserve">GRUPO GERADOR DIESEL, SEM CARENAGEM, POTENCIA STANDART ENTRE 80 E 90 KVA, VELOCIDADE DE 1800 RPM, FREQUENCIA DE 60 HZ                                                                                                                                                                                                                                                                                                                                                                                     </v>
          </cell>
          <cell r="C10037" t="str">
            <v xml:space="preserve">UN    </v>
          </cell>
          <cell r="D10037">
            <v>124879.5</v>
          </cell>
        </row>
        <row r="10038">
          <cell r="A10038">
            <v>44494</v>
          </cell>
          <cell r="B10038" t="str">
            <v xml:space="preserve">GRUPO GERADOR ESTACIONARIO SILENCIADO, POTENCIA 50 KVA, MOTOR  DIESEL                                                                                                                                                                                                                                                                                                                                                                                                                                     </v>
          </cell>
          <cell r="C10038" t="str">
            <v xml:space="preserve">UN    </v>
          </cell>
          <cell r="D10038">
            <v>104284.34</v>
          </cell>
        </row>
        <row r="10039">
          <cell r="A10039">
            <v>25019</v>
          </cell>
          <cell r="B10039" t="str">
            <v xml:space="preserve">GRUPO GERADOR ESTACIONARIO, MOTOR DIESEL POTENCIA 170 KVA                                                                                                                                                                                                                                                                                                                                                                                                                                                 </v>
          </cell>
          <cell r="C10039" t="str">
            <v xml:space="preserve">UN    </v>
          </cell>
          <cell r="D10039">
            <v>178755.02</v>
          </cell>
        </row>
        <row r="10040">
          <cell r="A10040">
            <v>36501</v>
          </cell>
          <cell r="B10040" t="str">
            <v xml:space="preserve">GRUPO GERADOR ESTACIONARIO, POTENCIA 150 KVA, MOTOR DIESEL                                                                                                                                                                                                                                                                                                                                                                                                                                                </v>
          </cell>
          <cell r="C10040" t="str">
            <v xml:space="preserve">UN    </v>
          </cell>
          <cell r="D10040">
            <v>159153.57</v>
          </cell>
        </row>
        <row r="10041">
          <cell r="A10041">
            <v>44493</v>
          </cell>
          <cell r="B10041" t="str">
            <v xml:space="preserve">GRUPO GERADOR ESTACIONARIO, SILENCIADO, POTENCIA 180 KVA, MOTOR  DIESEL                                                                                                                                                                                                                                                                                                                                                                                                                                   </v>
          </cell>
          <cell r="C10041" t="str">
            <v xml:space="preserve">UN    </v>
          </cell>
          <cell r="D10041">
            <v>191333.08</v>
          </cell>
        </row>
        <row r="10042">
          <cell r="A10042">
            <v>36500</v>
          </cell>
          <cell r="B10042" t="str">
            <v xml:space="preserve">GRUPO GERADOR REBOCAVEL, POTENCIA *66* KVA, MOTOR A DIESEL                                                                                                                                                                                                                                                                                                                                                                                                                                                </v>
          </cell>
          <cell r="C10042" t="str">
            <v xml:space="preserve">UN    </v>
          </cell>
          <cell r="D10042">
            <v>112469.48</v>
          </cell>
        </row>
        <row r="10043">
          <cell r="A10043">
            <v>20017</v>
          </cell>
          <cell r="B10043" t="str">
            <v xml:space="preserve">GUARNICAO / ALIZAR / VISTA LISA EM MADEIRA MACICA, PARA PORTA, E = *1* CM, L = *5* CM, CEDRINHO / ANGELIM COMERCIAL / TAURI/ CURUPIXA / PEROBA / CUMARU OU EQUIVALENTE DA REGIAO                                                                                                                                                                                                                                                                                                                          </v>
          </cell>
          <cell r="C10043" t="str">
            <v xml:space="preserve">M     </v>
          </cell>
          <cell r="D10043">
            <v>6.72</v>
          </cell>
        </row>
        <row r="10044">
          <cell r="A10044">
            <v>20007</v>
          </cell>
          <cell r="B10044" t="str">
            <v xml:space="preserve">GUARNICAO / ALIZAR / VISTA LISA EM MADEIRA MACICA, PARA PORTA, E = *1* CM, L = *5* CM, PINUS /EUCALIPTO / VIROLA OU EQUIVALENTE DA REGIAO                                                                                                                                                                                                                                                                                                                                                                 </v>
          </cell>
          <cell r="C10044" t="str">
            <v xml:space="preserve">M     </v>
          </cell>
          <cell r="D10044">
            <v>4.01</v>
          </cell>
        </row>
        <row r="10045">
          <cell r="A10045">
            <v>39831</v>
          </cell>
          <cell r="B10045" t="str">
            <v xml:space="preserve">GUARNICAO / ALIZAR / VISTA, E = *1,5* CM, L = *5,0* CM, EM POLIESTIRENO, BRANCO (JOGO PARA 1 FACE)                                                                                                                                                                                                                                                                                                                                                                                                        </v>
          </cell>
          <cell r="C10045" t="str">
            <v xml:space="preserve">JG    </v>
          </cell>
          <cell r="D10045">
            <v>302.19</v>
          </cell>
        </row>
        <row r="10046">
          <cell r="A10046">
            <v>36888</v>
          </cell>
          <cell r="B10046" t="str">
            <v xml:space="preserve">GUARNICAO / MOLDURA / ARREMATE DE ACABAMENTO PARA ESQUADRIA, EM ALUMINIO PERFIL 25, ACABAMENTO ANODIZADO BRANCO OU BRILHANTE, PARA 1 FACE                                                                                                                                                                                                                                                                                                                                                                 </v>
          </cell>
          <cell r="C10046" t="str">
            <v xml:space="preserve">M     </v>
          </cell>
          <cell r="D10046">
            <v>26.02</v>
          </cell>
        </row>
        <row r="10047">
          <cell r="A10047">
            <v>39836</v>
          </cell>
          <cell r="B10047" t="str">
            <v xml:space="preserve">GUARNICAO/ALIZAR/VISTA, E = *1,3* CM, L = *5,0* CM HASTE REGULAVEL = *35* MM, EM MDF/PVC WOOD/ POLIESTIRENO OU MADEIRA LAMINADA, PRIMER BRANCO (JOGO PARA 1 FACE)                                                                                                                                                                                                                                                                                                                                         </v>
          </cell>
          <cell r="C10047" t="str">
            <v xml:space="preserve">JG    </v>
          </cell>
          <cell r="D10047">
            <v>265.52999999999997</v>
          </cell>
        </row>
        <row r="10048">
          <cell r="A10048">
            <v>39830</v>
          </cell>
          <cell r="B10048" t="str">
            <v xml:space="preserve">GUARNICAO/ALIZAR/VISTA, E = *1,3* CM, L = *7,0* CM, EM POLIESTIRENO, BRANCO (JOGO PARA 1 FACE)                                                                                                                                                                                                                                                                                                                                                                                                            </v>
          </cell>
          <cell r="C10048" t="str">
            <v xml:space="preserve">JG    </v>
          </cell>
          <cell r="D10048">
            <v>302.83</v>
          </cell>
        </row>
        <row r="10049">
          <cell r="A10049">
            <v>40527</v>
          </cell>
          <cell r="B10049" t="str">
            <v xml:space="preserve">GUINCHO DE ALAVANCA MANUAL, CAPACIDADE DE 1,6 T, COM 20 M DE CABO DE ACO (AQUISICAO)                                                                                                                                                                                                                                                                                                                                                                                                                      </v>
          </cell>
          <cell r="C10049" t="str">
            <v xml:space="preserve">UN    </v>
          </cell>
          <cell r="D10049">
            <v>1971.85</v>
          </cell>
        </row>
        <row r="10050">
          <cell r="A10050">
            <v>36497</v>
          </cell>
          <cell r="B10050" t="str">
            <v xml:space="preserve">GUINCHO DE ALAVANCA MANUAL, CAPACIDADE 3,2 T COM 20 M DE CABO DE ACO DIAMETRO 16,3 MM                                                                                                                                                                                                                                                                                                                                                                                                                     </v>
          </cell>
          <cell r="C10050" t="str">
            <v xml:space="preserve">UN    </v>
          </cell>
          <cell r="D10050">
            <v>2251.08</v>
          </cell>
        </row>
        <row r="10051">
          <cell r="A10051">
            <v>36487</v>
          </cell>
          <cell r="B10051" t="str">
            <v xml:space="preserve">GUINCHO ELETRICO DE COLUNA, CAPACIDADE 400 KG, COM MOTO FREIO, MOTOR TRIFASICO DE 1,25 CV                                                                                                                                                                                                                                                                                                                                                                                                                 </v>
          </cell>
          <cell r="C10051" t="str">
            <v xml:space="preserve">UN    </v>
          </cell>
          <cell r="D10051">
            <v>3919.48</v>
          </cell>
        </row>
        <row r="10052">
          <cell r="A10052">
            <v>44475</v>
          </cell>
          <cell r="B10052" t="str">
            <v xml:space="preserve">GUINDASTE HIDRAULICO AUTOPROPELIDO, COM LANCA TELESCOPICA 28,80 M, CAPACIDADE MAXIMA 30 T, POTENCIA 97 KW, TRACAO  4 X 4                                                                                                                                                                                                                                                                                                                                                                                  </v>
          </cell>
          <cell r="C10052" t="str">
            <v xml:space="preserve">UN    </v>
          </cell>
          <cell r="D10052">
            <v>1305473.1499999999</v>
          </cell>
        </row>
        <row r="10053">
          <cell r="A10053">
            <v>44474</v>
          </cell>
          <cell r="B10053" t="str">
            <v xml:space="preserve">GUINDASTE HIDRAULICO AUTOPROPELIDO, COM LANCA TELESCOPICA 40 M, CAPACIDADE MAXIMA 60 T, POTENCIA 260 KW, TRACAO  6 X 6                                                                                                                                                                                                                                                                                                                                                                                    </v>
          </cell>
          <cell r="C10053" t="str">
            <v xml:space="preserve">UN    </v>
          </cell>
          <cell r="D10053">
            <v>2510525.2999999998</v>
          </cell>
        </row>
        <row r="10054">
          <cell r="A10054">
            <v>44490</v>
          </cell>
          <cell r="B10054" t="str">
            <v xml:space="preserve">GUINDASTE HIDRAULICO AUTOPROPELIDO, COM LANCA TELESCOPICA 50 M, CAPACIDADE MAXIMA 100 T, POTENCIA 350 KW,  TRACAO 10 X 6                                                                                                                                                                                                                                                                                                                                                                                  </v>
          </cell>
          <cell r="C10054" t="str">
            <v xml:space="preserve">UN    </v>
          </cell>
          <cell r="D10054">
            <v>4267892.99</v>
          </cell>
        </row>
        <row r="10055">
          <cell r="A10055">
            <v>37776</v>
          </cell>
          <cell r="B10055" t="str">
            <v xml:space="preserve">GUINDAUTO HIDRAULICO, CAPACIDADE MAXIMA DE CARGA 10000 KG, MOMENTO MAXIMO DE CARGA 23 TM, ALCANCE MAXIMO HORIZONTAL 11,80 M, PARA MONTAGEM SOBRE CHASSI DE CAMINHAO PBT MINIMO 15000 KG (INCLUI MONTAGEM, NAO INCLUI CAMINHAO)                                                                                                                                                                                                                                                                            </v>
          </cell>
          <cell r="C10055" t="str">
            <v xml:space="preserve">UN    </v>
          </cell>
          <cell r="D10055">
            <v>261567.29</v>
          </cell>
        </row>
        <row r="10056">
          <cell r="A10056">
            <v>37775</v>
          </cell>
          <cell r="B10056" t="str">
            <v xml:space="preserve">GUINDAUTO HIDRAULICO, CAPACIDADE MAXIMA DE CARGA 14340 KG, MOMENTO MAXIMO DE CARGA 42,3 TM, ALCANCE MAXIMO HORIZONTAL 16,80 M, PARA MONTAGEM SOBRE CHASSI DE CAMINHAO PBT MINIMO 23000 KG (INCLUI MONTAGEM, NAO INCLUI CAMINHAO)                                                                                                                                                                                                                                                                          </v>
          </cell>
          <cell r="C10056" t="str">
            <v xml:space="preserve">UN    </v>
          </cell>
          <cell r="D10056">
            <v>411988.28</v>
          </cell>
        </row>
        <row r="10057">
          <cell r="A10057">
            <v>36491</v>
          </cell>
          <cell r="B10057" t="str">
            <v xml:space="preserve">GUINDAUTO HIDRAULICO, CAPACIDADE MAXIMA DE CARGA 30000 KG, MOMENTO MAXIMO DE CARGA 92,2 TM, ALCANCE MAXIMO HORIZONTAL 22,00 M, PARA MONTAGEM SOBRE CHASSI DE CAMINHAO PBT MINIMO 30000 KG (INCLUI MONTAGEM, NAO INCLUI CAMINHAO)                                                                                                                                                                                                                                                                          </v>
          </cell>
          <cell r="C10057" t="str">
            <v xml:space="preserve">UN    </v>
          </cell>
          <cell r="D10057">
            <v>1525714.84</v>
          </cell>
        </row>
        <row r="10058">
          <cell r="A10058">
            <v>10712</v>
          </cell>
          <cell r="B10058" t="str">
            <v xml:space="preserve">GUINDAUTO HIDRAULICO, CAPACIDADE MAXIMA DE CARGA 3300 KG, MOMENTO MAXIMO DE CARGA 5,8 TM, ALCANCE MAXIMO HORIZONTAL 7,60 M, PARA MONTAGEM SOBRE CHASSI DE CAMINHAO PBT MINIMO 8000 KG (INCLUI MONTAGEM, NAO INCLUI CAMINHAO)                                                                                                                                                                                                                                                                              </v>
          </cell>
          <cell r="C10058" t="str">
            <v xml:space="preserve">UN    </v>
          </cell>
          <cell r="D10058">
            <v>102997.07</v>
          </cell>
        </row>
        <row r="10059">
          <cell r="A10059">
            <v>3363</v>
          </cell>
          <cell r="B10059" t="str">
            <v xml:space="preserve">GUINDAUTO HIDRAULICO, CAPACIDADE MAXIMA DE CARGA 6200 KG, MOMENTO MAXIMO DE CARGA 11,7 TM, ALCANCE MAXIMO HORIZONTAL 9,70 M, PARA MONTAGEM SOBRE CHASSI DE CAMINHAO PBT MINIMO 13000 KG (INCLUI MONTAGEM, NAO INCLUI CAMINHAO)                                                                                                                                                                                                                                                                            </v>
          </cell>
          <cell r="C10059" t="str">
            <v xml:space="preserve">UN    </v>
          </cell>
          <cell r="D10059">
            <v>144875</v>
          </cell>
        </row>
        <row r="10060">
          <cell r="A10060">
            <v>3365</v>
          </cell>
          <cell r="B10060" t="str">
            <v xml:space="preserve">GUINDAUTO HIDRAULICO, CAPACIDADE MAXIMA DE CARGA 8500 KG, MOMENTO MAXIMO DE CARGA 30,4 TM, ALCANCE MAXIMO HORIZONTAL 14,30 M, PARA MONTAGEM SOBRE CHASSI DE CAMINHAO PBT MINIMO 23000 KG (INCLUI MONTAGEM, NAO INCLUI CAMINHAO)                                                                                                                                                                                                                                                                           </v>
          </cell>
          <cell r="C10060" t="str">
            <v xml:space="preserve">UN    </v>
          </cell>
          <cell r="D10060">
            <v>338645.31</v>
          </cell>
        </row>
        <row r="10061">
          <cell r="A10061">
            <v>7569</v>
          </cell>
          <cell r="B10061" t="str">
            <v xml:space="preserve">HASTE ANCORA EM ACO GALVANIZADO, DIMENSOES 16 MM X 2000 MM                                                                                                                                                                                                                                                                                                                                                                                                                                                </v>
          </cell>
          <cell r="C10061" t="str">
            <v xml:space="preserve">UN    </v>
          </cell>
          <cell r="D10061">
            <v>81.099999999999994</v>
          </cell>
        </row>
        <row r="10062">
          <cell r="A10062">
            <v>3378</v>
          </cell>
          <cell r="B10062" t="str">
            <v xml:space="preserve">HASTE DE ATERRAMENTO EM ACO COM 3,00 M DE COMPRIMENTO E DN = 3/4", REVESTIDA COM BAIXA CAMADA DE COBRE, SEM CONECTOR                                                                                                                                                                                                                                                                                                                                                                                      </v>
          </cell>
          <cell r="C10062" t="str">
            <v xml:space="preserve">UN    </v>
          </cell>
          <cell r="D10062">
            <v>99.35</v>
          </cell>
        </row>
        <row r="10063">
          <cell r="A10063">
            <v>3380</v>
          </cell>
          <cell r="B10063" t="str">
            <v xml:space="preserve">HASTE DE ATERRAMENTO EM ACO COM 3,00 M DE COMPRIMENTO E DN = 5/8", REVESTIDA COM BAIXA CAMADA DE COBRE, COM CONECTOR TIPO GRAMPO                                                                                                                                                                                                                                                                                                                                                                          </v>
          </cell>
          <cell r="C10063" t="str">
            <v xml:space="preserve">UN    </v>
          </cell>
          <cell r="D10063">
            <v>69.55</v>
          </cell>
        </row>
        <row r="10064">
          <cell r="A10064">
            <v>3379</v>
          </cell>
          <cell r="B10064" t="str">
            <v xml:space="preserve">HASTE DE ATERRAMENTO EM ACO COM 3,00 M DE COMPRIMENTO E DN = 5/8", REVESTIDA COM BAIXA CAMADA DE COBRE, SEM CONECTOR                                                                                                                                                                                                                                                                                                                                                                                      </v>
          </cell>
          <cell r="C10064" t="str">
            <v xml:space="preserve">UN    </v>
          </cell>
          <cell r="D10064">
            <v>67.150000000000006</v>
          </cell>
        </row>
        <row r="10065">
          <cell r="A10065">
            <v>11991</v>
          </cell>
          <cell r="B10065" t="str">
            <v xml:space="preserve">HASTE DE ATERRAMENTO EM ACO GALVANIZADO TIPO CANTONEIRA COM 2,00 M DE COMPRIMENTO, 25 X 25 MM E CHAPA DE 3/16"                                                                                                                                                                                                                                                                                                                                                                                            </v>
          </cell>
          <cell r="C10065" t="str">
            <v xml:space="preserve">UN    </v>
          </cell>
          <cell r="D10065">
            <v>77.959999999999994</v>
          </cell>
        </row>
        <row r="10066">
          <cell r="A10066">
            <v>44305</v>
          </cell>
          <cell r="B10066" t="str">
            <v xml:space="preserve">HASTE PARA PERFURATRIZ DE ESTEIRA T38, D= 1 1/2" X *3 M*, PARA PROLONGAR BROCA                                                                                                                                                                                                                                                                                                                                                                                                                            </v>
          </cell>
          <cell r="C10066" t="str">
            <v xml:space="preserve">UN    </v>
          </cell>
          <cell r="D10066">
            <v>1885.41</v>
          </cell>
        </row>
        <row r="10067">
          <cell r="A10067">
            <v>34349</v>
          </cell>
          <cell r="B10067" t="str">
            <v xml:space="preserve">HASTE RETA DE ACO GALVANIZADO, H = *30* CM, BASE RETANGULAR, PARA FIXACAO DE CONCERTINA SIMPLES DE 30 CM (NAO INCLUI OS FIXADORES)                                                                                                                                                                                                                                                                                                                                                                        </v>
          </cell>
          <cell r="C10067" t="str">
            <v xml:space="preserve">UN    </v>
          </cell>
          <cell r="D10067">
            <v>36.21</v>
          </cell>
        </row>
        <row r="10068">
          <cell r="A10068">
            <v>11029</v>
          </cell>
          <cell r="B10068" t="str">
            <v xml:space="preserve">HASTE RETA PARA GANCHO DE FERRO GALVANIZADO, COM ROSCA 1/4" X 30 CM PARA FIXACAO DE TELHA METALICA, INCLUI PORCA E ARRUELAS DE VEDACAO                                                                                                                                                                                                                                                                                                                                                                    </v>
          </cell>
          <cell r="C10068" t="str">
            <v xml:space="preserve">CJ    </v>
          </cell>
          <cell r="D10068">
            <v>2.11</v>
          </cell>
        </row>
        <row r="10069">
          <cell r="A10069">
            <v>4316</v>
          </cell>
          <cell r="B10069" t="str">
            <v xml:space="preserve">HASTE RETA PARA GANCHO DE FERRO GALVANIZADO, COM ROSCA 1/4" X 40 CM PARA FIXACAO DE TELHA DE FIBROCIMENTO, INCLUI PORCA SEXTAVADA DE ZINCO                                                                                                                                                                                                                                                                                                                                                                </v>
          </cell>
          <cell r="C10069" t="str">
            <v xml:space="preserve">UN    </v>
          </cell>
          <cell r="D10069">
            <v>2.14</v>
          </cell>
        </row>
        <row r="10070">
          <cell r="A10070">
            <v>4313</v>
          </cell>
          <cell r="B10070" t="str">
            <v xml:space="preserve">HASTE RETA PARA GANCHO DE FERRO GALVANIZADO, COM ROSCA 5/16" X 35 CM PARA FIXACAO DE TELHA DE FIBROCIMENTO, INCLUI PORCA E ARRUELAS DE VEDACAO                                                                                                                                                                                                                                                                                                                                                            </v>
          </cell>
          <cell r="C10070" t="str">
            <v xml:space="preserve">CJ    </v>
          </cell>
          <cell r="D10070">
            <v>3.07</v>
          </cell>
        </row>
        <row r="10071">
          <cell r="A10071">
            <v>4317</v>
          </cell>
          <cell r="B10071" t="str">
            <v xml:space="preserve">HASTE RETA PARA GANCHO DE FERRO GALVANIZADO, COM ROSCA 5/16" X 40 CM PARA FIXACAO DE TELHA DE FIBROCIMENTO, INCLUI PORCA SEXTAVADA DE ZINCO                                                                                                                                                                                                                                                                                                                                                               </v>
          </cell>
          <cell r="C10071" t="str">
            <v xml:space="preserve">UN    </v>
          </cell>
          <cell r="D10071">
            <v>3.49</v>
          </cell>
        </row>
        <row r="10072">
          <cell r="A10072">
            <v>4314</v>
          </cell>
          <cell r="B10072" t="str">
            <v xml:space="preserve">HASTE RETA PARA GANCHO DE FERRO GALVANIZADO, COM ROSCA 5/16" X 45 CM PARA FIXACAO DE TELHA DE FIBROCIMENTO, INCLUI PORCA E ARRUELAS DE VEDACAO                                                                                                                                                                                                                                                                                                                                                            </v>
          </cell>
          <cell r="C10072" t="str">
            <v xml:space="preserve">CJ    </v>
          </cell>
          <cell r="D10072">
            <v>4.09</v>
          </cell>
        </row>
        <row r="10073">
          <cell r="A10073">
            <v>10921</v>
          </cell>
          <cell r="B10073" t="str">
            <v xml:space="preserve">HIDRANTE DE COLUNA COMPLETO, EM FERRO FUNDIDO, DN = 100 MM, COM REGISTRO, CUNHA DE BORRACHA, CURVA DESSIMETRICA, EXTREMIDADE E TAMPAS (INCLUI KIT FIXACAO)                                                                                                                                                                                                                                                                                                                                                </v>
          </cell>
          <cell r="C10073" t="str">
            <v xml:space="preserve">UN    </v>
          </cell>
          <cell r="D10073">
            <v>5608</v>
          </cell>
        </row>
        <row r="10074">
          <cell r="A10074">
            <v>10922</v>
          </cell>
          <cell r="B10074" t="str">
            <v xml:space="preserve">HIDRANTE DE COLUNA COMPLETO, EM FERRO FUNDIDO, DN = 75 MM, COM REGISTRO, CUNHA DE BORRACHA, CURVA DESSIMETRICA, EXTREMIDADE E TAMPAS (INCLUI KIT FIXACAO)                                                                                                                                                                                                                                                                                                                                                 </v>
          </cell>
          <cell r="C10074" t="str">
            <v xml:space="preserve">UN    </v>
          </cell>
          <cell r="D10074">
            <v>5079.58</v>
          </cell>
        </row>
        <row r="10075">
          <cell r="A10075">
            <v>10923</v>
          </cell>
          <cell r="B10075" t="str">
            <v xml:space="preserve">HIDRANTE SUBTERRANEO, EM FERRO FUNDIDO, COM CURVA CURTA E CAIXA, DN 75 MM                                                                                                                                                                                                                                                                                                                                                                                                                                 </v>
          </cell>
          <cell r="C10075" t="str">
            <v xml:space="preserve">UN    </v>
          </cell>
          <cell r="D10075">
            <v>3002.25</v>
          </cell>
        </row>
        <row r="10076">
          <cell r="A10076">
            <v>10924</v>
          </cell>
          <cell r="B10076" t="str">
            <v xml:space="preserve">HIDRANTE SUBTERRANEO, EM FERRO FUNDIDO, COM CURVA LONGA E CAIXA, DN 75 MM                                                                                                                                                                                                                                                                                                                                                                                                                                 </v>
          </cell>
          <cell r="C10076" t="str">
            <v xml:space="preserve">UN    </v>
          </cell>
          <cell r="D10076">
            <v>3161.95</v>
          </cell>
        </row>
        <row r="10077">
          <cell r="A10077">
            <v>37772</v>
          </cell>
          <cell r="B10077" t="str">
            <v xml:space="preserve">HIDROJATEADORA PARA DESOBSTRUCAO DE REDES E GALERIAS, TANQUE 7000 L, BOMBA TRIPLEX 120 KGF/CM2 128 L/MIN (INCLUI MONTAGEM, NAO INCLUI CAMINHAO)                                                                                                                                                                                                                                                                                                                                                           </v>
          </cell>
          <cell r="C10077" t="str">
            <v xml:space="preserve">UN    </v>
          </cell>
          <cell r="D10077">
            <v>342998.8</v>
          </cell>
        </row>
        <row r="10078">
          <cell r="A10078">
            <v>37771</v>
          </cell>
          <cell r="B10078" t="str">
            <v xml:space="preserve">HIDROJATEADORA PARA DESOBSTRUCAO DE REDES E GALERIAS, TANQUE 7000 L, BOMBA TRIPLEX 140 KGF/CM2 260 L/MIN ALIMENTADA POR MOTOR INDEPENDENTE A DIESEL POTENCIA 125 CV (INCLUI MONTAGEM, NAO INCLUI CAMINHAO)                                                                                                                                                                                                                                                                                                </v>
          </cell>
          <cell r="C10078" t="str">
            <v xml:space="preserve">UN    </v>
          </cell>
          <cell r="D10078">
            <v>364896.09</v>
          </cell>
        </row>
        <row r="10079">
          <cell r="A10079">
            <v>12772</v>
          </cell>
          <cell r="B10079" t="str">
            <v xml:space="preserve">HIDROMETRO MULTIJATO / MEDIDOR DE AGUA, DN 1 1/2", VAZAO MAXIMA DE 20 M3/H, PARA AGUA POTAVEL FRIA, RELOJOARIA PLANA, CLASSE B, HORIZONTAL (SEM CONEXOES)                                                                                                                                                                                                                                                                                                                                                 </v>
          </cell>
          <cell r="C10079" t="str">
            <v xml:space="preserve">UN    </v>
          </cell>
          <cell r="D10079">
            <v>799.62</v>
          </cell>
        </row>
        <row r="10080">
          <cell r="A10080">
            <v>12770</v>
          </cell>
          <cell r="B10080" t="str">
            <v xml:space="preserve">HIDROMETRO MULTIJATO / MEDIDOR DE AGUA, DN 1", VAZAO MAXIMA DE 10 M3/H, PARA AGUA POTAVEL FRIA, RELOJOARIA PLANA, CLASSE B, HORIZONTAL (SEM CONEXOES)                                                                                                                                                                                                                                                                                                                                                     </v>
          </cell>
          <cell r="C10080" t="str">
            <v xml:space="preserve">UN    </v>
          </cell>
          <cell r="D10080">
            <v>481.12</v>
          </cell>
        </row>
        <row r="10081">
          <cell r="A10081">
            <v>12775</v>
          </cell>
          <cell r="B10081" t="str">
            <v xml:space="preserve">HIDROMETRO MULTIJATO / MEDIDOR DE AGUA, DN 1", VAZAO MAXIMA DE 7 M3/H, PARA AGUA POTAVEL FRIA, RELOJOARIA PLANA, CLASSE B, HORIZONTAL (SEM CONEXOES)                                                                                                                                                                                                                                                                                                                                                      </v>
          </cell>
          <cell r="C10081" t="str">
            <v xml:space="preserve">UN    </v>
          </cell>
          <cell r="D10081">
            <v>352.37</v>
          </cell>
        </row>
        <row r="10082">
          <cell r="A10082">
            <v>12768</v>
          </cell>
          <cell r="B10082" t="str">
            <v xml:space="preserve">HIDROMETRO MULTIJATO / MEDIDOR DE AGUA, DN 2", VAZAO MAXIMA DE 30 M3/H, PARA AGUA POTAVEL FRIA, RELOJOARIA PLANA, CLASSE B, HORIZONTAL (SEM CONEXOES)                                                                                                                                                                                                                                                                                                                                                     </v>
          </cell>
          <cell r="C10082" t="str">
            <v xml:space="preserve">UN    </v>
          </cell>
          <cell r="D10082">
            <v>1124.8900000000001</v>
          </cell>
        </row>
        <row r="10083">
          <cell r="A10083">
            <v>12769</v>
          </cell>
          <cell r="B10083" t="str">
            <v xml:space="preserve">HIDROMETRO UNIJATO / MEDIDOR DE AGUA, DN 1/2", VAZAO MAXIMA DE 1,5 M3/H, PARA AGUA POTAVEL FRIA, RELOJOARIA PLANA, CLASSE B, HORIZONTAL (SEM CONEXOES)                                                                                                                                                                                                                                                                                                                                                    </v>
          </cell>
          <cell r="C10083" t="str">
            <v xml:space="preserve">UN    </v>
          </cell>
          <cell r="D10083">
            <v>92.16</v>
          </cell>
        </row>
        <row r="10084">
          <cell r="A10084">
            <v>12773</v>
          </cell>
          <cell r="B10084" t="str">
            <v xml:space="preserve">HIDROMETRO UNIJATO / MEDIDOR DE AGUA, DN 1/2", VAZAO MAXIMA DE 3 M3/H, PARA AGUA POTAVEL FRIA, RELOJOARIA PLANA, CLASSE B, HORIZONTAL (SEM CONEXOES)                                                                                                                                                                                                                                                                                                                                                      </v>
          </cell>
          <cell r="C10084" t="str">
            <v xml:space="preserve">UN    </v>
          </cell>
          <cell r="D10084">
            <v>98.93</v>
          </cell>
        </row>
        <row r="10085">
          <cell r="A10085">
            <v>12774</v>
          </cell>
          <cell r="B10085" t="str">
            <v xml:space="preserve">HIDROMETRO UNIJATO / MEDIDOR DE AGUA, DN 3/4", VAZAO MAXIMA DE 5 M3/H, PARA AGUA POTAVEL FRIA, RELOJOARIA PLANA, CLASSE B, HORIZONTAL (SEM CONEXOES)0,                                                                                                                                                                                                                                                                                                                                                    </v>
          </cell>
          <cell r="C10085" t="str">
            <v xml:space="preserve">UN    </v>
          </cell>
          <cell r="D10085">
            <v>121.97</v>
          </cell>
        </row>
        <row r="10086">
          <cell r="A10086">
            <v>12776</v>
          </cell>
          <cell r="B10086" t="str">
            <v xml:space="preserve">HIDROMETRO WOLTMANN, DN 2", VAZAO MAXIMA DE 50 M3/H, PARA AGUA POTAVEL FRIA, RELOJOARIA PLANA, TURBINA HORIZONTAL, EQUIPADO COM TELEMETRIA (SEM CONEXOES)                                                                                                                                                                                                                                                                                                                                                 </v>
          </cell>
          <cell r="C10086" t="str">
            <v xml:space="preserve">UN    </v>
          </cell>
          <cell r="D10086">
            <v>1816.09</v>
          </cell>
        </row>
        <row r="10087">
          <cell r="A10087">
            <v>12777</v>
          </cell>
          <cell r="B10087" t="str">
            <v xml:space="preserve">HIDROMETRO WOLTMANN, DN 3", VAZAO MAXIMA DE 80 M3/H, PARA AGUA POTAVEL FRIA, RELOJOARIA PLANA, TURBINA HORIZONTAL, EQUIPADO COM TELEMETRIA (SEM CONEXOES)                                                                                                                                                                                                                                                                                                                                                 </v>
          </cell>
          <cell r="C10087" t="str">
            <v xml:space="preserve">UN    </v>
          </cell>
          <cell r="D10087">
            <v>2371.7600000000002</v>
          </cell>
        </row>
        <row r="10088">
          <cell r="A10088">
            <v>12873</v>
          </cell>
          <cell r="B10088" t="str">
            <v xml:space="preserve">IMPERMEABILIZADOR (HORISTA)                                                                                                                                                                                                                                                                                                                                                                                                                                                                               </v>
          </cell>
          <cell r="C10088" t="str">
            <v xml:space="preserve">H     </v>
          </cell>
          <cell r="D10088">
            <v>17.54</v>
          </cell>
        </row>
        <row r="10089">
          <cell r="A10089">
            <v>41076</v>
          </cell>
          <cell r="B10089" t="str">
            <v xml:space="preserve">IMPERMEABILIZADOR (MENSALISTA)                                                                                                                                                                                                                                                                                                                                                                                                                                                                            </v>
          </cell>
          <cell r="C10089" t="str">
            <v xml:space="preserve">MES   </v>
          </cell>
          <cell r="D10089">
            <v>3076.34</v>
          </cell>
        </row>
        <row r="10090">
          <cell r="A10090">
            <v>140</v>
          </cell>
          <cell r="B10090" t="str">
            <v xml:space="preserve">IMPERMEABILIZANTE FLEXIVEL BRANCO DE BASE ACRILICA PARA COBERTURAS                                                                                                                                                                                                                                                                                                                                                                                                                                        </v>
          </cell>
          <cell r="C10090" t="str">
            <v xml:space="preserve">KG    </v>
          </cell>
          <cell r="D10090">
            <v>15.85</v>
          </cell>
        </row>
        <row r="10091">
          <cell r="A10091">
            <v>151</v>
          </cell>
          <cell r="B10091" t="str">
            <v xml:space="preserve">IMPERMEABILIZANTE INCOLOR, BASE SILICONE, PARA TRATAMENTO DE FACHADAS, TELHAS, PEDRAS E OUTRAS SUPERFICIES                                                                                                                                                                                                                                                                                                                                                                                                </v>
          </cell>
          <cell r="C10091" t="str">
            <v xml:space="preserve">L     </v>
          </cell>
          <cell r="D10091">
            <v>23.39</v>
          </cell>
        </row>
        <row r="10092">
          <cell r="A10092">
            <v>7340</v>
          </cell>
          <cell r="B10092" t="str">
            <v xml:space="preserve">IMUNIZANTE PARA MADEIRA, INCOLOR                                                                                                                                                                                                                                                                                                                                                                                                                                                                          </v>
          </cell>
          <cell r="C10092" t="str">
            <v xml:space="preserve">L     </v>
          </cell>
          <cell r="D10092">
            <v>22.98</v>
          </cell>
        </row>
        <row r="10093">
          <cell r="A10093">
            <v>40929</v>
          </cell>
          <cell r="B10093" t="str">
            <v xml:space="preserve">INSTALADOR DE TUBULACOES (TUBOS/EQUIPAMENTOS) (MENSALISTA)                                                                                                                                                                                                                                                                                                                                                                                                                                                </v>
          </cell>
          <cell r="C10093" t="str">
            <v xml:space="preserve">MES   </v>
          </cell>
          <cell r="D10093">
            <v>4534.5600000000004</v>
          </cell>
        </row>
        <row r="10094">
          <cell r="A10094">
            <v>2701</v>
          </cell>
          <cell r="B10094" t="str">
            <v xml:space="preserve">INSTALADOR DE TUBULACOES - TUBOS/EQUIPAMENTOS (HORISTA)                                                                                                                                                                                                                                                                                                                                                                                                                                                   </v>
          </cell>
          <cell r="C10094" t="str">
            <v xml:space="preserve">H     </v>
          </cell>
          <cell r="D10094">
            <v>25.87</v>
          </cell>
        </row>
        <row r="10095">
          <cell r="A10095">
            <v>38114</v>
          </cell>
          <cell r="B10095" t="str">
            <v xml:space="preserve">INTERRUPTOR BIPOLAR SIMPLES 10 A, 250 V (APENAS MODULO)                                                                                                                                                                                                                                                                                                                                                                                                                                                   </v>
          </cell>
          <cell r="C10095" t="str">
            <v xml:space="preserve">UN    </v>
          </cell>
          <cell r="D10095">
            <v>22.09</v>
          </cell>
        </row>
        <row r="10096">
          <cell r="A10096">
            <v>38064</v>
          </cell>
          <cell r="B10096" t="str">
            <v xml:space="preserve">INTERRUPTOR BIPOLAR 10A, 250V, CONJUNTO MONTADO PARA EMBUTIR 4" X 2" (PLACA + SUPORTE + MODULO)                                                                                                                                                                                                                                                                                                                                                                                                           </v>
          </cell>
          <cell r="C10096" t="str">
            <v xml:space="preserve">UN    </v>
          </cell>
          <cell r="D10096">
            <v>24.7</v>
          </cell>
        </row>
        <row r="10097">
          <cell r="A10097">
            <v>38115</v>
          </cell>
          <cell r="B10097" t="str">
            <v xml:space="preserve">INTERRUPTOR INTERMEDIARIO 10 A, 250 V (APENAS MODULO)                                                                                                                                                                                                                                                                                                                                                                                                                                                     </v>
          </cell>
          <cell r="C10097" t="str">
            <v xml:space="preserve">UN    </v>
          </cell>
          <cell r="D10097">
            <v>23.58</v>
          </cell>
        </row>
        <row r="10098">
          <cell r="A10098">
            <v>38065</v>
          </cell>
          <cell r="B10098" t="str">
            <v xml:space="preserve">INTERRUPTOR INTERMEDIARIO 10A, 250V, CONJUNTO MONTADO PARA EMBUTIR 4" X 2" (PLACA + SUPORTE + MODULO)                                                                                                                                                                                                                                                                                                                                                                                                     </v>
          </cell>
          <cell r="C10098" t="str">
            <v xml:space="preserve">UN    </v>
          </cell>
          <cell r="D10098">
            <v>35.04</v>
          </cell>
        </row>
        <row r="10099">
          <cell r="A10099">
            <v>38078</v>
          </cell>
          <cell r="B10099" t="str">
            <v xml:space="preserve">INTERRUPTOR PARALELO + TOMADA 2P+T 10A, 250V, CONJUNTO MONTADO PARA EMBUTIR 4" X 2" (PLACA + SUPORTE + MODULOS)                                                                                                                                                                                                                                                                                                                                                                                           </v>
          </cell>
          <cell r="C10099" t="str">
            <v xml:space="preserve">UN    </v>
          </cell>
          <cell r="D10099">
            <v>20.440000000000001</v>
          </cell>
        </row>
        <row r="10100">
          <cell r="A10100">
            <v>38113</v>
          </cell>
          <cell r="B10100" t="str">
            <v xml:space="preserve">INTERRUPTOR PARALELO 10A, 250V (APENAS MODULO)                                                                                                                                                                                                                                                                                                                                                                                                                                                            </v>
          </cell>
          <cell r="C10100" t="str">
            <v xml:space="preserve">UN    </v>
          </cell>
          <cell r="D10100">
            <v>11.1</v>
          </cell>
        </row>
        <row r="10101">
          <cell r="A10101">
            <v>38063</v>
          </cell>
          <cell r="B10101" t="str">
            <v xml:space="preserve">INTERRUPTOR PARALELO 10A, 250V, CONJUNTO MONTADO PARA EMBUTIR 4" X 2" (PLACA + SUPORTE + MODULO)                                                                                                                                                                                                                                                                                                                                                                                                          </v>
          </cell>
          <cell r="C10101" t="str">
            <v xml:space="preserve">UN    </v>
          </cell>
          <cell r="D10101">
            <v>11.91</v>
          </cell>
        </row>
        <row r="10102">
          <cell r="A10102">
            <v>38080</v>
          </cell>
          <cell r="B10102" t="str">
            <v xml:space="preserve">INTERRUPTOR SIMPLES + INTERRUPTOR PARALELO + TOMADA 2P+T 10A, 250V, CONJUNTO MONTADO PARA EMBUTIR 4" X 2" (PLACA + SUPORTE + MODULOS)                                                                                                                                                                                                                                                                                                                                                                     </v>
          </cell>
          <cell r="C10102" t="str">
            <v xml:space="preserve">UN    </v>
          </cell>
          <cell r="D10102">
            <v>35.5</v>
          </cell>
        </row>
        <row r="10103">
          <cell r="A10103">
            <v>38069</v>
          </cell>
          <cell r="B10103" t="str">
            <v xml:space="preserve">INTERRUPTOR SIMPLES + INTERRUPTOR PARALELO 10A, 250V, CONJUNTO MONTADO PARA EMBUTIR 4" X 2" (PLACA + SUPORTE + MODULOS)                                                                                                                                                                                                                                                                                                                                                                                   </v>
          </cell>
          <cell r="C10103" t="str">
            <v xml:space="preserve">UN    </v>
          </cell>
          <cell r="D10103">
            <v>19.420000000000002</v>
          </cell>
        </row>
        <row r="10104">
          <cell r="A10104">
            <v>38077</v>
          </cell>
          <cell r="B10104" t="str">
            <v xml:space="preserve">INTERRUPTOR SIMPLES + TOMADA 2P+T 10A, 250V, CONJUNTO MONTADO PARA EMBUTIR 4" X 2" (PLACA + SUPORTE + MODULOS)                                                                                                                                                                                                                                                                                                                                                                                            </v>
          </cell>
          <cell r="C10104" t="str">
            <v xml:space="preserve">UN    </v>
          </cell>
          <cell r="D10104">
            <v>18.97</v>
          </cell>
        </row>
        <row r="10105">
          <cell r="A10105">
            <v>38073</v>
          </cell>
          <cell r="B10105" t="str">
            <v xml:space="preserve">INTERRUPTOR SIMPLES + 2 INTERRUPTORES PARALELOS 10A, 250V, CONJUNTO MONTADO PARA EMBUTIR 4" X 2" (PLACA + SUPORTE + MODULOS)                                                                                                                                                                                                                                                                                                                                                                              </v>
          </cell>
          <cell r="C10105" t="str">
            <v xml:space="preserve">UN    </v>
          </cell>
          <cell r="D10105">
            <v>28.91</v>
          </cell>
        </row>
        <row r="10106">
          <cell r="A10106">
            <v>38112</v>
          </cell>
          <cell r="B10106" t="str">
            <v xml:space="preserve">INTERRUPTOR SIMPLES 10A, 250V (APENAS MODULO)                                                                                                                                                                                                                                                                                                                                                                                                                                                             </v>
          </cell>
          <cell r="C10106" t="str">
            <v xml:space="preserve">UN    </v>
          </cell>
          <cell r="D10106">
            <v>8.52</v>
          </cell>
        </row>
        <row r="10107">
          <cell r="A10107">
            <v>38062</v>
          </cell>
          <cell r="B10107" t="str">
            <v xml:space="preserve">INTERRUPTOR SIMPLES 10A, 250V, CONJUNTO MONTADO PARA EMBUTIR 4" X 2" (PLACA + SUPORTE + MODULO)                                                                                                                                                                                                                                                                                                                                                                                                           </v>
          </cell>
          <cell r="C10107" t="str">
            <v xml:space="preserve">UN    </v>
          </cell>
          <cell r="D10107">
            <v>8.75</v>
          </cell>
        </row>
        <row r="10108">
          <cell r="A10108">
            <v>12128</v>
          </cell>
          <cell r="B10108" t="str">
            <v xml:space="preserve">INTERRUPTOR SIMPLES 10A, 250V, CONJUNTO MONTADO PARA SOBREPOR 4" X 2" (CAIXA + MODULO)                                                                                                                                                                                                                                                                                                                                                                                                                    </v>
          </cell>
          <cell r="C10108" t="str">
            <v xml:space="preserve">UN    </v>
          </cell>
          <cell r="D10108">
            <v>11.7</v>
          </cell>
        </row>
        <row r="10109">
          <cell r="A10109">
            <v>12129</v>
          </cell>
          <cell r="B10109" t="str">
            <v xml:space="preserve">INTERRUPTOR SIMPLES 10A, 250V, CONJUNTO MONTADO PARA SOBREPOR 4" X 2" (CAIXA + 2 MODULOS)                                                                                                                                                                                                                                                                                                                                                                                                                 </v>
          </cell>
          <cell r="C10109" t="str">
            <v xml:space="preserve">UN    </v>
          </cell>
          <cell r="D10109">
            <v>15.46</v>
          </cell>
        </row>
        <row r="10110">
          <cell r="A10110">
            <v>38081</v>
          </cell>
          <cell r="B10110" t="str">
            <v xml:space="preserve">INTERRUPTORES PARALELOS (2 MODULOS) + TOMADA 2P+T 10A, 250V, CONJUNTO MONTADO PARA EMBUTIR 4" X 2" (PLACA + SUPORTE + MODULOS)                                                                                                                                                                                                                                                                                                                                                                            </v>
          </cell>
          <cell r="C10110" t="str">
            <v xml:space="preserve">UN    </v>
          </cell>
          <cell r="D10110">
            <v>30.11</v>
          </cell>
        </row>
        <row r="10111">
          <cell r="A10111">
            <v>38070</v>
          </cell>
          <cell r="B10111" t="str">
            <v xml:space="preserve">INTERRUPTORES PARALELOS (2 MODULOS) 10A, 250V, CONJUNTO MONTADO PARA EMBUTIR 4" X 2" (PLACA + SUPORTE + MODULOS)                                                                                                                                                                                                                                                                                                                                                                                          </v>
          </cell>
          <cell r="C10111" t="str">
            <v xml:space="preserve">UN    </v>
          </cell>
          <cell r="D10111">
            <v>20.75</v>
          </cell>
        </row>
        <row r="10112">
          <cell r="A10112">
            <v>38074</v>
          </cell>
          <cell r="B10112" t="str">
            <v xml:space="preserve">INTERRUPTORES PARALELOS (3 MODULOS) 10A, 250V, CONJUNTO MONTADO PARA EMBUTIR 4" X 2" (PLACA + SUPORTE + MODULO)                                                                                                                                                                                                                                                                                                                                                                                           </v>
          </cell>
          <cell r="C10112" t="str">
            <v xml:space="preserve">UN    </v>
          </cell>
          <cell r="D10112">
            <v>31.55</v>
          </cell>
        </row>
        <row r="10113">
          <cell r="A10113">
            <v>38079</v>
          </cell>
          <cell r="B10113" t="str">
            <v xml:space="preserve">INTERRUPTORES SIMPLES (2 MODULOS) + TOMADA 2P+T 10A, 250V, CONJUNTO MONTADO PARA EMBUTIR 4" X 2" (PLACA + SUPORTE + MODULOS)                                                                                                                                                                                                                                                                                                                                                                              </v>
          </cell>
          <cell r="C10113" t="str">
            <v xml:space="preserve">UN    </v>
          </cell>
          <cell r="D10113">
            <v>27.08</v>
          </cell>
        </row>
        <row r="10114">
          <cell r="A10114">
            <v>38072</v>
          </cell>
          <cell r="B10114" t="str">
            <v xml:space="preserve">INTERRUPTORES SIMPLES (2 MODULOS) + 1 INTERRUPTOR PARALELO 10A, 250V, CONJUNTO MONTADO PARA EMBUTIR 4" X 2" (PLACA + SUPORTE + MODULOS)                                                                                                                                                                                                                                                                                                                                                                   </v>
          </cell>
          <cell r="C10114" t="str">
            <v xml:space="preserve">UN    </v>
          </cell>
          <cell r="D10114">
            <v>26.02</v>
          </cell>
        </row>
        <row r="10115">
          <cell r="A10115">
            <v>38068</v>
          </cell>
          <cell r="B10115" t="str">
            <v xml:space="preserve">INTERRUPTORES SIMPLES (2 MODULOS) 10A, 250V, CONJUNTO MONTADO PARA EMBUTIR 4" X 2" (PLACA + SUPORTE + MODULOS)                                                                                                                                                                                                                                                                                                                                                                                            </v>
          </cell>
          <cell r="C10115" t="str">
            <v xml:space="preserve">UN    </v>
          </cell>
          <cell r="D10115">
            <v>17.96</v>
          </cell>
        </row>
        <row r="10116">
          <cell r="A10116">
            <v>38071</v>
          </cell>
          <cell r="B10116" t="str">
            <v xml:space="preserve">INTERRUPTORES SIMPLES (3 MODULOS) 10A, 250V, CONJUNTO MONTADO PARA EMBUTIR 4" X 2" (PLACA + SUPORTE + MODULOS)                                                                                                                                                                                                                                                                                                                                                                                            </v>
          </cell>
          <cell r="C10116" t="str">
            <v xml:space="preserve">UN    </v>
          </cell>
          <cell r="D10116">
            <v>21.48</v>
          </cell>
        </row>
        <row r="10117">
          <cell r="A10117">
            <v>38412</v>
          </cell>
          <cell r="B10117" t="str">
            <v xml:space="preserve">INVERSOR DE SOLDA MONOFASICO DE 160 A, POTENCIA DE 5400 W, TENSAO DE 220 V, TURBO VENTILADO, PROTECAO POR FUSIVEL TERMICO, PARA ELETRODOS DE 2,0 A 4,0 MM                                                                                                                                                                                                                                                                                                                                                 </v>
          </cell>
          <cell r="C10117" t="str">
            <v xml:space="preserve">UN    </v>
          </cell>
          <cell r="D10117">
            <v>900</v>
          </cell>
        </row>
        <row r="10118">
          <cell r="A10118">
            <v>3405</v>
          </cell>
          <cell r="B10118" t="str">
            <v xml:space="preserve">ISOLADOR DE PORCELANA SUSPENSO, DISCO TIPO GARFO OLHAL, DIAMETRO DE 152 MM, PARA TENSAO DE *15* KV                                                                                                                                                                                                                                                                                                                                                                                                        </v>
          </cell>
          <cell r="C10118" t="str">
            <v xml:space="preserve">UN    </v>
          </cell>
          <cell r="D10118">
            <v>121.53</v>
          </cell>
        </row>
        <row r="10119">
          <cell r="A10119">
            <v>3394</v>
          </cell>
          <cell r="B10119" t="str">
            <v xml:space="preserve">ISOLADOR DE PORCELANA, TIPO BUCHA, PARA TENSAO DE *15* KV                                                                                                                                                                                                                                                                                                                                                                                                                                                 </v>
          </cell>
          <cell r="C10119" t="str">
            <v xml:space="preserve">UN    </v>
          </cell>
          <cell r="D10119">
            <v>641.53</v>
          </cell>
        </row>
        <row r="10120">
          <cell r="A10120">
            <v>3393</v>
          </cell>
          <cell r="B10120" t="str">
            <v xml:space="preserve">ISOLADOR DE PORCELANA, TIPO BUCHA, PARA TENSAO DE *35* KV                                                                                                                                                                                                                                                                                                                                                                                                                                                 </v>
          </cell>
          <cell r="C10120" t="str">
            <v xml:space="preserve">UN    </v>
          </cell>
          <cell r="D10120">
            <v>1092.27</v>
          </cell>
        </row>
        <row r="10121">
          <cell r="A10121">
            <v>3406</v>
          </cell>
          <cell r="B10121" t="str">
            <v xml:space="preserve">ISOLADOR DE PORCELANA, TIPO PINO MONOCORPO, PARA TENSAO DE *15* KV                                                                                                                                                                                                                                                                                                                                                                                                                                        </v>
          </cell>
          <cell r="C10121" t="str">
            <v xml:space="preserve">UN    </v>
          </cell>
          <cell r="D10121">
            <v>37.200000000000003</v>
          </cell>
        </row>
        <row r="10122">
          <cell r="A10122">
            <v>3395</v>
          </cell>
          <cell r="B10122" t="str">
            <v xml:space="preserve">ISOLADOR DE PORCELANA, TIPO PINO MONOCORPO, PARA TENSAO DE *35* KV                                                                                                                                                                                                                                                                                                                                                                                                                                        </v>
          </cell>
          <cell r="C10122" t="str">
            <v xml:space="preserve">UN    </v>
          </cell>
          <cell r="D10122">
            <v>156.93</v>
          </cell>
        </row>
        <row r="10123">
          <cell r="A10123">
            <v>3398</v>
          </cell>
          <cell r="B10123" t="str">
            <v xml:space="preserve">ISOLADOR DE PORCELANA, TIPO ROLDANA, DIMENSOES DE *72* X *72* MM, PARA USO EM BAIXA TENSAO                                                                                                                                                                                                                                                                                                                                                                                                                </v>
          </cell>
          <cell r="C10123" t="str">
            <v xml:space="preserve">UN    </v>
          </cell>
          <cell r="D10123">
            <v>7.46</v>
          </cell>
        </row>
        <row r="10124">
          <cell r="A10124">
            <v>40662</v>
          </cell>
          <cell r="B10124" t="str">
            <v xml:space="preserve">JANELA BASCULANTE EM MADEIRA PINUS/ EUCALIPTO/ TAUARI/ VIROLA OU EQUIVALENTE DA REGIAO, *60 X 60*, CAIXA DO BATENTE/ MARCO E = *10* CM, 2 BASCULAS PARA VIDRO, COM FERRAGENS (SEM VIDRO, SEM GUARNICAO/ALIZAR E SEM ACABAMENTO)                                                                                                                                                                                                                                                                           </v>
          </cell>
          <cell r="C10124" t="str">
            <v xml:space="preserve">UN    </v>
          </cell>
          <cell r="D10124">
            <v>216.4</v>
          </cell>
        </row>
        <row r="10125">
          <cell r="A10125">
            <v>3437</v>
          </cell>
          <cell r="B10125" t="str">
            <v xml:space="preserve">JANELA BASCULANTE EM MADEIRA PINUS/ EUCALIPTO/ TAUARI/ VIROLA OU EQUIVALENTE DA REGIAO, CAIXA DO BATENTE/ MARCO *10* CM, *2* FOLHAS BASCULANTES PARA VIDRO, COM FERRAGENS (SEM VIDRO, SEM GUARNICAO/ALIZAR E SEM ACABAMENTO)                                                                                                                                                                                                                                                                              </v>
          </cell>
          <cell r="C10125" t="str">
            <v xml:space="preserve">M2    </v>
          </cell>
          <cell r="D10125">
            <v>601.13</v>
          </cell>
        </row>
        <row r="10126">
          <cell r="A10126">
            <v>11190</v>
          </cell>
          <cell r="B10126" t="str">
            <v xml:space="preserve">JANELA BASCULANTE, ACO, COM BATENTE/REQUADRO, 60 X 60 CM (SEM VIDROS)                                                                                                                                                                                                                                                                                                                                                                                                                                     </v>
          </cell>
          <cell r="C10126" t="str">
            <v xml:space="preserve">UN    </v>
          </cell>
          <cell r="D10126">
            <v>174.93</v>
          </cell>
        </row>
        <row r="10127">
          <cell r="A10127">
            <v>34377</v>
          </cell>
          <cell r="B10127" t="str">
            <v xml:space="preserve">JANELA BASCULANTE, EM ALUMINIO PERFIL 20, 80 X 60 CM (A X L), 4 FLS (1 FIXA E 3 MOVEIS), ACABAMENTO BRANCO OU BRILHANTE, BATENTE DE 3 A 4 CM, COM VIDRO 4 MM, SEM GUARNICAO                                                                                                                                                                                                                                                                                                                               </v>
          </cell>
          <cell r="C10127" t="str">
            <v xml:space="preserve">UN    </v>
          </cell>
          <cell r="D10127">
            <v>183.24</v>
          </cell>
        </row>
        <row r="10128">
          <cell r="A10128">
            <v>3428</v>
          </cell>
          <cell r="B10128" t="str">
            <v xml:space="preserve">JANELA DE ABRIR EM MADEIRA IMBUIA/CEDRO ARANA/CEDRO ROSA OU EQUIVALENTE DA REGIAO, CAIXA DO BATENTE/MARCO *10* CM, 2 FOLHAS DE ABRIR TIPO VENEZIANA E 2 FOLHAS DE ABRIR PARA VIDRO, COM GUARNICAO/ALIZAR, COM FERRAGENS, (SEM VIDRO E SEM ACABAMENTO)                                                                                                                                                                                                                                                     </v>
          </cell>
          <cell r="C10128" t="str">
            <v xml:space="preserve">M2    </v>
          </cell>
          <cell r="D10128">
            <v>891.67</v>
          </cell>
        </row>
        <row r="10129">
          <cell r="A10129">
            <v>3429</v>
          </cell>
          <cell r="B10129" t="str">
            <v xml:space="preserve">JANELA DE ABRIR EM MADEIRA PINUS/EUCALIPTO/TAUARI/VIROLA OU EQUIVALENTE DA REGIAO, CAIXA DO BATENTE/MARCO *10* CM, 2 FOLHAS DE ABRIR TIPO VENEZIANA E 2 FOLHAS GUILHOTINA PARA VIDRO, COM FERRAGENS (SEM VIDRO, SEM GUARNICAO/ALIZAR E SEM ACABAMENTO)                                                                                                                                                                                                                                                    </v>
          </cell>
          <cell r="C10129" t="str">
            <v xml:space="preserve">M2    </v>
          </cell>
          <cell r="D10129">
            <v>509.45</v>
          </cell>
        </row>
        <row r="10130">
          <cell r="A10130">
            <v>11199</v>
          </cell>
          <cell r="B10130" t="str">
            <v xml:space="preserve">JANELA DE CORRER, ACO, BATENTE/REQUADRO DE 6 A 14 CM, COM DIVISAO HORIZ, PINT ANTICORROSIVA, SEM VIDRO, BANDEIRA COM BASCULA, 4 FLS, 120 X 150 CM (A X L)                                                                                                                                                                                                                                                                                                                                                 </v>
          </cell>
          <cell r="C10130" t="str">
            <v xml:space="preserve">UN    </v>
          </cell>
          <cell r="D10130">
            <v>966.1</v>
          </cell>
        </row>
        <row r="10131">
          <cell r="A10131">
            <v>36896</v>
          </cell>
          <cell r="B10131" t="str">
            <v xml:space="preserve">JANELA DE CORRER, EM ALUMINIO PERFIL 25, 100 X 120 CM (A X L), 2 FLS MOVEIS, SEM BANDEIRA, ACABAMENTO BRANCO OU BRILHANTE, BATENTE DE 6 A 7 CM, COM VIDRO 4 MM, SEM GUARNICAO                                                                                                                                                                                                                                                                                                                             </v>
          </cell>
          <cell r="C10131" t="str">
            <v xml:space="preserve">UN    </v>
          </cell>
          <cell r="D10131">
            <v>354.9</v>
          </cell>
        </row>
        <row r="10132">
          <cell r="A10132">
            <v>34367</v>
          </cell>
          <cell r="B10132" t="str">
            <v xml:space="preserve">JANELA DE CORRER, EM ALUMINIO PERFIL 25, 100 X 150 CM (A X L), 2 FLS MOVEIS, SEM BANDEIRA, ACABAMENTO BRANCO OU BRILHANTE, BATENTE DE 6 A 7 CM, COM VIDRO 4 MM, SEM GUARNICAO                                                                                                                                                                                                                                                                                                                             </v>
          </cell>
          <cell r="C10132" t="str">
            <v xml:space="preserve">UN    </v>
          </cell>
          <cell r="D10132">
            <v>457.41</v>
          </cell>
        </row>
        <row r="10133">
          <cell r="A10133">
            <v>36897</v>
          </cell>
          <cell r="B10133" t="str">
            <v xml:space="preserve">JANELA DE CORRER, EM ALUMINIO PERFIL 25, 100 X 150 CM (A X L), 4 FLS MOVEIS, SEM BANDEIRA, ACABAMENTO BRANCO OU BRILHANTE, BATENTE DE 6 A 7 CM, COM VIDRO 4 MM, SEM GUARNICAO/ALIZAR                                                                                                                                                                                                                                                                                                                      </v>
          </cell>
          <cell r="C10133" t="str">
            <v xml:space="preserve">UN    </v>
          </cell>
          <cell r="D10133">
            <v>553.80999999999995</v>
          </cell>
        </row>
        <row r="10134">
          <cell r="A10134">
            <v>34369</v>
          </cell>
          <cell r="B10134" t="str">
            <v xml:space="preserve">JANELA DE CORRER, EM ALUMINIO PERFIL 25, 100 X 200 CM (A X L), 4 FLS, SEM BANDEIRA, ACABAMENTO BRANCO OU BRILHANTE, BATENTE DE 6 A 7 CM, COM VIDRO 4 MM, SEM GUARNICAO/ALIZAR                                                                                                                                                                                                                                                                                                                             </v>
          </cell>
          <cell r="C10134" t="str">
            <v xml:space="preserve">UN    </v>
          </cell>
          <cell r="D10134">
            <v>637.33000000000004</v>
          </cell>
        </row>
        <row r="10135">
          <cell r="A10135">
            <v>34364</v>
          </cell>
          <cell r="B10135" t="str">
            <v xml:space="preserve">JANELA DE CORRER, EM ALUMINIO PERFIL 25, 120 X 150 CM (A X L), 4 FLS, BANDEIRA COM BASCULA, ACABAMENTO BRANCO OU BRILHANTE, BATENTE/REQUADRO DE 6 A 14 CM, COM VIDRO 4 MM, SEM GUARNICAO/ALIZAR                                                                                                                                                                                                                                                                                                           </v>
          </cell>
          <cell r="C10135" t="str">
            <v xml:space="preserve">UN    </v>
          </cell>
          <cell r="D10135">
            <v>601.25</v>
          </cell>
        </row>
        <row r="10136">
          <cell r="A10136">
            <v>40659</v>
          </cell>
          <cell r="B10136" t="str">
            <v xml:space="preserve">JANELA DE 6 FOLHAS DE CORRER EM MADEIRA CEDRINHO/ ANGELIM COMERCIAL/ CURUPIXA/ CUMARU OU EQUIVALENTE DA REGIAO, CAIXA DO BATENTE/MARCO *10* CM, 2 FOLHAS DE CORRER VENEZIANA, 2 FOLHAS FIXAS VENEZIANA E 2 FOLHAS DE CORRER PARA VIDRO, COM FERRAGENS (SEM VIDRO, SEM ACABAMENTO E SEM GUARNICAO/ALIZAR)                                                                                                                                                                                                  </v>
          </cell>
          <cell r="C10136" t="str">
            <v xml:space="preserve">M2    </v>
          </cell>
          <cell r="D10136">
            <v>850.51</v>
          </cell>
        </row>
        <row r="10137">
          <cell r="A10137">
            <v>40660</v>
          </cell>
          <cell r="B10137" t="str">
            <v xml:space="preserve">JANELA DE 6 FOLHAS DE CORRER EM MADEIRA IMBUIA/CEDRO ARANA/CEDRO ROSA OU EQUIVALENTE DA REGIAO, CAIXA DO BATENTE/MARCO *10* CM, 2 FOLHAS DE CORRER VENEZIANA, 2 FOLHAS FIXAS VENEZIANA E 2 FOLHAS DE CORRER PARA VIDRO, COM FERRAGENS (SEM VIDRO, SEM ACABAMENTO E SEM GUARNICAO/ALIZAR)                                                                                                                                                                                                                  </v>
          </cell>
          <cell r="C10137" t="str">
            <v xml:space="preserve">M2    </v>
          </cell>
          <cell r="D10137">
            <v>1077.92</v>
          </cell>
        </row>
        <row r="10138">
          <cell r="A10138">
            <v>40661</v>
          </cell>
          <cell r="B10138" t="str">
            <v xml:space="preserve">JANELA DE 6 FOLHAS DE CORRER EM MADEIRA PINUS/ EUCALIPTO/ TAUARI/ VIROLA OU EQUIVALENTE DA REGIAO, CAIXA DO BATENTE/MARCO *10* CM, 2 FOLHAS DE CORRER VENEZIANA, 2 FOLHAS FIXAS VENEZIANA E 2 FOLHAS DE CORRER PARA VIDRO, COM FERRAGENS (SEM VIDRO, SEM ACABAMENTO E SEM GUARNICAO/ALIZAR)                                                                                                                                                                                                               </v>
          </cell>
          <cell r="C10138" t="str">
            <v xml:space="preserve">M2    </v>
          </cell>
          <cell r="D10138">
            <v>662.73</v>
          </cell>
        </row>
        <row r="10139">
          <cell r="A10139">
            <v>3421</v>
          </cell>
          <cell r="B10139" t="str">
            <v xml:space="preserve">JANELA EM MADEIRA CEDRINHO/ ANGELIM COMERCIAL/ CURUPIXA/ CUMARU OU EQUIVALENTE DA REGIAO, CAIXA DO BATENTE/MARCO *10* CM, 2 FOLHAS DE ABRIR TIPO VENEZIANA E 2 FOLHAS GUILHOTINA PARA VIDRO, COM GUARNICAO/ALIZAR, COM FERRAGENS (SEM VIDRO E SEM ACABAMENTO)                                                                                                                                                                                                                                             </v>
          </cell>
          <cell r="C10139" t="str">
            <v xml:space="preserve">M2    </v>
          </cell>
          <cell r="D10139">
            <v>667.8</v>
          </cell>
        </row>
        <row r="10140">
          <cell r="A10140">
            <v>599</v>
          </cell>
          <cell r="B10140" t="str">
            <v xml:space="preserve">JANELA FIXA, EM ALUMINIO PERFIL 20, 60 X 80 CM (A X L), BATENTE/REQUADRO DE 3 A 14 CM, COM VIDRO 4 MM, SEM GUARNICAO/ALIZAR, ACABAMENTO ALUM BRANCO OU BRILHANTE                                                                                                                                                                                                                                                                                                                                          </v>
          </cell>
          <cell r="C10140" t="str">
            <v xml:space="preserve">M2    </v>
          </cell>
          <cell r="D10140">
            <v>647.26</v>
          </cell>
        </row>
        <row r="10141">
          <cell r="A10141">
            <v>44053</v>
          </cell>
          <cell r="B10141" t="str">
            <v xml:space="preserve">JANELA INTEGRADA VENEZIANA EM ALUMINIO PERFIL 25, 120 X 120 CM (A X L), 2 FLS (2 VIDROS) E VENEZIANA COM ACIONAMENTO MANUAL, SEM BANDEIRA, ACABAMENTO BRILHANTE, BATENTE DE 11,50 A 12,50 CM, COM VIDRO 4 MM, INCLUSO GUARNICAO                                                                                                                                                                                                                                                                           </v>
          </cell>
          <cell r="C10141" t="str">
            <v xml:space="preserve">UN    </v>
          </cell>
          <cell r="D10141">
            <v>1436.61</v>
          </cell>
        </row>
        <row r="10142">
          <cell r="A10142">
            <v>3423</v>
          </cell>
          <cell r="B10142" t="str">
            <v xml:space="preserve">JANELA MAXIM-AR EM MADEIRA CEDRINHO/ ANGELIM COMERCIAL/ CURUPIXA/ CUMARU OU EQUIVALENTE DA REGIAO, CAIXA DO BATENTE/MARCO *10* CM, 1 FOLHA PARA VIDRO, COM GUARNICAO/ALIZAR, COM FERRAGENS, (SEM VIDRO E SEM ACABAMENTO)                                                                                                                                                                                                                                                                                  </v>
          </cell>
          <cell r="C10142" t="str">
            <v xml:space="preserve">M2    </v>
          </cell>
          <cell r="D10142">
            <v>941.76</v>
          </cell>
        </row>
        <row r="10143">
          <cell r="A10143">
            <v>34797</v>
          </cell>
          <cell r="B10143" t="str">
            <v xml:space="preserve">JANELA MAXIM-AR, ACO GALVANIZADO PINT. ANTICORROSIVA, COM BATENTE/REQUADRO DE 6 A 14 CM, SEM VIDRO, COM GRADE, 1 FL, 60 X 80 CM (A X L)                                                                                                                                                                                                                                                                                                                                                                   </v>
          </cell>
          <cell r="C10143" t="str">
            <v xml:space="preserve">UN    </v>
          </cell>
          <cell r="D10143">
            <v>381.02</v>
          </cell>
        </row>
        <row r="10144">
          <cell r="A10144">
            <v>34381</v>
          </cell>
          <cell r="B10144" t="str">
            <v xml:space="preserve">JANELA MAXIM-AR, EM ALUMINIO PERFIL 25, 60 X 80 CM (A X L), ACABAMENTO BRANCO OU BRILHANTE, BATENTE DE 4 A 5 CM, COM VIDRO 4 MM, SEM GUARNICAO/ALIZAR                                                                                                                                                                                                                                                                                                                                                     </v>
          </cell>
          <cell r="C10144" t="str">
            <v xml:space="preserve">UN    </v>
          </cell>
          <cell r="D10144">
            <v>261.35000000000002</v>
          </cell>
        </row>
        <row r="10145">
          <cell r="A10145">
            <v>44054</v>
          </cell>
          <cell r="B10145" t="str">
            <v xml:space="preserve">JANELA VENEZIANA DE CORRER, EM ALUMINIO PERFIL 25, 100 X 120 CM (A X L), 3 FLS (2 VENEZIANAS E 1 VIDRO), SEM BANDEIRA, ACABAMENTO BRANCO OU BRILHANTE, BATENTE DE 8 A 9 CM, COM VIDRO 4 MM, SEM GUARNICAO/ALIZAR                                                                                                                                                                                                                                                                                          </v>
          </cell>
          <cell r="C10145" t="str">
            <v xml:space="preserve">UN    </v>
          </cell>
          <cell r="D10145">
            <v>515.37</v>
          </cell>
        </row>
        <row r="10146">
          <cell r="A10146">
            <v>44399</v>
          </cell>
          <cell r="B10146" t="str">
            <v xml:space="preserve">JANELA VENEZIANA DE CORRER, EM ALUMINIO PERFIL 25, 100 X 150 CM (A X L), 6 FLS (4 VENEZIANAS E 2 VIDROS), SEM BANDEIRA, ACABAMENTO BRANCO OU BRILHANTE, BATENTE DE 8 A 9 CM, COM VIDRO 4 MM, SEM GUARNICAO / ALIZAR                                                                                                                                                                                                                                                                                       </v>
          </cell>
          <cell r="C10146" t="str">
            <v xml:space="preserve">UN    </v>
          </cell>
          <cell r="D10146">
            <v>704.16</v>
          </cell>
        </row>
        <row r="10147">
          <cell r="A10147">
            <v>44503</v>
          </cell>
          <cell r="B10147" t="str">
            <v xml:space="preserve">JARDINEIRO (HORISTA)                                                                                                                                                                                                                                                                                                                                                                                                                                                                                      </v>
          </cell>
          <cell r="C10147" t="str">
            <v xml:space="preserve">H     </v>
          </cell>
          <cell r="D10147">
            <v>14.71</v>
          </cell>
        </row>
        <row r="10148">
          <cell r="A10148">
            <v>41077</v>
          </cell>
          <cell r="B10148" t="str">
            <v xml:space="preserve">JARDINEIRO (MENSALISTA)                                                                                                                                                                                                                                                                                                                                                                                                                                                                                   </v>
          </cell>
          <cell r="C10148" t="str">
            <v xml:space="preserve">MES   </v>
          </cell>
          <cell r="D10148">
            <v>2579.71</v>
          </cell>
        </row>
        <row r="10149">
          <cell r="A10149">
            <v>37963</v>
          </cell>
          <cell r="B10149" t="str">
            <v xml:space="preserve">JOELHO CPVC, SOLDAVEL, 45 GRAUS, 15 MM, PARA AGUA QUENTE                                                                                                                                                                                                                                                                                                                                                                                                                                                  </v>
          </cell>
          <cell r="C10149" t="str">
            <v xml:space="preserve">UN    </v>
          </cell>
          <cell r="D10149">
            <v>4.99</v>
          </cell>
        </row>
        <row r="10150">
          <cell r="A10150">
            <v>37964</v>
          </cell>
          <cell r="B10150" t="str">
            <v xml:space="preserve">JOELHO CPVC, SOLDAVEL, 45 GRAUS, 22 MM, PARA AGUA QUENTE                                                                                                                                                                                                                                                                                                                                                                                                                                                  </v>
          </cell>
          <cell r="C10150" t="str">
            <v xml:space="preserve">UN    </v>
          </cell>
          <cell r="D10150">
            <v>6.67</v>
          </cell>
        </row>
        <row r="10151">
          <cell r="A10151">
            <v>37965</v>
          </cell>
          <cell r="B10151" t="str">
            <v xml:space="preserve">JOELHO CPVC, SOLDAVEL, 45 GRAUS, 28 MM, PARA AGUA QUENTE                                                                                                                                                                                                                                                                                                                                                                                                                                                  </v>
          </cell>
          <cell r="C10151" t="str">
            <v xml:space="preserve">UN    </v>
          </cell>
          <cell r="D10151">
            <v>9.6199999999999992</v>
          </cell>
        </row>
        <row r="10152">
          <cell r="A10152">
            <v>37966</v>
          </cell>
          <cell r="B10152" t="str">
            <v xml:space="preserve">JOELHO CPVC, SOLDAVEL, 45 GRAUS, 35 MM, PARA AGUA QUENTE                                                                                                                                                                                                                                                                                                                                                                                                                                                  </v>
          </cell>
          <cell r="C10152" t="str">
            <v xml:space="preserve">UN    </v>
          </cell>
          <cell r="D10152">
            <v>16.89</v>
          </cell>
        </row>
        <row r="10153">
          <cell r="A10153">
            <v>37967</v>
          </cell>
          <cell r="B10153" t="str">
            <v xml:space="preserve">JOELHO CPVC, SOLDAVEL, 45 GRAUS, 42 MM, PARA AGUA QUENTE                                                                                                                                                                                                                                                                                                                                                                                                                                                  </v>
          </cell>
          <cell r="C10153" t="str">
            <v xml:space="preserve">UN    </v>
          </cell>
          <cell r="D10153">
            <v>28.39</v>
          </cell>
        </row>
        <row r="10154">
          <cell r="A10154">
            <v>37968</v>
          </cell>
          <cell r="B10154" t="str">
            <v xml:space="preserve">JOELHO CPVC, SOLDAVEL, 45 GRAUS, 54 MM, PARA AGUA QUENTE                                                                                                                                                                                                                                                                                                                                                                                                                                                  </v>
          </cell>
          <cell r="C10154" t="str">
            <v xml:space="preserve">UN    </v>
          </cell>
          <cell r="D10154">
            <v>60.27</v>
          </cell>
        </row>
        <row r="10155">
          <cell r="A10155">
            <v>37969</v>
          </cell>
          <cell r="B10155" t="str">
            <v xml:space="preserve">JOELHO CPVC, SOLDAVEL, 45 GRAUS, 73 MM, PARA AGUA QUENTE                                                                                                                                                                                                                                                                                                                                                                                                                                                  </v>
          </cell>
          <cell r="C10155" t="str">
            <v xml:space="preserve">UN    </v>
          </cell>
          <cell r="D10155">
            <v>152.29</v>
          </cell>
        </row>
        <row r="10156">
          <cell r="A10156">
            <v>37970</v>
          </cell>
          <cell r="B10156" t="str">
            <v xml:space="preserve">JOELHO CPVC, SOLDAVEL, 45 GRAUS, 89 MM, PARA AGUA QUENTE                                                                                                                                                                                                                                                                                                                                                                                                                                                  </v>
          </cell>
          <cell r="C10156" t="str">
            <v xml:space="preserve">UN    </v>
          </cell>
          <cell r="D10156">
            <v>220.34</v>
          </cell>
        </row>
        <row r="10157">
          <cell r="A10157">
            <v>44251</v>
          </cell>
          <cell r="B10157" t="str">
            <v xml:space="preserve">JOELHO CPVC, SOLDAVEL, 90 GRAUS, 114 MM, PARA AGUA QUENTE                                                                                                                                                                                                                                                                                                                                                                                                                                                 </v>
          </cell>
          <cell r="C10157" t="str">
            <v xml:space="preserve">UN    </v>
          </cell>
          <cell r="D10157">
            <v>254.5</v>
          </cell>
        </row>
        <row r="10158">
          <cell r="A10158">
            <v>21118</v>
          </cell>
          <cell r="B10158" t="str">
            <v xml:space="preserve">JOELHO CPVC, SOLDAVEL, 90 GRAUS, 15 MM, PARA AGUA QUENTE                                                                                                                                                                                                                                                                                                                                                                                                                                                  </v>
          </cell>
          <cell r="C10158" t="str">
            <v xml:space="preserve">UN    </v>
          </cell>
          <cell r="D10158">
            <v>3.96</v>
          </cell>
        </row>
        <row r="10159">
          <cell r="A10159">
            <v>37956</v>
          </cell>
          <cell r="B10159" t="str">
            <v xml:space="preserve">JOELHO CPVC, SOLDAVEL, 90 GRAUS, 22 MM, PARA AGUA QUENTE                                                                                                                                                                                                                                                                                                                                                                                                                                                  </v>
          </cell>
          <cell r="C10159" t="str">
            <v xml:space="preserve">UN    </v>
          </cell>
          <cell r="D10159">
            <v>4.87</v>
          </cell>
        </row>
        <row r="10160">
          <cell r="A10160">
            <v>37957</v>
          </cell>
          <cell r="B10160" t="str">
            <v xml:space="preserve">JOELHO CPVC, SOLDAVEL, 90 GRAUS, 28 MM, PARA AGUA QUENTE                                                                                                                                                                                                                                                                                                                                                                                                                                                  </v>
          </cell>
          <cell r="C10160" t="str">
            <v xml:space="preserve">UN    </v>
          </cell>
          <cell r="D10160">
            <v>10.36</v>
          </cell>
        </row>
        <row r="10161">
          <cell r="A10161">
            <v>37958</v>
          </cell>
          <cell r="B10161" t="str">
            <v xml:space="preserve">JOELHO CPVC, SOLDAVEL, 90 GRAUS, 35 MM, PARA AGUA QUENTE                                                                                                                                                                                                                                                                                                                                                                                                                                                  </v>
          </cell>
          <cell r="C10161" t="str">
            <v xml:space="preserve">UN    </v>
          </cell>
          <cell r="D10161">
            <v>18.73</v>
          </cell>
        </row>
        <row r="10162">
          <cell r="A10162">
            <v>37959</v>
          </cell>
          <cell r="B10162" t="str">
            <v xml:space="preserve">JOELHO CPVC, SOLDAVEL, 90 GRAUS, 42 MM, PARA AGUA QUENTE                                                                                                                                                                                                                                                                                                                                                                                                                                                  </v>
          </cell>
          <cell r="C10162" t="str">
            <v xml:space="preserve">UN    </v>
          </cell>
          <cell r="D10162">
            <v>28.84</v>
          </cell>
        </row>
        <row r="10163">
          <cell r="A10163">
            <v>37960</v>
          </cell>
          <cell r="B10163" t="str">
            <v xml:space="preserve">JOELHO CPVC, SOLDAVEL, 90 GRAUS, 54 MM, PARA AGUA QUENTE                                                                                                                                                                                                                                                                                                                                                                                                                                                  </v>
          </cell>
          <cell r="C10163" t="str">
            <v xml:space="preserve">UN    </v>
          </cell>
          <cell r="D10163">
            <v>73.69</v>
          </cell>
        </row>
        <row r="10164">
          <cell r="A10164">
            <v>37961</v>
          </cell>
          <cell r="B10164" t="str">
            <v xml:space="preserve">JOELHO CPVC, SOLDAVEL, 90 GRAUS, 73 MM, PARA AGUA QUENTE                                                                                                                                                                                                                                                                                                                                                                                                                                                  </v>
          </cell>
          <cell r="C10164" t="str">
            <v xml:space="preserve">UN    </v>
          </cell>
          <cell r="D10164">
            <v>158.36000000000001</v>
          </cell>
        </row>
        <row r="10165">
          <cell r="A10165">
            <v>37962</v>
          </cell>
          <cell r="B10165" t="str">
            <v xml:space="preserve">JOELHO CPVC, SOLDAVEL, 90 GRAUS, 89 MM, PARA AGUA QUENTE                                                                                                                                                                                                                                                                                                                                                                                                                                                  </v>
          </cell>
          <cell r="C10165" t="str">
            <v xml:space="preserve">UN    </v>
          </cell>
          <cell r="D10165">
            <v>182.57</v>
          </cell>
        </row>
        <row r="10166">
          <cell r="A10166">
            <v>3533</v>
          </cell>
          <cell r="B10166" t="str">
            <v xml:space="preserve">JOELHO DE REDUCAO, PVC SOLDAVEL, 90 GRAUS, 25 MM X 20 MM, COR MARROM, PARA AGUA FRIA PREDIAL                                                                                                                                                                                                                                                                                                                                                                                                              </v>
          </cell>
          <cell r="C10166" t="str">
            <v xml:space="preserve">UN    </v>
          </cell>
          <cell r="D10166">
            <v>3.29</v>
          </cell>
        </row>
        <row r="10167">
          <cell r="A10167">
            <v>3538</v>
          </cell>
          <cell r="B10167" t="str">
            <v xml:space="preserve">JOELHO DE REDUCAO, PVC SOLDAVEL, 90 GRAUS, 32 MM X 25 MM, COR MARROM, PARA AGUA FRIA PREDIAL                                                                                                                                                                                                                                                                                                                                                                                                              </v>
          </cell>
          <cell r="C10167" t="str">
            <v xml:space="preserve">UN    </v>
          </cell>
          <cell r="D10167">
            <v>6.22</v>
          </cell>
        </row>
        <row r="10168">
          <cell r="A10168">
            <v>3498</v>
          </cell>
          <cell r="B10168" t="str">
            <v xml:space="preserve">JOELHO DE REDUCAO, PVC, ROSCAVEL, 90 GRAUS, 1" X 3/4", COR BRANCA, PARA AGUA FRIA PREDIAL                                                                                                                                                                                                                                                                                                                                                                                                                 </v>
          </cell>
          <cell r="C10168" t="str">
            <v xml:space="preserve">UN    </v>
          </cell>
          <cell r="D10168">
            <v>6.03</v>
          </cell>
        </row>
        <row r="10169">
          <cell r="A10169">
            <v>3496</v>
          </cell>
          <cell r="B10169" t="str">
            <v xml:space="preserve">JOELHO DE REDUCAO, PVC, ROSCAVEL, 90 GRAUS, 3/4" X 1/2", COR BRANCA, PARA AGUA FRIA PREDIAL                                                                                                                                                                                                                                                                                                                                                                                                               </v>
          </cell>
          <cell r="C10169" t="str">
            <v xml:space="preserve">UN    </v>
          </cell>
          <cell r="D10169">
            <v>4.04</v>
          </cell>
        </row>
        <row r="10170">
          <cell r="A10170">
            <v>38429</v>
          </cell>
          <cell r="B10170" t="str">
            <v xml:space="preserve">JOELHO DE TRANSICAO, CPVC, SOLDAVEL, 90 GRAUS, 15 MM X 1/2", PARA AGUA QUENTE                                                                                                                                                                                                                                                                                                                                                                                                                             </v>
          </cell>
          <cell r="C10170" t="str">
            <v xml:space="preserve">UN    </v>
          </cell>
          <cell r="D10170">
            <v>13.48</v>
          </cell>
        </row>
        <row r="10171">
          <cell r="A10171">
            <v>38431</v>
          </cell>
          <cell r="B10171" t="str">
            <v xml:space="preserve">JOELHO DE TRANSICAO, CPVC, SOLDAVEL, 90 GRAUS, 22 MM X 1/2", PARA AGUA QUENTE                                                                                                                                                                                                                                                                                                                                                                                                                             </v>
          </cell>
          <cell r="C10171" t="str">
            <v xml:space="preserve">UN    </v>
          </cell>
          <cell r="D10171">
            <v>16.91</v>
          </cell>
        </row>
        <row r="10172">
          <cell r="A10172">
            <v>38430</v>
          </cell>
          <cell r="B10172" t="str">
            <v xml:space="preserve">JOELHO DE TRANSICAO, CPVC, SOLDAVEL, 90 GRAUS, 22 MM X 3/4", PARA AGUA QUENTE                                                                                                                                                                                                                                                                                                                                                                                                                             </v>
          </cell>
          <cell r="C10172" t="str">
            <v xml:space="preserve">UN    </v>
          </cell>
          <cell r="D10172">
            <v>26.22</v>
          </cell>
        </row>
        <row r="10173">
          <cell r="A10173">
            <v>36348</v>
          </cell>
          <cell r="B10173" t="str">
            <v xml:space="preserve">JOELHO PPR 45 GRAUS, SOLDAVEL, F/F, DN 20 MM, PARA AGUA QUENTE PREDIAL                                                                                                                                                                                                                                                                                                                                                                                                                                    </v>
          </cell>
          <cell r="C10173" t="str">
            <v xml:space="preserve">UN    </v>
          </cell>
          <cell r="D10173">
            <v>1.86</v>
          </cell>
        </row>
        <row r="10174">
          <cell r="A10174">
            <v>36349</v>
          </cell>
          <cell r="B10174" t="str">
            <v xml:space="preserve">JOELHO PPR 45 GRAUS, SOLDAVEL, F/F, DN 25 MM, PARA AGUA QUENTE PREDIAL                                                                                                                                                                                                                                                                                                                                                                                                                                    </v>
          </cell>
          <cell r="C10174" t="str">
            <v xml:space="preserve">UN    </v>
          </cell>
          <cell r="D10174">
            <v>2.57</v>
          </cell>
        </row>
        <row r="10175">
          <cell r="A10175">
            <v>38987</v>
          </cell>
          <cell r="B10175" t="str">
            <v xml:space="preserve">JOELHO PPR 45 GRAUS, SOLDAVEL, F/F, DN 40 MM, PARA AQUA QUENTE E FRIA PREDIAL                                                                                                                                                                                                                                                                                                                                                                                                                             </v>
          </cell>
          <cell r="C10175" t="str">
            <v xml:space="preserve">UN    </v>
          </cell>
          <cell r="D10175">
            <v>12.37</v>
          </cell>
        </row>
        <row r="10176">
          <cell r="A10176">
            <v>38988</v>
          </cell>
          <cell r="B10176" t="str">
            <v xml:space="preserve">JOELHO PPR 45 GRAUS, SOLDAVEL, F/F, DN 50 MM, PARA AQUA QUENTE E FRIA PREDIAL                                                                                                                                                                                                                                                                                                                                                                                                                             </v>
          </cell>
          <cell r="C10176" t="str">
            <v xml:space="preserve">UN    </v>
          </cell>
          <cell r="D10176">
            <v>20.16</v>
          </cell>
        </row>
        <row r="10177">
          <cell r="A10177">
            <v>38989</v>
          </cell>
          <cell r="B10177" t="str">
            <v xml:space="preserve">JOELHO PPR 45 GRAUS, SOLDAVEL, F/F, DN 63 MM, PARA AQUA QUENTE E FRIA PREDIAL                                                                                                                                                                                                                                                                                                                                                                                                                             </v>
          </cell>
          <cell r="C10177" t="str">
            <v xml:space="preserve">UN    </v>
          </cell>
          <cell r="D10177">
            <v>33.92</v>
          </cell>
        </row>
        <row r="10178">
          <cell r="A10178">
            <v>38990</v>
          </cell>
          <cell r="B10178" t="str">
            <v xml:space="preserve">JOELHO PPR 45 GRAUS, SOLDAVEL, F/F, DN 75 MM, PARA AQUA QUENTE E FRIA PREDIAL                                                                                                                                                                                                                                                                                                                                                                                                                             </v>
          </cell>
          <cell r="C10178" t="str">
            <v xml:space="preserve">UN    </v>
          </cell>
          <cell r="D10178">
            <v>67.78</v>
          </cell>
        </row>
        <row r="10179">
          <cell r="A10179">
            <v>38991</v>
          </cell>
          <cell r="B10179" t="str">
            <v xml:space="preserve">JOELHO PPR 45 GRAUS, SOLDAVEL, F/F, DN 90 MM, PARA AQUA QUENTE E FRIA PREDIAL                                                                                                                                                                                                                                                                                                                                                                                                                             </v>
          </cell>
          <cell r="C10179" t="str">
            <v xml:space="preserve">UN    </v>
          </cell>
          <cell r="D10179">
            <v>121.96</v>
          </cell>
        </row>
        <row r="10180">
          <cell r="A10180">
            <v>38433</v>
          </cell>
          <cell r="B10180" t="str">
            <v xml:space="preserve">JOELHO PPR, 45 GRAUS, SOLDAVEL, F/F, DN 32 MM, PARA AGUA QUENTE PREDIAL                                                                                                                                                                                                                                                                                                                                                                                                                                   </v>
          </cell>
          <cell r="C10180" t="str">
            <v xml:space="preserve">UN    </v>
          </cell>
          <cell r="D10180">
            <v>6.3</v>
          </cell>
        </row>
        <row r="10181">
          <cell r="A10181">
            <v>38440</v>
          </cell>
          <cell r="B10181" t="str">
            <v xml:space="preserve">JOELHO PPR, 90 GRAUS, SOLDAVEL, F/F, DN 110 MM, PARA AGUA QUENTE PREDIAL                                                                                                                                                                                                                                                                                                                                                                                                                                  </v>
          </cell>
          <cell r="C10181" t="str">
            <v xml:space="preserve">UN    </v>
          </cell>
          <cell r="D10181">
            <v>265.8</v>
          </cell>
        </row>
        <row r="10182">
          <cell r="A10182">
            <v>36359</v>
          </cell>
          <cell r="B10182" t="str">
            <v xml:space="preserve">JOELHO PPR, 90 GRAUS, SOLDAVEL, F/F, DN 20 MM, PARA AGUA QUENTE PREDIAL                                                                                                                                                                                                                                                                                                                                                                                                                                   </v>
          </cell>
          <cell r="C10182" t="str">
            <v xml:space="preserve">UN    </v>
          </cell>
          <cell r="D10182">
            <v>1.66</v>
          </cell>
        </row>
        <row r="10183">
          <cell r="A10183">
            <v>36360</v>
          </cell>
          <cell r="B10183" t="str">
            <v xml:space="preserve">JOELHO PPR, 90 GRAUS, SOLDAVEL, F/F, DN 25 MM, PARA AGUA QUENTE PREDIAL                                                                                                                                                                                                                                                                                                                                                                                                                                   </v>
          </cell>
          <cell r="C10183" t="str">
            <v xml:space="preserve">UN    </v>
          </cell>
          <cell r="D10183">
            <v>2.23</v>
          </cell>
        </row>
        <row r="10184">
          <cell r="A10184">
            <v>38434</v>
          </cell>
          <cell r="B10184" t="str">
            <v xml:space="preserve">JOELHO PPR, 90 GRAUS, SOLDAVEL, F/F, DN 32 MM, PARA AGUA QUENTE PREDIAL                                                                                                                                                                                                                                                                                                                                                                                                                                   </v>
          </cell>
          <cell r="C10184" t="str">
            <v xml:space="preserve">UN    </v>
          </cell>
          <cell r="D10184">
            <v>3.4</v>
          </cell>
        </row>
        <row r="10185">
          <cell r="A10185">
            <v>38435</v>
          </cell>
          <cell r="B10185" t="str">
            <v xml:space="preserve">JOELHO PPR, 90 GRAUS, SOLDAVEL, F/F, DN 40 MM, PARA AGUA QUENTE PREDIAL                                                                                                                                                                                                                                                                                                                                                                                                                                   </v>
          </cell>
          <cell r="C10185" t="str">
            <v xml:space="preserve">UN    </v>
          </cell>
          <cell r="D10185">
            <v>7.64</v>
          </cell>
        </row>
        <row r="10186">
          <cell r="A10186">
            <v>38436</v>
          </cell>
          <cell r="B10186" t="str">
            <v xml:space="preserve">JOELHO PPR, 90 GRAUS, SOLDAVEL, F/F, DN 50 MM, PARA AGUA QUENTE PREDIAL                                                                                                                                                                                                                                                                                                                                                                                                                                   </v>
          </cell>
          <cell r="C10186" t="str">
            <v xml:space="preserve">UN    </v>
          </cell>
          <cell r="D10186">
            <v>12.67</v>
          </cell>
        </row>
        <row r="10187">
          <cell r="A10187">
            <v>38437</v>
          </cell>
          <cell r="B10187" t="str">
            <v xml:space="preserve">JOELHO PPR, 90 GRAUS, SOLDAVEL, F/F, DN 63 MM, PARA AGUA QUENTE PREDIAL                                                                                                                                                                                                                                                                                                                                                                                                                                   </v>
          </cell>
          <cell r="C10187" t="str">
            <v xml:space="preserve">UN    </v>
          </cell>
          <cell r="D10187">
            <v>20.56</v>
          </cell>
        </row>
        <row r="10188">
          <cell r="A10188">
            <v>38438</v>
          </cell>
          <cell r="B10188" t="str">
            <v xml:space="preserve">JOELHO PPR, 90 GRAUS, SOLDAVEL, F/F, DN 75 MM, PARA AGUA QUENTE PREDIAL                                                                                                                                                                                                                                                                                                                                                                                                                                   </v>
          </cell>
          <cell r="C10188" t="str">
            <v xml:space="preserve">UN    </v>
          </cell>
          <cell r="D10188">
            <v>59.63</v>
          </cell>
        </row>
        <row r="10189">
          <cell r="A10189">
            <v>38439</v>
          </cell>
          <cell r="B10189" t="str">
            <v xml:space="preserve">JOELHO PPR, 90 GRAUS, SOLDAVEL, F/F, DN 90 MM, PARA AGUA QUENTE PREDIAL                                                                                                                                                                                                                                                                                                                                                                                                                                   </v>
          </cell>
          <cell r="C10189" t="str">
            <v xml:space="preserve">UN    </v>
          </cell>
          <cell r="D10189">
            <v>75.77</v>
          </cell>
        </row>
        <row r="10190">
          <cell r="A10190">
            <v>10836</v>
          </cell>
          <cell r="B10190" t="str">
            <v xml:space="preserve">JOELHO PVC COM VISITA, 90 GRAUS, DN 100 X 50 MM, SERIE NORMAL, PARA ESGOTO PREDIAL                                                                                                                                                                                                                                                                                                                                                                                                                        </v>
          </cell>
          <cell r="C10190" t="str">
            <v xml:space="preserve">UN    </v>
          </cell>
          <cell r="D10190">
            <v>26.12</v>
          </cell>
        </row>
        <row r="10191">
          <cell r="A10191">
            <v>10835</v>
          </cell>
          <cell r="B10191" t="str">
            <v xml:space="preserve">JOELHO PVC, COM BOLSA E ANEL, 90 GRAUS, DN 40 X *38* MM, SERIE NORMAL, PARA ESGOTO PREDIAL                                                                                                                                                                                                                                                                                                                                                                                                                </v>
          </cell>
          <cell r="C10191" t="str">
            <v xml:space="preserve">UN    </v>
          </cell>
          <cell r="D10191">
            <v>7.29</v>
          </cell>
        </row>
        <row r="10192">
          <cell r="A10192">
            <v>3475</v>
          </cell>
          <cell r="B10192" t="str">
            <v xml:space="preserve">JOELHO PVC, ROSCAVEL, 45 GRAUS, 1/2", COR BRANCA, PARA AGUA FRIA PREDIAL                                                                                                                                                                                                                                                                                                                                                                                                                                  </v>
          </cell>
          <cell r="C10192" t="str">
            <v xml:space="preserve">UN    </v>
          </cell>
          <cell r="D10192">
            <v>5.76</v>
          </cell>
        </row>
        <row r="10193">
          <cell r="A10193">
            <v>3485</v>
          </cell>
          <cell r="B10193" t="str">
            <v xml:space="preserve">JOELHO PVC, ROSCAVEL, 45 GRAUS, 1", COR BRANCA, PARA AGUA FRIA PREDIAL                                                                                                                                                                                                                                                                                                                                                                                                                                    </v>
          </cell>
          <cell r="C10193" t="str">
            <v xml:space="preserve">UN    </v>
          </cell>
          <cell r="D10193">
            <v>15.92</v>
          </cell>
        </row>
        <row r="10194">
          <cell r="A10194">
            <v>3534</v>
          </cell>
          <cell r="B10194" t="str">
            <v xml:space="preserve">JOELHO PVC, ROSCAVEL, 45 GRAUS, 3/4", COR BRANCA, PARA AGUA FRIA PREDIAL                                                                                                                                                                                                                                                                                                                                                                                                                                  </v>
          </cell>
          <cell r="C10194" t="str">
            <v xml:space="preserve">UN    </v>
          </cell>
          <cell r="D10194">
            <v>9.1300000000000008</v>
          </cell>
        </row>
        <row r="10195">
          <cell r="A10195">
            <v>3543</v>
          </cell>
          <cell r="B10195" t="str">
            <v xml:space="preserve">JOELHO PVC, ROSCAVEL, 90 GRAUS, 1/2", COR BRANCA, PARA AGUA FRIA PREDIAL                                                                                                                                                                                                                                                                                                                                                                                                                                  </v>
          </cell>
          <cell r="C10195" t="str">
            <v xml:space="preserve">UN    </v>
          </cell>
          <cell r="D10195">
            <v>2.12</v>
          </cell>
        </row>
        <row r="10196">
          <cell r="A10196">
            <v>3482</v>
          </cell>
          <cell r="B10196" t="str">
            <v xml:space="preserve">JOELHO PVC, ROSCAVEL, 90 GRAUS, 1", COR BRANCA, PARA AGUA FRIA PREDIAL                                                                                                                                                                                                                                                                                                                                                                                                                                    </v>
          </cell>
          <cell r="C10196" t="str">
            <v xml:space="preserve">UN    </v>
          </cell>
          <cell r="D10196">
            <v>6.53</v>
          </cell>
        </row>
        <row r="10197">
          <cell r="A10197">
            <v>3505</v>
          </cell>
          <cell r="B10197" t="str">
            <v xml:space="preserve">JOELHO PVC, ROSCAVEL, 90 GRAUS, 3/4", COR BRANCA, PARA AGUA FRIA PREDIAL                                                                                                                                                                                                                                                                                                                                                                                                                                  </v>
          </cell>
          <cell r="C10197" t="str">
            <v xml:space="preserve">UN    </v>
          </cell>
          <cell r="D10197">
            <v>3.15</v>
          </cell>
        </row>
        <row r="10198">
          <cell r="A10198">
            <v>3521</v>
          </cell>
          <cell r="B10198" t="str">
            <v xml:space="preserve">JOELHO PVC, SOLDAVEL COM ROSCA, 90 GRAUS, 20 MM X 1/2", COR MARROM, PARA AGUA FRIA PREDIAL                                                                                                                                                                                                                                                                                                                                                                                                                </v>
          </cell>
          <cell r="C10198" t="str">
            <v xml:space="preserve">UN    </v>
          </cell>
          <cell r="D10198">
            <v>2.37</v>
          </cell>
        </row>
        <row r="10199">
          <cell r="A10199">
            <v>3531</v>
          </cell>
          <cell r="B10199" t="str">
            <v xml:space="preserve">JOELHO PVC, SOLDAVEL COM ROSCA, 90 GRAUS, 25 MM X 1/2", COR MARROM, PARA AGUA FRIA PREDIAL                                                                                                                                                                                                                                                                                                                                                                                                                </v>
          </cell>
          <cell r="C10199" t="str">
            <v xml:space="preserve">UN    </v>
          </cell>
          <cell r="D10199">
            <v>4.5199999999999996</v>
          </cell>
        </row>
        <row r="10200">
          <cell r="A10200">
            <v>3522</v>
          </cell>
          <cell r="B10200" t="str">
            <v xml:space="preserve">JOELHO PVC, SOLDAVEL COM ROSCA, 90 GRAUS, 25 MM X 3/4", COR MARROM, PARA AGUA FRIA PREDIAL                                                                                                                                                                                                                                                                                                                                                                                                                </v>
          </cell>
          <cell r="C10200" t="str">
            <v xml:space="preserve">UN    </v>
          </cell>
          <cell r="D10200">
            <v>2.92</v>
          </cell>
        </row>
        <row r="10201">
          <cell r="A10201">
            <v>3527</v>
          </cell>
          <cell r="B10201" t="str">
            <v xml:space="preserve">JOELHO PVC, SOLDAVEL COM ROSCA, 90 GRAUS, 32 MM X 3/4", COR MARROM, PARA AGUA FRIA PREDIAL                                                                                                                                                                                                                                                                                                                                                                                                                </v>
          </cell>
          <cell r="C10201" t="str">
            <v xml:space="preserve">UN    </v>
          </cell>
          <cell r="D10201">
            <v>15.34</v>
          </cell>
        </row>
        <row r="10202">
          <cell r="A10202">
            <v>3516</v>
          </cell>
          <cell r="B10202" t="str">
            <v xml:space="preserve">JOELHO PVC, SOLDAVEL, BB, 45 GRAUS, DN 40 MM, PARA ESGOTO PREDIAL                                                                                                                                                                                                                                                                                                                                                                                                                                         </v>
          </cell>
          <cell r="C10202" t="str">
            <v xml:space="preserve">UN    </v>
          </cell>
          <cell r="D10202">
            <v>3.01</v>
          </cell>
        </row>
        <row r="10203">
          <cell r="A10203">
            <v>3517</v>
          </cell>
          <cell r="B10203" t="str">
            <v xml:space="preserve">JOELHO PVC, SOLDAVEL, BB, 90 GRAUS, SEM ANEL, DN 40 MM, PARA ESGOTO PREDIAL SECUNDARIO                                                                                                                                                                                                                                                                                                                                                                                                                    </v>
          </cell>
          <cell r="C10203" t="str">
            <v xml:space="preserve">UN    </v>
          </cell>
          <cell r="D10203">
            <v>2.72</v>
          </cell>
        </row>
        <row r="10204">
          <cell r="A10204">
            <v>3515</v>
          </cell>
          <cell r="B10204" t="str">
            <v xml:space="preserve">JOELHO PVC, SOLDAVEL, COM BUCHA DE LATAO, 90 GRAUS, 20 MM X 1/2", PARA AGUA FRIA PREDIAL                                                                                                                                                                                                                                                                                                                                                                                                                  </v>
          </cell>
          <cell r="C10204" t="str">
            <v xml:space="preserve">UN    </v>
          </cell>
          <cell r="D10204">
            <v>7.83</v>
          </cell>
        </row>
        <row r="10205">
          <cell r="A10205">
            <v>20147</v>
          </cell>
          <cell r="B10205" t="str">
            <v xml:space="preserve">JOELHO PVC, SOLDAVEL, COM BUCHA DE LATAO, 90 GRAUS, 25 MM X 1/2", PARA AGUA FRIA PREDIAL                                                                                                                                                                                                                                                                                                                                                                                                                  </v>
          </cell>
          <cell r="C10205" t="str">
            <v xml:space="preserve">UN    </v>
          </cell>
          <cell r="D10205">
            <v>6.44</v>
          </cell>
        </row>
        <row r="10206">
          <cell r="A10206">
            <v>3524</v>
          </cell>
          <cell r="B10206" t="str">
            <v xml:space="preserve">JOELHO PVC, SOLDAVEL, COM BUCHA DE LATAO, 90 GRAUS, 25 MM X 3/4", PARA AGUA FRIA PREDIAL                                                                                                                                                                                                                                                                                                                                                                                                                  </v>
          </cell>
          <cell r="C10206" t="str">
            <v xml:space="preserve">UN    </v>
          </cell>
          <cell r="D10206">
            <v>9.68</v>
          </cell>
        </row>
        <row r="10207">
          <cell r="A10207">
            <v>3532</v>
          </cell>
          <cell r="B10207" t="str">
            <v xml:space="preserve">JOELHO PVC, SOLDAVEL, COM BUCHA DE LATAO, 90 GRAUS, 32 MM X 3/4", PARA AGUA FRIA PREDIAL                                                                                                                                                                                                                                                                                                                                                                                                                  </v>
          </cell>
          <cell r="C10207" t="str">
            <v xml:space="preserve">UN    </v>
          </cell>
          <cell r="D10207">
            <v>22.38</v>
          </cell>
        </row>
        <row r="10208">
          <cell r="A10208">
            <v>3528</v>
          </cell>
          <cell r="B10208" t="str">
            <v xml:space="preserve">JOELHO PVC, SOLDAVEL, PB, 45 GRAUS, DN 100 MM, PARA ESGOTO PREDIAL                                                                                                                                                                                                                                                                                                                                                                                                                                        </v>
          </cell>
          <cell r="C10208" t="str">
            <v xml:space="preserve">UN    </v>
          </cell>
          <cell r="D10208">
            <v>11.76</v>
          </cell>
        </row>
        <row r="10209">
          <cell r="A10209">
            <v>37952</v>
          </cell>
          <cell r="B10209" t="str">
            <v xml:space="preserve">JOELHO PVC, SOLDAVEL, PB, 45 GRAUS, DN 150 MM, PARA ESGOTO PREDIAL                                                                                                                                                                                                                                                                                                                                                                                                                                        </v>
          </cell>
          <cell r="C10209" t="str">
            <v xml:space="preserve">UN    </v>
          </cell>
          <cell r="D10209">
            <v>84.28</v>
          </cell>
        </row>
        <row r="10210">
          <cell r="A10210">
            <v>37951</v>
          </cell>
          <cell r="B10210" t="str">
            <v xml:space="preserve">JOELHO PVC, SOLDAVEL, PB, 45 GRAUS, DN 40 MM, PARA ESGOTO PREDIAL                                                                                                                                                                                                                                                                                                                                                                                                                                         </v>
          </cell>
          <cell r="C10210" t="str">
            <v xml:space="preserve">UN    </v>
          </cell>
          <cell r="D10210">
            <v>3.17</v>
          </cell>
        </row>
        <row r="10211">
          <cell r="A10211">
            <v>3518</v>
          </cell>
          <cell r="B10211" t="str">
            <v xml:space="preserve">JOELHO PVC, SOLDAVEL, PB, 45 GRAUS, DN 50 MM, PARA ESGOTO PREDIAL                                                                                                                                                                                                                                                                                                                                                                                                                                         </v>
          </cell>
          <cell r="C10211" t="str">
            <v xml:space="preserve">UN    </v>
          </cell>
          <cell r="D10211">
            <v>4.87</v>
          </cell>
        </row>
        <row r="10212">
          <cell r="A10212">
            <v>3519</v>
          </cell>
          <cell r="B10212" t="str">
            <v xml:space="preserve">JOELHO PVC, SOLDAVEL, PB, 45 GRAUS, DN 75 MM, PARA ESGOTO PREDIAL                                                                                                                                                                                                                                                                                                                                                                                                                                         </v>
          </cell>
          <cell r="C10212" t="str">
            <v xml:space="preserve">UN    </v>
          </cell>
          <cell r="D10212">
            <v>10.199999999999999</v>
          </cell>
        </row>
        <row r="10213">
          <cell r="A10213">
            <v>3520</v>
          </cell>
          <cell r="B10213" t="str">
            <v xml:space="preserve">JOELHO PVC, SOLDAVEL, PB, 90 GRAUS, DN 100 MM, PARA ESGOTO PREDIAL                                                                                                                                                                                                                                                                                                                                                                                                                                        </v>
          </cell>
          <cell r="C10213" t="str">
            <v xml:space="preserve">UN    </v>
          </cell>
          <cell r="D10213">
            <v>10.69</v>
          </cell>
        </row>
        <row r="10214">
          <cell r="A10214">
            <v>37950</v>
          </cell>
          <cell r="B10214" t="str">
            <v xml:space="preserve">JOELHO PVC, SOLDAVEL, PB, 90 GRAUS, DN 150 MM, PARA ESGOTO PREDIAL                                                                                                                                                                                                                                                                                                                                                                                                                                        </v>
          </cell>
          <cell r="C10214" t="str">
            <v xml:space="preserve">UN    </v>
          </cell>
          <cell r="D10214">
            <v>77.58</v>
          </cell>
        </row>
        <row r="10215">
          <cell r="A10215">
            <v>37949</v>
          </cell>
          <cell r="B10215" t="str">
            <v xml:space="preserve">JOELHO PVC, SOLDAVEL, PB, 90 GRAUS, DN 40 MM, PARA ESGOTO PREDIAL                                                                                                                                                                                                                                                                                                                                                                                                                                         </v>
          </cell>
          <cell r="C10215" t="str">
            <v xml:space="preserve">UN    </v>
          </cell>
          <cell r="D10215">
            <v>2.86</v>
          </cell>
        </row>
        <row r="10216">
          <cell r="A10216">
            <v>3526</v>
          </cell>
          <cell r="B10216" t="str">
            <v xml:space="preserve">JOELHO PVC, SOLDAVEL, PB, 90 GRAUS, DN 50 MM, PARA ESGOTO PREDIAL                                                                                                                                                                                                                                                                                                                                                                                                                                         </v>
          </cell>
          <cell r="C10216" t="str">
            <v xml:space="preserve">UN    </v>
          </cell>
          <cell r="D10216">
            <v>3.94</v>
          </cell>
        </row>
        <row r="10217">
          <cell r="A10217">
            <v>3509</v>
          </cell>
          <cell r="B10217" t="str">
            <v xml:space="preserve">JOELHO PVC, SOLDAVEL, PB, 90 GRAUS, DN 75 MM, PARA ESGOTO PREDIAL                                                                                                                                                                                                                                                                                                                                                                                                                                         </v>
          </cell>
          <cell r="C10217" t="str">
            <v xml:space="preserve">UN    </v>
          </cell>
          <cell r="D10217">
            <v>8.9499999999999993</v>
          </cell>
        </row>
        <row r="10218">
          <cell r="A10218">
            <v>3530</v>
          </cell>
          <cell r="B10218" t="str">
            <v xml:space="preserve">JOELHO PVC, SOLDAVEL, 90 GRAUS, 110 MM, COR MARROM, PARA AGUA FRIA PREDIAL                                                                                                                                                                                                                                                                                                                                                                                                                                </v>
          </cell>
          <cell r="C10218" t="str">
            <v xml:space="preserve">UN    </v>
          </cell>
          <cell r="D10218">
            <v>248.5</v>
          </cell>
        </row>
        <row r="10219">
          <cell r="A10219">
            <v>3542</v>
          </cell>
          <cell r="B10219" t="str">
            <v xml:space="preserve">JOELHO PVC, SOLDAVEL, 90 GRAUS, 20 MM, COR MARROM, PARA AGUA FRIA PREDIAL                                                                                                                                                                                                                                                                                                                                                                                                                                 </v>
          </cell>
          <cell r="C10219" t="str">
            <v xml:space="preserve">UN    </v>
          </cell>
          <cell r="D10219">
            <v>0.71</v>
          </cell>
        </row>
        <row r="10220">
          <cell r="A10220">
            <v>3529</v>
          </cell>
          <cell r="B10220" t="str">
            <v xml:space="preserve">JOELHO PVC, SOLDAVEL, 90 GRAUS, 25 MM, COR MARROM, PARA AGUA FRIA PREDIAL                                                                                                                                                                                                                                                                                                                                                                                                                                 </v>
          </cell>
          <cell r="C10220" t="str">
            <v xml:space="preserve">UN    </v>
          </cell>
          <cell r="D10220">
            <v>0.87</v>
          </cell>
        </row>
        <row r="10221">
          <cell r="A10221">
            <v>3536</v>
          </cell>
          <cell r="B10221" t="str">
            <v xml:space="preserve">JOELHO PVC, SOLDAVEL, 90 GRAUS, 32 MM, COR MARROM, PARA AGUA FRIA PREDIAL                                                                                                                                                                                                                                                                                                                                                                                                                                 </v>
          </cell>
          <cell r="C10221" t="str">
            <v xml:space="preserve">UN    </v>
          </cell>
          <cell r="D10221">
            <v>2.91</v>
          </cell>
        </row>
        <row r="10222">
          <cell r="A10222">
            <v>3535</v>
          </cell>
          <cell r="B10222" t="str">
            <v xml:space="preserve">JOELHO PVC, SOLDAVEL, 90 GRAUS, 40 MM, COR MARROM, PARA AGUA FRIA PREDIAL                                                                                                                                                                                                                                                                                                                                                                                                                                 </v>
          </cell>
          <cell r="C10222" t="str">
            <v xml:space="preserve">UN    </v>
          </cell>
          <cell r="D10222">
            <v>7.09</v>
          </cell>
        </row>
        <row r="10223">
          <cell r="A10223">
            <v>3540</v>
          </cell>
          <cell r="B10223" t="str">
            <v xml:space="preserve">JOELHO PVC, SOLDAVEL, 90 GRAUS, 50 MM, COR MARROM, PARA AGUA FRIA PREDIAL                                                                                                                                                                                                                                                                                                                                                                                                                                 </v>
          </cell>
          <cell r="C10223" t="str">
            <v xml:space="preserve">UN    </v>
          </cell>
          <cell r="D10223">
            <v>6</v>
          </cell>
        </row>
        <row r="10224">
          <cell r="A10224">
            <v>3539</v>
          </cell>
          <cell r="B10224" t="str">
            <v xml:space="preserve">JOELHO PVC, SOLDAVEL, 90 GRAUS, 60 MM, COR MARROM, PARA AGUA FRIA PREDIAL                                                                                                                                                                                                                                                                                                                                                                                                                                 </v>
          </cell>
          <cell r="C10224" t="str">
            <v xml:space="preserve">UN    </v>
          </cell>
          <cell r="D10224">
            <v>34.78</v>
          </cell>
        </row>
        <row r="10225">
          <cell r="A10225">
            <v>3513</v>
          </cell>
          <cell r="B10225" t="str">
            <v xml:space="preserve">JOELHO PVC, SOLDAVEL, 90 GRAUS, 85 MM, COR MARROM, PARA AGUA FRIA PREDIAL                                                                                                                                                                                                                                                                                                                                                                                                                                 </v>
          </cell>
          <cell r="C10225" t="str">
            <v xml:space="preserve">UN    </v>
          </cell>
          <cell r="D10225">
            <v>122.64</v>
          </cell>
        </row>
        <row r="10226">
          <cell r="A10226">
            <v>3510</v>
          </cell>
          <cell r="B10226" t="str">
            <v xml:space="preserve">JOELHO PVC, 90 GRAUS, ROSCAVEL, 1 1/4", COR BRANCA, AGUA FRIA PREDIAL                                                                                                                                                                                                                                                                                                                                                                                                                                     </v>
          </cell>
          <cell r="C10226" t="str">
            <v xml:space="preserve">UN    </v>
          </cell>
          <cell r="D10226">
            <v>15.14</v>
          </cell>
        </row>
        <row r="10227">
          <cell r="A10227">
            <v>38913</v>
          </cell>
          <cell r="B10227" t="str">
            <v xml:space="preserve">JOELHO/COTOVELO 90 GRAUS, METALICO, PARA CONEXAO COM ANEL DESLIZANTE, DN 16 MM, EM TUBO PEX PARA INST. AGUA QUENTE/FRIA                                                                                                                                                                                                                                                                                                                                                                                   </v>
          </cell>
          <cell r="C10227" t="str">
            <v xml:space="preserve">UN    </v>
          </cell>
          <cell r="D10227">
            <v>10.78</v>
          </cell>
        </row>
        <row r="10228">
          <cell r="A10228">
            <v>38914</v>
          </cell>
          <cell r="B10228" t="str">
            <v xml:space="preserve">JOELHO/COTOVELO 90 GRAUS, METALICO, PARA CONEXAO COM ANEL DESLIZANTE, DN 20 MM, EM TUBO PEX PARA INST. AGUA QUENTE/FRIA                                                                                                                                                                                                                                                                                                                                                                                   </v>
          </cell>
          <cell r="C10228" t="str">
            <v xml:space="preserve">UN    </v>
          </cell>
          <cell r="D10228">
            <v>13.23</v>
          </cell>
        </row>
        <row r="10229">
          <cell r="A10229">
            <v>38915</v>
          </cell>
          <cell r="B10229" t="str">
            <v xml:space="preserve">JOELHO/COTOVELO 90 GRAUS, METALICO, PARA CONEXAO COM ANEL DESLIZANTE, DN 25 MM, EM TUBO PEX PARA INST. AGUA QUENTE/FRIA                                                                                                                                                                                                                                                                                                                                                                                   </v>
          </cell>
          <cell r="C10229" t="str">
            <v xml:space="preserve">UN    </v>
          </cell>
          <cell r="D10229">
            <v>25.5</v>
          </cell>
        </row>
        <row r="10230">
          <cell r="A10230">
            <v>38916</v>
          </cell>
          <cell r="B10230" t="str">
            <v xml:space="preserve">JOELHO/COTOVELO 90 GRAUS, METALICO, PARA CONEXAO COM ANEL DESLIZANTE, DN 32 MM, EM TUBO PEX PARA INST. AGUA QUENTE/FRIA                                                                                                                                                                                                                                                                                                                                                                                   </v>
          </cell>
          <cell r="C10230" t="str">
            <v xml:space="preserve">UN    </v>
          </cell>
          <cell r="D10230">
            <v>35.299999999999997</v>
          </cell>
        </row>
        <row r="10231">
          <cell r="A10231">
            <v>39300</v>
          </cell>
          <cell r="B10231" t="str">
            <v xml:space="preserve">JOELHO/COTOVELO 90 GRAUS, PLASTICO, PARA CONEXAO COM CRIMPAGEM, DN 16 MM, EM TUBO PEX PARA INST. AGUA QUENTE/FRIA                                                                                                                                                                                                                                                                                                                                                                                         </v>
          </cell>
          <cell r="C10231" t="str">
            <v xml:space="preserve">UN    </v>
          </cell>
          <cell r="D10231">
            <v>9.6199999999999992</v>
          </cell>
        </row>
        <row r="10232">
          <cell r="A10232">
            <v>39301</v>
          </cell>
          <cell r="B10232" t="str">
            <v xml:space="preserve">JOELHO/COTOVELO 90 GRAUS, PLASTICO, PARA CONEXAO COM CRIMPAGEM, DN 20 MM, EM TUBO PEX PARA INST. AGUA QUENTE/FRIA                                                                                                                                                                                                                                                                                                                                                                                         </v>
          </cell>
          <cell r="C10232" t="str">
            <v xml:space="preserve">UN    </v>
          </cell>
          <cell r="D10232">
            <v>12.89</v>
          </cell>
        </row>
        <row r="10233">
          <cell r="A10233">
            <v>39302</v>
          </cell>
          <cell r="B10233" t="str">
            <v xml:space="preserve">JOELHO/COTOVELO 90 GRAUS, PLASTICO, PARA CONEXAO COM CRIMPAGEM, DN 25 MM, EM TUBO PEX PARA INST. AGUA QUENTE/FRIA                                                                                                                                                                                                                                                                                                                                                                                         </v>
          </cell>
          <cell r="C10233" t="str">
            <v xml:space="preserve">UN    </v>
          </cell>
          <cell r="D10233">
            <v>23.42</v>
          </cell>
        </row>
        <row r="10234">
          <cell r="A10234">
            <v>38941</v>
          </cell>
          <cell r="B10234" t="str">
            <v xml:space="preserve">JOELHO/COTOVELO 90 GRAUS, ROSCA FEMEA MOVEL, METALICO, PARA CONEXAO COM ANEL DESLIZANTE, DN 20 MM X 3/4", EM TUBO PEX PARA INST. AGUA QUENTE/FRIA                                                                                                                                                                                                                                                                                                                                                         </v>
          </cell>
          <cell r="C10234" t="str">
            <v xml:space="preserve">UN    </v>
          </cell>
          <cell r="D10234">
            <v>17.39</v>
          </cell>
        </row>
        <row r="10235">
          <cell r="A10235">
            <v>38923</v>
          </cell>
          <cell r="B10235" t="str">
            <v xml:space="preserve">JOELHO/COTOVELO 90 GRAUS, ROSCA FEMEA TERMINAL, METALICO, PARA CONEXAO COM ANEL DESLIZANTE, DN 16 MM X 1/2", EM TUBO PEX PARA INST. AGUA QUENTE/FRIA                                                                                                                                                                                                                                                                                                                                                      </v>
          </cell>
          <cell r="C10235" t="str">
            <v xml:space="preserve">UN    </v>
          </cell>
          <cell r="D10235">
            <v>11.53</v>
          </cell>
        </row>
        <row r="10236">
          <cell r="A10236">
            <v>38925</v>
          </cell>
          <cell r="B10236" t="str">
            <v xml:space="preserve">JOELHO/COTOVELO 90 GRAUS, ROSCA FEMEA TERMINAL, METALICO, PARA CONEXAO COM ANEL DESLIZANTE, DN 20 MM X 1/2", EM TUBO PEX PARA INST. AGUA QUENTE/FRIA                                                                                                                                                                                                                                                                                                                                                      </v>
          </cell>
          <cell r="C10236" t="str">
            <v xml:space="preserve">UN    </v>
          </cell>
          <cell r="D10236">
            <v>13.38</v>
          </cell>
        </row>
        <row r="10237">
          <cell r="A10237">
            <v>38926</v>
          </cell>
          <cell r="B10237" t="str">
            <v xml:space="preserve">JOELHO/COTOVELO 90 GRAUS, ROSCA FEMEA TERMINAL, METALICO, PARA CONEXAO COM ANEL DESLIZANTE, DN 20 MM X 3/4", EM TUBO PEX PARA INST. AGUA QUENTE/FRIA                                                                                                                                                                                                                                                                                                                                                      </v>
          </cell>
          <cell r="C10237" t="str">
            <v xml:space="preserve">UN    </v>
          </cell>
          <cell r="D10237">
            <v>15.87</v>
          </cell>
        </row>
        <row r="10238">
          <cell r="A10238">
            <v>38927</v>
          </cell>
          <cell r="B10238" t="str">
            <v xml:space="preserve">JOELHO/COTOVELO 90 GRAUS, ROSCA FEMEA TERMINAL, METALICO, PARA CONEXAO COM ANEL DESLIZANTE, DN 25 MM X 3/4", EM TUBO PEX PARA INST. AGUA QUENTE/FRIA                                                                                                                                                                                                                                                                                                                                                      </v>
          </cell>
          <cell r="C10238" t="str">
            <v xml:space="preserve">UN    </v>
          </cell>
          <cell r="D10238">
            <v>20.05</v>
          </cell>
        </row>
        <row r="10239">
          <cell r="A10239">
            <v>39304</v>
          </cell>
          <cell r="B10239" t="str">
            <v xml:space="preserve">JOELHO/COTOVELO 90 GRAUS, ROSCA FEMEA TERMINAL, PLASTICO, PARA CONEXAO COM CRIMPAGEM, DN 16 MM X 1/2", EM TUBO PEX PARA INST. AGUA QUENTE/FRIA                                                                                                                                                                                                                                                                                                                                                            </v>
          </cell>
          <cell r="C10239" t="str">
            <v xml:space="preserve">UN    </v>
          </cell>
          <cell r="D10239">
            <v>11.39</v>
          </cell>
        </row>
        <row r="10240">
          <cell r="A10240">
            <v>39305</v>
          </cell>
          <cell r="B10240" t="str">
            <v xml:space="preserve">JOELHO/COTOVELO 90 GRAUS, ROSCA FEMEA TERMINAL, PLASTICO, PARA CONEXAO COM CRIMPAGEM, DN 20 MM X 1/2", EM TUBO PEX PARA INST. AGUA QUENTE/FRIA                                                                                                                                                                                                                                                                                                                                                            </v>
          </cell>
          <cell r="C10240" t="str">
            <v xml:space="preserve">UN    </v>
          </cell>
          <cell r="D10240">
            <v>12.49</v>
          </cell>
        </row>
        <row r="10241">
          <cell r="A10241">
            <v>39306</v>
          </cell>
          <cell r="B10241" t="str">
            <v xml:space="preserve">JOELHO/COTOVELO 90 GRAUS, ROSCA FEMEA TERMINAL, PLASTICO, PARA CONEXAO COM CRIMPAGEM, DN 20 MM X 3/4", EM TUBO PEX PARA INST. AGUA QUENTE/FRIA                                                                                                                                                                                                                                                                                                                                                            </v>
          </cell>
          <cell r="C10241" t="str">
            <v xml:space="preserve">UN    </v>
          </cell>
          <cell r="D10241">
            <v>16.79</v>
          </cell>
        </row>
        <row r="10242">
          <cell r="A10242">
            <v>38928</v>
          </cell>
          <cell r="B10242" t="str">
            <v xml:space="preserve">JOELHO/COTOVELO 90 GRAUS, ROSCA FEMEA TERMINAL, PLASTICO, PARA CONEXAO COM CRIMPAGEM, DN 25 MM X 1/2", EM TUBO PEX PARA INST. AGUA QUENTE/FRIA                                                                                                                                                                                                                                                                                                                                                            </v>
          </cell>
          <cell r="C10242" t="str">
            <v xml:space="preserve">UN    </v>
          </cell>
          <cell r="D10242">
            <v>22.19</v>
          </cell>
        </row>
        <row r="10243">
          <cell r="A10243">
            <v>38917</v>
          </cell>
          <cell r="B10243" t="str">
            <v xml:space="preserve">JOELHO/COTOVELO 90 GRAUS, ROSCA FEMEA, COM BASE FIXA, METALICO, PARA CONEXAO COM ANEL DESLIZANTE, DN 16 MM X 1/2", EM TUBO PEX PARA INST. AGUA QUENTE/FRIA                                                                                                                                                                                                                                                                                                                                                </v>
          </cell>
          <cell r="C10243" t="str">
            <v xml:space="preserve">UN    </v>
          </cell>
          <cell r="D10243">
            <v>12.4</v>
          </cell>
        </row>
        <row r="10244">
          <cell r="A10244">
            <v>38919</v>
          </cell>
          <cell r="B10244" t="str">
            <v xml:space="preserve">JOELHO/COTOVELO 90 GRAUS, ROSCA FEMEA, COM BASE FIXA, METALICO, PARA CONEXAO COM ANEL DESLIZANTE, DN 20 MM X 1/2", EM TUBO PEX PARA INST. AGUA QUENTE/FRIA                                                                                                                                                                                                                                                                                                                                                </v>
          </cell>
          <cell r="C10244" t="str">
            <v xml:space="preserve">UN    </v>
          </cell>
          <cell r="D10244">
            <v>14.56</v>
          </cell>
        </row>
        <row r="10245">
          <cell r="A10245">
            <v>38922</v>
          </cell>
          <cell r="B10245" t="str">
            <v xml:space="preserve">JOELHO/COTOVELO 90 GRAUS, ROSCA FEMEA, COM BASE FIXA, METALICO, PARA CONEXAO COM ANEL DESLIZANTE, DN 25 MM X 3/4", EM TUBO PEX PARA INST. AGUA QUENTE/FRIA                                                                                                                                                                                                                                                                                                                                                </v>
          </cell>
          <cell r="C10245" t="str">
            <v xml:space="preserve">UN    </v>
          </cell>
          <cell r="D10245">
            <v>19.53</v>
          </cell>
        </row>
        <row r="10246">
          <cell r="A10246">
            <v>20151</v>
          </cell>
          <cell r="B10246" t="str">
            <v xml:space="preserve">JOELHO, PVC SERIE R, 45 GRAUS, DN 100 MM, PARA ESGOTO PREDIAL                                                                                                                                                                                                                                                                                                                                                                                                                                             </v>
          </cell>
          <cell r="C10246" t="str">
            <v xml:space="preserve">UN    </v>
          </cell>
          <cell r="D10246">
            <v>26.28</v>
          </cell>
        </row>
        <row r="10247">
          <cell r="A10247">
            <v>20152</v>
          </cell>
          <cell r="B10247" t="str">
            <v xml:space="preserve">JOELHO, PVC SERIE R, 45 GRAUS, DN 150 MM, PARA ESGOTO PREDIAL                                                                                                                                                                                                                                                                                                                                                                                                                                             </v>
          </cell>
          <cell r="C10247" t="str">
            <v xml:space="preserve">UN    </v>
          </cell>
          <cell r="D10247">
            <v>95.1</v>
          </cell>
        </row>
        <row r="10248">
          <cell r="A10248">
            <v>20148</v>
          </cell>
          <cell r="B10248" t="str">
            <v xml:space="preserve">JOELHO, PVC SERIE R, 45 GRAUS, DN 40 MM, PARA ESGOTO PREDIAL                                                                                                                                                                                                                                                                                                                                                                                                                                              </v>
          </cell>
          <cell r="C10248" t="str">
            <v xml:space="preserve">UN    </v>
          </cell>
          <cell r="D10248">
            <v>5.17</v>
          </cell>
        </row>
        <row r="10249">
          <cell r="A10249">
            <v>20149</v>
          </cell>
          <cell r="B10249" t="str">
            <v xml:space="preserve">JOELHO, PVC SERIE R, 45 GRAUS, DN 50 MM, PARA ESGOTO PREDIAL                                                                                                                                                                                                                                                                                                                                                                                                                                              </v>
          </cell>
          <cell r="C10249" t="str">
            <v xml:space="preserve">UN    </v>
          </cell>
          <cell r="D10249">
            <v>8.6300000000000008</v>
          </cell>
        </row>
        <row r="10250">
          <cell r="A10250">
            <v>20150</v>
          </cell>
          <cell r="B10250" t="str">
            <v xml:space="preserve">JOELHO, PVC SERIE R, 45 GRAUS, DN 75 MM, PARA ESGOTO PREDIAL                                                                                                                                                                                                                                                                                                                                                                                                                                              </v>
          </cell>
          <cell r="C10250" t="str">
            <v xml:space="preserve">UN    </v>
          </cell>
          <cell r="D10250">
            <v>22.24</v>
          </cell>
        </row>
        <row r="10251">
          <cell r="A10251">
            <v>20157</v>
          </cell>
          <cell r="B10251" t="str">
            <v xml:space="preserve">JOELHO, PVC SERIE R, 90 GRAUS, DN 100 MM, PARA ESGOTO PREDIAL                                                                                                                                                                                                                                                                                                                                                                                                                                             </v>
          </cell>
          <cell r="C10251" t="str">
            <v xml:space="preserve">UN    </v>
          </cell>
          <cell r="D10251">
            <v>24.96</v>
          </cell>
        </row>
        <row r="10252">
          <cell r="A10252">
            <v>20158</v>
          </cell>
          <cell r="B10252" t="str">
            <v xml:space="preserve">JOELHO, PVC SERIE R, 90 GRAUS, DN 150 MM, PARA ESGOTO PREDIAL                                                                                                                                                                                                                                                                                                                                                                                                                                             </v>
          </cell>
          <cell r="C10252" t="str">
            <v xml:space="preserve">UN    </v>
          </cell>
          <cell r="D10252">
            <v>99.13</v>
          </cell>
        </row>
        <row r="10253">
          <cell r="A10253">
            <v>20154</v>
          </cell>
          <cell r="B10253" t="str">
            <v xml:space="preserve">JOELHO, PVC SERIE R, 90 GRAUS, DN 40 MM, PARA ESGOTO PREDIAL                                                                                                                                                                                                                                                                                                                                                                                                                                              </v>
          </cell>
          <cell r="C10253" t="str">
            <v xml:space="preserve">UN    </v>
          </cell>
          <cell r="D10253">
            <v>5.0599999999999996</v>
          </cell>
        </row>
        <row r="10254">
          <cell r="A10254">
            <v>20155</v>
          </cell>
          <cell r="B10254" t="str">
            <v xml:space="preserve">JOELHO, PVC SERIE R, 90 GRAUS, DN 50 MM, PARA ESGOTO PREDIAL                                                                                                                                                                                                                                                                                                                                                                                                                                              </v>
          </cell>
          <cell r="C10254" t="str">
            <v xml:space="preserve">UN    </v>
          </cell>
          <cell r="D10254">
            <v>7.7</v>
          </cell>
        </row>
        <row r="10255">
          <cell r="A10255">
            <v>20156</v>
          </cell>
          <cell r="B10255" t="str">
            <v xml:space="preserve">JOELHO, PVC SERIE R, 90 GRAUS, DN 75 MM, PARA ESGOTO PREDIAL                                                                                                                                                                                                                                                                                                                                                                                                                                              </v>
          </cell>
          <cell r="C10255" t="str">
            <v xml:space="preserve">UN    </v>
          </cell>
          <cell r="D10255">
            <v>21.65</v>
          </cell>
        </row>
        <row r="10256">
          <cell r="A10256">
            <v>3499</v>
          </cell>
          <cell r="B10256" t="str">
            <v xml:space="preserve">JOELHO, PVC SOLDAVEL, 45 GRAUS, 20 MM, COR MARROM, PARA AGUA FRIA PREDIAL                                                                                                                                                                                                                                                                                                                                                                                                                                 </v>
          </cell>
          <cell r="C10256" t="str">
            <v xml:space="preserve">UN    </v>
          </cell>
          <cell r="D10256">
            <v>1.36</v>
          </cell>
        </row>
        <row r="10257">
          <cell r="A10257">
            <v>3500</v>
          </cell>
          <cell r="B10257" t="str">
            <v xml:space="preserve">JOELHO, PVC SOLDAVEL, 45 GRAUS, 25 MM, COR MARROM, PARA AGUA FRIA PREDIAL                                                                                                                                                                                                                                                                                                                                                                                                                                 </v>
          </cell>
          <cell r="C10257" t="str">
            <v xml:space="preserve">UN    </v>
          </cell>
          <cell r="D10257">
            <v>1.8</v>
          </cell>
        </row>
        <row r="10258">
          <cell r="A10258">
            <v>3501</v>
          </cell>
          <cell r="B10258" t="str">
            <v xml:space="preserve">JOELHO, PVC SOLDAVEL, 45 GRAUS, 32 MM, COR MARROM, PARA AGUA FRIA PREDIAL                                                                                                                                                                                                                                                                                                                                                                                                                                 </v>
          </cell>
          <cell r="C10258" t="str">
            <v xml:space="preserve">UN    </v>
          </cell>
          <cell r="D10258">
            <v>4.9800000000000004</v>
          </cell>
        </row>
        <row r="10259">
          <cell r="A10259">
            <v>3502</v>
          </cell>
          <cell r="B10259" t="str">
            <v xml:space="preserve">JOELHO, PVC SOLDAVEL, 45 GRAUS, 40 MM, COR MARROM, PARA AGUA FRIA PREDIAL                                                                                                                                                                                                                                                                                                                                                                                                                                 </v>
          </cell>
          <cell r="C10259" t="str">
            <v xml:space="preserve">UN    </v>
          </cell>
          <cell r="D10259">
            <v>7.16</v>
          </cell>
        </row>
        <row r="10260">
          <cell r="A10260">
            <v>3503</v>
          </cell>
          <cell r="B10260" t="str">
            <v xml:space="preserve">JOELHO, PVC SOLDAVEL, 45 GRAUS, 50 MM, COR MARROM, PARA AGUA FRIA PREDIAL                                                                                                                                                                                                                                                                                                                                                                                                                                 </v>
          </cell>
          <cell r="C10260" t="str">
            <v xml:space="preserve">UN    </v>
          </cell>
          <cell r="D10260">
            <v>8.99</v>
          </cell>
        </row>
        <row r="10261">
          <cell r="A10261">
            <v>3477</v>
          </cell>
          <cell r="B10261" t="str">
            <v xml:space="preserve">JOELHO, PVC SOLDAVEL, 45 GRAUS, 60 MM, COR MARROM, PARA AGUA FRIA PREDIAL                                                                                                                                                                                                                                                                                                                                                                                                                                 </v>
          </cell>
          <cell r="C10261" t="str">
            <v xml:space="preserve">UN    </v>
          </cell>
          <cell r="D10261">
            <v>32.68</v>
          </cell>
        </row>
        <row r="10262">
          <cell r="A10262">
            <v>3478</v>
          </cell>
          <cell r="B10262" t="str">
            <v xml:space="preserve">JOELHO, PVC SOLDAVEL, 45 GRAUS, 75 MM, COR MARROM, PARA AGUA FRIA PREDIAL                                                                                                                                                                                                                                                                                                                                                                                                                                 </v>
          </cell>
          <cell r="C10262" t="str">
            <v xml:space="preserve">UN    </v>
          </cell>
          <cell r="D10262">
            <v>78.36</v>
          </cell>
        </row>
        <row r="10263">
          <cell r="A10263">
            <v>3525</v>
          </cell>
          <cell r="B10263" t="str">
            <v xml:space="preserve">JOELHO, PVC SOLDAVEL, 45 GRAUS, 85 MM, COR MARROM, PARA AGUA FRIA PREDIAL                                                                                                                                                                                                                                                                                                                                                                                                                                 </v>
          </cell>
          <cell r="C10263" t="str">
            <v xml:space="preserve">UN    </v>
          </cell>
          <cell r="D10263">
            <v>96.71</v>
          </cell>
        </row>
        <row r="10264">
          <cell r="A10264">
            <v>3511</v>
          </cell>
          <cell r="B10264" t="str">
            <v xml:space="preserve">JOELHO, PVC SOLDAVEL, 90 GRAUS, 75 MM, COR MARROM, PARA AGUA FRIA PREDIAL                                                                                                                                                                                                                                                                                                                                                                                                                                 </v>
          </cell>
          <cell r="C10264" t="str">
            <v xml:space="preserve">UN    </v>
          </cell>
          <cell r="D10264">
            <v>102.58</v>
          </cell>
        </row>
        <row r="10265">
          <cell r="A10265">
            <v>12032</v>
          </cell>
          <cell r="B10265" t="str">
            <v xml:space="preserve">JOGO DE TRANQUETA E ROSETA QUADRADA DE SOBREPOR SEM FUROS, EM LATAO CROMADO, *50 X 50* MM, PARA FECHADURA DE PORTA DE BANHEIRO                                                                                                                                                                                                                                                                                                                                                                            </v>
          </cell>
          <cell r="C10265" t="str">
            <v xml:space="preserve">JG    </v>
          </cell>
          <cell r="D10265">
            <v>52.92</v>
          </cell>
        </row>
        <row r="10266">
          <cell r="A10266">
            <v>12030</v>
          </cell>
          <cell r="B10266" t="str">
            <v xml:space="preserve">JOGO DE TRANQUETA E ROSETA REDONDA DE SOBREPOR SEM FUROS, EM LATAO CROMADO, DIAMETRO *50* MM, PARA FECHADURA DE PORTA DE BANHEIRO                                                                                                                                                                                                                                                                                                                                                                         </v>
          </cell>
          <cell r="C10266" t="str">
            <v xml:space="preserve">JG    </v>
          </cell>
          <cell r="D10266">
            <v>49.72</v>
          </cell>
        </row>
        <row r="10267">
          <cell r="A10267">
            <v>10908</v>
          </cell>
          <cell r="B10267" t="str">
            <v xml:space="preserve">JUNCAO DE REDUCAO INVERTIDA, PVC SOLDAVEL, 100 X 50 MM, SERIE NORMAL PARA ESGOTO PREDIAL                                                                                                                                                                                                                                                                                                                                                                                                                  </v>
          </cell>
          <cell r="C10267" t="str">
            <v xml:space="preserve">UN    </v>
          </cell>
          <cell r="D10267">
            <v>24.54</v>
          </cell>
        </row>
        <row r="10268">
          <cell r="A10268">
            <v>10909</v>
          </cell>
          <cell r="B10268" t="str">
            <v xml:space="preserve">JUNCAO DE REDUCAO INVERTIDA, PVC SOLDAVEL, 100 X 75 MM, SERIE NORMAL PARA ESGOTO PREDIAL                                                                                                                                                                                                                                                                                                                                                                                                                  </v>
          </cell>
          <cell r="C10268" t="str">
            <v xml:space="preserve">UN    </v>
          </cell>
          <cell r="D10268">
            <v>28.55</v>
          </cell>
        </row>
        <row r="10269">
          <cell r="A10269">
            <v>3669</v>
          </cell>
          <cell r="B10269" t="str">
            <v xml:space="preserve">JUNCAO DE REDUCAO INVERTIDA, PVC SOLDAVEL, 75 X 50 MM, SERIE NORMAL PARA ESGOTO PREDIAL                                                                                                                                                                                                                                                                                                                                                                                                                   </v>
          </cell>
          <cell r="C10269" t="str">
            <v xml:space="preserve">UN    </v>
          </cell>
          <cell r="D10269">
            <v>17.54</v>
          </cell>
        </row>
        <row r="10270">
          <cell r="A10270">
            <v>20139</v>
          </cell>
          <cell r="B10270" t="str">
            <v xml:space="preserve">JUNCAO DUPLA, PVC SERIE R, DN 100 X 100 X 100 MM, PARA ESGOTO PREDIAL                                                                                                                                                                                                                                                                                                                                                                                                                                     </v>
          </cell>
          <cell r="C10270" t="str">
            <v xml:space="preserve">UN    </v>
          </cell>
          <cell r="D10270">
            <v>150.82</v>
          </cell>
        </row>
        <row r="10271">
          <cell r="A10271">
            <v>3668</v>
          </cell>
          <cell r="B10271" t="str">
            <v xml:space="preserve">JUNCAO DUPLA, PVC SOLDAVEL, DN 100 X 100 X 100 MM, SERIE NORMAL PARA ESGOTO PREDIAL                                                                                                                                                                                                                                                                                                                                                                                                                       </v>
          </cell>
          <cell r="C10271" t="str">
            <v xml:space="preserve">UN    </v>
          </cell>
          <cell r="D10271">
            <v>53.87</v>
          </cell>
        </row>
        <row r="10272">
          <cell r="A10272">
            <v>10911</v>
          </cell>
          <cell r="B10272" t="str">
            <v xml:space="preserve">JUNCAO INVERTIDA, PVC SOLDAVEL, 75 X 75 MM, SERIE NORMAL PARA ESGOTO PREDIAL                                                                                                                                                                                                                                                                                                                                                                                                                              </v>
          </cell>
          <cell r="C10272" t="str">
            <v xml:space="preserve">UN    </v>
          </cell>
          <cell r="D10272">
            <v>23.62</v>
          </cell>
        </row>
        <row r="10273">
          <cell r="A10273">
            <v>3659</v>
          </cell>
          <cell r="B10273" t="str">
            <v xml:space="preserve">JUNCAO SIMPLES DE REDUCAO, PVC, DN 100 X 50 MM, SERIE NORMAL PARA ESGOTO PREDIAL                                                                                                                                                                                                                                                                                                                                                                                                                          </v>
          </cell>
          <cell r="C10273" t="str">
            <v xml:space="preserve">UN    </v>
          </cell>
          <cell r="D10273">
            <v>24.06</v>
          </cell>
        </row>
        <row r="10274">
          <cell r="A10274">
            <v>3660</v>
          </cell>
          <cell r="B10274" t="str">
            <v xml:space="preserve">JUNCAO SIMPLES DE REDUCAO, PVC, DN 100 X 75 MM, SERIE NORMAL PARA ESGOTO PREDIAL                                                                                                                                                                                                                                                                                                                                                                                                                          </v>
          </cell>
          <cell r="C10274" t="str">
            <v xml:space="preserve">UN    </v>
          </cell>
          <cell r="D10274">
            <v>31.12</v>
          </cell>
        </row>
        <row r="10275">
          <cell r="A10275">
            <v>20144</v>
          </cell>
          <cell r="B10275" t="str">
            <v xml:space="preserve">JUNCAO SIMPLES, PVC SERIE R, DN 100 X 100 MM, PARA ESGOTO PREDIAL                                                                                                                                                                                                                                                                                                                                                                                                                                         </v>
          </cell>
          <cell r="C10275" t="str">
            <v xml:space="preserve">UN    </v>
          </cell>
          <cell r="D10275">
            <v>69.680000000000007</v>
          </cell>
        </row>
        <row r="10276">
          <cell r="A10276">
            <v>20143</v>
          </cell>
          <cell r="B10276" t="str">
            <v xml:space="preserve">JUNCAO SIMPLES, PVC SERIE R, DN 100 X 75 MM, PARA ESGOTO PREDIAL                                                                                                                                                                                                                                                                                                                                                                                                                                          </v>
          </cell>
          <cell r="C10276" t="str">
            <v xml:space="preserve">UN    </v>
          </cell>
          <cell r="D10276">
            <v>89.15</v>
          </cell>
        </row>
        <row r="10277">
          <cell r="A10277">
            <v>20145</v>
          </cell>
          <cell r="B10277" t="str">
            <v xml:space="preserve">JUNCAO SIMPLES, PVC SERIE R, DN 150 X 100 MM, PARA ESGOTO PREDIAL                                                                                                                                                                                                                                                                                                                                                                                                                                         </v>
          </cell>
          <cell r="C10277" t="str">
            <v xml:space="preserve">UN    </v>
          </cell>
          <cell r="D10277">
            <v>171.97</v>
          </cell>
        </row>
        <row r="10278">
          <cell r="A10278">
            <v>20146</v>
          </cell>
          <cell r="B10278" t="str">
            <v xml:space="preserve">JUNCAO SIMPLES, PVC SERIE R, DN 150 X 150 MM, PARA ESGOTO PREDIAL                                                                                                                                                                                                                                                                                                                                                                                                                                         </v>
          </cell>
          <cell r="C10278" t="str">
            <v xml:space="preserve">UN    </v>
          </cell>
          <cell r="D10278">
            <v>235.09</v>
          </cell>
        </row>
        <row r="10279">
          <cell r="A10279">
            <v>20140</v>
          </cell>
          <cell r="B10279" t="str">
            <v xml:space="preserve">JUNCAO SIMPLES, PVC SERIE R, DN 40 X 40 MM, PARA ESGOTO PREDIAL                                                                                                                                                                                                                                                                                                                                                                                                                                           </v>
          </cell>
          <cell r="C10279" t="str">
            <v xml:space="preserve">UN    </v>
          </cell>
          <cell r="D10279">
            <v>11.03</v>
          </cell>
        </row>
        <row r="10280">
          <cell r="A10280">
            <v>20141</v>
          </cell>
          <cell r="B10280" t="str">
            <v xml:space="preserve">JUNCAO SIMPLES, PVC SERIE R, DN 50 X 50 MM, PARA ESGOTO PREDIAL                                                                                                                                                                                                                                                                                                                                                                                                                                           </v>
          </cell>
          <cell r="C10280" t="str">
            <v xml:space="preserve">UN    </v>
          </cell>
          <cell r="D10280">
            <v>27.01</v>
          </cell>
        </row>
        <row r="10281">
          <cell r="A10281">
            <v>20142</v>
          </cell>
          <cell r="B10281" t="str">
            <v xml:space="preserve">JUNCAO SIMPLES, PVC SERIE R, DN 75 X 75 MM, PARA ESGOTO PREDIAL                                                                                                                                                                                                                                                                                                                                                                                                                                           </v>
          </cell>
          <cell r="C10281" t="str">
            <v xml:space="preserve">UN    </v>
          </cell>
          <cell r="D10281">
            <v>47.51</v>
          </cell>
        </row>
        <row r="10282">
          <cell r="A10282">
            <v>3670</v>
          </cell>
          <cell r="B10282" t="str">
            <v xml:space="preserve">JUNCAO SIMPLES, PVC, 45 GRAUS, DN 100 X 100 MM, SERIE NORMAL PARA ESGOTO PREDIAL                                                                                                                                                                                                                                                                                                                                                                                                                          </v>
          </cell>
          <cell r="C10282" t="str">
            <v xml:space="preserve">UN    </v>
          </cell>
          <cell r="D10282">
            <v>30.9</v>
          </cell>
        </row>
        <row r="10283">
          <cell r="A10283">
            <v>3666</v>
          </cell>
          <cell r="B10283" t="str">
            <v xml:space="preserve">JUNCAO SIMPLES, PVC, 45 GRAUS, DN 40 X 40 MM, SERIE NORMAL PARA ESGOTO PREDIAL                                                                                                                                                                                                                                                                                                                                                                                                                            </v>
          </cell>
          <cell r="C10283" t="str">
            <v xml:space="preserve">UN    </v>
          </cell>
          <cell r="D10283">
            <v>4.8600000000000003</v>
          </cell>
        </row>
        <row r="10284">
          <cell r="A10284">
            <v>3662</v>
          </cell>
          <cell r="B10284" t="str">
            <v xml:space="preserve">JUNCAO SIMPLES, PVC, 45 GRAUS, DN 50 X 50 MM, SERIE NORMAL PARA ESGOTO PREDIAL                                                                                                                                                                                                                                                                                                                                                                                                                            </v>
          </cell>
          <cell r="C10284" t="str">
            <v xml:space="preserve">UN    </v>
          </cell>
          <cell r="D10284">
            <v>12.68</v>
          </cell>
        </row>
        <row r="10285">
          <cell r="A10285">
            <v>3658</v>
          </cell>
          <cell r="B10285" t="str">
            <v xml:space="preserve">JUNCAO SIMPLES, PVC, 45 GRAUS, DN 75 X 75 MM, SERIE NORMAL PARA ESGOTO PREDIAL                                                                                                                                                                                                                                                                                                                                                                                                                            </v>
          </cell>
          <cell r="C10285" t="str">
            <v xml:space="preserve">UN    </v>
          </cell>
          <cell r="D10285">
            <v>24.02</v>
          </cell>
        </row>
        <row r="10286">
          <cell r="A10286">
            <v>14157</v>
          </cell>
          <cell r="B10286" t="str">
            <v xml:space="preserve">JUNCAO 2 GARRAS PARA FITA PERFURADA                                                                                                                                                                                                                                                                                                                                                                                                                                                                       </v>
          </cell>
          <cell r="C10286" t="str">
            <v xml:space="preserve">UN    </v>
          </cell>
          <cell r="D10286">
            <v>1.39</v>
          </cell>
        </row>
        <row r="10287">
          <cell r="A10287">
            <v>42696</v>
          </cell>
          <cell r="B10287" t="str">
            <v xml:space="preserve">JUNCAO, PVC, 45 GRAUS, JE, BBB, DN 150 MM, PARA TUBO CORRUGADO E/OU LISO, REDE COLETORA DE ESGOTO                                                                                                                                                                                                                                                                                                                                                                                                         </v>
          </cell>
          <cell r="C10287" t="str">
            <v xml:space="preserve">UN    </v>
          </cell>
          <cell r="D10287">
            <v>190.5</v>
          </cell>
        </row>
        <row r="10288">
          <cell r="A10288">
            <v>39875</v>
          </cell>
          <cell r="B10288" t="str">
            <v xml:space="preserve">JUNTA DE EXPANSAO BRONZE/LATAO, PONTA X PONTA, 35 MM                                                                                                                                                                                                                                                                                                                                                                                                                                                      </v>
          </cell>
          <cell r="C10288" t="str">
            <v xml:space="preserve">UN    </v>
          </cell>
          <cell r="D10288">
            <v>653.01</v>
          </cell>
        </row>
        <row r="10289">
          <cell r="A10289">
            <v>39876</v>
          </cell>
          <cell r="B10289" t="str">
            <v xml:space="preserve">JUNTA DE EXPANSAO BRONZE/LATAO, PONTA X PONTA, 42 MM                                                                                                                                                                                                                                                                                                                                                                                                                                                      </v>
          </cell>
          <cell r="C10289" t="str">
            <v xml:space="preserve">UN    </v>
          </cell>
          <cell r="D10289">
            <v>817.56</v>
          </cell>
        </row>
        <row r="10290">
          <cell r="A10290">
            <v>39877</v>
          </cell>
          <cell r="B10290" t="str">
            <v xml:space="preserve">JUNTA DE EXPANSAO BRONZE/LATAO, PONTA X PONTA, 54 MM                                                                                                                                                                                                                                                                                                                                                                                                                                                      </v>
          </cell>
          <cell r="C10290" t="str">
            <v xml:space="preserve">UN    </v>
          </cell>
          <cell r="D10290">
            <v>1133.92</v>
          </cell>
        </row>
        <row r="10291">
          <cell r="A10291">
            <v>39878</v>
          </cell>
          <cell r="B10291" t="str">
            <v xml:space="preserve">JUNTA DE EXPANSAO BRONZE/LATAO, PONTA X PONTA, 66 MM                                                                                                                                                                                                                                                                                                                                                                                                                                                      </v>
          </cell>
          <cell r="C10291" t="str">
            <v xml:space="preserve">UN    </v>
          </cell>
          <cell r="D10291">
            <v>1497.73</v>
          </cell>
        </row>
        <row r="10292">
          <cell r="A10292">
            <v>39872</v>
          </cell>
          <cell r="B10292" t="str">
            <v xml:space="preserve">JUNTA DE EXPANSAO DE COBRE, PONTA X PONTA, 15 MM                                                                                                                                                                                                                                                                                                                                                                                                                                                          </v>
          </cell>
          <cell r="C10292" t="str">
            <v xml:space="preserve">UN    </v>
          </cell>
          <cell r="D10292">
            <v>447.81</v>
          </cell>
        </row>
        <row r="10293">
          <cell r="A10293">
            <v>39873</v>
          </cell>
          <cell r="B10293" t="str">
            <v xml:space="preserve">JUNTA DE EXPANSAO DE COBRE, PONTA X PONTA, 22 MM                                                                                                                                                                                                                                                                                                                                                                                                                                                          </v>
          </cell>
          <cell r="C10293" t="str">
            <v xml:space="preserve">UN    </v>
          </cell>
          <cell r="D10293">
            <v>519.44000000000005</v>
          </cell>
        </row>
        <row r="10294">
          <cell r="A10294">
            <v>39874</v>
          </cell>
          <cell r="B10294" t="str">
            <v xml:space="preserve">JUNTA DE EXPANSAO DE COBRE, PONTA X PONTA, 28 MM                                                                                                                                                                                                                                                                                                                                                                                                                                                          </v>
          </cell>
          <cell r="C10294" t="str">
            <v xml:space="preserve">UN    </v>
          </cell>
          <cell r="D10294">
            <v>570.53</v>
          </cell>
        </row>
        <row r="10295">
          <cell r="A10295">
            <v>3674</v>
          </cell>
          <cell r="B10295" t="str">
            <v xml:space="preserve">JUNTA DILATACAO ELASTICA PARA CONCRETO (FUGENBAND) O-12, ATE 5 MCA                                                                                                                                                                                                                                                                                                                                                                                                                                        </v>
          </cell>
          <cell r="C10295" t="str">
            <v xml:space="preserve">M     </v>
          </cell>
          <cell r="D10295">
            <v>89.24</v>
          </cell>
        </row>
        <row r="10296">
          <cell r="A10296">
            <v>3681</v>
          </cell>
          <cell r="B10296" t="str">
            <v xml:space="preserve">JUNTA DILATACAO ELASTICA PARA CONCRETO (FUGENBAND) O-22, ATE 30 MCA                                                                                                                                                                                                                                                                                                                                                                                                                                       </v>
          </cell>
          <cell r="C10296" t="str">
            <v xml:space="preserve">M     </v>
          </cell>
          <cell r="D10296">
            <v>132.78</v>
          </cell>
        </row>
        <row r="10297">
          <cell r="A10297">
            <v>3676</v>
          </cell>
          <cell r="B10297" t="str">
            <v xml:space="preserve">JUNTA DILATACAO ELASTICA PARA CONCRETO (FUGENBAND) O-35/10, ATE 100 MCA                                                                                                                                                                                                                                                                                                                                                                                                                                   </v>
          </cell>
          <cell r="C10297" t="str">
            <v xml:space="preserve">M     </v>
          </cell>
          <cell r="D10297">
            <v>499.69</v>
          </cell>
        </row>
        <row r="10298">
          <cell r="A10298">
            <v>3679</v>
          </cell>
          <cell r="B10298" t="str">
            <v xml:space="preserve">JUNTA DILATACAO ELASTICA PARA CONCRETO (FUGENBAND) O-35/6, ATE 100 MCA                                                                                                                                                                                                                                                                                                                                                                                                                                    </v>
          </cell>
          <cell r="C10298" t="str">
            <v xml:space="preserve">M     </v>
          </cell>
          <cell r="D10298">
            <v>413.41</v>
          </cell>
        </row>
        <row r="10299">
          <cell r="A10299">
            <v>3672</v>
          </cell>
          <cell r="B10299" t="str">
            <v xml:space="preserve">JUNTA PLASTICA DE DILATACAO PARA PISOS, COR CINZA, 10 X 4,5 MM (ALTURA X ESPESSURA)                                                                                                                                                                                                                                                                                                                                                                                                                       </v>
          </cell>
          <cell r="C10299" t="str">
            <v xml:space="preserve">M     </v>
          </cell>
          <cell r="D10299">
            <v>1.41</v>
          </cell>
        </row>
        <row r="10300">
          <cell r="A10300">
            <v>3671</v>
          </cell>
          <cell r="B10300" t="str">
            <v xml:space="preserve">JUNTA PLASTICA DE DILATACAO PARA PISOS, COR CINZA, 17 X 3 MM (ALTURA X ESPESSURA)                                                                                                                                                                                                                                                                                                                                                                                                                         </v>
          </cell>
          <cell r="C10300" t="str">
            <v xml:space="preserve">M     </v>
          </cell>
          <cell r="D10300">
            <v>1.33</v>
          </cell>
        </row>
        <row r="10301">
          <cell r="A10301">
            <v>3673</v>
          </cell>
          <cell r="B10301" t="str">
            <v xml:space="preserve">JUNTA PLASTICA DE DILATACAO PARA PISOS, COR CINZA, 27 X 3 MM (ALTURA X ESPESSURA)                                                                                                                                                                                                                                                                                                                                                                                                                         </v>
          </cell>
          <cell r="C10301" t="str">
            <v xml:space="preserve">M     </v>
          </cell>
          <cell r="D10301">
            <v>2.09</v>
          </cell>
        </row>
        <row r="10302">
          <cell r="A10302">
            <v>38394</v>
          </cell>
          <cell r="B10302" t="str">
            <v xml:space="preserve">KIT ACESSORIOS PARA COMPRESSOR DE AR, 5 PECAS (PISTOLAS PINTURA, LIMPEZA E PULVERIZACAO, CALIBRADOR E MANGUEIRA)                                                                                                                                                                                                                                                                                                                                                                                          </v>
          </cell>
          <cell r="C10302" t="str">
            <v xml:space="preserve">UN    </v>
          </cell>
          <cell r="D10302">
            <v>357.98</v>
          </cell>
        </row>
        <row r="10303">
          <cell r="A10303">
            <v>3729</v>
          </cell>
          <cell r="B10303" t="str">
            <v xml:space="preserve">KIT CAVALETE, PVC, COM REGISTRO, PARA HIDROMETRO, BITOLAS 1/2" OU 3/4" - COMPLETO                                                                                                                                                                                                                                                                                                                                                                                                                         </v>
          </cell>
          <cell r="C10303" t="str">
            <v xml:space="preserve">UN    </v>
          </cell>
          <cell r="D10303">
            <v>166.62</v>
          </cell>
        </row>
        <row r="10304">
          <cell r="A10304">
            <v>39357</v>
          </cell>
          <cell r="B10304" t="str">
            <v xml:space="preserve">KIT CHASSI COZINHA, CUBA SIMPLES SEM MAQUINA LAVAR LOUCA, INSTAL. PEX, QUADRO METALICO C/ TRAVESSA C/ FURO P/ESGOTO DN 50 MM E FUROS SUPERIORES P/AGUA, *340* X *650* MM (L X H), P/ CONEXAO COM ANEL DESLIZANTE (CONJUNTO COMPLETO)                                                                                                                                                                                                                                                                      </v>
          </cell>
          <cell r="C10304" t="str">
            <v xml:space="preserve">UN    </v>
          </cell>
          <cell r="D10304">
            <v>59.73</v>
          </cell>
        </row>
        <row r="10305">
          <cell r="A10305">
            <v>39358</v>
          </cell>
          <cell r="B10305" t="str">
            <v xml:space="preserve">KIT CHASSI COZINHA, CUBA SIMPLES SEM MAQUINA LAVAR LOUCA, INSTAL. PEX, QUADRO METALICO C/ TRAVESSA COM FURO P/ESGOTO DN 50 MM E FUROS SUPERIORES P/AGUA, *340* X *650* MM (L X H), P/ CONEXAO COM CRIMPAGEM (CONJUNTO COMPLETO)                                                                                                                                                                                                                                                                           </v>
          </cell>
          <cell r="C10305" t="str">
            <v xml:space="preserve">UN    </v>
          </cell>
          <cell r="D10305">
            <v>59.73</v>
          </cell>
        </row>
        <row r="10306">
          <cell r="A10306">
            <v>39355</v>
          </cell>
          <cell r="B10306" t="str">
            <v xml:space="preserve">KIT CHASSI TANQUE E MAQUINA LAVAR ROUPA, INSTAL. PEX, QUADRO METALICO C/ TRAVESSA C/ FURO P/ ESGOTO DN 50 MM, FURO LATERAL P/ MAQUINA E FUROS SUPERIORES P/ AGUA, *344* X *442* MM (L X H), P/ CONEXAO COM ANEL DESLIZANTE (CONJUNTO COMPLETO)                                                                                                                                                                                                                                                            </v>
          </cell>
          <cell r="C10306" t="str">
            <v xml:space="preserve">UN    </v>
          </cell>
          <cell r="D10306">
            <v>87.03</v>
          </cell>
        </row>
        <row r="10307">
          <cell r="A10307">
            <v>39356</v>
          </cell>
          <cell r="B10307" t="str">
            <v xml:space="preserve">KIT CHASSI TANQUE E MAQUINA LAVAR ROUPA, INSTAL. PEX, QUADRO METALICO C/ TRAVESSA C/ FURO P/ ESGOTO DN 50 MM, FURO LATERAL P/MAQUINA E FUROS SUPERIORES P/AGUA, *344* X *442* MM (L X H), P/ CONEXAO COM CRIMPAGEM (CONJUNTO COMPLETO)                                                                                                                                                                                                                                                                    </v>
          </cell>
          <cell r="C10307" t="str">
            <v xml:space="preserve">UN    </v>
          </cell>
          <cell r="D10307">
            <v>83.06</v>
          </cell>
        </row>
        <row r="10308">
          <cell r="A10308">
            <v>39353</v>
          </cell>
          <cell r="B10308" t="str">
            <v xml:space="preserve">KIT CHUVEIRO, INSTAL. PEX, QUADRO METALICO C/ 2 TRAVESSAS, SUPERIOR C/ ESPERA P/ CHUVEIRO, INFERIOR C/ 2 REGISTROS DE PRESSAO 1/2 ", *390* X *900* MM (L X H), CONEXAO COM ANEL DESLIZANTE (CONJUNTO COMPLETO)                                                                                                                                                                                                                                                                                            </v>
          </cell>
          <cell r="C10308" t="str">
            <v xml:space="preserve">UN    </v>
          </cell>
          <cell r="D10308">
            <v>190.67</v>
          </cell>
        </row>
        <row r="10309">
          <cell r="A10309">
            <v>39354</v>
          </cell>
          <cell r="B10309" t="str">
            <v xml:space="preserve">KIT CHUVEIRO, INSTAL. PEX, QUADRO METALICO C/2 TRAVESSAS, SUPERIOR C/ ESPERA P/ CHUVEIRO E INFERIOR C/2 REGISTROS DE PRESSAO 1/2 ", *390* X *900* MM (L X H), CONEXAO COM CRIMPAGEM (CONJUNTO COMPLETO)                                                                                                                                                                                                                                                                                                   </v>
          </cell>
          <cell r="C10309" t="str">
            <v xml:space="preserve">UN    </v>
          </cell>
          <cell r="D10309">
            <v>402.27</v>
          </cell>
        </row>
        <row r="10310">
          <cell r="A10310">
            <v>39398</v>
          </cell>
          <cell r="B10310" t="str">
            <v xml:space="preserve">KIT DE ACESSORIOS PARA BANHEIRO EM METAL CROMADO, 5 PECAS                                                                                                                                                                                                                                                                                                                                                                                                                                                 </v>
          </cell>
          <cell r="C10310" t="str">
            <v xml:space="preserve">UN    </v>
          </cell>
          <cell r="D10310">
            <v>95.17</v>
          </cell>
        </row>
        <row r="10311">
          <cell r="A10311">
            <v>13343</v>
          </cell>
          <cell r="B10311" t="str">
            <v xml:space="preserve">KIT DE MATERIAIS PARA BRACADEIRA PARA FIXACAO EM POSTE CIRCULAR, CONTEM TRES FIXADORES E UM ROLO DE FITA DE 3 M EM ACO CARBONO                                                                                                                                                                                                                                                                                                                                                                            </v>
          </cell>
          <cell r="C10311" t="str">
            <v xml:space="preserve">UN    </v>
          </cell>
          <cell r="D10311">
            <v>48.43</v>
          </cell>
        </row>
        <row r="10312">
          <cell r="A10312">
            <v>12118</v>
          </cell>
          <cell r="B10312" t="str">
            <v xml:space="preserve">KIT DE PROTECAO ARSTOP PARA AR CONDICIONADO, TOMADA PADRAO 2P+T 20 A, COM DISJUNTOR UNIPOLAR DIN 20A                                                                                                                                                                                                                                                                                                                                                                                                      </v>
          </cell>
          <cell r="C10312" t="str">
            <v xml:space="preserve">UN    </v>
          </cell>
          <cell r="D10312">
            <v>28.06</v>
          </cell>
        </row>
        <row r="10313">
          <cell r="A10313">
            <v>39482</v>
          </cell>
          <cell r="B10313" t="str">
            <v xml:space="preserve">KIT PORTA PRONTA DE MADEIRA, FOLHA LEVE (NBR 15930) DE 600 X 2100 MM OU 700 X 2100 MM, DE 35 MM A 40 MM DE ESPESSURA, COM MARCO EM ACO, NUCLEO COLMEIA, CAPA LISA EM HDF, ACABAMENTO MELAMINICO BRANCO (INCLUI MARCO, ALIZARES, DOBRADICAS E FECHADURA)                                                                                                                                                                                                                                                   </v>
          </cell>
          <cell r="C10313" t="str">
            <v xml:space="preserve">UN    </v>
          </cell>
          <cell r="D10313">
            <v>568.91999999999996</v>
          </cell>
        </row>
        <row r="10314">
          <cell r="A10314">
            <v>39486</v>
          </cell>
          <cell r="B10314" t="str">
            <v xml:space="preserve">KIT PORTA PRONTA DE MADEIRA, FOLHA LEVE (NBR 15930) DE 600 X 2100 MM OU 700 X 2100 MM, DE 35 MM A 40 MM DE ESPESSURA, NUCLEO COLMEIA, ESTRUTURA USINADA PARA FECHADURA, CAPA LISA EM HDF, ACABAMENTO EM PRIMER PARA PINTURA (INCLUI MARCO, ALIZARES E DOBRADICAS)                                                                                                                                                                                                                                         </v>
          </cell>
          <cell r="C10314" t="str">
            <v xml:space="preserve">UN    </v>
          </cell>
          <cell r="D10314">
            <v>464.32</v>
          </cell>
        </row>
        <row r="10315">
          <cell r="A10315">
            <v>39484</v>
          </cell>
          <cell r="B10315" t="str">
            <v xml:space="preserve">KIT PORTA PRONTA DE MADEIRA, FOLHA LEVE (NBR 15930) DE 800 X 2100 MM, DE 35 MM A 40 MM DE ESPESSURA, COM MARCO EM ACO, NUCLEO COLMEIA, CAPA LISA EM HDF, ACABAMENTO MELAMINICO BRANCO (INCLUI MARCO, ALIZARES, DOBRADICAS E FECHADURA)                                                                                                                                                                                                                                                                    </v>
          </cell>
          <cell r="C10315" t="str">
            <v xml:space="preserve">UN    </v>
          </cell>
          <cell r="D10315">
            <v>568.91999999999996</v>
          </cell>
        </row>
        <row r="10316">
          <cell r="A10316">
            <v>39488</v>
          </cell>
          <cell r="B10316" t="str">
            <v xml:space="preserve">KIT PORTA PRONTA DE MADEIRA, FOLHA LEVE (NBR 15930) DE 800 X 2100 MM, DE 35 MM A 40 MM DE ESPESSURA, NUCLEO COLMEIA, ESTRUTURA USINADA PARA FECHADURA, CAPA LISA EM HDF, ACABAMENTO EM PRIMER PARA PINTURA (INCLUI MARCO, ALIZARES E DOBRADICAS)                                                                                                                                                                                                                                                          </v>
          </cell>
          <cell r="C10316" t="str">
            <v xml:space="preserve">UN    </v>
          </cell>
          <cell r="D10316">
            <v>471.92</v>
          </cell>
        </row>
        <row r="10317">
          <cell r="A10317">
            <v>39485</v>
          </cell>
          <cell r="B10317" t="str">
            <v xml:space="preserve">KIT PORTA PRONTA DE MADEIRA, FOLHA LEVE (NBR 15930) DE 900 X 2100 MM, DE 35 MM A 40 MM DE ESPESSURA, COM MARCO EM ACO, NUCLEO COLMEIA, CAPA LISA EM HDF, ACABAMENTO MELAMINICO BRANCO (INCLUI MARCO, ALIZARES, DOBRADICAS E FECHADURA)                                                                                                                                                                                                                                                                    </v>
          </cell>
          <cell r="C10317" t="str">
            <v xml:space="preserve">UN    </v>
          </cell>
          <cell r="D10317">
            <v>568.91999999999996</v>
          </cell>
        </row>
        <row r="10318">
          <cell r="A10318">
            <v>39489</v>
          </cell>
          <cell r="B10318" t="str">
            <v xml:space="preserve">KIT PORTA PRONTA DE MADEIRA, FOLHA LEVE (NBR 15930) DE 900 X 2100 MM, DE 35 MM A 40 MM DE ESPESSURA, NUCLEO COLMEIA, ESTRUTURA USINADA PARA FECHADURA, CAPA LISA EM HDF, ACABAMENTO EM PRIMER PARA PINTURA (INCLUI MARCO, ALIZARES E DOBRADICAS)                                                                                                                                                                                                                                                          </v>
          </cell>
          <cell r="C10318" t="str">
            <v xml:space="preserve">UN    </v>
          </cell>
          <cell r="D10318">
            <v>479.92</v>
          </cell>
        </row>
        <row r="10319">
          <cell r="A10319">
            <v>39490</v>
          </cell>
          <cell r="B10319" t="str">
            <v xml:space="preserve">KIT PORTA PRONTA DE MADEIRA, FOLHA MEDIA (NBR 15930) DE 600 X 2100 MM OU 700 X 2100 MM, DE 35 MM A 40 MM DE ESPESSURA, NUCLEO SEMI-SOLIDO (SARRAFEADO), ESTRUTURA USINADA PARA FECHADURA, CAPA LISA EM HDF, ACABAMENTO MELAMINICO BRANCO (INCLUI MARCO, ALIZARES E DOBRADICAS)                                                                                                                                                                                                                            </v>
          </cell>
          <cell r="C10319" t="str">
            <v xml:space="preserve">UN    </v>
          </cell>
          <cell r="D10319">
            <v>715.14</v>
          </cell>
        </row>
        <row r="10320">
          <cell r="A10320">
            <v>39494</v>
          </cell>
          <cell r="B10320" t="str">
            <v xml:space="preserve">KIT PORTA PRONTA DE MADEIRA, FOLHA MEDIA (NBR 15930) DE 600 X 2100 MM, DE 35 MM A 40 MM DE ESPESSURA, NUCLEO SEMI-SOLIDO (SARRAFEADO), ESTRUTURA USINADA PARA FECHADURA, CAPA LISA EM HDF, ACABAMENTO EM PRIMER PARA PINTURA (INCLUI MARCO, ALIZARES E DOBRADICAS)                                                                                                                                                                                                                                        </v>
          </cell>
          <cell r="C10320" t="str">
            <v xml:space="preserve">UN    </v>
          </cell>
          <cell r="D10320">
            <v>513.53</v>
          </cell>
        </row>
        <row r="10321">
          <cell r="A10321">
            <v>39495</v>
          </cell>
          <cell r="B10321" t="str">
            <v xml:space="preserve">KIT PORTA PRONTA DE MADEIRA, FOLHA MEDIA (NBR 15930) DE 700 X 2100 MM, DE 35 MM A 40 MM DE ESPESSURA, NUCLEO SEMI-SOLIDO (SARRAFEADO), ESTRUTURA USINADA PARA FECHADURA, CAPA LISA EM HDF, ACABAMENTO EM PRIMER PARA PINTURA (INCLUI MARCO, ALIZARES E DOBRADICAS)                                                                                                                                                                                                                                        </v>
          </cell>
          <cell r="C10321" t="str">
            <v xml:space="preserve">UN    </v>
          </cell>
          <cell r="D10321">
            <v>578.67999999999995</v>
          </cell>
        </row>
        <row r="10322">
          <cell r="A10322">
            <v>39496</v>
          </cell>
          <cell r="B10322" t="str">
            <v xml:space="preserve">KIT PORTA PRONTA DE MADEIRA, FOLHA MEDIA (NBR 15930) DE 800 X 2100 MM, DE 35 MM A 40 MM DE ESPESSURA, NUCLEO SEMI-SOLIDO (SARRAFEADO), ESTRUTURA USINADA PARA FECHADURA, CAPA LISA EM HDF, ACABAMENTO EM PRIMER PARA PINTURA (INCLUI MARCO, ALIZARES E DOBRADICAS)                                                                                                                                                                                                                                        </v>
          </cell>
          <cell r="C10322" t="str">
            <v xml:space="preserve">UN    </v>
          </cell>
          <cell r="D10322">
            <v>636.54999999999995</v>
          </cell>
        </row>
        <row r="10323">
          <cell r="A10323">
            <v>39492</v>
          </cell>
          <cell r="B10323" t="str">
            <v xml:space="preserve">KIT PORTA PRONTA DE MADEIRA, FOLHA MEDIA (NBR 15930) DE 800 X 2100 MM, DE 35 MM A 40 MM DE ESPESSURA, NUCLEO SEMI-SOLIDO (SARRAFEADO), ESTRUTURA USINADA PARA FECHADURA, CAPA LISA EM HDF, ACABAMENTO MELAMINICO BRANCO (INCLUI MARCO, ALIZARES E DOBRADICAS)                                                                                                                                                                                                                                             </v>
          </cell>
          <cell r="C10323" t="str">
            <v xml:space="preserve">UN    </v>
          </cell>
          <cell r="D10323">
            <v>736.95</v>
          </cell>
        </row>
        <row r="10324">
          <cell r="A10324">
            <v>39497</v>
          </cell>
          <cell r="B10324" t="str">
            <v xml:space="preserve">KIT PORTA PRONTA DE MADEIRA, FOLHA MEDIA (NBR 15930) DE 900 X 2100 MM, DE 35 MM A 40 MM DE ESPESSURA, NUCLEO SEMI-SOLIDO (SARRAFEADO), ESTRUTURA USINADA PARA FECHADURA, CAPA LISA EM HDF, ACABAMENTO EM PRIMER PARA PINTURA (INCLUI MARCO, ALIZARES E DOBRADICAS)                                                                                                                                                                                                                                        </v>
          </cell>
          <cell r="C10324" t="str">
            <v xml:space="preserve">UN    </v>
          </cell>
          <cell r="D10324">
            <v>665.66</v>
          </cell>
        </row>
        <row r="10325">
          <cell r="A10325">
            <v>39493</v>
          </cell>
          <cell r="B10325" t="str">
            <v xml:space="preserve">KIT PORTA PRONTA DE MADEIRA, FOLHA MEDIA (NBR 15930) DE 900 X 2100 MM, DE 35 MM A 40 MM DE ESPESSURA, NUCLEO SEMI-SOLIDO (SARRAFEADO), ESTRUTURA USINADA PARA FECHADURA, CAPA LISA EM HDF, ACABAMENTO MELAMINICO BRANCO (INCLUI MARCO, ALIZARES E DOBRADICAS)                                                                                                                                                                                                                                             </v>
          </cell>
          <cell r="C10325" t="str">
            <v xml:space="preserve">UN    </v>
          </cell>
          <cell r="D10325">
            <v>790.45</v>
          </cell>
        </row>
        <row r="10326">
          <cell r="A10326">
            <v>43628</v>
          </cell>
          <cell r="B10326" t="str">
            <v xml:space="preserve">KIT PORTA PRONTA DE MADEIRA, FOLHA PESADA (NBR 15930) DE 800 X 2100 MM, DE 40 MM A 45 MM DE ESPESSURA, COM MARCO EM ACO, NUCLEO SOLIDO, CAPA LISA EM HDF, ACABAMENTO MELAMINICO BRANCO (INCLUI MARCO, ALIZARES, DOBRADICAS E FECHADURA)                                                                                                                                                                                                                                                                   </v>
          </cell>
          <cell r="C10326" t="str">
            <v xml:space="preserve">UN    </v>
          </cell>
          <cell r="D10326">
            <v>838.41</v>
          </cell>
        </row>
        <row r="10327">
          <cell r="A10327">
            <v>39500</v>
          </cell>
          <cell r="B10327" t="str">
            <v xml:space="preserve">KIT PORTA PRONTA DE MADEIRA, FOLHA PESADA (NBR 15930) DE 800 X 2100 MM, DE 40 MM A 45 MM DE ESPESSURA, NUCLEO SOLIDO, CAPA LISA EM HDF, ACABAMENTO MELAMINICO BRANCO (INCLUI MARCO, ALIZARES, DOBRADICAS E FECHADURA EXTERNA)                                                                                                                                                                                                                                                                             </v>
          </cell>
          <cell r="C10327" t="str">
            <v xml:space="preserve">UN    </v>
          </cell>
          <cell r="D10327">
            <v>862.44</v>
          </cell>
        </row>
        <row r="10328">
          <cell r="A10328">
            <v>39498</v>
          </cell>
          <cell r="B10328" t="str">
            <v xml:space="preserve">KIT PORTA PRONTA DE MADEIRA, FOLHA PESADA (NBR 15930) DE 800 X 2100 MM, DE 40 MM A 45 MM DE ESPESSURA, NUCLEO SOLIDO, ESTRUTURA USINADA PARA FECHADURA, CAPA LISA EM HDF, ACABAMENTO EM LAMINADO NATURAL COM VERNIZ (INCLUI MARCO, ALIZARES E DOBRADICAS)                                                                                                                                                                                                                                                 </v>
          </cell>
          <cell r="C10328" t="str">
            <v xml:space="preserve">UN    </v>
          </cell>
          <cell r="D10328">
            <v>1063.68</v>
          </cell>
        </row>
        <row r="10329">
          <cell r="A10329">
            <v>43621</v>
          </cell>
          <cell r="B10329" t="str">
            <v xml:space="preserve">KIT PORTA PRONTA DE MADEIRA, FOLHA PESADA (NBR 15930) DE 900 X 2100 MM, DE 40 MM A 45 MM DE ESPESSURA, COM MARCO EM ACO, NUCLEO SOLIDO, CAPA LISA EM HDF, ACABAMENTO MELAMINICO BRANCO (INCLUI MARCO, ALIZARES, DOBRADICAS E FECHADURA)                                                                                                                                                                                                                                                                   </v>
          </cell>
          <cell r="C10329" t="str">
            <v xml:space="preserve">UN    </v>
          </cell>
          <cell r="D10329">
            <v>890.81</v>
          </cell>
        </row>
        <row r="10330">
          <cell r="A10330">
            <v>39501</v>
          </cell>
          <cell r="B10330" t="str">
            <v xml:space="preserve">KIT PORTA PRONTA DE MADEIRA, FOLHA PESADA (NBR 15930) DE 900 X 2100 MM, DE 40 MM A 45 MM DE ESPESSURA, NUCLEO SOLIDO, CAPA LISA EM HDF, ACABAMENTO MELAMINICO BRANCO (INCLUI MARCO, ALIZARES, DOBRADICAS E FECHADURA EXTERNA)                                                                                                                                                                                                                                                                             </v>
          </cell>
          <cell r="C10330" t="str">
            <v xml:space="preserve">UN    </v>
          </cell>
          <cell r="D10330">
            <v>885.8</v>
          </cell>
        </row>
        <row r="10331">
          <cell r="A10331">
            <v>39499</v>
          </cell>
          <cell r="B10331" t="str">
            <v xml:space="preserve">KIT PORTA PRONTA DE MADEIRA, FOLHA PESADA (NBR 15930) DE 900 X 2100 MM, DE 40 MM A 45 MM DE ESPESSURA, NUCLEO SOLIDO, ESTRUTURA USINADA PARA FECHADURA, CAPA LISA EM HDF, ACABAMENTO EM LAMINADO NATURAL COM VERNIZ (INCLUI MARCO, ALIZARES E DOBRADICAS)                                                                                                                                                                                                                                                 </v>
          </cell>
          <cell r="C10331" t="str">
            <v xml:space="preserve">UN    </v>
          </cell>
          <cell r="D10331">
            <v>1078.79</v>
          </cell>
        </row>
        <row r="10332">
          <cell r="A10332">
            <v>3733</v>
          </cell>
          <cell r="B10332" t="str">
            <v xml:space="preserve">LADRILHO HIDRAULICO, *20 X 20* CM, E= 2 CM, PADRAO COPACABANA, 2 CORES (PRETO E BRANCO)                                                                                                                                                                                                                                                                                                                                                                                                                   </v>
          </cell>
          <cell r="C10332" t="str">
            <v xml:space="preserve">M2    </v>
          </cell>
          <cell r="D10332">
            <v>91.57</v>
          </cell>
        </row>
        <row r="10333">
          <cell r="A10333">
            <v>3731</v>
          </cell>
          <cell r="B10333" t="str">
            <v xml:space="preserve">LADRILHO HIDRAULICO, *20 X 20* CM, E= 2 CM, PADRAO DADOS, COR NATURAL                                                                                                                                                                                                                                                                                                                                                                                                                                     </v>
          </cell>
          <cell r="C10333" t="str">
            <v xml:space="preserve">M2    </v>
          </cell>
          <cell r="D10333">
            <v>85</v>
          </cell>
        </row>
        <row r="10334">
          <cell r="A10334">
            <v>38137</v>
          </cell>
          <cell r="B10334" t="str">
            <v xml:space="preserve">LADRILHO HIDRAULICO, *25 X 25* CM, E= 2 CM, PADRAO RAMPA, COR NATURAL                                                                                                                                                                                                                                                                                                                                                                                                                                     </v>
          </cell>
          <cell r="C10334" t="str">
            <v xml:space="preserve">M2    </v>
          </cell>
          <cell r="D10334">
            <v>85.5</v>
          </cell>
        </row>
        <row r="10335">
          <cell r="A10335">
            <v>38138</v>
          </cell>
          <cell r="B10335" t="str">
            <v xml:space="preserve">LADRILHO HIDRAULICO, *30 X 30* CM, E= 2 CM, PADRAO MILANO, COR NATURAL                                                                                                                                                                                                                                                                                                                                                                                                                                    </v>
          </cell>
          <cell r="C10335" t="str">
            <v xml:space="preserve">M2    </v>
          </cell>
          <cell r="D10335">
            <v>83.96</v>
          </cell>
        </row>
        <row r="10336">
          <cell r="A10336">
            <v>3736</v>
          </cell>
          <cell r="B10336" t="str">
            <v xml:space="preserve">LAJE PRE-MOLDADA CONVENCIONAL (LAJOTAS + VIGOTAS) PARA FORRO, UNIDIRECIONAL, SOBRECARGA DE 100 KG/M2, VAO ATE 4,00 M (SEM COLOCACAO)                                                                                                                                                                                                                                                                                                                                                                      </v>
          </cell>
          <cell r="C10336" t="str">
            <v xml:space="preserve">M2    </v>
          </cell>
          <cell r="D10336">
            <v>47.8</v>
          </cell>
        </row>
        <row r="10337">
          <cell r="A10337">
            <v>3741</v>
          </cell>
          <cell r="B10337" t="str">
            <v xml:space="preserve">LAJE PRE-MOLDADA CONVENCIONAL (LAJOTAS + VIGOTAS) PARA FORRO, UNIDIRECIONAL, SOBRECARGA DE 100 KG/M2, VAO ATE 4,50 M (SEM COLOCACAO)                                                                                                                                                                                                                                                                                                                                                                      </v>
          </cell>
          <cell r="C10337" t="str">
            <v xml:space="preserve">M2    </v>
          </cell>
          <cell r="D10337">
            <v>49.82</v>
          </cell>
        </row>
        <row r="10338">
          <cell r="A10338">
            <v>3745</v>
          </cell>
          <cell r="B10338" t="str">
            <v xml:space="preserve">LAJE PRE-MOLDADA CONVENCIONAL (LAJOTAS + VIGOTAS) PARA FORRO, UNIDIRECIONAL, SOBRECARGA 100 KG/M2, VAO ATE 5,00 M (SEM COLOCACAO)                                                                                                                                                                                                                                                                                                                                                                         </v>
          </cell>
          <cell r="C10338" t="str">
            <v xml:space="preserve">M2    </v>
          </cell>
          <cell r="D10338">
            <v>53.72</v>
          </cell>
        </row>
        <row r="10339">
          <cell r="A10339">
            <v>3743</v>
          </cell>
          <cell r="B10339" t="str">
            <v xml:space="preserve">LAJE PRE-MOLDADA CONVENCIONAL (LAJOTAS + VIGOTAS) PARA PISO, UNIDIRECIONAL, SOBRECARGA DE 200 KG/M2, VAO ATE 3,50 M (SEM COLOCACAO)                                                                                                                                                                                                                                                                                                                                                                       </v>
          </cell>
          <cell r="C10339" t="str">
            <v xml:space="preserve">M2    </v>
          </cell>
          <cell r="D10339">
            <v>49.65</v>
          </cell>
        </row>
        <row r="10340">
          <cell r="A10340">
            <v>3744</v>
          </cell>
          <cell r="B10340" t="str">
            <v xml:space="preserve">LAJE PRE-MOLDADA CONVENCIONAL (LAJOTAS + VIGOTAS) PARA PISO, UNIDIRECIONAL, SOBRECARGA DE 200 KG/M2, VAO ATE 4,50 M (SEM COLOCACAO)                                                                                                                                                                                                                                                                                                                                                                       </v>
          </cell>
          <cell r="C10340" t="str">
            <v xml:space="preserve">M2    </v>
          </cell>
          <cell r="D10340">
            <v>54.65</v>
          </cell>
        </row>
        <row r="10341">
          <cell r="A10341">
            <v>3739</v>
          </cell>
          <cell r="B10341" t="str">
            <v xml:space="preserve">LAJE PRE-MOLDADA CONVENCIONAL (LAJOTAS + VIGOTAS) PARA PISO, UNIDIRECIONAL, SOBRECARGA DE 200 KG/M2, VAO ATE 5,00 M (SEM COLOCACAO)                                                                                                                                                                                                                                                                                                                                                                       </v>
          </cell>
          <cell r="C10341" t="str">
            <v xml:space="preserve">M2    </v>
          </cell>
          <cell r="D10341">
            <v>57.43</v>
          </cell>
        </row>
        <row r="10342">
          <cell r="A10342">
            <v>3737</v>
          </cell>
          <cell r="B10342" t="str">
            <v xml:space="preserve">LAJE PRE-MOLDADA CONVENCIONAL (LAJOTAS + VIGOTAS) PARA PISO, UNIDIRECIONAL, SOBRECARGA DE 350 KG/M2, VAO ATE 4,50 M (SEM COLOCACAO)                                                                                                                                                                                                                                                                                                                                                                       </v>
          </cell>
          <cell r="C10342" t="str">
            <v xml:space="preserve">M2    </v>
          </cell>
          <cell r="D10342">
            <v>60.21</v>
          </cell>
        </row>
        <row r="10343">
          <cell r="A10343">
            <v>3738</v>
          </cell>
          <cell r="B10343" t="str">
            <v xml:space="preserve">LAJE PRE-MOLDADA CONVENCIONAL (LAJOTAS + VIGOTAS) PARA PISO, UNIDIRECIONAL, SOBRECARGA DE 350 KG/M2, VAO ATE 5,00 M (SEM COLOCACAO)                                                                                                                                                                                                                                                                                                                                                                       </v>
          </cell>
          <cell r="C10343" t="str">
            <v xml:space="preserve">M2    </v>
          </cell>
          <cell r="D10343">
            <v>69.47</v>
          </cell>
        </row>
        <row r="10344">
          <cell r="A10344">
            <v>3747</v>
          </cell>
          <cell r="B10344" t="str">
            <v xml:space="preserve">LAJE PRE-MOLDADA CONVENCIONAL (LAJOTAS + VIGOTAS) PARA PISO, UNIDIRECIONAL, SOBRECARGA 350 KG/M2 VAO ATE 3,50 M (SEM COLOCACAO)                                                                                                                                                                                                                                                                                                                                                                           </v>
          </cell>
          <cell r="C10344" t="str">
            <v xml:space="preserve">M2    </v>
          </cell>
          <cell r="D10344">
            <v>54.65</v>
          </cell>
        </row>
        <row r="10345">
          <cell r="A10345">
            <v>11649</v>
          </cell>
          <cell r="B10345" t="str">
            <v xml:space="preserve">LAJE PRE-MOLDADA DE TRANSICAO EXCENTRICA EM CONCRETO ARMADO, DN 1200 MM, FURO CIRCULAR DN 600 MM, ESPESSURA 12 CM                                                                                                                                                                                                                                                                                                                                                                                         </v>
          </cell>
          <cell r="C10345" t="str">
            <v xml:space="preserve">UN    </v>
          </cell>
          <cell r="D10345">
            <v>396.48</v>
          </cell>
        </row>
        <row r="10346">
          <cell r="A10346">
            <v>11650</v>
          </cell>
          <cell r="B10346" t="str">
            <v xml:space="preserve">LAJE PRE-MOLDADA DE TRANSICAO EXCENTRICA EM CONCRETO ARMADO, DN 1500 MM, FURO CIRCULAR DN 530 MM, ESPESSURA 15 CM                                                                                                                                                                                                                                                                                                                                                                                         </v>
          </cell>
          <cell r="C10346" t="str">
            <v xml:space="preserve">UN    </v>
          </cell>
          <cell r="D10346">
            <v>675.77</v>
          </cell>
        </row>
        <row r="10347">
          <cell r="A10347">
            <v>3742</v>
          </cell>
          <cell r="B10347" t="str">
            <v xml:space="preserve">LAJE PRE-MOLDADA TRELICADA (LAJOTAS + VIGOTAS) PARA FORRO, UNIDIRECIONAL, SOBRECARGA DE 100 KG/M2, VAO ATE 6,00 M (SEM COLOCACAO)                                                                                                                                                                                                                                                                                                                                                                         </v>
          </cell>
          <cell r="C10347" t="str">
            <v xml:space="preserve">M2    </v>
          </cell>
          <cell r="D10347">
            <v>72.069999999999993</v>
          </cell>
        </row>
        <row r="10348">
          <cell r="A10348">
            <v>3746</v>
          </cell>
          <cell r="B10348" t="str">
            <v xml:space="preserve">LAJE PRE-MOLDADA TRELICADA (LAJOTAS + VIGOTAS) PARA PISO, UNIDIRECIONAL, SOBRECARGA DE 200 KG/M2, VAO ATE 6,00 M (SEM COLOCACAO)                                                                                                                                                                                                                                                                                                                                                                          </v>
          </cell>
          <cell r="C10348" t="str">
            <v xml:space="preserve">M2    </v>
          </cell>
          <cell r="D10348">
            <v>84.15</v>
          </cell>
        </row>
        <row r="10349">
          <cell r="A10349">
            <v>21106</v>
          </cell>
          <cell r="B10349" t="str">
            <v xml:space="preserve">LAMBRI EM ALUMINIO, DE APROXIMADAMENTE 0,6 KG/M, COM APROXIMADAMENTE 168,0 MM DE LARGURA, 6,0 MM DE ALTURA E 6,0 M DE EXTENSAO                                                                                                                                                                                                                                                                                                                                                                            </v>
          </cell>
          <cell r="C10349" t="str">
            <v xml:space="preserve">KG    </v>
          </cell>
          <cell r="D10349">
            <v>67.7</v>
          </cell>
        </row>
        <row r="10350">
          <cell r="A10350">
            <v>39388</v>
          </cell>
          <cell r="B10350" t="str">
            <v xml:space="preserve">LAMPADA LED TIPO DICROICA BIVOLT, LUZ BRANCA, 5 W (BASE GU10)                                                                                                                                                                                                                                                                                                                                                                                                                                             </v>
          </cell>
          <cell r="C10350" t="str">
            <v xml:space="preserve">UN    </v>
          </cell>
          <cell r="D10350">
            <v>7.01</v>
          </cell>
        </row>
        <row r="10351">
          <cell r="A10351">
            <v>39387</v>
          </cell>
          <cell r="B10351" t="str">
            <v xml:space="preserve">LAMPADA LED TUBULAR BIVOLT 18/20 W, BASE G13                                                                                                                                                                                                                                                                                                                                                                                                                                                              </v>
          </cell>
          <cell r="C10351" t="str">
            <v xml:space="preserve">UN    </v>
          </cell>
          <cell r="D10351">
            <v>10.93</v>
          </cell>
        </row>
        <row r="10352">
          <cell r="A10352">
            <v>39386</v>
          </cell>
          <cell r="B10352" t="str">
            <v xml:space="preserve">LAMPADA LED TUBULAR BIVOLT 9/10 W, BASE G13                                                                                                                                                                                                                                                                                                                                                                                                                                                               </v>
          </cell>
          <cell r="C10352" t="str">
            <v xml:space="preserve">UN    </v>
          </cell>
          <cell r="D10352">
            <v>7.62</v>
          </cell>
        </row>
        <row r="10353">
          <cell r="A10353">
            <v>38194</v>
          </cell>
          <cell r="B10353" t="str">
            <v xml:space="preserve">LAMPADA LED 10 W BIVOLT BRANCA, FORMATO TRADICIONAL (BASE E27)                                                                                                                                                                                                                                                                                                                                                                                                                                            </v>
          </cell>
          <cell r="C10353" t="str">
            <v xml:space="preserve">UN    </v>
          </cell>
          <cell r="D10353">
            <v>5.7</v>
          </cell>
        </row>
        <row r="10354">
          <cell r="A10354">
            <v>38193</v>
          </cell>
          <cell r="B10354" t="str">
            <v xml:space="preserve">LAMPADA LED 6 W BIVOLT BRANCA, FORMATO TRADICIONAL (BASE E27)                                                                                                                                                                                                                                                                                                                                                                                                                                             </v>
          </cell>
          <cell r="C10354" t="str">
            <v xml:space="preserve">UN    </v>
          </cell>
          <cell r="D10354">
            <v>4.95</v>
          </cell>
        </row>
        <row r="10355">
          <cell r="A10355">
            <v>746</v>
          </cell>
          <cell r="B10355" t="str">
            <v xml:space="preserve">LAVADORA DE ALTA PRESSAO (LAVA - JATO) PARA AGUA FRIA, PRESSAO DE OPERACAO ENTRE 1400 E 1900 LIB/POL2, VAZAO MAXIMA ENTRE 400 E 700 L/H, POTENCIA DE OPERACAO ENTRE 2,50 E 3,00 CV                                                                                                                                                                                                                                                                                                                        </v>
          </cell>
          <cell r="C10355" t="str">
            <v xml:space="preserve">UN    </v>
          </cell>
          <cell r="D10355">
            <v>2465</v>
          </cell>
        </row>
        <row r="10356">
          <cell r="A10356">
            <v>20269</v>
          </cell>
          <cell r="B10356" t="str">
            <v xml:space="preserve">LAVATORIO / CUBA DE EMBUTIR, OVAL, DE LOUCA BRANCA, SEM LADRAO, DIMENSOES *50 X 35* CM (L X C)                                                                                                                                                                                                                                                                                                                                                                                                            </v>
          </cell>
          <cell r="C10356" t="str">
            <v xml:space="preserve">UN    </v>
          </cell>
          <cell r="D10356">
            <v>115.26</v>
          </cell>
        </row>
        <row r="10357">
          <cell r="A10357">
            <v>20270</v>
          </cell>
          <cell r="B10357" t="str">
            <v xml:space="preserve">LAVATORIO / CUBA DE EMBUTIR, OVAL, DE LOUCA COLORIDA, SEM LADRAO, DIMENSOES *50 X 35* CM (L X C)                                                                                                                                                                                                                                                                                                                                                                                                          </v>
          </cell>
          <cell r="C10357" t="str">
            <v xml:space="preserve">UN    </v>
          </cell>
          <cell r="D10357">
            <v>127.36</v>
          </cell>
        </row>
        <row r="10358">
          <cell r="A10358">
            <v>11696</v>
          </cell>
          <cell r="B10358" t="str">
            <v xml:space="preserve">LAVATORIO / CUBA DE SOBREPOR, OVAL PEQUENA, DE LOUCA BRANCA, SEM LADRAO, DIMENSOES *44 X 31* CM (L X C)                                                                                                                                                                                                                                                                                                                                                                                                   </v>
          </cell>
          <cell r="C10358" t="str">
            <v xml:space="preserve">UN    </v>
          </cell>
          <cell r="D10358">
            <v>203.87</v>
          </cell>
        </row>
        <row r="10359">
          <cell r="A10359">
            <v>10427</v>
          </cell>
          <cell r="B10359" t="str">
            <v xml:space="preserve">LAVATORIO / CUBA DE SOBREPOR, RETANGULAR, DE LOUCA BRANCA, COM LADRAO, DIMENSOES *52 X 45* CM (L X C)                                                                                                                                                                                                                                                                                                                                                                                                     </v>
          </cell>
          <cell r="C10359" t="str">
            <v xml:space="preserve">UN    </v>
          </cell>
          <cell r="D10359">
            <v>570.53</v>
          </cell>
        </row>
        <row r="10360">
          <cell r="A10360">
            <v>10428</v>
          </cell>
          <cell r="B10360" t="str">
            <v xml:space="preserve">LAVATORIO / CUBA DE SOBREPOR, RETANGULAR, DE LOUCA COLORIDA, COM LADRAO, DIMENSOES *52 X 45* CM (L X C)                                                                                                                                                                                                                                                                                                                                                                                                   </v>
          </cell>
          <cell r="C10360" t="str">
            <v xml:space="preserve">UN    </v>
          </cell>
          <cell r="D10360">
            <v>587.82000000000005</v>
          </cell>
        </row>
        <row r="10361">
          <cell r="A10361">
            <v>36521</v>
          </cell>
          <cell r="B10361" t="str">
            <v xml:space="preserve">LAVATORIO DE CANTO DE LOUCA BRANCA, SUSPENSO (SEM COLUNA), DIMENSOES *40 X 30* CM (L X C)                                                                                                                                                                                                                                                                                                                                                                                                                 </v>
          </cell>
          <cell r="C10361" t="str">
            <v xml:space="preserve">UN    </v>
          </cell>
          <cell r="D10361">
            <v>183.41</v>
          </cell>
        </row>
        <row r="10362">
          <cell r="A10362">
            <v>36794</v>
          </cell>
          <cell r="B10362" t="str">
            <v xml:space="preserve">LAVATORIO DE LOUCA BRANCA, COM COLUNA, DIMENSOES *44 X 35* CM (L X C)                                                                                                                                                                                                                                                                                                                                                                                                                                     </v>
          </cell>
          <cell r="C10362" t="str">
            <v xml:space="preserve">UN    </v>
          </cell>
          <cell r="D10362">
            <v>195.25</v>
          </cell>
        </row>
        <row r="10363">
          <cell r="A10363">
            <v>10426</v>
          </cell>
          <cell r="B10363" t="str">
            <v xml:space="preserve">LAVATORIO DE LOUCA BRANCA, COM COLUNA, DIMENSOES *54 X 44* CM (L X C)                                                                                                                                                                                                                                                                                                                                                                                                                                     </v>
          </cell>
          <cell r="C10363" t="str">
            <v xml:space="preserve">UN    </v>
          </cell>
          <cell r="D10363">
            <v>218.64</v>
          </cell>
        </row>
        <row r="10364">
          <cell r="A10364">
            <v>10425</v>
          </cell>
          <cell r="B10364" t="str">
            <v xml:space="preserve">LAVATORIO DE LOUCA BRANCA, SUSPENSO (SEM COLUNA), DIMENSOES *40 X 30* CM                                                                                                                                                                                                                                                                                                                                                                                                                                  </v>
          </cell>
          <cell r="C10364" t="str">
            <v xml:space="preserve">UN    </v>
          </cell>
          <cell r="D10364">
            <v>110.92</v>
          </cell>
        </row>
        <row r="10365">
          <cell r="A10365">
            <v>10431</v>
          </cell>
          <cell r="B10365" t="str">
            <v xml:space="preserve">LAVATORIO DE LOUCA COLORIDA, COM COLUNA, DIMENSOES *54 X 44* CM (L X C)                                                                                                                                                                                                                                                                                                                                                                                                                                   </v>
          </cell>
          <cell r="C10365" t="str">
            <v xml:space="preserve">UN    </v>
          </cell>
          <cell r="D10365">
            <v>379.75</v>
          </cell>
        </row>
        <row r="10366">
          <cell r="A10366">
            <v>10429</v>
          </cell>
          <cell r="B10366" t="str">
            <v xml:space="preserve">LAVATORIO DE LOUCA COLORIDA, SUSPENSO (SEM COLUNA), DIMENSOES *40 X 30* CM (L X C)                                                                                                                                                                                                                                                                                                                                                                                                                        </v>
          </cell>
          <cell r="C10366" t="str">
            <v xml:space="preserve">UN    </v>
          </cell>
          <cell r="D10366">
            <v>187.34</v>
          </cell>
        </row>
        <row r="10367">
          <cell r="A10367">
            <v>10853</v>
          </cell>
          <cell r="B10367" t="str">
            <v xml:space="preserve">LETRA ACO INOX (AISI 304), CHAPA NUM. 22, RECORTADO, H= 20 CM (SEM RELEVO)                                                                                                                                                                                                                                                                                                                                                                                                                                </v>
          </cell>
          <cell r="C10367" t="str">
            <v xml:space="preserve">UN    </v>
          </cell>
          <cell r="D10367">
            <v>121.79</v>
          </cell>
        </row>
        <row r="10368">
          <cell r="A10368">
            <v>5093</v>
          </cell>
          <cell r="B10368" t="str">
            <v xml:space="preserve">LEVANTADOR DE JANELA GUILHOTINA, EM LATAO CROMADO                                                                                                                                                                                                                                                                                                                                                                                                                                                         </v>
          </cell>
          <cell r="C10368" t="str">
            <v xml:space="preserve">PAR   </v>
          </cell>
          <cell r="D10368">
            <v>16.82</v>
          </cell>
        </row>
        <row r="10369">
          <cell r="A10369">
            <v>44331</v>
          </cell>
          <cell r="B10369" t="str">
            <v xml:space="preserve">LIMPA VIDROS COM PULVERIZADOR                                                                                                                                                                                                                                                                                                                                                                                                                                                                             </v>
          </cell>
          <cell r="C10369" t="str">
            <v xml:space="preserve">L     </v>
          </cell>
          <cell r="D10369">
            <v>47.25</v>
          </cell>
        </row>
        <row r="10370">
          <cell r="A10370">
            <v>37768</v>
          </cell>
          <cell r="B10370" t="str">
            <v xml:space="preserve">LIMPADORA A SUCCAO, TANQUE 12000 L, BASCULAMENTO HIDRAULICO, BOMBA 12 M3/MIN 95% VACUO (INCLUI MONTAGEM, NAO INCLUI CAMINHAO)                                                                                                                                                                                                                                                                                                                                                                             </v>
          </cell>
          <cell r="C10370" t="str">
            <v xml:space="preserve">UN    </v>
          </cell>
          <cell r="D10370">
            <v>295000</v>
          </cell>
        </row>
        <row r="10371">
          <cell r="A10371">
            <v>37773</v>
          </cell>
          <cell r="B10371" t="str">
            <v xml:space="preserve">LIMPADORA DE SUCCAO TANQUE 7000 L, BOMBA 12 M3/MIN 95% VACUO (INCLUI MONTAGEM, NAO INCLUI CAMINHAO)                                                                                                                                                                                                                                                                                                                                                                                                       </v>
          </cell>
          <cell r="C10371" t="str">
            <v xml:space="preserve">UN    </v>
          </cell>
          <cell r="D10371">
            <v>250504.73</v>
          </cell>
        </row>
        <row r="10372">
          <cell r="A10372">
            <v>37769</v>
          </cell>
          <cell r="B10372" t="str">
            <v xml:space="preserve">LIMPADORA DE SUCCAO, TANQUE 11000 L, BOMBA 340 M3/MIN (INCLUI MONTAGEM, NAO INCLUI CAMINHAO)                                                                                                                                                                                                                                                                                                                                                                                                              </v>
          </cell>
          <cell r="C10372" t="str">
            <v xml:space="preserve">UN    </v>
          </cell>
          <cell r="D10372">
            <v>419376.48</v>
          </cell>
        </row>
        <row r="10373">
          <cell r="A10373">
            <v>37770</v>
          </cell>
          <cell r="B10373" t="str">
            <v xml:space="preserve">LIMPADORA DE SUCCAO, TANQUE 5500 L, BOMBA 60M3/MIN, VACUO 500 MBAR (INCLUI MONTAGEM, NAO INCLUI CAMINHAO)                                                                                                                                                                                                                                                                                                                                                                                                 </v>
          </cell>
          <cell r="C10373" t="str">
            <v xml:space="preserve">UN    </v>
          </cell>
          <cell r="D10373">
            <v>711748.8</v>
          </cell>
        </row>
        <row r="10374">
          <cell r="A10374">
            <v>38382</v>
          </cell>
          <cell r="B10374" t="str">
            <v xml:space="preserve">LINHA PARA PEDREIRO LISA, 0,8 MM X 100 M                                                                                                                                                                                                                                                                                                                                                                                                                                                                  </v>
          </cell>
          <cell r="C10374" t="str">
            <v xml:space="preserve">UN    </v>
          </cell>
          <cell r="D10374">
            <v>13.02</v>
          </cell>
        </row>
        <row r="10375">
          <cell r="A10375">
            <v>38383</v>
          </cell>
          <cell r="B10375" t="str">
            <v xml:space="preserve">LIXA D'AGUA EM FOLHA, COR PRETA, GRAO 100                                                                                                                                                                                                                                                                                                                                                                                                                                                                 </v>
          </cell>
          <cell r="C10375" t="str">
            <v xml:space="preserve">UN    </v>
          </cell>
          <cell r="D10375">
            <v>2.44</v>
          </cell>
        </row>
        <row r="10376">
          <cell r="A10376">
            <v>3768</v>
          </cell>
          <cell r="B10376" t="str">
            <v xml:space="preserve">LIXA EM FOLHA PARA FERRO, NUMERO 150                                                                                                                                                                                                                                                                                                                                                                                                                                                                      </v>
          </cell>
          <cell r="C10376" t="str">
            <v xml:space="preserve">UN    </v>
          </cell>
          <cell r="D10376">
            <v>4.8499999999999996</v>
          </cell>
        </row>
        <row r="10377">
          <cell r="A10377">
            <v>3767</v>
          </cell>
          <cell r="B10377" t="str">
            <v xml:space="preserve">LIXA EM FOLHA PARA PAREDE OU MADEIRA, NUMERO 120, COR VERMELHA                                                                                                                                                                                                                                                                                                                                                                                                                                            </v>
          </cell>
          <cell r="C10377" t="str">
            <v xml:space="preserve">UN    </v>
          </cell>
          <cell r="D10377">
            <v>1.62</v>
          </cell>
        </row>
        <row r="10378">
          <cell r="A10378">
            <v>13192</v>
          </cell>
          <cell r="B10378" t="str">
            <v xml:space="preserve">LIXADEIRA ELETRICA ANGULAR PARA CONCRETO, POTENCIA 1.400 W, PRATO DIAMANTADO DE 5"                                                                                                                                                                                                                                                                                                                                                                                                                        </v>
          </cell>
          <cell r="C10378" t="str">
            <v xml:space="preserve">UN    </v>
          </cell>
          <cell r="D10378">
            <v>5298.79</v>
          </cell>
        </row>
        <row r="10379">
          <cell r="A10379">
            <v>38413</v>
          </cell>
          <cell r="B10379" t="str">
            <v xml:space="preserve">LIXADEIRA ELETRICA ANGULAR, PARA DISCO DE 7" (180 MM), POTENCIA DE 2.200 W, *5.000* RPM, 220 V                                                                                                                                                                                                                                                                                                                                                                                                            </v>
          </cell>
          <cell r="C10379" t="str">
            <v xml:space="preserve">UN    </v>
          </cell>
          <cell r="D10379">
            <v>876.34</v>
          </cell>
        </row>
        <row r="10380">
          <cell r="A10380">
            <v>42440</v>
          </cell>
          <cell r="B10380" t="str">
            <v xml:space="preserve">LIXEIRA DUPLA, COM CAPACIDADE VOLUMETRICA DE 60L*, FABRICADA EM TUBO DE ACO CARBONO, CESTOS EM CHAPA DE ACO E PINTURA NO PROCESSO ELETROSTATICO - PARA ACADEMIA AO AR LIVRE / ACADEMIA DA TERCEIRA IDADE - ATI                                                                                                                                                                                                                                                                                            </v>
          </cell>
          <cell r="C10380" t="str">
            <v xml:space="preserve">UN    </v>
          </cell>
          <cell r="D10380">
            <v>1235.9100000000001</v>
          </cell>
        </row>
        <row r="10381">
          <cell r="A10381">
            <v>20193</v>
          </cell>
          <cell r="B10381" t="str">
            <v xml:space="preserve">LOCACAO DE ANDAIME METALICO TIPO FACHADEIRO, PECAS COM APROXIMADAMENTE 1,20 M DE LARGURA E 2,0 M DE ALTURA, INCLUINDO DIAGONAIS EM X, BARRAS DE LIGACAO, SAPATAS E DEMAIS ITENS NECESSARIOS A MONTAGEM (NAO INCLUI INSTALACAO)                                                                                                                                                                                                                                                                            </v>
          </cell>
          <cell r="C10381" t="str">
            <v>M2XMES</v>
          </cell>
          <cell r="D10381">
            <v>19.5</v>
          </cell>
        </row>
        <row r="10382">
          <cell r="A10382">
            <v>10527</v>
          </cell>
          <cell r="B10382" t="str">
            <v xml:space="preserve">LOCACAO DE ANDAIME METALICO TUBULAR DE ENCAIXE, TIPO DE TORRE, CADA PAINEL COM LARGURA DE 1 ATE 1,5 M E ALTURA DE *1,00* M, INCLUINDO DIAGONAL, BARRAS DE LIGACAO, SAPATAS OU RODIZIOS E DEMAIS ITENS NECESSARIOS A MONTAGEM (NAO INCLUI INSTALACAO)                                                                                                                                                                                                                                                      </v>
          </cell>
          <cell r="C10382" t="str">
            <v xml:space="preserve">MXMES </v>
          </cell>
          <cell r="D10382">
            <v>26</v>
          </cell>
        </row>
        <row r="10383">
          <cell r="A10383">
            <v>41805</v>
          </cell>
          <cell r="B10383" t="str">
            <v xml:space="preserve">LOCACAO DE ANDAIME SUSPENSO OU BALANCIM MANUAL, CAPACIDADE DE CARGA TOTAL DE APROXIMADAMENTE 250 KG/M2, PLATAFORMA DE 1,50 M X 0,80 M (C X L), CABO DE 45 M                                                                                                                                                                                                                                                                                                                                               </v>
          </cell>
          <cell r="C10383" t="str">
            <v xml:space="preserve">MES   </v>
          </cell>
          <cell r="D10383">
            <v>747.5</v>
          </cell>
        </row>
        <row r="10384">
          <cell r="A10384">
            <v>40271</v>
          </cell>
          <cell r="B10384" t="str">
            <v xml:space="preserve">LOCACAO DE APRUMADOR METALICO DE PILAR, COM ALTURA E ANGULO REGULAVEIS, EXTENSAO DE *1,50* A *2,80* M                                                                                                                                                                                                                                                                                                                                                                                                     </v>
          </cell>
          <cell r="C10384" t="str">
            <v>UNXMES</v>
          </cell>
          <cell r="D10384">
            <v>19.899999999999999</v>
          </cell>
        </row>
        <row r="10385">
          <cell r="A10385">
            <v>40287</v>
          </cell>
          <cell r="B10385" t="str">
            <v xml:space="preserve">LOCACAO DE BARRA DE ANCORAGEM DE 0,80 A 1,20 M DE EXTENSAO, COM ROSCA DE 5/8", INCLUINDO PORCA E FLANGE                                                                                                                                                                                                                                                                                                                                                                                                   </v>
          </cell>
          <cell r="C10385" t="str">
            <v xml:space="preserve">MES   </v>
          </cell>
          <cell r="D10385">
            <v>7.66</v>
          </cell>
        </row>
        <row r="10386">
          <cell r="A10386">
            <v>4084</v>
          </cell>
          <cell r="B10386" t="str">
            <v xml:space="preserve">LOCACAO DE BOMBA SUBMERSIVEL PARA DRENAGEM E ESGOTAMENTO, MOTOR ELETRICO TRIFASICO, POTENCIA DE 1 CV, DIAMETRO DE RECALQUE DE 2". FAIXA DE OPERACAO Q=25 M3/H (+ OU - 1 M3/H) E AMT=2 M, Q=12 M3/H (+ OU - 2 M3/H) E AMT = 12 M (+ OU - 2 M)                                                                                                                                                                                                                                                              </v>
          </cell>
          <cell r="C10386" t="str">
            <v xml:space="preserve">H     </v>
          </cell>
          <cell r="D10386">
            <v>3.02</v>
          </cell>
        </row>
        <row r="10387">
          <cell r="A10387">
            <v>743</v>
          </cell>
          <cell r="B10387" t="str">
            <v xml:space="preserve">LOCACAO DE BOMBA SUBMERSIVEL PARA DRENAGEM E ESGOTAMENTO, MOTOR ELETRICO TRIFASICO, POTENCIA DE 2 CV, DIAMETRO DE RECALQUE DE 2", FAIXA DE OPERACAO Q=35 M3/H (+ OU - 3 M3/H) E AMT=2 M, Q=13 M3/H (+ OU - 3 M3/H) E AMT = 17 M (+ OU - 3 M)                                                                                                                                                                                                                                                              </v>
          </cell>
          <cell r="C10387" t="str">
            <v xml:space="preserve">H     </v>
          </cell>
          <cell r="D10387">
            <v>3.02</v>
          </cell>
        </row>
        <row r="10388">
          <cell r="A10388">
            <v>40293</v>
          </cell>
          <cell r="B10388" t="str">
            <v xml:space="preserve">LOCACAO DE BOMBA SUBMERSIVEL PARA DRENAGEM E ESGOTAMENTO, MOTOR ELETRICO TRIFASICO, POTENCIA DE 2 CV, DIAMETRO DE RECALQUE DE 3". FAIXA DE OPERACAO Q=70 M3/H (+ OU - 2 M3/H) E AMT=2 M, Q=9,5 M3/H (+ OU - 3,5 M3/H) E AMT = 10 M (+ OU - 2 M)                                                                                                                                                                                                                                                           </v>
          </cell>
          <cell r="C10388" t="str">
            <v xml:space="preserve">H     </v>
          </cell>
          <cell r="D10388">
            <v>3.62</v>
          </cell>
        </row>
        <row r="10389">
          <cell r="A10389">
            <v>40294</v>
          </cell>
          <cell r="B10389" t="str">
            <v xml:space="preserve">LOCACAO DE BOMBA SUBMERSIVEL PARA DRENAGEM E ESGOTAMENTO, MOTOR ELETRICO TRIFASICO, POTENCIA DE 3 CV, DIAMETRO DE RECALQUE DE 2", FAIXA DE OPERACAO Q=84 M3/H (+ OU - 2,5 M3/H) E AMT=2 M, Q=9,1 M3/H (+ OU - 2 M3/H) E AMT = 12 M (+ OU - 2 M)                                                                                                                                                                                                                                                           </v>
          </cell>
          <cell r="C10389" t="str">
            <v xml:space="preserve">H     </v>
          </cell>
          <cell r="D10389">
            <v>3.02</v>
          </cell>
        </row>
        <row r="10390">
          <cell r="A10390">
            <v>4085</v>
          </cell>
          <cell r="B10390" t="str">
            <v xml:space="preserve">LOCACAO DE BOMBA SUBMERSIVEL PARA DRENAGEM E ESGOTAMENTO, MOTOR ELETRICO TRIFASICO, POTENCIA DE 4 CV, DIAMETRO DE RECALQUE DE 3". FAIXA DE OPERACAO Q=60 M3/H (+ OU - 1 M3/H) E AMT=2 M, Q=11 M3/H (+ OU - 1 M3/H) E AMT = 23 M (+ OU - 1 M)                                                                                                                                                                                                                                                              </v>
          </cell>
          <cell r="C10390" t="str">
            <v xml:space="preserve">H     </v>
          </cell>
          <cell r="D10390">
            <v>4.22</v>
          </cell>
        </row>
        <row r="10391">
          <cell r="A10391">
            <v>10779</v>
          </cell>
          <cell r="B10391" t="str">
            <v xml:space="preserve">LOCACAO DE CONTAINER 2,30 X 4,30 M, ALT. 2,50 M, P/ SANITARIO, C/ 5 BACIAS, 1 LAVATORIO E 4 MICTORIOS (NAO INCLUI MOBILIZACAO/DESMOBILIZACAO)                                                                                                                                                                                                                                                                                                                                                             </v>
          </cell>
          <cell r="C10391" t="str">
            <v xml:space="preserve">MES   </v>
          </cell>
          <cell r="D10391">
            <v>1481.25</v>
          </cell>
        </row>
        <row r="10392">
          <cell r="A10392">
            <v>10777</v>
          </cell>
          <cell r="B10392" t="str">
            <v xml:space="preserve">LOCACAO DE CONTAINER 2,30 X 4,30 M, ALT. 2,50 M, PARA SANITARIO, COM 3 BACIAS, 4 CHUVEIROS, 1 LAVATORIO E 1 MICTORIO (NAO INCLUI MOBILIZACAO/DESMOBILIZACAO)                                                                                                                                                                                                                                                                                                                                              </v>
          </cell>
          <cell r="C10392" t="str">
            <v xml:space="preserve">MES   </v>
          </cell>
          <cell r="D10392">
            <v>1345.46</v>
          </cell>
        </row>
        <row r="10393">
          <cell r="A10393">
            <v>10775</v>
          </cell>
          <cell r="B10393" t="str">
            <v xml:space="preserve">LOCACAO DE CONTAINER 2,30 X 6,00 M, ALT. 2,50 M, COM 1 SANITARIO, PARA ESCRITORIO, COMPLETO, SEM DIVISORIAS INTERNAS (NAO INCLUI MOBILIZACAO/DESMOBILIZACAO)                                                                                                                                                                                                                                                                                                                                              </v>
          </cell>
          <cell r="C10393" t="str">
            <v xml:space="preserve">MES   </v>
          </cell>
          <cell r="D10393">
            <v>1185</v>
          </cell>
        </row>
        <row r="10394">
          <cell r="A10394">
            <v>10776</v>
          </cell>
          <cell r="B10394" t="str">
            <v xml:space="preserve">LOCACAO DE CONTAINER 2,30 X 6,00 M, ALT. 2,50 M, PARA ESCRITORIO, SEM DIVISORIAS INTERNAS E SEM SANITARIO (NAO INCLUI MOBILIZACAO/DESMOBILIZACAO)                                                                                                                                                                                                                                                                                                                                                         </v>
          </cell>
          <cell r="C10394" t="str">
            <v xml:space="preserve">MES   </v>
          </cell>
          <cell r="D10394">
            <v>925.78</v>
          </cell>
        </row>
        <row r="10395">
          <cell r="A10395">
            <v>10778</v>
          </cell>
          <cell r="B10395" t="str">
            <v xml:space="preserve">LOCACAO DE CONTAINER 2,30 X 6,00 M, ALT. 2,50 M, PARA SANITARIO, COM 4 BACIAS, 8 CHUVEIROS,1 LAVATORIO E 1 MICTORIO (NAO INCLUI MOBILIZACAO/DESMOBILIZACAO)                                                                                                                                                                                                                                                                                                                                               </v>
          </cell>
          <cell r="C10395" t="str">
            <v xml:space="preserve">MES   </v>
          </cell>
          <cell r="D10395">
            <v>1481.25</v>
          </cell>
        </row>
        <row r="10396">
          <cell r="A10396">
            <v>40339</v>
          </cell>
          <cell r="B10396" t="str">
            <v xml:space="preserve">LOCACAO DE CRUZETA, SIMPLES, PARA ESCORA METALICA, COMPRIMENTO ENTRE 50 A 60 CM, PARA ESCORA DE 1,80 A 3,20 METROS E TUBO EXTERNO ATE 48 MM DE DIAMETRO                                                                                                                                                                                                                                                                                                                                                   </v>
          </cell>
          <cell r="C10396" t="str">
            <v>UNXMES</v>
          </cell>
          <cell r="D10396">
            <v>6.98</v>
          </cell>
        </row>
        <row r="10397">
          <cell r="A10397">
            <v>10749</v>
          </cell>
          <cell r="B10397" t="str">
            <v xml:space="preserve">LOCACAO DE ESCORA METALICA TELESCOPICA, COM ALTURA REGULAVEL DE *1,80* A *3,20* M, COM CAPACIDADE DE CARGA DE NO MINIMO 1000 KGF (10 KN), INCLUSO TRIPE E FORCADO                                                                                                                                                                                                                                                                                                                                         </v>
          </cell>
          <cell r="C10397" t="str">
            <v>UNXMES</v>
          </cell>
          <cell r="D10397">
            <v>23.07</v>
          </cell>
        </row>
        <row r="10398">
          <cell r="A10398">
            <v>40290</v>
          </cell>
          <cell r="B10398" t="str">
            <v xml:space="preserve">LOCACAO DE FORMA PLASTICA PARA LAJE NERVURADA, DIMENSOES *60* X *60* X *16* CM                                                                                                                                                                                                                                                                                                                                                                                                                            </v>
          </cell>
          <cell r="C10398" t="str">
            <v>UNXMES</v>
          </cell>
          <cell r="D10398">
            <v>12.48</v>
          </cell>
        </row>
        <row r="10399">
          <cell r="A10399">
            <v>3346</v>
          </cell>
          <cell r="B10399" t="str">
            <v xml:space="preserve">LOCACAO DE GRUPO GERADOR *80 A 125* KVA, MOTOR DIESEL, REBOCAVEL, ACIONAMENTO MANUAL                                                                                                                                                                                                                                                                                                                                                                                                                      </v>
          </cell>
          <cell r="C10399" t="str">
            <v xml:space="preserve">H     </v>
          </cell>
          <cell r="D10399">
            <v>19.309999999999999</v>
          </cell>
        </row>
        <row r="10400">
          <cell r="A10400">
            <v>3348</v>
          </cell>
          <cell r="B10400" t="str">
            <v xml:space="preserve">LOCACAO DE GRUPO GERADOR ACIMA DE * 125 ATE 180* KVA, MOTOR DIESEL, REBOCAVEL, ACIONAMENTO MANUAL                                                                                                                                                                                                                                                                                                                                                                                                         </v>
          </cell>
          <cell r="C10400" t="str">
            <v xml:space="preserve">H     </v>
          </cell>
          <cell r="D10400">
            <v>23.1</v>
          </cell>
        </row>
        <row r="10401">
          <cell r="A10401">
            <v>39833</v>
          </cell>
          <cell r="B10401" t="str">
            <v xml:space="preserve">LOCACAO DE GRUPO GERADOR DE *260* KVA, DIESEL REBOCAVEL, ACIONAMENTO MANUAL                                                                                                                                                                                                                                                                                                                                                                                                                               </v>
          </cell>
          <cell r="C10401" t="str">
            <v xml:space="preserve">H     </v>
          </cell>
          <cell r="D10401">
            <v>31.64</v>
          </cell>
        </row>
        <row r="10402">
          <cell r="A10402">
            <v>7252</v>
          </cell>
          <cell r="B10402" t="str">
            <v xml:space="preserve">LOCACAO DE NIVEL OPTICO, COM PRECISAO DE 0,7 MM, AUMENTO DE 32X                                                                                                                                                                                                                                                                                                                                                                                                                                           </v>
          </cell>
          <cell r="C10402" t="str">
            <v xml:space="preserve">H     </v>
          </cell>
          <cell r="D10402">
            <v>2.34</v>
          </cell>
        </row>
        <row r="10403">
          <cell r="A10403">
            <v>7247</v>
          </cell>
          <cell r="B10403" t="str">
            <v xml:space="preserve">LOCACAO DE TEODOLITO ELETRONICO, PRECISAO ANGULAR DE 5 A 7 SEGUNDOS, INCLUINDO TRIPE                                                                                                                                                                                                                                                                                                                                                                                                                      </v>
          </cell>
          <cell r="C10403" t="str">
            <v xml:space="preserve">H     </v>
          </cell>
          <cell r="D10403">
            <v>2.34</v>
          </cell>
        </row>
        <row r="10404">
          <cell r="A10404">
            <v>40291</v>
          </cell>
          <cell r="B10404" t="str">
            <v xml:space="preserve">LOCACAO DE TORRE METALICA COMPLETA PARA UMA CARGA DE 8 TF (80 KN) E PE DIREITO DE 6 M, INCLUINDO MODULOS, DIAGONAIS, SAPATAS E FORCADOS                                                                                                                                                                                                                                                                                                                                                                   </v>
          </cell>
          <cell r="C10404" t="str">
            <v>UNXMES</v>
          </cell>
          <cell r="D10404">
            <v>650</v>
          </cell>
        </row>
        <row r="10405">
          <cell r="A10405">
            <v>40275</v>
          </cell>
          <cell r="B10405" t="str">
            <v xml:space="preserve">LOCACAO DE VIGA SANDUICHE METALICA VAZADA PARA TRAVAMENTO DE PILARES, ALTURA DE *8* CM, LARGURA DE *6* CM E EXTENSAO DE 2 M                                                                                                                                                                                                                                                                                                                                                                               </v>
          </cell>
          <cell r="C10405" t="str">
            <v>UNXMES</v>
          </cell>
          <cell r="D10405">
            <v>20.8</v>
          </cell>
        </row>
        <row r="10406">
          <cell r="A10406">
            <v>42408</v>
          </cell>
          <cell r="B10406" t="str">
            <v xml:space="preserve">LONA PLASTICA EXTRA FORTE PRETA, E = 200 MICRA                                                                                                                                                                                                                                                                                                                                                                                                                                                            </v>
          </cell>
          <cell r="C10406" t="str">
            <v xml:space="preserve">M2    </v>
          </cell>
          <cell r="D10406">
            <v>1.54</v>
          </cell>
        </row>
        <row r="10407">
          <cell r="A10407">
            <v>3777</v>
          </cell>
          <cell r="B10407" t="str">
            <v xml:space="preserve">LONA PLASTICA PESADA PRETA, E = 150 MICRA                                                                                                                                                                                                                                                                                                                                                                                                                                                                 </v>
          </cell>
          <cell r="C10407" t="str">
            <v xml:space="preserve">M2    </v>
          </cell>
          <cell r="D10407">
            <v>1.1100000000000001</v>
          </cell>
        </row>
        <row r="10408">
          <cell r="A10408">
            <v>44699</v>
          </cell>
          <cell r="B10408" t="str">
            <v xml:space="preserve">LUBRIFICANTE REDUTOR DE TORQUE E ARRASTO DE ALTO DESEMPENHO, PARA PERFURACAO HORIZONTAL DIRECIONAL, HDD                                                                                                                                                                                                                                                                                                                                                                                                   </v>
          </cell>
          <cell r="C10408" t="str">
            <v xml:space="preserve">KG    </v>
          </cell>
          <cell r="D10408">
            <v>47.59</v>
          </cell>
        </row>
        <row r="10409">
          <cell r="A10409">
            <v>3798</v>
          </cell>
          <cell r="B10409" t="str">
            <v xml:space="preserve">LUMINARIA ABERTA P/ ILUMINACAO PUBLICA, TIPO X-57 PETERCO OU EQUIV                                                                                                                                                                                                                                                                                                                                                                                                                                        </v>
          </cell>
          <cell r="C10409" t="str">
            <v xml:space="preserve">UN    </v>
          </cell>
          <cell r="D10409">
            <v>83.57</v>
          </cell>
        </row>
        <row r="10410">
          <cell r="A10410">
            <v>38769</v>
          </cell>
          <cell r="B10410" t="str">
            <v xml:space="preserve">LUMINARIA ARANDELA TIPO MEIA-LUA COM VIDRO FOSCO *30 X 15* CM, PARA 1 LAMPADA, BASE E27, POTENCIA MAXIMA 40/60 W (NAO INCLUI LAMPADA)                                                                                                                                                                                                                                                                                                                                                                     </v>
          </cell>
          <cell r="C10410" t="str">
            <v xml:space="preserve">UN    </v>
          </cell>
          <cell r="D10410">
            <v>65.27</v>
          </cell>
        </row>
        <row r="10411">
          <cell r="A10411">
            <v>38774</v>
          </cell>
          <cell r="B10411" t="str">
            <v xml:space="preserve">LUMINARIA DE EMERGENCIA 30 LEDS, POTENCIA 2 W, BATERIA DE LITIO, AUTONOMIA DE 6 HORAS                                                                                                                                                                                                                                                                                                                                                                                                                     </v>
          </cell>
          <cell r="C10411" t="str">
            <v xml:space="preserve">UN    </v>
          </cell>
          <cell r="D10411">
            <v>14.32</v>
          </cell>
        </row>
        <row r="10412">
          <cell r="A10412">
            <v>42247</v>
          </cell>
          <cell r="B10412" t="str">
            <v xml:space="preserve">LUMINARIA DE LED PARA ILUMINACAO PUBLICA, DE 138 W ATE 180 W, INVOLUCRO EM ALUMINIO OU ACO INOX                                                                                                                                                                                                                                                                                                                                                                                                           </v>
          </cell>
          <cell r="C10412" t="str">
            <v xml:space="preserve">UN    </v>
          </cell>
          <cell r="D10412">
            <v>488.77</v>
          </cell>
        </row>
        <row r="10413">
          <cell r="A10413">
            <v>42248</v>
          </cell>
          <cell r="B10413" t="str">
            <v xml:space="preserve">LUMINARIA DE LED PARA ILUMINACAO PUBLICA, DE 181 W ATE 239 W, INVOLUCRO EM ALUMINIO OU ACO INOX                                                                                                                                                                                                                                                                                                                                                                                                           </v>
          </cell>
          <cell r="C10413" t="str">
            <v xml:space="preserve">UN    </v>
          </cell>
          <cell r="D10413">
            <v>567.74</v>
          </cell>
        </row>
        <row r="10414">
          <cell r="A10414">
            <v>42249</v>
          </cell>
          <cell r="B10414" t="str">
            <v xml:space="preserve">LUMINARIA DE LED PARA ILUMINACAO PUBLICA, DE 240 W ATE 350 W, INVOLUCRO EM ALUMINIO OU ACO INOX                                                                                                                                                                                                                                                                                                                                                                                                           </v>
          </cell>
          <cell r="C10414" t="str">
            <v xml:space="preserve">UN    </v>
          </cell>
          <cell r="D10414">
            <v>940.54</v>
          </cell>
        </row>
        <row r="10415">
          <cell r="A10415">
            <v>42244</v>
          </cell>
          <cell r="B10415" t="str">
            <v xml:space="preserve">LUMINARIA DE LED PARA ILUMINACAO PUBLICA, DE 33 W ATE 50 W, INVOLUCRO EM ALUMINIO OU ACO INOX                                                                                                                                                                                                                                                                                                                                                                                                             </v>
          </cell>
          <cell r="C10415" t="str">
            <v xml:space="preserve">UN    </v>
          </cell>
          <cell r="D10415">
            <v>146.88</v>
          </cell>
        </row>
        <row r="10416">
          <cell r="A10416">
            <v>42245</v>
          </cell>
          <cell r="B10416" t="str">
            <v xml:space="preserve">LUMINARIA DE LED PARA ILUMINACAO PUBLICA, DE 51 W ATE 67 W, INVOLUCRO EM ALUMINIO OU ACO INOX                                                                                                                                                                                                                                                                                                                                                                                                             </v>
          </cell>
          <cell r="C10416" t="str">
            <v xml:space="preserve">UN    </v>
          </cell>
          <cell r="D10416">
            <v>271.05</v>
          </cell>
        </row>
        <row r="10417">
          <cell r="A10417">
            <v>42246</v>
          </cell>
          <cell r="B10417" t="str">
            <v xml:space="preserve">LUMINARIA DE LED PARA ILUMINACAO PUBLICA, DE 68 W ATE 97 W, INVOLUCRO EM ALUMINIO OU ACO INOX                                                                                                                                                                                                                                                                                                                                                                                                             </v>
          </cell>
          <cell r="C10417" t="str">
            <v xml:space="preserve">UN    </v>
          </cell>
          <cell r="D10417">
            <v>300.04000000000002</v>
          </cell>
        </row>
        <row r="10418">
          <cell r="A10418">
            <v>42243</v>
          </cell>
          <cell r="B10418" t="str">
            <v xml:space="preserve">LUMINARIA DE LED PARA ILUMINACAO PUBLICA, DE 98 W ATE 137 W, INVOLUCRO EM ALUMINIO OU ACO INOX                                                                                                                                                                                                                                                                                                                                                                                                            </v>
          </cell>
          <cell r="C10418" t="str">
            <v xml:space="preserve">UN    </v>
          </cell>
          <cell r="D10418">
            <v>361.79</v>
          </cell>
        </row>
        <row r="10419">
          <cell r="A10419">
            <v>38889</v>
          </cell>
          <cell r="B10419" t="str">
            <v xml:space="preserve">LUMINARIA DE SOBREPOR EM CHAPA DE ACO COM ALETAS PLASTICAS, PARA 1 LAMPADA, BASE E27, POTENCIA MAXIMA 40/60 W (NAO INCLUI LAMPADA)                                                                                                                                                                                                                                                                                                                                                                        </v>
          </cell>
          <cell r="C10419" t="str">
            <v xml:space="preserve">UN    </v>
          </cell>
          <cell r="D10419">
            <v>50.02</v>
          </cell>
        </row>
        <row r="10420">
          <cell r="A10420">
            <v>38784</v>
          </cell>
          <cell r="B10420" t="str">
            <v xml:space="preserve">LUMINARIA DE SOBREPOR EM CHAPA DE ACO COM ALETAS PLASTICAS, PARA 2 LAMPADAS, BASE E27, POTENCIA MAXIMA 40/60 W (NAO INCLUI LAMPADAS)                                                                                                                                                                                                                                                                                                                                                                      </v>
          </cell>
          <cell r="C10420" t="str">
            <v xml:space="preserve">UN    </v>
          </cell>
          <cell r="D10420">
            <v>66.92</v>
          </cell>
        </row>
        <row r="10421">
          <cell r="A10421">
            <v>3780</v>
          </cell>
          <cell r="B10421" t="str">
            <v xml:space="preserve">LUMINARIA DE SOBREPOR EM CHAPA DE ACO PARA 1 LAMPADA FLUORESCENTE DE *36* W, ALETADA, COMPLETA (LAMPADA E REATOR INCLUSOS)                                                                                                                                                                                                                                                                                                                                                                                </v>
          </cell>
          <cell r="C10421" t="str">
            <v xml:space="preserve">UN    </v>
          </cell>
          <cell r="D10421">
            <v>102.9</v>
          </cell>
        </row>
        <row r="10422">
          <cell r="A10422">
            <v>38773</v>
          </cell>
          <cell r="B10422" t="str">
            <v xml:space="preserve">LUMINARIA DE TETO PLAFON/PLAFONIER EM PLASTICO COM BASE E27, POTENCIA MAXIMA 60 W (NAO INCLUI LAMPADA)                                                                                                                                                                                                                                                                                                                                                                                                    </v>
          </cell>
          <cell r="C10422" t="str">
            <v xml:space="preserve">UN    </v>
          </cell>
          <cell r="D10422">
            <v>6.56</v>
          </cell>
        </row>
        <row r="10423">
          <cell r="A10423">
            <v>12271</v>
          </cell>
          <cell r="B10423" t="str">
            <v xml:space="preserve">LUMINARIA DUPLA P/SINALIZACAO, TIPO WETZEL AS-2/110 OU EQUIV                                                                                                                                                                                                                                                                                                                                                                                                                                              </v>
          </cell>
          <cell r="C10423" t="str">
            <v xml:space="preserve">UN    </v>
          </cell>
          <cell r="D10423">
            <v>365.99</v>
          </cell>
        </row>
        <row r="10424">
          <cell r="A10424">
            <v>39385</v>
          </cell>
          <cell r="B10424" t="str">
            <v xml:space="preserve">LUMINARIA LED PLAFON REDONDO DE SOBREPOR BIVOLT 12/13 W, D = *17* CM                                                                                                                                                                                                                                                                                                                                                                                                                                      </v>
          </cell>
          <cell r="C10424" t="str">
            <v xml:space="preserve">UN    </v>
          </cell>
          <cell r="D10424">
            <v>13.09</v>
          </cell>
        </row>
        <row r="10425">
          <cell r="A10425">
            <v>39389</v>
          </cell>
          <cell r="B10425" t="str">
            <v xml:space="preserve">LUMINARIA LED REFLETOR RETANGULAR BIVOLT, LUZ BRANCA, 10 W                                                                                                                                                                                                                                                                                                                                                                                                                                                </v>
          </cell>
          <cell r="C10425" t="str">
            <v xml:space="preserve">UN    </v>
          </cell>
          <cell r="D10425">
            <v>14.21</v>
          </cell>
        </row>
        <row r="10426">
          <cell r="A10426">
            <v>39390</v>
          </cell>
          <cell r="B10426" t="str">
            <v xml:space="preserve">LUMINARIA LED REFLETOR RETANGULAR BIVOLT, LUZ BRANCA, 30 W                                                                                                                                                                                                                                                                                                                                                                                                                                                </v>
          </cell>
          <cell r="C10426" t="str">
            <v xml:space="preserve">UN    </v>
          </cell>
          <cell r="D10426">
            <v>29.78</v>
          </cell>
        </row>
        <row r="10427">
          <cell r="A10427">
            <v>39391</v>
          </cell>
          <cell r="B10427" t="str">
            <v xml:space="preserve">LUMINARIA LED REFLETOR RETANGULAR BIVOLT, LUZ BRANCA, 50 W                                                                                                                                                                                                                                                                                                                                                                                                                                                </v>
          </cell>
          <cell r="C10427" t="str">
            <v xml:space="preserve">UN    </v>
          </cell>
          <cell r="D10427">
            <v>33.44</v>
          </cell>
        </row>
        <row r="10428">
          <cell r="A10428">
            <v>3803</v>
          </cell>
          <cell r="B10428" t="str">
            <v xml:space="preserve">LUMINARIA PLAFON REDONDO COM VIDRO FOSCO DIAMETRO *25* CM, PARA 1 LAMPADA, BASE E27, POTENCIA MAXIMA 40/60 W (NAO INCLUI LAMPADA)                                                                                                                                                                                                                                                                                                                                                                         </v>
          </cell>
          <cell r="C10428" t="str">
            <v xml:space="preserve">UN    </v>
          </cell>
          <cell r="D10428">
            <v>61.89</v>
          </cell>
        </row>
        <row r="10429">
          <cell r="A10429">
            <v>38770</v>
          </cell>
          <cell r="B10429" t="str">
            <v xml:space="preserve">LUMINARIA PLAFON REDONDO COM VIDRO FOSCO DIAMETRO *30* CM, PARA 2 LAMPADAS, BASE E27, POTENCIA MAXIMA 40/60 W (NAO INCLUI LAMPADAS)                                                                                                                                                                                                                                                                                                                                                                       </v>
          </cell>
          <cell r="C10429" t="str">
            <v xml:space="preserve">UN    </v>
          </cell>
          <cell r="D10429">
            <v>71.66</v>
          </cell>
        </row>
        <row r="10430">
          <cell r="A10430">
            <v>12267</v>
          </cell>
          <cell r="B10430" t="str">
            <v xml:space="preserve">LUMINARIA PROVA DE TEMPO PETERCO Y.31/1                                                                                                                                                                                                                                                                                                                                                                                                                                                                   </v>
          </cell>
          <cell r="C10430" t="str">
            <v xml:space="preserve">UN    </v>
          </cell>
          <cell r="D10430">
            <v>210</v>
          </cell>
        </row>
        <row r="10431">
          <cell r="A10431">
            <v>43265</v>
          </cell>
          <cell r="B10431" t="str">
            <v xml:space="preserve">LUMINARIA SOLAR LED EXTERNA, TIPO ARANDELA DE PAREDE, EM ALUMINIO, 16 LEDS, LUZ BRANCA, *180* LUMENS, CAPACIDADE DE ILUMINACAO ATE 36 H, RETANGULAR, *13 X 9 X 7* (C X L X A), COM SENSOR DE MOVIMENTO / PRESENCA, BATERIA RECARREGAVEL COM LUZ SOLAR, RESISTENTE AO CALOR, A PROVA DE AGUA E POEIRA/ IMPERMEAVEL, IP65                                                                                                                                                                                   </v>
          </cell>
          <cell r="C10431" t="str">
            <v xml:space="preserve">UN    </v>
          </cell>
          <cell r="D10431">
            <v>40.950000000000003</v>
          </cell>
        </row>
        <row r="10432">
          <cell r="A10432">
            <v>12266</v>
          </cell>
          <cell r="B10432" t="str">
            <v xml:space="preserve">LUMINARIA SPOT DE SOBREPOR EM ALUMINIO COM ALETA PLASTICA PARA 1 LAMPADA, BASE E27, POTENCIA MAXIMA 40/60 W (NAO INCLUI LAMPADA)                                                                                                                                                                                                                                                                                                                                                                          </v>
          </cell>
          <cell r="C10432" t="str">
            <v xml:space="preserve">UN    </v>
          </cell>
          <cell r="D10432">
            <v>107.48</v>
          </cell>
        </row>
        <row r="10433">
          <cell r="A10433">
            <v>39378</v>
          </cell>
          <cell r="B10433" t="str">
            <v xml:space="preserve">LUMINARIA SPOT DE SOBREPOR EM ALUMINIO COM ALETA PLASTICA PARA 2 LAMPADAS, BASE E27, POTENCIA MAXIMA 40/60 W (NAO INCLUI LAMPADA)                                                                                                                                                                                                                                                                                                                                                                         </v>
          </cell>
          <cell r="C10433" t="str">
            <v xml:space="preserve">UN    </v>
          </cell>
          <cell r="D10433">
            <v>76.2</v>
          </cell>
        </row>
        <row r="10434">
          <cell r="A10434">
            <v>43543</v>
          </cell>
          <cell r="B10434" t="str">
            <v xml:space="preserve">LUMINARIA TIPO TARTARUGA A PROVA DE TEMPO, GASES, VAPOR E PO, EM ALUMINIO, COM GRADE, BASE E27, POTENCIA MAXIMA 100 W (NAO INCLUI LAMPADA)                                                                                                                                                                                                                                                                                                                                                                </v>
          </cell>
          <cell r="C10434" t="str">
            <v xml:space="preserve">UN    </v>
          </cell>
          <cell r="D10434">
            <v>158.76</v>
          </cell>
        </row>
        <row r="10435">
          <cell r="A10435">
            <v>38775</v>
          </cell>
          <cell r="B10435" t="str">
            <v xml:space="preserve">LUMINARIA TIPO TARTARUGA PARA AREA EXTERNA EM ALUMINIO, COM GRADE, PARA 1 LAMPADA, BASE E27, POTENCIA MAXIMA 40/60 W (NAO INCLUI LAMPADA)                                                                                                                                                                                                                                                                                                                                                                 </v>
          </cell>
          <cell r="C10435" t="str">
            <v xml:space="preserve">UN    </v>
          </cell>
          <cell r="D10435">
            <v>80.790000000000006</v>
          </cell>
        </row>
        <row r="10436">
          <cell r="A10436">
            <v>44252</v>
          </cell>
          <cell r="B10436" t="str">
            <v xml:space="preserve">LUVA CPVC, SOLDAVEL, 114 MM, PARA AGUA QUENTE PREDIAL                                                                                                                                                                                                                                                                                                                                                                                                                                                     </v>
          </cell>
          <cell r="C10436" t="str">
            <v xml:space="preserve">UN    </v>
          </cell>
          <cell r="D10436">
            <v>208.29</v>
          </cell>
        </row>
        <row r="10437">
          <cell r="A10437">
            <v>21119</v>
          </cell>
          <cell r="B10437" t="str">
            <v xml:space="preserve">LUVA CPVC, SOLDAVEL, 15 MM, PARA AGUA QUENTE PREDIAL                                                                                                                                                                                                                                                                                                                                                                                                                                                      </v>
          </cell>
          <cell r="C10437" t="str">
            <v xml:space="preserve">UN    </v>
          </cell>
          <cell r="D10437">
            <v>2.09</v>
          </cell>
        </row>
        <row r="10438">
          <cell r="A10438">
            <v>37974</v>
          </cell>
          <cell r="B10438" t="str">
            <v xml:space="preserve">LUVA CPVC, SOLDAVEL, 22 MM, PARA AGUA QUENTE PREDIAL                                                                                                                                                                                                                                                                                                                                                                                                                                                      </v>
          </cell>
          <cell r="C10438" t="str">
            <v xml:space="preserve">UN    </v>
          </cell>
          <cell r="D10438">
            <v>2.7</v>
          </cell>
        </row>
        <row r="10439">
          <cell r="A10439">
            <v>37975</v>
          </cell>
          <cell r="B10439" t="str">
            <v xml:space="preserve">LUVA CPVC, SOLDAVEL, 28 MM, PARA AGUA QUENTE PREDIAL                                                                                                                                                                                                                                                                                                                                                                                                                                                      </v>
          </cell>
          <cell r="C10439" t="str">
            <v xml:space="preserve">UN    </v>
          </cell>
          <cell r="D10439">
            <v>6.01</v>
          </cell>
        </row>
        <row r="10440">
          <cell r="A10440">
            <v>37976</v>
          </cell>
          <cell r="B10440" t="str">
            <v xml:space="preserve">LUVA CPVC, SOLDAVEL, 35 MM, PARA AGUA QUENTE PREDIAL                                                                                                                                                                                                                                                                                                                                                                                                                                                      </v>
          </cell>
          <cell r="C10440" t="str">
            <v xml:space="preserve">UN    </v>
          </cell>
          <cell r="D10440">
            <v>13.39</v>
          </cell>
        </row>
        <row r="10441">
          <cell r="A10441">
            <v>37977</v>
          </cell>
          <cell r="B10441" t="str">
            <v xml:space="preserve">LUVA CPVC, SOLDAVEL, 42 MM, PARA AGUA QUENTE PREDIAL                                                                                                                                                                                                                                                                                                                                                                                                                                                      </v>
          </cell>
          <cell r="C10441" t="str">
            <v xml:space="preserve">UN    </v>
          </cell>
          <cell r="D10441">
            <v>18.53</v>
          </cell>
        </row>
        <row r="10442">
          <cell r="A10442">
            <v>37978</v>
          </cell>
          <cell r="B10442" t="str">
            <v xml:space="preserve">LUVA CPVC, SOLDAVEL, 54 MM, PARA AGUA QUENTE PREDIAL                                                                                                                                                                                                                                                                                                                                                                                                                                                      </v>
          </cell>
          <cell r="C10442" t="str">
            <v xml:space="preserve">UN    </v>
          </cell>
          <cell r="D10442">
            <v>36.74</v>
          </cell>
        </row>
        <row r="10443">
          <cell r="A10443">
            <v>37979</v>
          </cell>
          <cell r="B10443" t="str">
            <v xml:space="preserve">LUVA CPVC, SOLDAVEL, 73 MM, PARA AGUA QUENTE PREDIAL                                                                                                                                                                                                                                                                                                                                                                                                                                                      </v>
          </cell>
          <cell r="C10443" t="str">
            <v xml:space="preserve">UN    </v>
          </cell>
          <cell r="D10443">
            <v>155.93</v>
          </cell>
        </row>
        <row r="10444">
          <cell r="A10444">
            <v>37980</v>
          </cell>
          <cell r="B10444" t="str">
            <v xml:space="preserve">LUVA CPVC, SOLDAVEL, 89 MM, PARA AGUA QUENTE PREDIAL                                                                                                                                                                                                                                                                                                                                                                                                                                                      </v>
          </cell>
          <cell r="C10444" t="str">
            <v xml:space="preserve">UN    </v>
          </cell>
          <cell r="D10444">
            <v>179.12</v>
          </cell>
        </row>
        <row r="10445">
          <cell r="A10445">
            <v>36147</v>
          </cell>
          <cell r="B10445" t="str">
            <v xml:space="preserve">LUVA DE BORRACHA ISOLANTE PARA ALTA TENSAO, RESISTENTE A OZONIO, TENSAO DE ENSAIO 2,5 KV (PAR)                                                                                                                                                                                                                                                                                                                                                                                                            </v>
          </cell>
          <cell r="C10445" t="str">
            <v xml:space="preserve">PAR   </v>
          </cell>
          <cell r="D10445">
            <v>362.01</v>
          </cell>
        </row>
        <row r="10446">
          <cell r="A10446">
            <v>12731</v>
          </cell>
          <cell r="B10446" t="str">
            <v xml:space="preserve">LUVA DE COBRE SEM ANEL DE SOLDA, BOLSA X BOLSA, 104 MM                                                                                                                                                                                                                                                                                                                                                                                                                                                    </v>
          </cell>
          <cell r="C10446" t="str">
            <v xml:space="preserve">UN    </v>
          </cell>
          <cell r="D10446">
            <v>372.67</v>
          </cell>
        </row>
        <row r="10447">
          <cell r="A10447">
            <v>12723</v>
          </cell>
          <cell r="B10447" t="str">
            <v xml:space="preserve">LUVA DE COBRE SEM ANEL DE SOLDA, BOLSA X BOLSA, 15 MM                                                                                                                                                                                                                                                                                                                                                                                                                                                     </v>
          </cell>
          <cell r="C10447" t="str">
            <v xml:space="preserve">UN    </v>
          </cell>
          <cell r="D10447">
            <v>2.89</v>
          </cell>
        </row>
        <row r="10448">
          <cell r="A10448">
            <v>12724</v>
          </cell>
          <cell r="B10448" t="str">
            <v xml:space="preserve">LUVA DE COBRE SEM ANEL DE SOLDA, BOLSA X BOLSA, 22 MM                                                                                                                                                                                                                                                                                                                                                                                                                                                     </v>
          </cell>
          <cell r="C10448" t="str">
            <v xml:space="preserve">UN    </v>
          </cell>
          <cell r="D10448">
            <v>5.55</v>
          </cell>
        </row>
        <row r="10449">
          <cell r="A10449">
            <v>12725</v>
          </cell>
          <cell r="B10449" t="str">
            <v xml:space="preserve">LUVA DE COBRE SEM ANEL DE SOLDA, BOLSA X BOLSA, 28 MM                                                                                                                                                                                                                                                                                                                                                                                                                                                     </v>
          </cell>
          <cell r="C10449" t="str">
            <v xml:space="preserve">UN    </v>
          </cell>
          <cell r="D10449">
            <v>11.14</v>
          </cell>
        </row>
        <row r="10450">
          <cell r="A10450">
            <v>12726</v>
          </cell>
          <cell r="B10450" t="str">
            <v xml:space="preserve">LUVA DE COBRE SEM ANEL DE SOLDA, BOLSA X BOLSA, 35 MM                                                                                                                                                                                                                                                                                                                                                                                                                                                     </v>
          </cell>
          <cell r="C10450" t="str">
            <v xml:space="preserve">UN    </v>
          </cell>
          <cell r="D10450">
            <v>24.58</v>
          </cell>
        </row>
        <row r="10451">
          <cell r="A10451">
            <v>12727</v>
          </cell>
          <cell r="B10451" t="str">
            <v xml:space="preserve">LUVA DE COBRE SEM ANEL DE SOLDA, BOLSA X BOLSA, 42 MM                                                                                                                                                                                                                                                                                                                                                                                                                                                     </v>
          </cell>
          <cell r="C10451" t="str">
            <v xml:space="preserve">UN    </v>
          </cell>
          <cell r="D10451">
            <v>31.18</v>
          </cell>
        </row>
        <row r="10452">
          <cell r="A10452">
            <v>12728</v>
          </cell>
          <cell r="B10452" t="str">
            <v xml:space="preserve">LUVA DE COBRE SEM ANEL DE SOLDA, BOLSA X BOLSA, 54 MM                                                                                                                                                                                                                                                                                                                                                                                                                                                     </v>
          </cell>
          <cell r="C10452" t="str">
            <v xml:space="preserve">UN    </v>
          </cell>
          <cell r="D10452">
            <v>50.93</v>
          </cell>
        </row>
        <row r="10453">
          <cell r="A10453">
            <v>12729</v>
          </cell>
          <cell r="B10453" t="str">
            <v xml:space="preserve">LUVA DE COBRE SEM ANEL DE SOLDA, BOLSA X BOLSA, 66 MM                                                                                                                                                                                                                                                                                                                                                                                                                                                     </v>
          </cell>
          <cell r="C10453" t="str">
            <v xml:space="preserve">UN    </v>
          </cell>
          <cell r="D10453">
            <v>166.92</v>
          </cell>
        </row>
        <row r="10454">
          <cell r="A10454">
            <v>12730</v>
          </cell>
          <cell r="B10454" t="str">
            <v xml:space="preserve">LUVA DE COBRE SEM ANEL DE SOLDA, BOLSA X BOLSA, 79 MM                                                                                                                                                                                                                                                                                                                                                                                                                                                     </v>
          </cell>
          <cell r="C10454" t="str">
            <v xml:space="preserve">UN    </v>
          </cell>
          <cell r="D10454">
            <v>255.57</v>
          </cell>
        </row>
        <row r="10455">
          <cell r="A10455">
            <v>3840</v>
          </cell>
          <cell r="B10455" t="str">
            <v xml:space="preserve">LUVA DE CORRER COM TRAVAS DEFOFO, PVC, JE, DN 100 MM                                                                                                                                                                                                                                                                                                                                                                                                                                                      </v>
          </cell>
          <cell r="C10455" t="str">
            <v xml:space="preserve">UN    </v>
          </cell>
          <cell r="D10455">
            <v>53.04</v>
          </cell>
        </row>
        <row r="10456">
          <cell r="A10456">
            <v>3838</v>
          </cell>
          <cell r="B10456" t="str">
            <v xml:space="preserve">LUVA DE CORRER COM TRAVAS DEFOFO, PVC, JE, DN 150 MM                                                                                                                                                                                                                                                                                                                                                                                                                                                      </v>
          </cell>
          <cell r="C10456" t="str">
            <v xml:space="preserve">UN    </v>
          </cell>
          <cell r="D10456">
            <v>117.07</v>
          </cell>
        </row>
        <row r="10457">
          <cell r="A10457">
            <v>3844</v>
          </cell>
          <cell r="B10457" t="str">
            <v xml:space="preserve">LUVA DE CORRER COM TRAVAS DEFOFO, PVC, JE, DN 200 MM                                                                                                                                                                                                                                                                                                                                                                                                                                                      </v>
          </cell>
          <cell r="C10457" t="str">
            <v xml:space="preserve">UN    </v>
          </cell>
          <cell r="D10457">
            <v>208.82</v>
          </cell>
        </row>
        <row r="10458">
          <cell r="A10458">
            <v>3839</v>
          </cell>
          <cell r="B10458" t="str">
            <v xml:space="preserve">LUVA DE CORRER COM TRAVAS DEFOFO, PVC, JE, DN 250 MM                                                                                                                                                                                                                                                                                                                                                                                                                                                      </v>
          </cell>
          <cell r="C10458" t="str">
            <v xml:space="preserve">UN    </v>
          </cell>
          <cell r="D10458">
            <v>380.35</v>
          </cell>
        </row>
        <row r="10459">
          <cell r="A10459">
            <v>3843</v>
          </cell>
          <cell r="B10459" t="str">
            <v xml:space="preserve">LUVA DE CORRER COM TRAVAS DEFOFO, PVC, JE, DN 300 MM                                                                                                                                                                                                                                                                                                                                                                                                                                                      </v>
          </cell>
          <cell r="C10459" t="str">
            <v xml:space="preserve">UN    </v>
          </cell>
          <cell r="D10459">
            <v>522.04</v>
          </cell>
        </row>
        <row r="10460">
          <cell r="A10460">
            <v>3900</v>
          </cell>
          <cell r="B10460" t="str">
            <v xml:space="preserve">LUVA DE CORRER PARA TUBO ROSCAVEL, PVC, 1 1/2", PARA AGUA FRIA PREDIAL                                                                                                                                                                                                                                                                                                                                                                                                                                    </v>
          </cell>
          <cell r="C10460" t="str">
            <v xml:space="preserve">UN    </v>
          </cell>
          <cell r="D10460">
            <v>56.02</v>
          </cell>
        </row>
        <row r="10461">
          <cell r="A10461">
            <v>3846</v>
          </cell>
          <cell r="B10461" t="str">
            <v xml:space="preserve">LUVA DE CORRER PARA TUBO ROSCAVEL, PVC, 1/2", PARA AGUA FRIA PREDIAL                                                                                                                                                                                                                                                                                                                                                                                                                                      </v>
          </cell>
          <cell r="C10461" t="str">
            <v xml:space="preserve">UN    </v>
          </cell>
          <cell r="D10461">
            <v>16.829999999999998</v>
          </cell>
        </row>
        <row r="10462">
          <cell r="A10462">
            <v>3886</v>
          </cell>
          <cell r="B10462" t="str">
            <v xml:space="preserve">LUVA DE CORRER PARA TUBO ROSCAVEL, PVC, 3/4", PARA AGUA FRIA PREDIAL                                                                                                                                                                                                                                                                                                                                                                                                                                      </v>
          </cell>
          <cell r="C10462" t="str">
            <v xml:space="preserve">UN    </v>
          </cell>
          <cell r="D10462">
            <v>22.35</v>
          </cell>
        </row>
        <row r="10463">
          <cell r="A10463">
            <v>3854</v>
          </cell>
          <cell r="B10463" t="str">
            <v xml:space="preserve">LUVA DE CORRER PARA TUBO SOLDAVEL, PVC, 20 MM, PARA AGUA FRIA PREDIAL                                                                                                                                                                                                                                                                                                                                                                                                                                     </v>
          </cell>
          <cell r="C10463" t="str">
            <v xml:space="preserve">UN    </v>
          </cell>
          <cell r="D10463">
            <v>12.74</v>
          </cell>
        </row>
        <row r="10464">
          <cell r="A10464">
            <v>3873</v>
          </cell>
          <cell r="B10464" t="str">
            <v xml:space="preserve">LUVA DE CORRER PARA TUBO SOLDAVEL, PVC, 25 MM, PARA AGUA FRIA PREDIAL                                                                                                                                                                                                                                                                                                                                                                                                                                     </v>
          </cell>
          <cell r="C10464" t="str">
            <v xml:space="preserve">UN    </v>
          </cell>
          <cell r="D10464">
            <v>14.83</v>
          </cell>
        </row>
        <row r="10465">
          <cell r="A10465">
            <v>38021</v>
          </cell>
          <cell r="B10465" t="str">
            <v xml:space="preserve">LUVA DE CORRER PARA TUBO SOLDAVEL, PVC, 32 MM, PARA AGUA FRIA PREDIAL                                                                                                                                                                                                                                                                                                                                                                                                                                     </v>
          </cell>
          <cell r="C10465" t="str">
            <v xml:space="preserve">UN    </v>
          </cell>
          <cell r="D10465">
            <v>26.33</v>
          </cell>
        </row>
        <row r="10466">
          <cell r="A10466">
            <v>43838</v>
          </cell>
          <cell r="B10466" t="str">
            <v xml:space="preserve">LUVA DE CORRER PARA TUBO SOLDAVEL, PVC, 40 MM, PARA AGUA FRIA PREDIAL                                                                                                                                                                                                                                                                                                                                                                                                                                     </v>
          </cell>
          <cell r="C10466" t="str">
            <v xml:space="preserve">UN    </v>
          </cell>
          <cell r="D10466">
            <v>34.03</v>
          </cell>
        </row>
        <row r="10467">
          <cell r="A10467">
            <v>3847</v>
          </cell>
          <cell r="B10467" t="str">
            <v xml:space="preserve">LUVA DE CORRER PARA TUBO SOLDAVEL, PVC, 50 MM, PARA AGUA FRIA PREDIAL                                                                                                                                                                                                                                                                                                                                                                                                                                     </v>
          </cell>
          <cell r="C10467" t="str">
            <v xml:space="preserve">UN    </v>
          </cell>
          <cell r="D10467">
            <v>34.32</v>
          </cell>
        </row>
        <row r="10468">
          <cell r="A10468">
            <v>38022</v>
          </cell>
          <cell r="B10468" t="str">
            <v xml:space="preserve">LUVA DE CORRER PARA TUBO SOLDAVEL, PVC, 60 MM, PARA AGUA FRIA PREDIAL                                                                                                                                                                                                                                                                                                                                                                                                                                     </v>
          </cell>
          <cell r="C10468" t="str">
            <v xml:space="preserve">UN    </v>
          </cell>
          <cell r="D10468">
            <v>47.17</v>
          </cell>
        </row>
        <row r="10469">
          <cell r="A10469">
            <v>3826</v>
          </cell>
          <cell r="B10469" t="str">
            <v xml:space="preserve">LUVA DE CORRER PVC PBA, JE, DN 100 / DE 110 MM, PARA REDE DE AGUA                                                                                                                                                                                                                                                                                                                                                                                                                                         </v>
          </cell>
          <cell r="C10469" t="str">
            <v xml:space="preserve">UN    </v>
          </cell>
          <cell r="D10469">
            <v>52.63</v>
          </cell>
        </row>
        <row r="10470">
          <cell r="A10470">
            <v>3825</v>
          </cell>
          <cell r="B10470" t="str">
            <v xml:space="preserve">LUVA DE CORRER PVC PBA, JE, DN 50 / DE 60 MM, PARA REDE DE AGUA                                                                                                                                                                                                                                                                                                                                                                                                                                           </v>
          </cell>
          <cell r="C10470" t="str">
            <v xml:space="preserve">UN    </v>
          </cell>
          <cell r="D10470">
            <v>15.13</v>
          </cell>
        </row>
        <row r="10471">
          <cell r="A10471">
            <v>3827</v>
          </cell>
          <cell r="B10471" t="str">
            <v xml:space="preserve">LUVA DE CORRER PVC PBA, JE, DN 75 / DE 85 MM, PARA REDE DE AGUA                                                                                                                                                                                                                                                                                                                                                                                                                                           </v>
          </cell>
          <cell r="C10471" t="str">
            <v xml:space="preserve">UN    </v>
          </cell>
          <cell r="D10471">
            <v>33.07</v>
          </cell>
        </row>
        <row r="10472">
          <cell r="A10472">
            <v>3830</v>
          </cell>
          <cell r="B10472" t="str">
            <v xml:space="preserve">LUVA DE CORRER PVC, JE, DN 250 MM, PARA REDE COLETORA DE ESGOTO                                                                                                                                                                                                                                                                                                                                                                                                                                           </v>
          </cell>
          <cell r="C10472" t="str">
            <v xml:space="preserve">UN    </v>
          </cell>
          <cell r="D10472">
            <v>254.26</v>
          </cell>
        </row>
        <row r="10473">
          <cell r="A10473">
            <v>37981</v>
          </cell>
          <cell r="B10473" t="str">
            <v xml:space="preserve">LUVA DE CORRER, CPVC, SOLDAVEL, 15 MM, PARA AGUA QUENTE PREDIAL                                                                                                                                                                                                                                                                                                                                                                                                                                           </v>
          </cell>
          <cell r="C10473" t="str">
            <v xml:space="preserve">UN    </v>
          </cell>
          <cell r="D10473">
            <v>7.8</v>
          </cell>
        </row>
        <row r="10474">
          <cell r="A10474">
            <v>37982</v>
          </cell>
          <cell r="B10474" t="str">
            <v xml:space="preserve">LUVA DE CORRER, CPVC, SOLDAVEL, 22 MM, PARA AGUA QUENTE PREDIAL                                                                                                                                                                                                                                                                                                                                                                                                                                           </v>
          </cell>
          <cell r="C10474" t="str">
            <v xml:space="preserve">UN    </v>
          </cell>
          <cell r="D10474">
            <v>11.32</v>
          </cell>
        </row>
        <row r="10475">
          <cell r="A10475">
            <v>37983</v>
          </cell>
          <cell r="B10475" t="str">
            <v xml:space="preserve">LUVA DE CORRER, CPVC, SOLDAVEL, 28 MM, PARA AGUA QUENTE PREDIAL                                                                                                                                                                                                                                                                                                                                                                                                                                           </v>
          </cell>
          <cell r="C10475" t="str">
            <v xml:space="preserve">UN    </v>
          </cell>
          <cell r="D10475">
            <v>16.739999999999998</v>
          </cell>
        </row>
        <row r="10476">
          <cell r="A10476">
            <v>37984</v>
          </cell>
          <cell r="B10476" t="str">
            <v xml:space="preserve">LUVA DE CORRER, CPVC, SOLDAVEL, 35 MM, PARA AGUA QUENTE PREDIAL                                                                                                                                                                                                                                                                                                                                                                                                                                           </v>
          </cell>
          <cell r="C10476" t="str">
            <v xml:space="preserve">UN    </v>
          </cell>
          <cell r="D10476">
            <v>23.51</v>
          </cell>
        </row>
        <row r="10477">
          <cell r="A10477">
            <v>37985</v>
          </cell>
          <cell r="B10477" t="str">
            <v xml:space="preserve">LUVA DE CORRER, CPVC, SOLDAVEL, 42 MM, PARA AGUA QUENTE PREDIAL                                                                                                                                                                                                                                                                                                                                                                                                                                           </v>
          </cell>
          <cell r="C10477" t="str">
            <v xml:space="preserve">UN    </v>
          </cell>
          <cell r="D10477">
            <v>33.4</v>
          </cell>
        </row>
        <row r="10478">
          <cell r="A10478">
            <v>20165</v>
          </cell>
          <cell r="B10478" t="str">
            <v xml:space="preserve">LUVA DE CORRER, PVC SERIE R, 100 MM, PARA ESGOTO PREDIAL                                                                                                                                                                                                                                                                                                                                                                                                                                                  </v>
          </cell>
          <cell r="C10478" t="str">
            <v xml:space="preserve">UN    </v>
          </cell>
          <cell r="D10478">
            <v>31.52</v>
          </cell>
        </row>
        <row r="10479">
          <cell r="A10479">
            <v>20166</v>
          </cell>
          <cell r="B10479" t="str">
            <v xml:space="preserve">LUVA DE CORRER, PVC SERIE R, 150 MM, PARA ESGOTO PREDIAL                                                                                                                                                                                                                                                                                                                                                                                                                                                  </v>
          </cell>
          <cell r="C10479" t="str">
            <v xml:space="preserve">UN    </v>
          </cell>
          <cell r="D10479">
            <v>96.26</v>
          </cell>
        </row>
        <row r="10480">
          <cell r="A10480">
            <v>20164</v>
          </cell>
          <cell r="B10480" t="str">
            <v xml:space="preserve">LUVA DE CORRER, PVC SERIE R, 75 MM, PARA ESGOTO PREDIAL                                                                                                                                                                                                                                                                                                                                                                                                                                                   </v>
          </cell>
          <cell r="C10480" t="str">
            <v xml:space="preserve">UN    </v>
          </cell>
          <cell r="D10480">
            <v>15.14</v>
          </cell>
        </row>
        <row r="10481">
          <cell r="A10481">
            <v>3893</v>
          </cell>
          <cell r="B10481" t="str">
            <v xml:space="preserve">LUVA DE CORRER, PVC, DN 100 MM, PARA ESGOTO PREDIAL                                                                                                                                                                                                                                                                                                                                                                                                                                                       </v>
          </cell>
          <cell r="C10481" t="str">
            <v xml:space="preserve">UN    </v>
          </cell>
          <cell r="D10481">
            <v>23.73</v>
          </cell>
        </row>
        <row r="10482">
          <cell r="A10482">
            <v>3848</v>
          </cell>
          <cell r="B10482" t="str">
            <v xml:space="preserve">LUVA DE CORRER, PVC, DN 50 MM, PARA ESGOTO PREDIAL                                                                                                                                                                                                                                                                                                                                                                                                                                                        </v>
          </cell>
          <cell r="C10482" t="str">
            <v xml:space="preserve">UN    </v>
          </cell>
          <cell r="D10482">
            <v>14.47</v>
          </cell>
        </row>
        <row r="10483">
          <cell r="A10483">
            <v>3895</v>
          </cell>
          <cell r="B10483" t="str">
            <v xml:space="preserve">LUVA DE CORRER, PVC, DN 75 MM, PARA ESGOTO PREDIAL                                                                                                                                                                                                                                                                                                                                                                                                                                                        </v>
          </cell>
          <cell r="C10483" t="str">
            <v xml:space="preserve">UN    </v>
          </cell>
          <cell r="D10483">
            <v>16.07</v>
          </cell>
        </row>
        <row r="10484">
          <cell r="A10484">
            <v>12404</v>
          </cell>
          <cell r="B10484" t="str">
            <v xml:space="preserve">LUVA DE FERRO GALVANIZADO, COM ROSCA BSP MACHO/FEMEA, DE 3/4"                                                                                                                                                                                                                                                                                                                                                                                                                                             </v>
          </cell>
          <cell r="C10484" t="str">
            <v xml:space="preserve">UN    </v>
          </cell>
          <cell r="D10484">
            <v>12.43</v>
          </cell>
        </row>
        <row r="10485">
          <cell r="A10485">
            <v>3939</v>
          </cell>
          <cell r="B10485" t="str">
            <v xml:space="preserve">LUVA DE FERRO GALVANIZADO, COM ROSCA BSP, DE 1 1/2"                                                                                                                                                                                                                                                                                                                                                                                                                                                       </v>
          </cell>
          <cell r="C10485" t="str">
            <v xml:space="preserve">UN    </v>
          </cell>
          <cell r="D10485">
            <v>25.6</v>
          </cell>
        </row>
        <row r="10486">
          <cell r="A10486">
            <v>3911</v>
          </cell>
          <cell r="B10486" t="str">
            <v xml:space="preserve">LUVA DE FERRO GALVANIZADO, COM ROSCA BSP, DE 1 1/4"                                                                                                                                                                                                                                                                                                                                                                                                                                                       </v>
          </cell>
          <cell r="C10486" t="str">
            <v xml:space="preserve">UN    </v>
          </cell>
          <cell r="D10486">
            <v>20.92</v>
          </cell>
        </row>
        <row r="10487">
          <cell r="A10487">
            <v>3908</v>
          </cell>
          <cell r="B10487" t="str">
            <v xml:space="preserve">LUVA DE FERRO GALVANIZADO, COM ROSCA BSP, DE 1/2"                                                                                                                                                                                                                                                                                                                                                                                                                                                         </v>
          </cell>
          <cell r="C10487" t="str">
            <v xml:space="preserve">UN    </v>
          </cell>
          <cell r="D10487">
            <v>6.76</v>
          </cell>
        </row>
        <row r="10488">
          <cell r="A10488">
            <v>3910</v>
          </cell>
          <cell r="B10488" t="str">
            <v xml:space="preserve">LUVA DE FERRO GALVANIZADO, COM ROSCA BSP, DE 1"                                                                                                                                                                                                                                                                                                                                                                                                                                                           </v>
          </cell>
          <cell r="C10488" t="str">
            <v xml:space="preserve">UN    </v>
          </cell>
          <cell r="D10488">
            <v>14.96</v>
          </cell>
        </row>
        <row r="10489">
          <cell r="A10489">
            <v>3913</v>
          </cell>
          <cell r="B10489" t="str">
            <v xml:space="preserve">LUVA DE FERRO GALVANIZADO, COM ROSCA BSP, DE 2 1/2"                                                                                                                                                                                                                                                                                                                                                                                                                                                       </v>
          </cell>
          <cell r="C10489" t="str">
            <v xml:space="preserve">UN    </v>
          </cell>
          <cell r="D10489">
            <v>71.53</v>
          </cell>
        </row>
        <row r="10490">
          <cell r="A10490">
            <v>3912</v>
          </cell>
          <cell r="B10490" t="str">
            <v xml:space="preserve">LUVA DE FERRO GALVANIZADO, COM ROSCA BSP, DE 2"                                                                                                                                                                                                                                                                                                                                                                                                                                                           </v>
          </cell>
          <cell r="C10490" t="str">
            <v xml:space="preserve">UN    </v>
          </cell>
          <cell r="D10490">
            <v>39.21</v>
          </cell>
        </row>
        <row r="10491">
          <cell r="A10491">
            <v>3909</v>
          </cell>
          <cell r="B10491" t="str">
            <v xml:space="preserve">LUVA DE FERRO GALVANIZADO, COM ROSCA BSP, DE 3/4"                                                                                                                                                                                                                                                                                                                                                                                                                                                         </v>
          </cell>
          <cell r="C10491" t="str">
            <v xml:space="preserve">UN    </v>
          </cell>
          <cell r="D10491">
            <v>9.1999999999999993</v>
          </cell>
        </row>
        <row r="10492">
          <cell r="A10492">
            <v>3914</v>
          </cell>
          <cell r="B10492" t="str">
            <v xml:space="preserve">LUVA DE FERRO GALVANIZADO, COM ROSCA BSP, DE 3"                                                                                                                                                                                                                                                                                                                                                                                                                                                           </v>
          </cell>
          <cell r="C10492" t="str">
            <v xml:space="preserve">UN    </v>
          </cell>
          <cell r="D10492">
            <v>107.91</v>
          </cell>
        </row>
        <row r="10493">
          <cell r="A10493">
            <v>3915</v>
          </cell>
          <cell r="B10493" t="str">
            <v xml:space="preserve">LUVA DE FERRO GALVANIZADO, COM ROSCA BSP, DE 4"                                                                                                                                                                                                                                                                                                                                                                                                                                                           </v>
          </cell>
          <cell r="C10493" t="str">
            <v xml:space="preserve">UN    </v>
          </cell>
          <cell r="D10493">
            <v>170.17</v>
          </cell>
        </row>
        <row r="10494">
          <cell r="A10494">
            <v>3916</v>
          </cell>
          <cell r="B10494" t="str">
            <v xml:space="preserve">LUVA DE FERRO GALVANIZADO, COM ROSCA BSP, DE 5"                                                                                                                                                                                                                                                                                                                                                                                                                                                           </v>
          </cell>
          <cell r="C10494" t="str">
            <v xml:space="preserve">UN    </v>
          </cell>
          <cell r="D10494">
            <v>310.02</v>
          </cell>
        </row>
        <row r="10495">
          <cell r="A10495">
            <v>3917</v>
          </cell>
          <cell r="B10495" t="str">
            <v xml:space="preserve">LUVA DE FERRO GALVANIZADO, COM ROSCA BSP, DE 6"                                                                                                                                                                                                                                                                                                                                                                                                                                                           </v>
          </cell>
          <cell r="C10495" t="str">
            <v xml:space="preserve">UN    </v>
          </cell>
          <cell r="D10495">
            <v>511.33</v>
          </cell>
        </row>
        <row r="10496">
          <cell r="A10496">
            <v>1904</v>
          </cell>
          <cell r="B10496" t="str">
            <v xml:space="preserve">LUVA DE PRESSAO, EM PVC, DE 20 MM, PARA ELETRODUTO FLEXIVEL                                                                                                                                                                                                                                                                                                                                                                                                                                               </v>
          </cell>
          <cell r="C10496" t="str">
            <v xml:space="preserve">UN    </v>
          </cell>
          <cell r="D10496">
            <v>0.92</v>
          </cell>
        </row>
        <row r="10497">
          <cell r="A10497">
            <v>1899</v>
          </cell>
          <cell r="B10497" t="str">
            <v xml:space="preserve">LUVA DE PRESSAO, EM PVC, DE 25 MM, PARA ELETRODUTO FLEXIVEL                                                                                                                                                                                                                                                                                                                                                                                                                                               </v>
          </cell>
          <cell r="C10497" t="str">
            <v xml:space="preserve">UN    </v>
          </cell>
          <cell r="D10497">
            <v>1.04</v>
          </cell>
        </row>
        <row r="10498">
          <cell r="A10498">
            <v>1900</v>
          </cell>
          <cell r="B10498" t="str">
            <v xml:space="preserve">LUVA DE PRESSAO, EM PVC, DE 32 MM, PARA ELETRODUTO FLEXIVEL                                                                                                                                                                                                                                                                                                                                                                                                                                               </v>
          </cell>
          <cell r="C10498" t="str">
            <v xml:space="preserve">UN    </v>
          </cell>
          <cell r="D10498">
            <v>1.69</v>
          </cell>
        </row>
        <row r="10499">
          <cell r="A10499">
            <v>12407</v>
          </cell>
          <cell r="B10499" t="str">
            <v xml:space="preserve">LUVA DE REDUCAO DE FERRO GALVANIZADO, COM ROSCA BSP MACHO/FEMEA, DE 1 1/2" X 1"                                                                                                                                                                                                                                                                                                                                                                                                                           </v>
          </cell>
          <cell r="C10499" t="str">
            <v xml:space="preserve">UN    </v>
          </cell>
          <cell r="D10499">
            <v>38.71</v>
          </cell>
        </row>
        <row r="10500">
          <cell r="A10500">
            <v>12408</v>
          </cell>
          <cell r="B10500" t="str">
            <v xml:space="preserve">LUVA DE REDUCAO DE FERRO GALVANIZADO, COM ROSCA BSP MACHO/FEMEA, DE 1" X 1/2"                                                                                                                                                                                                                                                                                                                                                                                                                             </v>
          </cell>
          <cell r="C10500" t="str">
            <v xml:space="preserve">UN    </v>
          </cell>
          <cell r="D10500">
            <v>21.85</v>
          </cell>
        </row>
        <row r="10501">
          <cell r="A10501">
            <v>12409</v>
          </cell>
          <cell r="B10501" t="str">
            <v xml:space="preserve">LUVA DE REDUCAO DE FERRO GALVANIZADO, COM ROSCA BSP MACHO/FEMEA, DE 1" X 3/4"                                                                                                                                                                                                                                                                                                                                                                                                                             </v>
          </cell>
          <cell r="C10501" t="str">
            <v xml:space="preserve">UN    </v>
          </cell>
          <cell r="D10501">
            <v>21.85</v>
          </cell>
        </row>
        <row r="10502">
          <cell r="A10502">
            <v>12410</v>
          </cell>
          <cell r="B10502" t="str">
            <v xml:space="preserve">LUVA DE REDUCAO DE FERRO GALVANIZADO, COM ROSCA BSP MACHO/FEMEA, DE 3/4" X 1/2"                                                                                                                                                                                                                                                                                                                                                                                                                           </v>
          </cell>
          <cell r="C10502" t="str">
            <v xml:space="preserve">UN    </v>
          </cell>
          <cell r="D10502">
            <v>15.05</v>
          </cell>
        </row>
        <row r="10503">
          <cell r="A10503">
            <v>3936</v>
          </cell>
          <cell r="B10503" t="str">
            <v xml:space="preserve">LUVA DE REDUCAO DE FERRO GALVANIZADO, COM ROSCA BSP, DE 1 1/2" X 1 1/4"                                                                                                                                                                                                                                                                                                                                                                                                                                   </v>
          </cell>
          <cell r="C10503" t="str">
            <v xml:space="preserve">UN    </v>
          </cell>
          <cell r="D10503">
            <v>27.2</v>
          </cell>
        </row>
        <row r="10504">
          <cell r="A10504">
            <v>3922</v>
          </cell>
          <cell r="B10504" t="str">
            <v xml:space="preserve">LUVA DE REDUCAO DE FERRO GALVANIZADO, COM ROSCA BSP, DE 1 1/2" X 1/2"                                                                                                                                                                                                                                                                                                                                                                                                                                     </v>
          </cell>
          <cell r="C10504" t="str">
            <v xml:space="preserve">UN    </v>
          </cell>
          <cell r="D10504">
            <v>25.02</v>
          </cell>
        </row>
        <row r="10505">
          <cell r="A10505">
            <v>3924</v>
          </cell>
          <cell r="B10505" t="str">
            <v xml:space="preserve">LUVA DE REDUCAO DE FERRO GALVANIZADO, COM ROSCA BSP, DE 1 1/2" X 1"                                                                                                                                                                                                                                                                                                                                                                                                                                       </v>
          </cell>
          <cell r="C10505" t="str">
            <v xml:space="preserve">UN    </v>
          </cell>
          <cell r="D10505">
            <v>27.2</v>
          </cell>
        </row>
        <row r="10506">
          <cell r="A10506">
            <v>3923</v>
          </cell>
          <cell r="B10506" t="str">
            <v xml:space="preserve">LUVA DE REDUCAO DE FERRO GALVANIZADO, COM ROSCA BSP, DE 1 1/2" X 3/4"                                                                                                                                                                                                                                                                                                                                                                                                                                     </v>
          </cell>
          <cell r="C10506" t="str">
            <v xml:space="preserve">UN    </v>
          </cell>
          <cell r="D10506">
            <v>27.2</v>
          </cell>
        </row>
        <row r="10507">
          <cell r="A10507">
            <v>3937</v>
          </cell>
          <cell r="B10507" t="str">
            <v xml:space="preserve">LUVA DE REDUCAO DE FERRO GALVANIZADO, COM ROSCA BSP, DE 1 1/4" X 1/2"                                                                                                                                                                                                                                                                                                                                                                                                                                     </v>
          </cell>
          <cell r="C10507" t="str">
            <v xml:space="preserve">UN    </v>
          </cell>
          <cell r="D10507">
            <v>22.44</v>
          </cell>
        </row>
        <row r="10508">
          <cell r="A10508">
            <v>3921</v>
          </cell>
          <cell r="B10508" t="str">
            <v xml:space="preserve">LUVA DE REDUCAO DE FERRO GALVANIZADO, COM ROSCA BSP, DE 1 1/4" X 1"                                                                                                                                                                                                                                                                                                                                                                                                                                       </v>
          </cell>
          <cell r="C10508" t="str">
            <v xml:space="preserve">UN    </v>
          </cell>
          <cell r="D10508">
            <v>22.45</v>
          </cell>
        </row>
        <row r="10509">
          <cell r="A10509">
            <v>3920</v>
          </cell>
          <cell r="B10509" t="str">
            <v xml:space="preserve">LUVA DE REDUCAO DE FERRO GALVANIZADO, COM ROSCA BSP, DE 1 1/4" X 3/4"                                                                                                                                                                                                                                                                                                                                                                                                                                     </v>
          </cell>
          <cell r="C10509" t="str">
            <v xml:space="preserve">UN    </v>
          </cell>
          <cell r="D10509">
            <v>22.44</v>
          </cell>
        </row>
        <row r="10510">
          <cell r="A10510">
            <v>3938</v>
          </cell>
          <cell r="B10510" t="str">
            <v xml:space="preserve">LUVA DE REDUCAO DE FERRO GALVANIZADO, COM ROSCA BSP, DE 1" X 1/2"                                                                                                                                                                                                                                                                                                                                                                                                                                         </v>
          </cell>
          <cell r="C10510" t="str">
            <v xml:space="preserve">UN    </v>
          </cell>
          <cell r="D10510">
            <v>14.79</v>
          </cell>
        </row>
        <row r="10511">
          <cell r="A10511">
            <v>3919</v>
          </cell>
          <cell r="B10511" t="str">
            <v xml:space="preserve">LUVA DE REDUCAO DE FERRO GALVANIZADO, COM ROSCA BSP, DE 1" X 3/4"                                                                                                                                                                                                                                                                                                                                                                                                                                         </v>
          </cell>
          <cell r="C10511" t="str">
            <v xml:space="preserve">UN    </v>
          </cell>
          <cell r="D10511">
            <v>15.08</v>
          </cell>
        </row>
        <row r="10512">
          <cell r="A10512">
            <v>3927</v>
          </cell>
          <cell r="B10512" t="str">
            <v xml:space="preserve">LUVA DE REDUCAO DE FERRO GALVANIZADO, COM ROSCA BSP, DE 2 1/2" X 1 1/2"                                                                                                                                                                                                                                                                                                                                                                                                                                   </v>
          </cell>
          <cell r="C10512" t="str">
            <v xml:space="preserve">UN    </v>
          </cell>
          <cell r="D10512">
            <v>76.38</v>
          </cell>
        </row>
        <row r="10513">
          <cell r="A10513">
            <v>3928</v>
          </cell>
          <cell r="B10513" t="str">
            <v xml:space="preserve">LUVA DE REDUCAO DE FERRO GALVANIZADO, COM ROSCA BSP, DE 2 1/2" X 2"                                                                                                                                                                                                                                                                                                                                                                                                                                       </v>
          </cell>
          <cell r="C10513" t="str">
            <v xml:space="preserve">UN    </v>
          </cell>
          <cell r="D10513">
            <v>76.38</v>
          </cell>
        </row>
        <row r="10514">
          <cell r="A10514">
            <v>3926</v>
          </cell>
          <cell r="B10514" t="str">
            <v xml:space="preserve">LUVA DE REDUCAO DE FERRO GALVANIZADO, COM ROSCA BSP, DE 2" X 1 1/2"                                                                                                                                                                                                                                                                                                                                                                                                                                       </v>
          </cell>
          <cell r="C10514" t="str">
            <v xml:space="preserve">UN    </v>
          </cell>
          <cell r="D10514">
            <v>43.54</v>
          </cell>
        </row>
        <row r="10515">
          <cell r="A10515">
            <v>3935</v>
          </cell>
          <cell r="B10515" t="str">
            <v xml:space="preserve">LUVA DE REDUCAO DE FERRO GALVANIZADO, COM ROSCA BSP, DE 2" X 1 1/4"                                                                                                                                                                                                                                                                                                                                                                                                                                       </v>
          </cell>
          <cell r="C10515" t="str">
            <v xml:space="preserve">UN    </v>
          </cell>
          <cell r="D10515">
            <v>43.54</v>
          </cell>
        </row>
        <row r="10516">
          <cell r="A10516">
            <v>3925</v>
          </cell>
          <cell r="B10516" t="str">
            <v xml:space="preserve">LUVA DE REDUCAO DE FERRO GALVANIZADO, COM ROSCA BSP, DE 2" X 1"                                                                                                                                                                                                                                                                                                                                                                                                                                           </v>
          </cell>
          <cell r="C10516" t="str">
            <v xml:space="preserve">UN    </v>
          </cell>
          <cell r="D10516">
            <v>43.54</v>
          </cell>
        </row>
        <row r="10517">
          <cell r="A10517">
            <v>12406</v>
          </cell>
          <cell r="B10517" t="str">
            <v xml:space="preserve">LUVA DE REDUCAO DE FERRO GALVANIZADO, COM ROSCA BSP, DE 3/4" X 1/2"                                                                                                                                                                                                                                                                                                                                                                                                                                       </v>
          </cell>
          <cell r="C10517" t="str">
            <v xml:space="preserve">UN    </v>
          </cell>
          <cell r="D10517">
            <v>10.69</v>
          </cell>
        </row>
        <row r="10518">
          <cell r="A10518">
            <v>3929</v>
          </cell>
          <cell r="B10518" t="str">
            <v xml:space="preserve">LUVA DE REDUCAO DE FERRO GALVANIZADO, COM ROSCA BSP, DE 3" X 1 1/2"                                                                                                                                                                                                                                                                                                                                                                                                                                       </v>
          </cell>
          <cell r="C10518" t="str">
            <v xml:space="preserve">UN    </v>
          </cell>
          <cell r="D10518">
            <v>116.37</v>
          </cell>
        </row>
        <row r="10519">
          <cell r="A10519">
            <v>3931</v>
          </cell>
          <cell r="B10519" t="str">
            <v xml:space="preserve">LUVA DE REDUCAO DE FERRO GALVANIZADO, COM ROSCA BSP, DE 3" X 2 1/2"                                                                                                                                                                                                                                                                                                                                                                                                                                       </v>
          </cell>
          <cell r="C10519" t="str">
            <v xml:space="preserve">UN    </v>
          </cell>
          <cell r="D10519">
            <v>116.37</v>
          </cell>
        </row>
        <row r="10520">
          <cell r="A10520">
            <v>3930</v>
          </cell>
          <cell r="B10520" t="str">
            <v xml:space="preserve">LUVA DE REDUCAO DE FERRO GALVANIZADO, COM ROSCA BSP, DE 3" X 2"                                                                                                                                                                                                                                                                                                                                                                                                                                           </v>
          </cell>
          <cell r="C10520" t="str">
            <v xml:space="preserve">UN    </v>
          </cell>
          <cell r="D10520">
            <v>116.37</v>
          </cell>
        </row>
        <row r="10521">
          <cell r="A10521">
            <v>3932</v>
          </cell>
          <cell r="B10521" t="str">
            <v xml:space="preserve">LUVA DE REDUCAO DE FERRO GALVANIZADO, COM ROSCA BSP, DE 4" X 2 1/2"                                                                                                                                                                                                                                                                                                                                                                                                                                       </v>
          </cell>
          <cell r="C10521" t="str">
            <v xml:space="preserve">UN    </v>
          </cell>
          <cell r="D10521">
            <v>200.94</v>
          </cell>
        </row>
        <row r="10522">
          <cell r="A10522">
            <v>3933</v>
          </cell>
          <cell r="B10522" t="str">
            <v xml:space="preserve">LUVA DE REDUCAO DE FERRO GALVANIZADO, COM ROSCA BSP, DE 4" X 2"                                                                                                                                                                                                                                                                                                                                                                                                                                           </v>
          </cell>
          <cell r="C10522" t="str">
            <v xml:space="preserve">UN    </v>
          </cell>
          <cell r="D10522">
            <v>200.94</v>
          </cell>
        </row>
        <row r="10523">
          <cell r="A10523">
            <v>3934</v>
          </cell>
          <cell r="B10523" t="str">
            <v xml:space="preserve">LUVA DE REDUCAO DE FERRO GALVANIZADO, COM ROSCA BSP, DE 4" X 3"                                                                                                                                                                                                                                                                                                                                                                                                                                           </v>
          </cell>
          <cell r="C10523" t="str">
            <v xml:space="preserve">UN    </v>
          </cell>
          <cell r="D10523">
            <v>200.94</v>
          </cell>
        </row>
        <row r="10524">
          <cell r="A10524">
            <v>40364</v>
          </cell>
          <cell r="B10524" t="str">
            <v xml:space="preserve">LUVA DE REDUCAO EM ACO CARBONO, COM ENCAIXE PARA SOLDA DN SW, PRESSAO 3.000 LBS, DN 1 1/2" X 1 1/4"                                                                                                                                                                                                                                                                                                                                                                                                       </v>
          </cell>
          <cell r="C10524" t="str">
            <v xml:space="preserve">UN    </v>
          </cell>
          <cell r="D10524">
            <v>47.06</v>
          </cell>
        </row>
        <row r="10525">
          <cell r="A10525">
            <v>40361</v>
          </cell>
          <cell r="B10525" t="str">
            <v xml:space="preserve">LUVA DE REDUCAO EM ACO CARBONO, COM ENCAIXE PARA SOLDA DN SW, PRESSAO 3.000 LBS, DN 1 1/4" X 1"                                                                                                                                                                                                                                                                                                                                                                                                           </v>
          </cell>
          <cell r="C10525" t="str">
            <v xml:space="preserve">UN    </v>
          </cell>
          <cell r="D10525">
            <v>36.799999999999997</v>
          </cell>
        </row>
        <row r="10526">
          <cell r="A10526">
            <v>40358</v>
          </cell>
          <cell r="B10526" t="str">
            <v xml:space="preserve">LUVA DE REDUCAO EM ACO CARBONO, COM ENCAIXE PARA SOLDA DN SW, PRESSAO 3.000 LBS, DN 1" X 3/4"                                                                                                                                                                                                                                                                                                                                                                                                             </v>
          </cell>
          <cell r="C10526" t="str">
            <v xml:space="preserve">UN    </v>
          </cell>
          <cell r="D10526">
            <v>14.03</v>
          </cell>
        </row>
        <row r="10527">
          <cell r="A10527">
            <v>40370</v>
          </cell>
          <cell r="B10527" t="str">
            <v xml:space="preserve">LUVA DE REDUCAO EM ACO CARBONO, COM ENCAIXE PARA SOLDA DN SW, PRESSAO 3.000 LBS, DN 2 1/2" X 2"                                                                                                                                                                                                                                                                                                                                                                                                           </v>
          </cell>
          <cell r="C10527" t="str">
            <v xml:space="preserve">UN    </v>
          </cell>
          <cell r="D10527">
            <v>149.32</v>
          </cell>
        </row>
        <row r="10528">
          <cell r="A10528">
            <v>40367</v>
          </cell>
          <cell r="B10528" t="str">
            <v xml:space="preserve">LUVA DE REDUCAO EM ACO CARBONO, COM ENCAIXE PARA SOLDA DN SW, PRESSAO 3.000 LBS, DN 2" X 1 1/2"                                                                                                                                                                                                                                                                                                                                                                                                           </v>
          </cell>
          <cell r="C10528" t="str">
            <v xml:space="preserve">UN    </v>
          </cell>
          <cell r="D10528">
            <v>74.22</v>
          </cell>
        </row>
        <row r="10529">
          <cell r="A10529">
            <v>40373</v>
          </cell>
          <cell r="B10529" t="str">
            <v xml:space="preserve">LUVA DE REDUCAO EM ACO CARBONO, COM ENCAIXE PARA SOLDA DN SW, PRESSAO 3.000 LBS, DN 3" X 2 1/2"                                                                                                                                                                                                                                                                                                                                                                                                           </v>
          </cell>
          <cell r="C10529" t="str">
            <v xml:space="preserve">UN    </v>
          </cell>
          <cell r="D10529">
            <v>201.92</v>
          </cell>
        </row>
        <row r="10530">
          <cell r="A10530">
            <v>40355</v>
          </cell>
          <cell r="B10530" t="str">
            <v xml:space="preserve">LUVA DE REDUCAO EM ACO CARBONO, COM ENCAIXE PARA SOLDA DN SW, PRESSAO 3.000 LBS, 3/4" X 1/2"                                                                                                                                                                                                                                                                                                                                                                                                              </v>
          </cell>
          <cell r="C10530" t="str">
            <v xml:space="preserve">UN    </v>
          </cell>
          <cell r="D10530">
            <v>10.039999999999999</v>
          </cell>
        </row>
        <row r="10531">
          <cell r="A10531">
            <v>3907</v>
          </cell>
          <cell r="B10531" t="str">
            <v xml:space="preserve">LUVA DE REDUCAO ROSCAVEL, PVC, 1" X 3/4", PARA AGUA FRIA PREDIAL                                                                                                                                                                                                                                                                                                                                                                                                                                          </v>
          </cell>
          <cell r="C10531" t="str">
            <v xml:space="preserve">UN    </v>
          </cell>
          <cell r="D10531">
            <v>6.45</v>
          </cell>
        </row>
        <row r="10532">
          <cell r="A10532">
            <v>3889</v>
          </cell>
          <cell r="B10532" t="str">
            <v xml:space="preserve">LUVA DE REDUCAO ROSCAVEL, PVC, 3/4" X 1/2", PARA AGUA FRIA PREDIAL                                                                                                                                                                                                                                                                                                                                                                                                                                        </v>
          </cell>
          <cell r="C10532" t="str">
            <v xml:space="preserve">UN    </v>
          </cell>
          <cell r="D10532">
            <v>4.59</v>
          </cell>
        </row>
        <row r="10533">
          <cell r="A10533">
            <v>3868</v>
          </cell>
          <cell r="B10533" t="str">
            <v xml:space="preserve">LUVA DE REDUCAO SOLDAVEL, PVC, 25 MM X 20 MM, PARA AGUA FRIA PREDIAL                                                                                                                                                                                                                                                                                                                                                                                                                                      </v>
          </cell>
          <cell r="C10533" t="str">
            <v xml:space="preserve">UN    </v>
          </cell>
          <cell r="D10533">
            <v>1.68</v>
          </cell>
        </row>
        <row r="10534">
          <cell r="A10534">
            <v>3869</v>
          </cell>
          <cell r="B10534" t="str">
            <v xml:space="preserve">LUVA DE REDUCAO SOLDAVEL, PVC, 32 MM X 25 MM, PARA AGUA FRIA PREDIAL                                                                                                                                                                                                                                                                                                                                                                                                                                      </v>
          </cell>
          <cell r="C10534" t="str">
            <v xml:space="preserve">UN    </v>
          </cell>
          <cell r="D10534">
            <v>3.73</v>
          </cell>
        </row>
        <row r="10535">
          <cell r="A10535">
            <v>3872</v>
          </cell>
          <cell r="B10535" t="str">
            <v xml:space="preserve">LUVA DE REDUCAO SOLDAVEL, PVC, 40 MM X 32 MM, PARA AGUA FRIA PREDIAL                                                                                                                                                                                                                                                                                                                                                                                                                                      </v>
          </cell>
          <cell r="C10535" t="str">
            <v xml:space="preserve">UN    </v>
          </cell>
          <cell r="D10535">
            <v>6.37</v>
          </cell>
        </row>
        <row r="10536">
          <cell r="A10536">
            <v>3850</v>
          </cell>
          <cell r="B10536" t="str">
            <v xml:space="preserve">LUVA DE REDUCAO SOLDAVEL, PVC, 60 MM X 50 MM, PARA AGUA FRIA PREDIAL                                                                                                                                                                                                                                                                                                                                                                                                                                      </v>
          </cell>
          <cell r="C10536" t="str">
            <v xml:space="preserve">UN    </v>
          </cell>
          <cell r="D10536">
            <v>14.69</v>
          </cell>
        </row>
        <row r="10537">
          <cell r="A10537">
            <v>38023</v>
          </cell>
          <cell r="B10537" t="str">
            <v xml:space="preserve">LUVA DE REDUCAO, SOLDAVEL, PVC, 50 X 25 MM, PARA AGUA FRIA PREDIAL                                                                                                                                                                                                                                                                                                                                                                                                                                        </v>
          </cell>
          <cell r="C10537" t="str">
            <v xml:space="preserve">UN    </v>
          </cell>
          <cell r="D10537">
            <v>7.48</v>
          </cell>
        </row>
        <row r="10538">
          <cell r="A10538">
            <v>37986</v>
          </cell>
          <cell r="B10538" t="str">
            <v xml:space="preserve">LUVA DE TRANSICAO DE CPVC X PVC, SOLDAVEL, 22 X 25 MM, PARA AGUA QUENTE                                                                                                                                                                                                                                                                                                                                                                                                                                   </v>
          </cell>
          <cell r="C10538" t="str">
            <v xml:space="preserve">UN    </v>
          </cell>
          <cell r="D10538">
            <v>2.66</v>
          </cell>
        </row>
        <row r="10539">
          <cell r="A10539">
            <v>37987</v>
          </cell>
          <cell r="B10539" t="str">
            <v xml:space="preserve">LUVA DE TRANSICAO, CPVC, SOLDAVEL, 42 MM X 1 1/2", PARA AGUA QUENTE                                                                                                                                                                                                                                                                                                                                                                                                                                       </v>
          </cell>
          <cell r="C10539" t="str">
            <v xml:space="preserve">UN    </v>
          </cell>
          <cell r="D10539">
            <v>132.87</v>
          </cell>
        </row>
        <row r="10540">
          <cell r="A10540">
            <v>37988</v>
          </cell>
          <cell r="B10540" t="str">
            <v xml:space="preserve">LUVA DE TRANSICAO, CPVC, SOLDAVEL, 54 MM X 2", PARA AGUA QUENTE PREDIAL                                                                                                                                                                                                                                                                                                                                                                                                                                   </v>
          </cell>
          <cell r="C10540" t="str">
            <v xml:space="preserve">UN    </v>
          </cell>
          <cell r="D10540">
            <v>211.14</v>
          </cell>
        </row>
        <row r="10541">
          <cell r="A10541">
            <v>21120</v>
          </cell>
          <cell r="B10541" t="str">
            <v xml:space="preserve">LUVA DE TRANSICAO, CPVC, 15 MM X 1/2", PARA AGUA QUENTE PREDIAL                                                                                                                                                                                                                                                                                                                                                                                                                                           </v>
          </cell>
          <cell r="C10541" t="str">
            <v xml:space="preserve">UN    </v>
          </cell>
          <cell r="D10541">
            <v>13.59</v>
          </cell>
        </row>
        <row r="10542">
          <cell r="A10542">
            <v>39318</v>
          </cell>
          <cell r="B10542" t="str">
            <v xml:space="preserve">LUVA DE TRANSICAO, CPVC, 22 MM X 1/2", PARA AGUA QUENTE                                                                                                                                                                                                                                                                                                                                                                                                                                                   </v>
          </cell>
          <cell r="C10542" t="str">
            <v xml:space="preserve">UN    </v>
          </cell>
          <cell r="D10542">
            <v>12.64</v>
          </cell>
        </row>
        <row r="10543">
          <cell r="A10543">
            <v>40366</v>
          </cell>
          <cell r="B10543" t="str">
            <v xml:space="preserve">LUVA EM ACO CARBONO, SOLDAVEL, PRESSAO 3.000 LBS, DN 1 1/2"                                                                                                                                                                                                                                                                                                                                                                                                                                               </v>
          </cell>
          <cell r="C10543" t="str">
            <v xml:space="preserve">UN    </v>
          </cell>
          <cell r="D10543">
            <v>36.71</v>
          </cell>
        </row>
        <row r="10544">
          <cell r="A10544">
            <v>40363</v>
          </cell>
          <cell r="B10544" t="str">
            <v xml:space="preserve">LUVA EM ACO CARBONO, SOLDAVEL, PRESSAO 3.000 LBS, DN 1 1/4"                                                                                                                                                                                                                                                                                                                                                                                                                                               </v>
          </cell>
          <cell r="C10544" t="str">
            <v xml:space="preserve">UN    </v>
          </cell>
          <cell r="D10544">
            <v>28.71</v>
          </cell>
        </row>
        <row r="10545">
          <cell r="A10545">
            <v>40354</v>
          </cell>
          <cell r="B10545" t="str">
            <v xml:space="preserve">LUVA EM ACO CARBONO, SOLDAVEL, PRESSAO 3.000 LBS, DN 1/2"                                                                                                                                                                                                                                                                                                                                                                                                                                                 </v>
          </cell>
          <cell r="C10545" t="str">
            <v xml:space="preserve">UN    </v>
          </cell>
          <cell r="D10545">
            <v>12.5</v>
          </cell>
        </row>
        <row r="10546">
          <cell r="A10546">
            <v>40360</v>
          </cell>
          <cell r="B10546" t="str">
            <v xml:space="preserve">LUVA EM ACO CARBONO, SOLDAVEL, PRESSAO 3.000 LBS, DN 1"                                                                                                                                                                                                                                                                                                                                                                                                                                                   </v>
          </cell>
          <cell r="C10546" t="str">
            <v xml:space="preserve">UN    </v>
          </cell>
          <cell r="D10546">
            <v>18.82</v>
          </cell>
        </row>
        <row r="10547">
          <cell r="A10547">
            <v>40372</v>
          </cell>
          <cell r="B10547" t="str">
            <v xml:space="preserve">LUVA EM ACO CARBONO, SOLDAVEL, PRESSAO 3.000 LBS, DN 2 1/2"                                                                                                                                                                                                                                                                                                                                                                                                                                               </v>
          </cell>
          <cell r="C10547" t="str">
            <v xml:space="preserve">UN    </v>
          </cell>
          <cell r="D10547">
            <v>116.24</v>
          </cell>
        </row>
        <row r="10548">
          <cell r="A10548">
            <v>40369</v>
          </cell>
          <cell r="B10548" t="str">
            <v xml:space="preserve">LUVA EM ACO CARBONO, SOLDAVEL, PRESSAO 3.000 LBS, DN 2"                                                                                                                                                                                                                                                                                                                                                                                                                                                   </v>
          </cell>
          <cell r="C10548" t="str">
            <v xml:space="preserve">UN    </v>
          </cell>
          <cell r="D10548">
            <v>57.85</v>
          </cell>
        </row>
        <row r="10549">
          <cell r="A10549">
            <v>40357</v>
          </cell>
          <cell r="B10549" t="str">
            <v xml:space="preserve">LUVA EM ACO CARBONO, SOLDAVEL, PRESSAO 3.000 LBS, DN 3/4"                                                                                                                                                                                                                                                                                                                                                                                                                                                 </v>
          </cell>
          <cell r="C10549" t="str">
            <v xml:space="preserve">UN    </v>
          </cell>
          <cell r="D10549">
            <v>14.03</v>
          </cell>
        </row>
        <row r="10550">
          <cell r="A10550">
            <v>40375</v>
          </cell>
          <cell r="B10550" t="str">
            <v xml:space="preserve">LUVA EM ACO CARBONO, SOLDAVEL, PRESSAO 3.000 LBS, DN 3"                                                                                                                                                                                                                                                                                                                                                                                                                                                   </v>
          </cell>
          <cell r="C10550" t="str">
            <v xml:space="preserve">UN    </v>
          </cell>
          <cell r="D10550">
            <v>157.36000000000001</v>
          </cell>
        </row>
        <row r="10551">
          <cell r="A10551">
            <v>1893</v>
          </cell>
          <cell r="B10551" t="str">
            <v xml:space="preserve">LUVA EM PVC RIGIDO ROSCAVEL, DE 1 1/2", PARA ELETRODUTO                                                                                                                                                                                                                                                                                                                                                                                                                                                   </v>
          </cell>
          <cell r="C10551" t="str">
            <v xml:space="preserve">UN    </v>
          </cell>
          <cell r="D10551">
            <v>3.48</v>
          </cell>
        </row>
        <row r="10552">
          <cell r="A10552">
            <v>1902</v>
          </cell>
          <cell r="B10552" t="str">
            <v xml:space="preserve">LUVA EM PVC RIGIDO ROSCAVEL, DE 1 1/4", PARA ELETRODUTO                                                                                                                                                                                                                                                                                                                                                                                                                                                   </v>
          </cell>
          <cell r="C10552" t="str">
            <v xml:space="preserve">UN    </v>
          </cell>
          <cell r="D10552">
            <v>2.5299999999999998</v>
          </cell>
        </row>
        <row r="10553">
          <cell r="A10553">
            <v>1901</v>
          </cell>
          <cell r="B10553" t="str">
            <v xml:space="preserve">LUVA EM PVC RIGIDO ROSCAVEL, DE 1/2", PARA ELETRODUTO                                                                                                                                                                                                                                                                                                                                                                                                                                                     </v>
          </cell>
          <cell r="C10553" t="str">
            <v xml:space="preserve">UN    </v>
          </cell>
          <cell r="D10553">
            <v>0.79</v>
          </cell>
        </row>
        <row r="10554">
          <cell r="A10554">
            <v>1892</v>
          </cell>
          <cell r="B10554" t="str">
            <v xml:space="preserve">LUVA EM PVC RIGIDO ROSCAVEL, DE 1", PARA ELETRODUTO                                                                                                                                                                                                                                                                                                                                                                                                                                                       </v>
          </cell>
          <cell r="C10554" t="str">
            <v xml:space="preserve">UN    </v>
          </cell>
          <cell r="D10554">
            <v>1.63</v>
          </cell>
        </row>
        <row r="10555">
          <cell r="A10555">
            <v>1907</v>
          </cell>
          <cell r="B10555" t="str">
            <v xml:space="preserve">LUVA EM PVC RIGIDO ROSCAVEL, DE 2 1/2", PARA ELETRODUTO                                                                                                                                                                                                                                                                                                                                                                                                                                                   </v>
          </cell>
          <cell r="C10555" t="str">
            <v xml:space="preserve">UN    </v>
          </cell>
          <cell r="D10555">
            <v>11.21</v>
          </cell>
        </row>
        <row r="10556">
          <cell r="A10556">
            <v>1894</v>
          </cell>
          <cell r="B10556" t="str">
            <v xml:space="preserve">LUVA EM PVC RIGIDO ROSCAVEL, DE 2", PARA ELETRODUTO                                                                                                                                                                                                                                                                                                                                                                                                                                                       </v>
          </cell>
          <cell r="C10556" t="str">
            <v xml:space="preserve">UN    </v>
          </cell>
          <cell r="D10556">
            <v>5.04</v>
          </cell>
        </row>
        <row r="10557">
          <cell r="A10557">
            <v>1891</v>
          </cell>
          <cell r="B10557" t="str">
            <v xml:space="preserve">LUVA EM PVC RIGIDO ROSCAVEL, DE 3/4", PARA ELETRODUTO                                                                                                                                                                                                                                                                                                                                                                                                                                                     </v>
          </cell>
          <cell r="C10557" t="str">
            <v xml:space="preserve">UN    </v>
          </cell>
          <cell r="D10557">
            <v>1.17</v>
          </cell>
        </row>
        <row r="10558">
          <cell r="A10558">
            <v>1896</v>
          </cell>
          <cell r="B10558" t="str">
            <v xml:space="preserve">LUVA EM PVC RIGIDO ROSCAVEL, DE 3", PARA ELETRODUTO                                                                                                                                                                                                                                                                                                                                                                                                                                                       </v>
          </cell>
          <cell r="C10558" t="str">
            <v xml:space="preserve">UN    </v>
          </cell>
          <cell r="D10558">
            <v>15.05</v>
          </cell>
        </row>
        <row r="10559">
          <cell r="A10559">
            <v>1895</v>
          </cell>
          <cell r="B10559" t="str">
            <v xml:space="preserve">LUVA EM PVC RIGIDO ROSCAVEL, DE 4", PARA ELETRODUTO                                                                                                                                                                                                                                                                                                                                                                                                                                                       </v>
          </cell>
          <cell r="C10559" t="str">
            <v xml:space="preserve">UN    </v>
          </cell>
          <cell r="D10559">
            <v>26.44</v>
          </cell>
        </row>
        <row r="10560">
          <cell r="A10560">
            <v>2641</v>
          </cell>
          <cell r="B10560" t="str">
            <v xml:space="preserve">LUVA PARA ELETRODUTO, EM ACO GALVANIZADO ELETROLITICO, COM ROSCA, DIAMETRO DE 100 MM (4")                                                                                                                                                                                                                                                                                                                                                                                                                 </v>
          </cell>
          <cell r="C10560" t="str">
            <v xml:space="preserve">UN    </v>
          </cell>
          <cell r="D10560">
            <v>19.02</v>
          </cell>
        </row>
        <row r="10561">
          <cell r="A10561">
            <v>2636</v>
          </cell>
          <cell r="B10561" t="str">
            <v xml:space="preserve">LUVA PARA ELETRODUTO, EM ACO GALVANIZADO ELETROLITICO, COM ROSCA, DIAMETRO DE 15 MM (1/2")                                                                                                                                                                                                                                                                                                                                                                                                                </v>
          </cell>
          <cell r="C10561" t="str">
            <v xml:space="preserve">UN    </v>
          </cell>
          <cell r="D10561">
            <v>1.22</v>
          </cell>
        </row>
        <row r="10562">
          <cell r="A10562">
            <v>2637</v>
          </cell>
          <cell r="B10562" t="str">
            <v xml:space="preserve">LUVA PARA ELETRODUTO, EM ACO GALVANIZADO ELETROLITICO, COM ROSCA, DIAMETRO DE 20 MM (3/4")                                                                                                                                                                                                                                                                                                                                                                                                                </v>
          </cell>
          <cell r="C10562" t="str">
            <v xml:space="preserve">UN    </v>
          </cell>
          <cell r="D10562">
            <v>1.3</v>
          </cell>
        </row>
        <row r="10563">
          <cell r="A10563">
            <v>2638</v>
          </cell>
          <cell r="B10563" t="str">
            <v xml:space="preserve">LUVA PARA ELETRODUTO, EM ACO GALVANIZADO ELETROLITICO, COM ROSCA, DIAMETRO DE 25 MM (1")                                                                                                                                                                                                                                                                                                                                                                                                                  </v>
          </cell>
          <cell r="C10563" t="str">
            <v xml:space="preserve">UN    </v>
          </cell>
          <cell r="D10563">
            <v>1.51</v>
          </cell>
        </row>
        <row r="10564">
          <cell r="A10564">
            <v>2639</v>
          </cell>
          <cell r="B10564" t="str">
            <v xml:space="preserve">LUVA PARA ELETRODUTO, EM ACO GALVANIZADO ELETROLITICO, COM ROSCA, DIAMETRO DE 32 MM (1 1/4")                                                                                                                                                                                                                                                                                                                                                                                                              </v>
          </cell>
          <cell r="C10564" t="str">
            <v xml:space="preserve">UN    </v>
          </cell>
          <cell r="D10564">
            <v>2.69</v>
          </cell>
        </row>
        <row r="10565">
          <cell r="A10565">
            <v>2644</v>
          </cell>
          <cell r="B10565" t="str">
            <v xml:space="preserve">LUVA PARA ELETRODUTO, EM ACO GALVANIZADO ELETROLITICO, COM ROSCA, DIAMETRO DE 40 MM (1 1/2")                                                                                                                                                                                                                                                                                                                                                                                                              </v>
          </cell>
          <cell r="C10565" t="str">
            <v xml:space="preserve">UN    </v>
          </cell>
          <cell r="D10565">
            <v>3.89</v>
          </cell>
        </row>
        <row r="10566">
          <cell r="A10566">
            <v>2640</v>
          </cell>
          <cell r="B10566" t="str">
            <v xml:space="preserve">LUVA PARA ELETRODUTO, EM ACO GALVANIZADO ELETROLITICO, COM ROSCA, DIAMETRO DE 65 MM (2 1/2")                                                                                                                                                                                                                                                                                                                                                                                                              </v>
          </cell>
          <cell r="C10566" t="str">
            <v xml:space="preserve">UN    </v>
          </cell>
          <cell r="D10566">
            <v>7.92</v>
          </cell>
        </row>
        <row r="10567">
          <cell r="A10567">
            <v>2642</v>
          </cell>
          <cell r="B10567" t="str">
            <v xml:space="preserve">LUVA PARA ELETRODUTO, EM ACO GALVANIZADO ELETROLITICO, COM ROSCA, DIAMETRO DE 80 MM (3")                                                                                                                                                                                                                                                                                                                                                                                                                  </v>
          </cell>
          <cell r="C10567" t="str">
            <v xml:space="preserve">UN    </v>
          </cell>
          <cell r="D10567">
            <v>12.05</v>
          </cell>
        </row>
        <row r="10568">
          <cell r="A10568">
            <v>2643</v>
          </cell>
          <cell r="B10568" t="str">
            <v xml:space="preserve">LUVA PARA ELETRODUTO, EM ACO GALVANIZADO ELETROLITICO, COM ROSCA,DIAMETRO DE 50 MM (2")                                                                                                                                                                                                                                                                                                                                                                                                                   </v>
          </cell>
          <cell r="C10568" t="str">
            <v xml:space="preserve">UN    </v>
          </cell>
          <cell r="D10568">
            <v>5.42</v>
          </cell>
        </row>
        <row r="10569">
          <cell r="A10569">
            <v>44281</v>
          </cell>
          <cell r="B10569" t="str">
            <v xml:space="preserve">LUVA PARA PERFURATRIZ DE ESTEIRA T38, D = 1 1/2"                                                                                                                                                                                                                                                                                                                                                                                                                                                          </v>
          </cell>
          <cell r="C10569" t="str">
            <v xml:space="preserve">UN    </v>
          </cell>
          <cell r="D10569">
            <v>268.63</v>
          </cell>
        </row>
        <row r="10570">
          <cell r="A10570">
            <v>39855</v>
          </cell>
          <cell r="B10570" t="str">
            <v xml:space="preserve">LUVA PASSANTE DE COBRE SEM ANEL DE SOLDA, BOLSA 15 MM                                                                                                                                                                                                                                                                                                                                                                                                                                                     </v>
          </cell>
          <cell r="C10570" t="str">
            <v xml:space="preserve">UN    </v>
          </cell>
          <cell r="D10570">
            <v>2.92</v>
          </cell>
        </row>
        <row r="10571">
          <cell r="A10571">
            <v>39856</v>
          </cell>
          <cell r="B10571" t="str">
            <v xml:space="preserve">LUVA PASSANTE DE COBRE SEM ANEL DE SOLDA, BOLSA 22 MM                                                                                                                                                                                                                                                                                                                                                                                                                                                     </v>
          </cell>
          <cell r="C10571" t="str">
            <v xml:space="preserve">UN    </v>
          </cell>
          <cell r="D10571">
            <v>6.88</v>
          </cell>
        </row>
        <row r="10572">
          <cell r="A10572">
            <v>39857</v>
          </cell>
          <cell r="B10572" t="str">
            <v xml:space="preserve">LUVA PASSANTE DE COBRE SEM ANEL DE SOLDA, BOLSA 28 MM                                                                                                                                                                                                                                                                                                                                                                                                                                                     </v>
          </cell>
          <cell r="C10572" t="str">
            <v xml:space="preserve">UN    </v>
          </cell>
          <cell r="D10572">
            <v>11.14</v>
          </cell>
        </row>
        <row r="10573">
          <cell r="A10573">
            <v>39858</v>
          </cell>
          <cell r="B10573" t="str">
            <v xml:space="preserve">LUVA PASSANTE DE COBRE SEM ANEL DE SOLDA, BOLSA 35 MM                                                                                                                                                                                                                                                                                                                                                                                                                                                     </v>
          </cell>
          <cell r="C10573" t="str">
            <v xml:space="preserve">UN    </v>
          </cell>
          <cell r="D10573">
            <v>24.71</v>
          </cell>
        </row>
        <row r="10574">
          <cell r="A10574">
            <v>39859</v>
          </cell>
          <cell r="B10574" t="str">
            <v xml:space="preserve">LUVA PASSANTE DE COBRE SEM ANEL DE SOLDA, BOLSA 42 MM                                                                                                                                                                                                                                                                                                                                                                                                                                                     </v>
          </cell>
          <cell r="C10574" t="str">
            <v xml:space="preserve">UN    </v>
          </cell>
          <cell r="D10574">
            <v>38.1</v>
          </cell>
        </row>
        <row r="10575">
          <cell r="A10575">
            <v>39860</v>
          </cell>
          <cell r="B10575" t="str">
            <v xml:space="preserve">LUVA PASSANTE DE COBRE SEM ANEL DE SOLDA, BOLSA 54 MM                                                                                                                                                                                                                                                                                                                                                                                                                                                     </v>
          </cell>
          <cell r="C10575" t="str">
            <v xml:space="preserve">UN    </v>
          </cell>
          <cell r="D10575">
            <v>58.46</v>
          </cell>
        </row>
        <row r="10576">
          <cell r="A10576">
            <v>39861</v>
          </cell>
          <cell r="B10576" t="str">
            <v xml:space="preserve">LUVA PASSANTE DE COBRE SEM ANEL DE SOLDA, BOLSA 66 MM                                                                                                                                                                                                                                                                                                                                                                                                                                                     </v>
          </cell>
          <cell r="C10576" t="str">
            <v xml:space="preserve">UN    </v>
          </cell>
          <cell r="D10576">
            <v>166.92</v>
          </cell>
        </row>
        <row r="10577">
          <cell r="A10577">
            <v>3867</v>
          </cell>
          <cell r="B10577" t="str">
            <v xml:space="preserve">LUVA PVC SOLDAVEL, 110 MM, PARA AGUA FRIA PREDIAL                                                                                                                                                                                                                                                                                                                                                                                                                                                         </v>
          </cell>
          <cell r="C10577" t="str">
            <v xml:space="preserve">UN    </v>
          </cell>
          <cell r="D10577">
            <v>89.47</v>
          </cell>
        </row>
        <row r="10578">
          <cell r="A10578">
            <v>3861</v>
          </cell>
          <cell r="B10578" t="str">
            <v xml:space="preserve">LUVA PVC SOLDAVEL, 20 MM, PARA AGUA FRIA PREDIAL                                                                                                                                                                                                                                                                                                                                                                                                                                                          </v>
          </cell>
          <cell r="C10578" t="str">
            <v xml:space="preserve">UN    </v>
          </cell>
          <cell r="D10578">
            <v>0.92</v>
          </cell>
        </row>
        <row r="10579">
          <cell r="A10579">
            <v>3904</v>
          </cell>
          <cell r="B10579" t="str">
            <v xml:space="preserve">LUVA PVC SOLDAVEL, 25 MM, PARA AGUA FRIA PREDIAL                                                                                                                                                                                                                                                                                                                                                                                                                                                          </v>
          </cell>
          <cell r="C10579" t="str">
            <v xml:space="preserve">UN    </v>
          </cell>
          <cell r="D10579">
            <v>0.98</v>
          </cell>
        </row>
        <row r="10580">
          <cell r="A10580">
            <v>3903</v>
          </cell>
          <cell r="B10580" t="str">
            <v xml:space="preserve">LUVA PVC SOLDAVEL, 32 MM, PARA AGUA FRIA PREDIAL                                                                                                                                                                                                                                                                                                                                                                                                                                                          </v>
          </cell>
          <cell r="C10580" t="str">
            <v xml:space="preserve">UN    </v>
          </cell>
          <cell r="D10580">
            <v>2.4</v>
          </cell>
        </row>
        <row r="10581">
          <cell r="A10581">
            <v>3862</v>
          </cell>
          <cell r="B10581" t="str">
            <v xml:space="preserve">LUVA PVC SOLDAVEL, 40 MM, PARA AGUA FRIA PREDIAL                                                                                                                                                                                                                                                                                                                                                                                                                                                          </v>
          </cell>
          <cell r="C10581" t="str">
            <v xml:space="preserve">UN    </v>
          </cell>
          <cell r="D10581">
            <v>5.1100000000000003</v>
          </cell>
        </row>
        <row r="10582">
          <cell r="A10582">
            <v>3863</v>
          </cell>
          <cell r="B10582" t="str">
            <v xml:space="preserve">LUVA PVC SOLDAVEL, 50 MM, PARA AGUA FRIA PREDIAL                                                                                                                                                                                                                                                                                                                                                                                                                                                          </v>
          </cell>
          <cell r="C10582" t="str">
            <v xml:space="preserve">UN    </v>
          </cell>
          <cell r="D10582">
            <v>5.24</v>
          </cell>
        </row>
        <row r="10583">
          <cell r="A10583">
            <v>3864</v>
          </cell>
          <cell r="B10583" t="str">
            <v xml:space="preserve">LUVA PVC SOLDAVEL, 60 MM, PARA AGUA FRIA PREDIAL                                                                                                                                                                                                                                                                                                                                                                                                                                                          </v>
          </cell>
          <cell r="C10583" t="str">
            <v xml:space="preserve">UN    </v>
          </cell>
          <cell r="D10583">
            <v>16.05</v>
          </cell>
        </row>
        <row r="10584">
          <cell r="A10584">
            <v>3865</v>
          </cell>
          <cell r="B10584" t="str">
            <v xml:space="preserve">LUVA PVC SOLDAVEL, 75 MM, PARA AGUA FRIA PREDIAL                                                                                                                                                                                                                                                                                                                                                                                                                                                          </v>
          </cell>
          <cell r="C10584" t="str">
            <v xml:space="preserve">UN    </v>
          </cell>
          <cell r="D10584">
            <v>23.47</v>
          </cell>
        </row>
        <row r="10585">
          <cell r="A10585">
            <v>3866</v>
          </cell>
          <cell r="B10585" t="str">
            <v xml:space="preserve">LUVA PVC SOLDAVEL, 85 MM, PARA AGUA FRIA PREDIAL                                                                                                                                                                                                                                                                                                                                                                                                                                                          </v>
          </cell>
          <cell r="C10585" t="str">
            <v xml:space="preserve">UN    </v>
          </cell>
          <cell r="D10585">
            <v>52.69</v>
          </cell>
        </row>
        <row r="10586">
          <cell r="A10586">
            <v>3878</v>
          </cell>
          <cell r="B10586" t="str">
            <v xml:space="preserve">LUVA PVC, ROSCAVEL, 1 1/2", AGUA FRIA PREDIAL                                                                                                                                                                                                                                                                                                                                                                                                                                                             </v>
          </cell>
          <cell r="C10586" t="str">
            <v xml:space="preserve">UN    </v>
          </cell>
          <cell r="D10586">
            <v>14.37</v>
          </cell>
        </row>
        <row r="10587">
          <cell r="A10587">
            <v>3883</v>
          </cell>
          <cell r="B10587" t="str">
            <v xml:space="preserve">LUVA PVC, ROSCAVEL, 1/2", AGUA FRIA PREDIAL                                                                                                                                                                                                                                                                                                                                                                                                                                                               </v>
          </cell>
          <cell r="C10587" t="str">
            <v xml:space="preserve">UN    </v>
          </cell>
          <cell r="D10587">
            <v>1.84</v>
          </cell>
        </row>
        <row r="10588">
          <cell r="A10588">
            <v>3876</v>
          </cell>
          <cell r="B10588" t="str">
            <v xml:space="preserve">LUVA PVC, ROSCAVEL, 1", AGUA FRIA PREDIAL                                                                                                                                                                                                                                                                                                                                                                                                                                                                 </v>
          </cell>
          <cell r="C10588" t="str">
            <v xml:space="preserve">UN    </v>
          </cell>
          <cell r="D10588">
            <v>5.72</v>
          </cell>
        </row>
        <row r="10589">
          <cell r="A10589">
            <v>3884</v>
          </cell>
          <cell r="B10589" t="str">
            <v xml:space="preserve">LUVA PVC, ROSCAVEL, 3/4", AGUA FRIA PREDIAL                                                                                                                                                                                                                                                                                                                                                                                                                                                               </v>
          </cell>
          <cell r="C10589" t="str">
            <v xml:space="preserve">UN    </v>
          </cell>
          <cell r="D10589">
            <v>2.91</v>
          </cell>
        </row>
        <row r="10590">
          <cell r="A10590">
            <v>12892</v>
          </cell>
          <cell r="B10590" t="str">
            <v xml:space="preserve">LUVA RASPA DE COURO, CANO CURTO (PUNHO *7* CM)                                                                                                                                                                                                                                                                                                                                                                                                                                                            </v>
          </cell>
          <cell r="C10590" t="str">
            <v xml:space="preserve">PAR   </v>
          </cell>
          <cell r="D10590">
            <v>12.59</v>
          </cell>
        </row>
        <row r="10591">
          <cell r="A10591">
            <v>38447</v>
          </cell>
          <cell r="B10591" t="str">
            <v xml:space="preserve">LUVA SIMPLES PPR, F/F, SOLDAVEL, DN 110 MM, PARA AGUA QUENTE PREDIAL                                                                                                                                                                                                                                                                                                                                                                                                                                      </v>
          </cell>
          <cell r="C10591" t="str">
            <v xml:space="preserve">UN    </v>
          </cell>
          <cell r="D10591">
            <v>77.81</v>
          </cell>
        </row>
        <row r="10592">
          <cell r="A10592">
            <v>36320</v>
          </cell>
          <cell r="B10592" t="str">
            <v xml:space="preserve">LUVA SIMPLES PPR, F/F, SOLDAVEL, DN 20 MM, PARA AGUA QUENTE PREDIAL                                                                                                                                                                                                                                                                                                                                                                                                                                       </v>
          </cell>
          <cell r="C10592" t="str">
            <v xml:space="preserve">UN    </v>
          </cell>
          <cell r="D10592">
            <v>2.09</v>
          </cell>
        </row>
        <row r="10593">
          <cell r="A10593">
            <v>36324</v>
          </cell>
          <cell r="B10593" t="str">
            <v xml:space="preserve">LUVA SIMPLES PPR, F/F, SOLDAVEL, DN 25 MM, PARA AGUA QUENTE PREDIAL                                                                                                                                                                                                                                                                                                                                                                                                                                       </v>
          </cell>
          <cell r="C10593" t="str">
            <v xml:space="preserve">UN    </v>
          </cell>
          <cell r="D10593">
            <v>1.91</v>
          </cell>
        </row>
        <row r="10594">
          <cell r="A10594">
            <v>38441</v>
          </cell>
          <cell r="B10594" t="str">
            <v xml:space="preserve">LUVA SIMPLES PPR, F/F, SOLDAVEL, DN 32 MM, PARA AGUA QUENTE PREDIAL                                                                                                                                                                                                                                                                                                                                                                                                                                       </v>
          </cell>
          <cell r="C10594" t="str">
            <v xml:space="preserve">UN    </v>
          </cell>
          <cell r="D10594">
            <v>3.42</v>
          </cell>
        </row>
        <row r="10595">
          <cell r="A10595">
            <v>38442</v>
          </cell>
          <cell r="B10595" t="str">
            <v xml:space="preserve">LUVA SIMPLES PPR, F/F, SOLDAVEL, DN 40 MM, PARA AGUA QUENTE PREDIAL                                                                                                                                                                                                                                                                                                                                                                                                                                       </v>
          </cell>
          <cell r="C10595" t="str">
            <v xml:space="preserve">UN    </v>
          </cell>
          <cell r="D10595">
            <v>9.7200000000000006</v>
          </cell>
        </row>
        <row r="10596">
          <cell r="A10596">
            <v>38443</v>
          </cell>
          <cell r="B10596" t="str">
            <v xml:space="preserve">LUVA SIMPLES PPR, F/F, SOLDAVEL, DN 50 MM, PARA AGUA QUENTE PREDIAL                                                                                                                                                                                                                                                                                                                                                                                                                                       </v>
          </cell>
          <cell r="C10596" t="str">
            <v xml:space="preserve">UN    </v>
          </cell>
          <cell r="D10596">
            <v>11.79</v>
          </cell>
        </row>
        <row r="10597">
          <cell r="A10597">
            <v>38444</v>
          </cell>
          <cell r="B10597" t="str">
            <v xml:space="preserve">LUVA SIMPLES PPR, F/F, SOLDAVEL, DN 63 MM, PARA AGUA QUENTE PREDIAL                                                                                                                                                                                                                                                                                                                                                                                                                                       </v>
          </cell>
          <cell r="C10597" t="str">
            <v xml:space="preserve">UN    </v>
          </cell>
          <cell r="D10597">
            <v>19.809999999999999</v>
          </cell>
        </row>
        <row r="10598">
          <cell r="A10598">
            <v>38445</v>
          </cell>
          <cell r="B10598" t="str">
            <v xml:space="preserve">LUVA SIMPLES PPR, F/F, SOLDAVEL, DN 75 MM, PARA AGUA QUENTE PREDIAL                                                                                                                                                                                                                                                                                                                                                                                                                                       </v>
          </cell>
          <cell r="C10598" t="str">
            <v xml:space="preserve">UN    </v>
          </cell>
          <cell r="D10598">
            <v>36.729999999999997</v>
          </cell>
        </row>
        <row r="10599">
          <cell r="A10599">
            <v>38446</v>
          </cell>
          <cell r="B10599" t="str">
            <v xml:space="preserve">LUVA SIMPLES PPR, F/F, SOLDAVEL, DN 90 MM, PARA AGUA QUENTE PREDIAL                                                                                                                                                                                                                                                                                                                                                                                                                                       </v>
          </cell>
          <cell r="C10599" t="str">
            <v xml:space="preserve">UN    </v>
          </cell>
          <cell r="D10599">
            <v>60.12</v>
          </cell>
        </row>
        <row r="10600">
          <cell r="A10600">
            <v>3837</v>
          </cell>
          <cell r="B10600" t="str">
            <v xml:space="preserve">LUVA SIMPLES PVC PBA, JE, DN 100 / DE 110 MM, PARA REDE DE AGUA                                                                                                                                                                                                                                                                                                                                                                                                                                           </v>
          </cell>
          <cell r="C10600" t="str">
            <v xml:space="preserve">UN    </v>
          </cell>
          <cell r="D10600">
            <v>45.69</v>
          </cell>
        </row>
        <row r="10601">
          <cell r="A10601">
            <v>3845</v>
          </cell>
          <cell r="B10601" t="str">
            <v xml:space="preserve">LUVA SIMPLES PVC PBA, JE, DN 50 / DE 60 MM, PARA REDE DE AGUA                                                                                                                                                                                                                                                                                                                                                                                                                                             </v>
          </cell>
          <cell r="C10601" t="str">
            <v xml:space="preserve">UN    </v>
          </cell>
          <cell r="D10601">
            <v>16.690000000000001</v>
          </cell>
        </row>
        <row r="10602">
          <cell r="A10602">
            <v>11045</v>
          </cell>
          <cell r="B10602" t="str">
            <v xml:space="preserve">LUVA SIMPLES PVC PBA, JE, DN 75 / DE 85 MM, PARA REDE DE AGUA                                                                                                                                                                                                                                                                                                                                                                                                                                             </v>
          </cell>
          <cell r="C10602" t="str">
            <v xml:space="preserve">UN    </v>
          </cell>
          <cell r="D10602">
            <v>32.19</v>
          </cell>
        </row>
        <row r="10603">
          <cell r="A10603">
            <v>20170</v>
          </cell>
          <cell r="B10603" t="str">
            <v xml:space="preserve">LUVA SIMPLES, PVC SERIE R, 100 MM, PARA ESGOTO PREDIAL                                                                                                                                                                                                                                                                                                                                                                                                                                                    </v>
          </cell>
          <cell r="C10603" t="str">
            <v xml:space="preserve">UN    </v>
          </cell>
          <cell r="D10603">
            <v>17.46</v>
          </cell>
        </row>
        <row r="10604">
          <cell r="A10604">
            <v>20171</v>
          </cell>
          <cell r="B10604" t="str">
            <v xml:space="preserve">LUVA SIMPLES, PVC SERIE R, 150 MM, PARA ESGOTO PREDIAL                                                                                                                                                                                                                                                                                                                                                                                                                                                    </v>
          </cell>
          <cell r="C10604" t="str">
            <v xml:space="preserve">UN    </v>
          </cell>
          <cell r="D10604">
            <v>50.35</v>
          </cell>
        </row>
        <row r="10605">
          <cell r="A10605">
            <v>20167</v>
          </cell>
          <cell r="B10605" t="str">
            <v xml:space="preserve">LUVA SIMPLES, PVC SERIE R, 40 MM, PARA ESGOTO PREDIAL                                                                                                                                                                                                                                                                                                                                                                                                                                                     </v>
          </cell>
          <cell r="C10605" t="str">
            <v xml:space="preserve">UN    </v>
          </cell>
          <cell r="D10605">
            <v>6.33</v>
          </cell>
        </row>
        <row r="10606">
          <cell r="A10606">
            <v>20168</v>
          </cell>
          <cell r="B10606" t="str">
            <v xml:space="preserve">LUVA SIMPLES, PVC SERIE R, 50 MM, PARA ESGOTO PREDIAL                                                                                                                                                                                                                                                                                                                                                                                                                                                     </v>
          </cell>
          <cell r="C10606" t="str">
            <v xml:space="preserve">UN    </v>
          </cell>
          <cell r="D10606">
            <v>13.03</v>
          </cell>
        </row>
        <row r="10607">
          <cell r="A10607">
            <v>20169</v>
          </cell>
          <cell r="B10607" t="str">
            <v xml:space="preserve">LUVA SIMPLES, PVC SERIE R, 75 MM, PARA ESGOTO PREDIAL                                                                                                                                                                                                                                                                                                                                                                                                                                                     </v>
          </cell>
          <cell r="C10607" t="str">
            <v xml:space="preserve">UN    </v>
          </cell>
          <cell r="D10607">
            <v>15.21</v>
          </cell>
        </row>
        <row r="10608">
          <cell r="A10608">
            <v>3899</v>
          </cell>
          <cell r="B10608" t="str">
            <v xml:space="preserve">LUVA SIMPLES, PVC, SOLDAVEL, DN 100 MM, SERIE NORMAL, PARA ESGOTO PREDIAL                                                                                                                                                                                                                                                                                                                                                                                                                                 </v>
          </cell>
          <cell r="C10608" t="str">
            <v xml:space="preserve">UN    </v>
          </cell>
          <cell r="D10608">
            <v>8.43</v>
          </cell>
        </row>
        <row r="10609">
          <cell r="A10609">
            <v>38676</v>
          </cell>
          <cell r="B10609" t="str">
            <v xml:space="preserve">LUVA SIMPLES, PVC, SOLDAVEL, DN 150 MM, SERIE NORMAL, PARA ESGOTO PREDIAL                                                                                                                                                                                                                                                                                                                                                                                                                                 </v>
          </cell>
          <cell r="C10609" t="str">
            <v xml:space="preserve">UN    </v>
          </cell>
          <cell r="D10609">
            <v>42.19</v>
          </cell>
        </row>
        <row r="10610">
          <cell r="A10610">
            <v>3897</v>
          </cell>
          <cell r="B10610" t="str">
            <v xml:space="preserve">LUVA SIMPLES, PVC, SOLDAVEL, DN 40 MM, SERIE NORMAL, PARA ESGOTO PREDIAL                                                                                                                                                                                                                                                                                                                                                                                                                                  </v>
          </cell>
          <cell r="C10610" t="str">
            <v xml:space="preserve">UN    </v>
          </cell>
          <cell r="D10610">
            <v>2.06</v>
          </cell>
        </row>
        <row r="10611">
          <cell r="A10611">
            <v>3875</v>
          </cell>
          <cell r="B10611" t="str">
            <v xml:space="preserve">LUVA SIMPLES, PVC, SOLDAVEL, DN 50 MM, SERIE NORMAL, PARA ESGOTO PREDIAL                                                                                                                                                                                                                                                                                                                                                                                                                                  </v>
          </cell>
          <cell r="C10611" t="str">
            <v xml:space="preserve">UN    </v>
          </cell>
          <cell r="D10611">
            <v>4.25</v>
          </cell>
        </row>
        <row r="10612">
          <cell r="A10612">
            <v>3898</v>
          </cell>
          <cell r="B10612" t="str">
            <v xml:space="preserve">LUVA SIMPLES, PVC, SOLDAVEL, DN 75 MM, SERIE NORMAL, PARA ESGOTO PREDIAL                                                                                                                                                                                                                                                                                                                                                                                                                                  </v>
          </cell>
          <cell r="C10612" t="str">
            <v xml:space="preserve">UN    </v>
          </cell>
          <cell r="D10612">
            <v>8.6300000000000008</v>
          </cell>
        </row>
        <row r="10613">
          <cell r="A10613">
            <v>3855</v>
          </cell>
          <cell r="B10613" t="str">
            <v xml:space="preserve">LUVA SOLDAVEL COM BUCHA DE LATAO, PVC, 20 MM X 1/2"                                                                                                                                                                                                                                                                                                                                                                                                                                                       </v>
          </cell>
          <cell r="C10613" t="str">
            <v xml:space="preserve">UN    </v>
          </cell>
          <cell r="D10613">
            <v>6.2</v>
          </cell>
        </row>
        <row r="10614">
          <cell r="A10614">
            <v>3874</v>
          </cell>
          <cell r="B10614" t="str">
            <v xml:space="preserve">LUVA SOLDAVEL COM BUCHA DE LATAO, PVC, 25 MM X 1/2"                                                                                                                                                                                                                                                                                                                                                                                                                                                       </v>
          </cell>
          <cell r="C10614" t="str">
            <v xml:space="preserve">UN    </v>
          </cell>
          <cell r="D10614">
            <v>7.19</v>
          </cell>
        </row>
        <row r="10615">
          <cell r="A10615">
            <v>3870</v>
          </cell>
          <cell r="B10615" t="str">
            <v xml:space="preserve">LUVA SOLDAVEL COM BUCHA DE LATAO, PVC, 25 MM X 3/4"                                                                                                                                                                                                                                                                                                                                                                                                                                                       </v>
          </cell>
          <cell r="C10615" t="str">
            <v xml:space="preserve">UN    </v>
          </cell>
          <cell r="D10615">
            <v>7.89</v>
          </cell>
        </row>
        <row r="10616">
          <cell r="A10616">
            <v>38678</v>
          </cell>
          <cell r="B10616" t="str">
            <v xml:space="preserve">LUVA SOLDAVEL COM BUCHA DE LATAO, PVC, 32 MM X 1"                                                                                                                                                                                                                                                                                                                                                                                                                                                         </v>
          </cell>
          <cell r="C10616" t="str">
            <v xml:space="preserve">UN    </v>
          </cell>
          <cell r="D10616">
            <v>20.88</v>
          </cell>
        </row>
        <row r="10617">
          <cell r="A10617">
            <v>3859</v>
          </cell>
          <cell r="B10617" t="str">
            <v xml:space="preserve">LUVA SOLDAVEL COM ROSCA, PVC, 20 MM X 1/2", PARA AGUA FRIA PREDIAL                                                                                                                                                                                                                                                                                                                                                                                                                                        </v>
          </cell>
          <cell r="C10617" t="str">
            <v xml:space="preserve">UN    </v>
          </cell>
          <cell r="D10617">
            <v>1.59</v>
          </cell>
        </row>
        <row r="10618">
          <cell r="A10618">
            <v>3856</v>
          </cell>
          <cell r="B10618" t="str">
            <v xml:space="preserve">LUVA SOLDAVEL COM ROSCA, PVC, 25 MM X 1/2", PARA AGUA FRIA PREDIAL                                                                                                                                                                                                                                                                                                                                                                                                                                        </v>
          </cell>
          <cell r="C10618" t="str">
            <v xml:space="preserve">UN    </v>
          </cell>
          <cell r="D10618">
            <v>2.2000000000000002</v>
          </cell>
        </row>
        <row r="10619">
          <cell r="A10619">
            <v>3906</v>
          </cell>
          <cell r="B10619" t="str">
            <v xml:space="preserve">LUVA SOLDAVEL COM ROSCA, PVC, 25 MM X 3/4", PARA AGUA FRIA PREDIAL                                                                                                                                                                                                                                                                                                                                                                                                                                        </v>
          </cell>
          <cell r="C10619" t="str">
            <v xml:space="preserve">UN    </v>
          </cell>
          <cell r="D10619">
            <v>1.82</v>
          </cell>
        </row>
        <row r="10620">
          <cell r="A10620">
            <v>3860</v>
          </cell>
          <cell r="B10620" t="str">
            <v xml:space="preserve">LUVA SOLDAVEL COM ROSCA, PVC, 32 MM X 1", PARA AGUA FRIA PREDIAL                                                                                                                                                                                                                                                                                                                                                                                                                                          </v>
          </cell>
          <cell r="C10620" t="str">
            <v xml:space="preserve">UN    </v>
          </cell>
          <cell r="D10620">
            <v>5.41</v>
          </cell>
        </row>
        <row r="10621">
          <cell r="A10621">
            <v>3905</v>
          </cell>
          <cell r="B10621" t="str">
            <v xml:space="preserve">LUVA SOLDAVEL COM ROSCA, PVC, 40 MM X 1 1/4", PARA AGUA FRIA PREDIAL                                                                                                                                                                                                                                                                                                                                                                                                                                      </v>
          </cell>
          <cell r="C10621" t="str">
            <v xml:space="preserve">UN    </v>
          </cell>
          <cell r="D10621">
            <v>12.41</v>
          </cell>
        </row>
        <row r="10622">
          <cell r="A10622">
            <v>3871</v>
          </cell>
          <cell r="B10622" t="str">
            <v xml:space="preserve">LUVA SOLDAVEL COM ROSCA, PVC, 50 MM X 1 1/2", PARA AGUA FRIA PREDIAL                                                                                                                                                                                                                                                                                                                                                                                                                                      </v>
          </cell>
          <cell r="C10622" t="str">
            <v xml:space="preserve">UN    </v>
          </cell>
          <cell r="D10622">
            <v>21.95</v>
          </cell>
        </row>
        <row r="10623">
          <cell r="A10623">
            <v>39292</v>
          </cell>
          <cell r="B10623" t="str">
            <v xml:space="preserve">LUVA/UNIAO DE REDUCAO METALICA, PARA CONEXAO COM ANEL DESLIZANTE, DN 20 X 16 MM, EM TUBO PEX PARA INST. AGUA QUENTE/FRIA                                                                                                                                                                                                                                                                                                                                                                                  </v>
          </cell>
          <cell r="C10623" t="str">
            <v xml:space="preserve">UN    </v>
          </cell>
          <cell r="D10623">
            <v>8.67</v>
          </cell>
        </row>
        <row r="10624">
          <cell r="A10624">
            <v>39293</v>
          </cell>
          <cell r="B10624" t="str">
            <v xml:space="preserve">LUVA/UNIAO DE REDUCAO METALICA, PARA CONEXAO COM ANEL DESLIZANTE, DN 25 X 16 MM, EM TUBO PEX PARA INST. AGUA QUENTE/FRIA                                                                                                                                                                                                                                                                                                                                                                                  </v>
          </cell>
          <cell r="C10624" t="str">
            <v xml:space="preserve">UN    </v>
          </cell>
          <cell r="D10624">
            <v>13.48</v>
          </cell>
        </row>
        <row r="10625">
          <cell r="A10625">
            <v>39294</v>
          </cell>
          <cell r="B10625" t="str">
            <v xml:space="preserve">LUVA/UNIAO DE REDUCAO METALICA, PARA CONEXAO COM ANEL DESLIZANTE, DN 25 X 20 MM, EM TUBO PEX PARA INST. AGUA QUENTE/FRIA                                                                                                                                                                                                                                                                                                                                                                                  </v>
          </cell>
          <cell r="C10625" t="str">
            <v xml:space="preserve">UN    </v>
          </cell>
          <cell r="D10625">
            <v>14.41</v>
          </cell>
        </row>
        <row r="10626">
          <cell r="A10626">
            <v>39295</v>
          </cell>
          <cell r="B10626" t="str">
            <v xml:space="preserve">LUVA/UNIAO DE REDUCAO METALICA, PARA CONEXAO COM ANEL DESLIZANTE, DN 32 X 25 MM, EM TUBO PEX PARA INST. AGUA QUENTE/FRIA                                                                                                                                                                                                                                                                                                                                                                                  </v>
          </cell>
          <cell r="C10626" t="str">
            <v xml:space="preserve">UN    </v>
          </cell>
          <cell r="D10626">
            <v>19.809999999999999</v>
          </cell>
        </row>
        <row r="10627">
          <cell r="A10627">
            <v>39312</v>
          </cell>
          <cell r="B10627" t="str">
            <v xml:space="preserve">LUVA/UNIAO DE REDUCAO, PLASTICA, PARA CONEXAO COM CRIMPAGEM, DN 20 X 16 MM, EM TUBO PEX PARA INST. AGUA QUENTE/FRIA                                                                                                                                                                                                                                                                                                                                                                                       </v>
          </cell>
          <cell r="C10627" t="str">
            <v xml:space="preserve">UN    </v>
          </cell>
          <cell r="D10627">
            <v>13.3</v>
          </cell>
        </row>
        <row r="10628">
          <cell r="A10628">
            <v>39313</v>
          </cell>
          <cell r="B10628" t="str">
            <v xml:space="preserve">LUVA/UNIAO DE REDUCAO, PLASTICA, PARA CONEXAO COM CRIMPAGEM, DN 25 X 16 MM, EM TUBO PEX PARA INST. AGUA QUENTE/FRIA                                                                                                                                                                                                                                                                                                                                                                                       </v>
          </cell>
          <cell r="C10628" t="str">
            <v xml:space="preserve">UN    </v>
          </cell>
          <cell r="D10628">
            <v>17.86</v>
          </cell>
        </row>
        <row r="10629">
          <cell r="A10629">
            <v>39314</v>
          </cell>
          <cell r="B10629" t="str">
            <v xml:space="preserve">LUVA/UNIAO DE REDUCAO, PLASTICA, PARA CONEXAO COM CRIMPAGEM, DN 32 X 25 MM, EM TUBO PEX PARA INST. AGUA QUENTE/FRIA                                                                                                                                                                                                                                                                                                                                                                                       </v>
          </cell>
          <cell r="C10629" t="str">
            <v xml:space="preserve">UN    </v>
          </cell>
          <cell r="D10629">
            <v>26.28</v>
          </cell>
        </row>
        <row r="10630">
          <cell r="A10630">
            <v>39296</v>
          </cell>
          <cell r="B10630" t="str">
            <v xml:space="preserve">LUVA/UNIAO METALICA, PARA CONEXAO COM ANEL DESLIZANTE, DN 16 MM, EM TUBO PEX PARA INST. AGUA QUENTE/FRIA                                                                                                                                                                                                                                                                                                                                                                                                  </v>
          </cell>
          <cell r="C10630" t="str">
            <v xml:space="preserve">UN    </v>
          </cell>
          <cell r="D10630">
            <v>7.91</v>
          </cell>
        </row>
        <row r="10631">
          <cell r="A10631">
            <v>39297</v>
          </cell>
          <cell r="B10631" t="str">
            <v xml:space="preserve">LUVA/UNIAO METALICA, PARA CONEXAO COM ANEL DESLIZANTE, DN 20 MM, EM TUBO PEX PARA INST. AGUA QUENTE/FRIA                                                                                                                                                                                                                                                                                                                                                                                                  </v>
          </cell>
          <cell r="C10631" t="str">
            <v xml:space="preserve">UN    </v>
          </cell>
          <cell r="D10631">
            <v>10.72</v>
          </cell>
        </row>
        <row r="10632">
          <cell r="A10632">
            <v>39298</v>
          </cell>
          <cell r="B10632" t="str">
            <v xml:space="preserve">LUVA/UNIAO METALICA, PARA CONEXAO COM ANEL DESLIZANTE, DN 25 MM, EM TUBO PEX PARA INST. AGUA QUENTE/FRIA                                                                                                                                                                                                                                                                                                                                                                                                  </v>
          </cell>
          <cell r="C10632" t="str">
            <v xml:space="preserve">UN    </v>
          </cell>
          <cell r="D10632">
            <v>20.59</v>
          </cell>
        </row>
        <row r="10633">
          <cell r="A10633">
            <v>39299</v>
          </cell>
          <cell r="B10633" t="str">
            <v xml:space="preserve">LUVA/UNIAO METALICA, PARA CONEXAO COM ANEL DESLIZANTE, DN 32 MM, EM TUBO PEX PARA INST. AGUA QUENTE/FRIA                                                                                                                                                                                                                                                                                                                                                                                                  </v>
          </cell>
          <cell r="C10633" t="str">
            <v xml:space="preserve">UN    </v>
          </cell>
          <cell r="D10633">
            <v>24.4</v>
          </cell>
        </row>
        <row r="10634">
          <cell r="A10634">
            <v>39308</v>
          </cell>
          <cell r="B10634" t="str">
            <v xml:space="preserve">LUVA/UNIAO, PLASTICA, PARA CONEXAO COM CRIMPAGEM, DN 16 MM, EM TUBO PEX PARA INST. AGUA QUENTE/FRIA                                                                                                                                                                                                                                                                                                                                                                                                       </v>
          </cell>
          <cell r="C10634" t="str">
            <v xml:space="preserve">UN    </v>
          </cell>
          <cell r="D10634">
            <v>6.6</v>
          </cell>
        </row>
        <row r="10635">
          <cell r="A10635">
            <v>39309</v>
          </cell>
          <cell r="B10635" t="str">
            <v xml:space="preserve">LUVA/UNIAO, PLASTICA, PARA CONEXAO COM CRIMPAGEM, DN 20 MM, EM TUBO PEX PARA INST. AGUA QUENTE/FRIA                                                                                                                                                                                                                                                                                                                                                                                                       </v>
          </cell>
          <cell r="C10635" t="str">
            <v xml:space="preserve">UN    </v>
          </cell>
          <cell r="D10635">
            <v>7.52</v>
          </cell>
        </row>
        <row r="10636">
          <cell r="A10636">
            <v>39310</v>
          </cell>
          <cell r="B10636" t="str">
            <v xml:space="preserve">LUVA/UNIAO, PLASTICA, PARA CONEXAO COM CRIMPAGEM, DN 25 MM, EM TUBO PEX PARA INST. AGUA QUENTE/FRIA                                                                                                                                                                                                                                                                                                                                                                                                       </v>
          </cell>
          <cell r="C10636" t="str">
            <v xml:space="preserve">UN    </v>
          </cell>
          <cell r="D10636">
            <v>14.04</v>
          </cell>
        </row>
        <row r="10637">
          <cell r="A10637">
            <v>39311</v>
          </cell>
          <cell r="B10637" t="str">
            <v xml:space="preserve">LUVA/UNIAO, PLASTICA, PARA CONEXAO COM CRIMPAGEM, DN 32 MM, EM TUBO PEX PARA INST. AGUA QUENTE/FRIA                                                                                                                                                                                                                                                                                                                                                                                                       </v>
          </cell>
          <cell r="C10637" t="str">
            <v xml:space="preserve">UN    </v>
          </cell>
          <cell r="D10637">
            <v>19.88</v>
          </cell>
        </row>
        <row r="10638">
          <cell r="A10638">
            <v>37427</v>
          </cell>
          <cell r="B10638" t="str">
            <v xml:space="preserve">LUVA, PEAD PE 100, DE 125 MM, PARA ELETROFUSAO                                                                                                                                                                                                                                                                                                                                                                                                                                                            </v>
          </cell>
          <cell r="C10638" t="str">
            <v xml:space="preserve">UN    </v>
          </cell>
          <cell r="D10638">
            <v>59.52</v>
          </cell>
        </row>
        <row r="10639">
          <cell r="A10639">
            <v>37424</v>
          </cell>
          <cell r="B10639" t="str">
            <v xml:space="preserve">LUVA, PEAD PE 100, DE 20 MM, PARA ELETROFUSAO                                                                                                                                                                                                                                                                                                                                                                                                                                                             </v>
          </cell>
          <cell r="C10639" t="str">
            <v xml:space="preserve">UN    </v>
          </cell>
          <cell r="D10639">
            <v>11.47</v>
          </cell>
        </row>
        <row r="10640">
          <cell r="A10640">
            <v>37428</v>
          </cell>
          <cell r="B10640" t="str">
            <v xml:space="preserve">LUVA, PEAD PE 100, DE 200 MM, PARA ELETROFUSAO                                                                                                                                                                                                                                                                                                                                                                                                                                                            </v>
          </cell>
          <cell r="C10640" t="str">
            <v xml:space="preserve">UN    </v>
          </cell>
          <cell r="D10640">
            <v>205.14</v>
          </cell>
        </row>
        <row r="10641">
          <cell r="A10641">
            <v>37425</v>
          </cell>
          <cell r="B10641" t="str">
            <v xml:space="preserve">LUVA, PEAD PE 100, DE 32 MM, PARA ELETROFUSAO                                                                                                                                                                                                                                                                                                                                                                                                                                                             </v>
          </cell>
          <cell r="C10641" t="str">
            <v xml:space="preserve">UN    </v>
          </cell>
          <cell r="D10641">
            <v>12.36</v>
          </cell>
        </row>
        <row r="10642">
          <cell r="A10642">
            <v>37429</v>
          </cell>
          <cell r="B10642" t="str">
            <v xml:space="preserve">LUVA, PEAD PE 100, DE 400 MM, PARA ELETROFUSAO                                                                                                                                                                                                                                                                                                                                                                                                                                                            </v>
          </cell>
          <cell r="C10642" t="str">
            <v xml:space="preserve">UN    </v>
          </cell>
          <cell r="D10642">
            <v>2594.1799999999998</v>
          </cell>
        </row>
        <row r="10643">
          <cell r="A10643">
            <v>37426</v>
          </cell>
          <cell r="B10643" t="str">
            <v xml:space="preserve">LUVA, PEAD PE 100, DE 63 MM, PARA ELETROFUSAO                                                                                                                                                                                                                                                                                                                                                                                                                                                             </v>
          </cell>
          <cell r="C10643" t="str">
            <v xml:space="preserve">UN    </v>
          </cell>
          <cell r="D10643">
            <v>24.95</v>
          </cell>
        </row>
        <row r="10644">
          <cell r="A10644">
            <v>11519</v>
          </cell>
          <cell r="B10644" t="str">
            <v xml:space="preserve">MACANETA ALAVANCA RETA OCA, EM ZAMAC COM ACABAMENTO CROMADO, COMPRIMENTO APROX DE 15 CM                                                                                                                                                                                                                                                                                                                                                                                                                   </v>
          </cell>
          <cell r="C10644" t="str">
            <v xml:space="preserve">PAR   </v>
          </cell>
          <cell r="D10644">
            <v>43.49</v>
          </cell>
        </row>
        <row r="10645">
          <cell r="A10645">
            <v>11520</v>
          </cell>
          <cell r="B10645" t="str">
            <v xml:space="preserve">MACANETA ALAVANCA, RETA SIMPLES / OCA, CROMADA, COMPRIMENTO DE 10 A 16 CM, ACABAMENTO PADRAO POPULAR - SOMENTE MACANETAS                                                                                                                                                                                                                                                                                                                                                                                  </v>
          </cell>
          <cell r="C10645" t="str">
            <v xml:space="preserve">PAR   </v>
          </cell>
          <cell r="D10645">
            <v>20.11</v>
          </cell>
        </row>
        <row r="10646">
          <cell r="A10646">
            <v>11518</v>
          </cell>
          <cell r="B10646" t="str">
            <v xml:space="preserve">MACANETA BOLA, EM ZAMAC COM ACABAMENTO CROMADO, DIAMETRO DE APROX 2 1/2"                                                                                                                                                                                                                                                                                                                                                                                                                                  </v>
          </cell>
          <cell r="C10646" t="str">
            <v xml:space="preserve">PAR   </v>
          </cell>
          <cell r="D10646">
            <v>73.12</v>
          </cell>
        </row>
        <row r="10647">
          <cell r="A10647">
            <v>38473</v>
          </cell>
          <cell r="B10647" t="str">
            <v xml:space="preserve">MACARICO DE SOLDA 201 PARA EXTENSAO GLP OU ACETILENO                                                                                                                                                                                                                                                                                                                                                                                                                                                      </v>
          </cell>
          <cell r="C10647" t="str">
            <v xml:space="preserve">UN    </v>
          </cell>
          <cell r="D10647">
            <v>167.23</v>
          </cell>
        </row>
        <row r="10648">
          <cell r="A10648">
            <v>4244</v>
          </cell>
          <cell r="B10648" t="str">
            <v xml:space="preserve">MACARIQUEIRO (HORISTA)                                                                                                                                                                                                                                                                                                                                                                                                                                                                                    </v>
          </cell>
          <cell r="C10648" t="str">
            <v xml:space="preserve">H     </v>
          </cell>
          <cell r="D10648">
            <v>20.64</v>
          </cell>
        </row>
        <row r="10649">
          <cell r="A10649">
            <v>40977</v>
          </cell>
          <cell r="B10649" t="str">
            <v xml:space="preserve">MACARIQUEIRO (MENSALISTA)                                                                                                                                                                                                                                                                                                                                                                                                                                                                                 </v>
          </cell>
          <cell r="C10649" t="str">
            <v xml:space="preserve">MES   </v>
          </cell>
          <cell r="D10649">
            <v>3619.27</v>
          </cell>
        </row>
        <row r="10650">
          <cell r="A10650">
            <v>4115</v>
          </cell>
          <cell r="B10650" t="str">
            <v xml:space="preserve">MADEIRA ROLICA TRATADA, D = 12 A 15 CM, H = 3,00 M, EM EUCALIPTO OU EQUIVALENTE DA REGIAO                                                                                                                                                                                                                                                                                                                                                                                                                 </v>
          </cell>
          <cell r="C10650" t="str">
            <v xml:space="preserve">M     </v>
          </cell>
          <cell r="D10650">
            <v>26.13</v>
          </cell>
        </row>
        <row r="10651">
          <cell r="A10651">
            <v>4119</v>
          </cell>
          <cell r="B10651" t="str">
            <v xml:space="preserve">MADEIRA ROLICA TRATADA, D = 16 A 20 CM, H = 6,00 M, EM EUCALIPTO OU EQUIVALENTE DA REGIAO                                                                                                                                                                                                                                                                                                                                                                                                                 </v>
          </cell>
          <cell r="C10651" t="str">
            <v xml:space="preserve">M     </v>
          </cell>
          <cell r="D10651">
            <v>52.78</v>
          </cell>
        </row>
        <row r="10652">
          <cell r="A10652">
            <v>2794</v>
          </cell>
          <cell r="B10652" t="str">
            <v xml:space="preserve">MADEIRA ROLICA TRATADA, D = 25 A 29 CM, H = 6,50 M, EM EUCALIPTO OU EQUIVALENTE DA REGIAO                                                                                                                                                                                                                                                                                                                                                                                                                 </v>
          </cell>
          <cell r="C10652" t="str">
            <v xml:space="preserve">M     </v>
          </cell>
          <cell r="D10652">
            <v>140.02000000000001</v>
          </cell>
        </row>
        <row r="10653">
          <cell r="A10653">
            <v>2788</v>
          </cell>
          <cell r="B10653" t="str">
            <v xml:space="preserve">MADEIRA ROLICA TRATADA, D = 30 A 34 CM, H = 6,50 M, EM EUCALIPTO OU EQUIVALENTE DA REGIAO                                                                                                                                                                                                                                                                                                                                                                                                                 </v>
          </cell>
          <cell r="C10653" t="str">
            <v xml:space="preserve">M     </v>
          </cell>
          <cell r="D10653">
            <v>203.98</v>
          </cell>
        </row>
        <row r="10654">
          <cell r="A10654">
            <v>4006</v>
          </cell>
          <cell r="B10654" t="str">
            <v xml:space="preserve">MADEIRA SERRADA EM PINUS, MISTA OU EQUIVALENTE DA REGIAO - BRUTA                                                                                                                                                                                                                                                                                                                                                                                                                                          </v>
          </cell>
          <cell r="C10654" t="str">
            <v xml:space="preserve">M3    </v>
          </cell>
          <cell r="D10654">
            <v>1805.36</v>
          </cell>
        </row>
        <row r="10655">
          <cell r="A10655">
            <v>36151</v>
          </cell>
          <cell r="B10655" t="str">
            <v xml:space="preserve">MANGOTE DE SEGURANCA EM RASPA DE COURO                                                                                                                                                                                                                                                                                                                                                                                                                                                                    </v>
          </cell>
          <cell r="C10655" t="str">
            <v xml:space="preserve">UN    </v>
          </cell>
          <cell r="D10655">
            <v>27.98</v>
          </cell>
        </row>
        <row r="10656">
          <cell r="A10656">
            <v>37461</v>
          </cell>
          <cell r="B10656" t="str">
            <v xml:space="preserve">MANGUEIRA CRISTAL TRANCADA, PVC COM REFORCO, COM PRESSAO DE TRABALHO (PT) 250 LBS/POL2, DE 3/4" X *2,8* MM                                                                                                                                                                                                                                                                                                                                                                                                </v>
          </cell>
          <cell r="C10656" t="str">
            <v xml:space="preserve">M     </v>
          </cell>
          <cell r="D10656">
            <v>16.14</v>
          </cell>
        </row>
        <row r="10657">
          <cell r="A10657">
            <v>37460</v>
          </cell>
          <cell r="B10657" t="str">
            <v xml:space="preserve">MANGUEIRA CRISTAL TRANCADA, PVC COM REFORCO, PRESSAO DE TRABALHO (PT) 250 LBS/POL2, DE 1" X *3,1* MM                                                                                                                                                                                                                                                                                                                                                                                                      </v>
          </cell>
          <cell r="C10657" t="str">
            <v xml:space="preserve">M     </v>
          </cell>
          <cell r="D10657">
            <v>22.04</v>
          </cell>
        </row>
        <row r="10658">
          <cell r="A10658">
            <v>37458</v>
          </cell>
          <cell r="B10658" t="str">
            <v xml:space="preserve">MANGUEIRA CRISTAL, LISA, PVC TRANSPARENTE, 1/2" X 2 MM                                                                                                                                                                                                                                                                                                                                                                                                                                                    </v>
          </cell>
          <cell r="C10658" t="str">
            <v xml:space="preserve">M     </v>
          </cell>
          <cell r="D10658">
            <v>6.46</v>
          </cell>
        </row>
        <row r="10659">
          <cell r="A10659">
            <v>37454</v>
          </cell>
          <cell r="B10659" t="str">
            <v xml:space="preserve">MANGUEIRA CRISTAL, LISA, PVC TRANSPARENTE, 1/4" X1 MM                                                                                                                                                                                                                                                                                                                                                                                                                                                     </v>
          </cell>
          <cell r="C10659" t="str">
            <v xml:space="preserve">M     </v>
          </cell>
          <cell r="D10659">
            <v>1.69</v>
          </cell>
        </row>
        <row r="10660">
          <cell r="A10660">
            <v>37455</v>
          </cell>
          <cell r="B10660" t="str">
            <v xml:space="preserve">MANGUEIRA CRISTAL, LISA, PVC TRANSPARENTE, 1/4" X1,5 MM                                                                                                                                                                                                                                                                                                                                                                                                                                                   </v>
          </cell>
          <cell r="C10660" t="str">
            <v xml:space="preserve">M     </v>
          </cell>
          <cell r="D10660">
            <v>2.85</v>
          </cell>
        </row>
        <row r="10661">
          <cell r="A10661">
            <v>37459</v>
          </cell>
          <cell r="B10661" t="str">
            <v xml:space="preserve">MANGUEIRA CRISTAL, LISA, PVC TRANSPARENTE, 3/4" X 2 MM                                                                                                                                                                                                                                                                                                                                                                                                                                                    </v>
          </cell>
          <cell r="C10661" t="str">
            <v xml:space="preserve">M     </v>
          </cell>
          <cell r="D10661">
            <v>9.07</v>
          </cell>
        </row>
        <row r="10662">
          <cell r="A10662">
            <v>37457</v>
          </cell>
          <cell r="B10662" t="str">
            <v xml:space="preserve">MANGUEIRA CRISTAL, LISA, PVC TRANSPARENTE, 3/8" X 1,5 MM                                                                                                                                                                                                                                                                                                                                                                                                                                                  </v>
          </cell>
          <cell r="C10662" t="str">
            <v xml:space="preserve">M     </v>
          </cell>
          <cell r="D10662">
            <v>4.3499999999999996</v>
          </cell>
        </row>
        <row r="10663">
          <cell r="A10663">
            <v>37456</v>
          </cell>
          <cell r="B10663" t="str">
            <v xml:space="preserve">MANGUEIRA CRISTAL, LISA, PVC TRANSPARENTE, 5/16" X 1 MM                                                                                                                                                                                                                                                                                                                                                                                                                                                   </v>
          </cell>
          <cell r="C10663" t="str">
            <v xml:space="preserve">M     </v>
          </cell>
          <cell r="D10663">
            <v>2.29</v>
          </cell>
        </row>
        <row r="10664">
          <cell r="A10664">
            <v>21029</v>
          </cell>
          <cell r="B10664" t="str">
            <v xml:space="preserve">MANGUEIRA DE INCENDIO, TIPO 1, DE 1 1/2", COMPRIMENTO = 15 M, TECIDO EM FIO DE POLIESTER E TUBO INTERNO EM BORRACHA SINTETICA, COM UNIOES ENGATE RAPIDO                                                                                                                                                                                                                                                                                                                                                   </v>
          </cell>
          <cell r="C10664" t="str">
            <v xml:space="preserve">UN    </v>
          </cell>
          <cell r="D10664">
            <v>350.06</v>
          </cell>
        </row>
        <row r="10665">
          <cell r="A10665">
            <v>21030</v>
          </cell>
          <cell r="B10665" t="str">
            <v xml:space="preserve">MANGUEIRA DE INCENDIO, TIPO 1, DE 1 1/2", COMPRIMENTO = 20 M, TECIDO EM FIO DE POLIESTER E TUBO INTERNO EM BORRACHA SINTETICA, COM UNIOES ENGATE RAPIDO                                                                                                                                                                                                                                                                                                                                                   </v>
          </cell>
          <cell r="C10665" t="str">
            <v xml:space="preserve">UN    </v>
          </cell>
          <cell r="D10665">
            <v>431.5</v>
          </cell>
        </row>
        <row r="10666">
          <cell r="A10666">
            <v>21031</v>
          </cell>
          <cell r="B10666" t="str">
            <v xml:space="preserve">MANGUEIRA DE INCENDIO, TIPO 1, DE 1 1/2", COMPRIMENTO = 25 M, TECIDO EM FIO DE POLIESTER E TUBO INTERNO EM BORRACHA SINTETICA, COM UNIOES ENGATE RAPIDO                                                                                                                                                                                                                                                                                                                                                   </v>
          </cell>
          <cell r="C10666" t="str">
            <v xml:space="preserve">UN    </v>
          </cell>
          <cell r="D10666">
            <v>537.22</v>
          </cell>
        </row>
        <row r="10667">
          <cell r="A10667">
            <v>21032</v>
          </cell>
          <cell r="B10667" t="str">
            <v xml:space="preserve">MANGUEIRA DE INCENDIO, TIPO 1, DE 1 1/2", COMPRIMENTO = 30 M, TECIDO EM FIO DE POLIESTER E TUBO INTERNO EM BORRACHA SINTETICA, COM UNIOES ENGATE RAPIDO                                                                                                                                                                                                                                                                                                                                                   </v>
          </cell>
          <cell r="C10667" t="str">
            <v xml:space="preserve">UN    </v>
          </cell>
          <cell r="D10667">
            <v>573.61</v>
          </cell>
        </row>
        <row r="10668">
          <cell r="A10668">
            <v>37527</v>
          </cell>
          <cell r="B10668" t="str">
            <v xml:space="preserve">MANGUEIRA DE INCENDIO, TIPO 2, DE 1 1/2", COMPRIMENTO = 15 M, TECIDO EM FIO DE POLIESTER E TUBO INTERNO EM BORRACHA SINTETICA, COM UNIOES ENGATE RAPIDO                                                                                                                                                                                                                                                                                                                                                   </v>
          </cell>
          <cell r="C10668" t="str">
            <v xml:space="preserve">UN    </v>
          </cell>
          <cell r="D10668">
            <v>518.15</v>
          </cell>
        </row>
        <row r="10669">
          <cell r="A10669">
            <v>37528</v>
          </cell>
          <cell r="B10669" t="str">
            <v xml:space="preserve">MANGUEIRA DE INCENDIO, TIPO 2, DE 1 1/2", COMPRIMENTO = 20 M, TECIDO EM FIO DE POLIESTER E TUBO INTERNO EM BORRACHA SINTETICA, COM UNIOES                                                                                                                                                                                                                                                                                                                                                                 </v>
          </cell>
          <cell r="C10669" t="str">
            <v xml:space="preserve">UN    </v>
          </cell>
          <cell r="D10669">
            <v>617.79999999999995</v>
          </cell>
        </row>
        <row r="10670">
          <cell r="A10670">
            <v>37529</v>
          </cell>
          <cell r="B10670" t="str">
            <v xml:space="preserve">MANGUEIRA DE INCENDIO, TIPO 2, DE 1 1/2", COMPRIMENTO = 25 M, TECIDO EM FIO DE POLIESTER E TUBO INTERNO EM BORRACHA SINTETICA, COM UNIOES                                                                                                                                                                                                                                                                                                                                                                 </v>
          </cell>
          <cell r="C10670" t="str">
            <v xml:space="preserve">UN    </v>
          </cell>
          <cell r="D10670">
            <v>623.86</v>
          </cell>
        </row>
        <row r="10671">
          <cell r="A10671">
            <v>37530</v>
          </cell>
          <cell r="B10671" t="str">
            <v xml:space="preserve">MANGUEIRA DE INCENDIO, TIPO 2, DE 1 1/2", COMPRIMENTO = 30 M, TECIDO EM FIO DE POLIESTER E TUBO INTERNO EM BORRACHA SINTETICA, COM UNIOES                                                                                                                                                                                                                                                                                                                                                                 </v>
          </cell>
          <cell r="C10671" t="str">
            <v xml:space="preserve">UN    </v>
          </cell>
          <cell r="D10671">
            <v>814.49</v>
          </cell>
        </row>
        <row r="10672">
          <cell r="A10672">
            <v>21034</v>
          </cell>
          <cell r="B10672" t="str">
            <v xml:space="preserve">MANGUEIRA DE INCENDIO, TIPO 2, DE 2 1/2", COMPRIMENTO = 15 M, TECIDO EM FIO DE POLIESTER E TUBO INTERNO EM BORRACHA SINTETICA, COM UNIOES ENGATE RAPIDO                                                                                                                                                                                                                                                                                                                                                   </v>
          </cell>
          <cell r="C10672" t="str">
            <v xml:space="preserve">UN    </v>
          </cell>
          <cell r="D10672">
            <v>694.92</v>
          </cell>
        </row>
        <row r="10673">
          <cell r="A10673">
            <v>37531</v>
          </cell>
          <cell r="B10673" t="str">
            <v xml:space="preserve">MANGUEIRA DE INCENDIO, TIPO 2, DE 2 1/2", COMPRIMENTO = 20 M, TECIDO EM FIO DE POLIESTER E TUBO INTERNO EM BORRACHA SINTETICA, COM UNIOES                                                                                                                                                                                                                                                                                                                                                                 </v>
          </cell>
          <cell r="C10673" t="str">
            <v xml:space="preserve">UN    </v>
          </cell>
          <cell r="D10673">
            <v>875.15</v>
          </cell>
        </row>
        <row r="10674">
          <cell r="A10674">
            <v>21036</v>
          </cell>
          <cell r="B10674" t="str">
            <v xml:space="preserve">MANGUEIRA DE INCENDIO, TIPO 2, DE 2 1/2", COMPRIMENTO = 25 M, TECIDO EM FIO DE POLIESTER E TUBO INTERNO EM BORRACHA SINTETICA, COM UNIOES ENGATE RAPIDO                                                                                                                                                                                                                                                                                                                                                   </v>
          </cell>
          <cell r="C10674" t="str">
            <v xml:space="preserve">UN    </v>
          </cell>
          <cell r="D10674">
            <v>1064.04</v>
          </cell>
        </row>
        <row r="10675">
          <cell r="A10675">
            <v>21037</v>
          </cell>
          <cell r="B10675" t="str">
            <v xml:space="preserve">MANGUEIRA DE INCENDIO, TIPO 2, DE 2 1/2", COMPRIMENTO = 30 M, TECIDO EM FIO DE POLIESTER E TUBO INTERNO EM BORRACHA SINTETICA, COM UNIOES ENGATE RAPIDO                                                                                                                                                                                                                                                                                                                                                   </v>
          </cell>
          <cell r="C10675" t="str">
            <v xml:space="preserve">UN    </v>
          </cell>
          <cell r="D10675">
            <v>1213.07</v>
          </cell>
        </row>
        <row r="10676">
          <cell r="A10676">
            <v>20185</v>
          </cell>
          <cell r="B10676" t="str">
            <v xml:space="preserve">MANGUEIRA DE PVC FLEXIVEL, TIPO FLAT/ACHATADA, D = 1 1/2" (40 MM), PARA CONDUCAO DE AGUA, SERVICOS LEVES E MEDIOS                                                                                                                                                                                                                                                                                                                                                                                         </v>
          </cell>
          <cell r="C10676" t="str">
            <v xml:space="preserve">M     </v>
          </cell>
          <cell r="D10676">
            <v>26.24</v>
          </cell>
        </row>
        <row r="10677">
          <cell r="A10677">
            <v>20260</v>
          </cell>
          <cell r="B10677" t="str">
            <v xml:space="preserve">MANGUEIRA PARA GAS - GLP, PVC, TRANCADA, DIAMETRO DE 3/8", COMPRIMENTO DE 1M (NORMATIZADA)                                                                                                                                                                                                                                                                                                                                                                                                                </v>
          </cell>
          <cell r="C10677" t="str">
            <v xml:space="preserve">UN    </v>
          </cell>
          <cell r="D10677">
            <v>21.1</v>
          </cell>
        </row>
        <row r="10678">
          <cell r="A10678">
            <v>37523</v>
          </cell>
          <cell r="B10678" t="str">
            <v xml:space="preserve">MANIPULADOR TELESCOPICO, POTENCIA DE 101 HP, CAPACIDADE DE CARGA DE 3.500 KG, ALTURA MAXIMA DE ELEVACAO DE 12 M                                                                                                                                                                                                                                                                                                                                                                                           </v>
          </cell>
          <cell r="C10678" t="str">
            <v xml:space="preserve">UN    </v>
          </cell>
          <cell r="D10678">
            <v>693602.96</v>
          </cell>
        </row>
        <row r="10679">
          <cell r="A10679">
            <v>37515</v>
          </cell>
          <cell r="B10679" t="str">
            <v xml:space="preserve">MANIPULADOR TELESCOPICO, POTENCIA DE 85 HP, CAPACIDADE DE CARGA DE 3.500 KG, ALTURA MAXIMA DE ELEVACAO DE 12,3 M                                                                                                                                                                                                                                                                                                                                                                                          </v>
          </cell>
          <cell r="C10679" t="str">
            <v xml:space="preserve">UN    </v>
          </cell>
          <cell r="D10679">
            <v>616648.5</v>
          </cell>
        </row>
        <row r="10680">
          <cell r="A10680">
            <v>12899</v>
          </cell>
          <cell r="B10680" t="str">
            <v xml:space="preserve">MANOMETRO COM CAIXA EM ACO PINTADO, ESCALA *10* KGF/CM2 (*10* BAR), DIAMETRO NOMINAL DE *63* MM, CONEXAO DE 1/4"                                                                                                                                                                                                                                                                                                                                                                                          </v>
          </cell>
          <cell r="C10680" t="str">
            <v xml:space="preserve">UN    </v>
          </cell>
          <cell r="D10680">
            <v>122.65</v>
          </cell>
        </row>
        <row r="10681">
          <cell r="A10681">
            <v>12898</v>
          </cell>
          <cell r="B10681" t="str">
            <v xml:space="preserve">MANOMETRO COM CAIXA EM ACO PINTADO, ESCALA *10* KGF/CM2 (*10* BAR), DIAMETRO NOMINAL DE 100 MM, CONEXAO DE 1/2"                                                                                                                                                                                                                                                                                                                                                                                           </v>
          </cell>
          <cell r="C10681" t="str">
            <v xml:space="preserve">UN    </v>
          </cell>
          <cell r="D10681">
            <v>194.55</v>
          </cell>
        </row>
        <row r="10682">
          <cell r="A10682">
            <v>39699</v>
          </cell>
          <cell r="B10682" t="str">
            <v xml:space="preserve">MANTA / LENCOL DE BORRACHA, SBR, ANTIRRUIDO, E = 5 MM                                                                                                                                                                                                                                                                                                                                                                                                                                                     </v>
          </cell>
          <cell r="C10682" t="str">
            <v xml:space="preserve">M2    </v>
          </cell>
          <cell r="D10682">
            <v>13.06</v>
          </cell>
        </row>
        <row r="10683">
          <cell r="A10683">
            <v>42528</v>
          </cell>
          <cell r="B10683" t="str">
            <v xml:space="preserve">MANTA ALUMINIZADA NAS DUAS FACES, PARA SUBCOBERTURA,  E = *2* MM                                                                                                                                                                                                                                                                                                                                                                                                                                          </v>
          </cell>
          <cell r="C10683" t="str">
            <v xml:space="preserve">M2    </v>
          </cell>
          <cell r="D10683">
            <v>6.61</v>
          </cell>
        </row>
        <row r="10684">
          <cell r="A10684">
            <v>39696</v>
          </cell>
          <cell r="B10684" t="str">
            <v xml:space="preserve">MANTA ALUMINIZADA 1 FACE PARA SUBCOBERTURA, E = *1* MM                                                                                                                                                                                                                                                                                                                                                                                                                                                    </v>
          </cell>
          <cell r="C10684" t="str">
            <v xml:space="preserve">M2    </v>
          </cell>
          <cell r="D10684">
            <v>4.6500000000000004</v>
          </cell>
        </row>
        <row r="10685">
          <cell r="A10685">
            <v>39700</v>
          </cell>
          <cell r="B10685" t="str">
            <v xml:space="preserve">MANTA ANTIRRUIDO DE POLIESTER (PET) PARA CONTRAPISO E = *8* MM                                                                                                                                                                                                                                                                                                                                                                                                                                            </v>
          </cell>
          <cell r="C10685" t="str">
            <v xml:space="preserve">M2    </v>
          </cell>
          <cell r="D10685">
            <v>30.57</v>
          </cell>
        </row>
        <row r="10686">
          <cell r="A10686">
            <v>11621</v>
          </cell>
          <cell r="B10686" t="str">
            <v xml:space="preserve">MANTA ASFALTICA ELASTOMERICA EM POLIESTER ALUMINIZADA 3 MM, TIPO III, CLASSE B (NBR 9952)                                                                                                                                                                                                                                                                                                                                                                                                                 </v>
          </cell>
          <cell r="C10686" t="str">
            <v xml:space="preserve">M2    </v>
          </cell>
          <cell r="D10686">
            <v>60.83</v>
          </cell>
        </row>
        <row r="10687">
          <cell r="A10687">
            <v>4014</v>
          </cell>
          <cell r="B10687" t="str">
            <v xml:space="preserve">MANTA ASFALTICA ELASTOMERICA EM POLIESTER 3 MM, TIPO III, CLASSE B, ACABAMENTO PP (NBR 9952)                                                                                                                                                                                                                                                                                                                                                                                                              </v>
          </cell>
          <cell r="C10687" t="str">
            <v xml:space="preserve">M2    </v>
          </cell>
          <cell r="D10687">
            <v>62.94</v>
          </cell>
        </row>
        <row r="10688">
          <cell r="A10688">
            <v>4015</v>
          </cell>
          <cell r="B10688" t="str">
            <v xml:space="preserve">MANTA ASFALTICA ELASTOMERICA EM POLIESTER 4 MM, TIPO III, CLASSE B, ACABAMENTO PP (NBR 9952)                                                                                                                                                                                                                                                                                                                                                                                                              </v>
          </cell>
          <cell r="C10688" t="str">
            <v xml:space="preserve">M2    </v>
          </cell>
          <cell r="D10688">
            <v>77.290000000000006</v>
          </cell>
        </row>
        <row r="10689">
          <cell r="A10689">
            <v>4017</v>
          </cell>
          <cell r="B10689" t="str">
            <v xml:space="preserve">MANTA ASFALTICA ELASTOMERICA EM POLIESTER 5 MM, TIPO III, CLASSE B, ACABAMENTO PP (NBR 9952)                                                                                                                                                                                                                                                                                                                                                                                                              </v>
          </cell>
          <cell r="C10689" t="str">
            <v xml:space="preserve">M2    </v>
          </cell>
          <cell r="D10689">
            <v>112.46</v>
          </cell>
        </row>
        <row r="10690">
          <cell r="A10690">
            <v>4016</v>
          </cell>
          <cell r="B10690" t="str">
            <v xml:space="preserve">MANTA ASFALTICA ELASTOMERICA TIPO GLASS 3 MM, TIPO II, CLASSE C, ACABAMENTO PP (NBR 9952)                                                                                                                                                                                                                                                                                                                                                                                                                 </v>
          </cell>
          <cell r="C10690" t="str">
            <v xml:space="preserve">M2    </v>
          </cell>
          <cell r="D10690">
            <v>44.42</v>
          </cell>
        </row>
        <row r="10691">
          <cell r="A10691">
            <v>38544</v>
          </cell>
          <cell r="B10691" t="str">
            <v xml:space="preserve">MANTA DE POLIETILENO EXPANDIDO (PEBD) ANTICHAMAS, E = 8 MM                                                                                                                                                                                                                                                                                                                                                                                                                                                </v>
          </cell>
          <cell r="C10691" t="str">
            <v xml:space="preserve">M2    </v>
          </cell>
          <cell r="D10691">
            <v>11.4</v>
          </cell>
        </row>
        <row r="10692">
          <cell r="A10692">
            <v>38545</v>
          </cell>
          <cell r="B10692" t="str">
            <v xml:space="preserve">MANTA DE POLIETILENO EXPANDIDO (PEBD), E = 5 MM                                                                                                                                                                                                                                                                                                                                                                                                                                                           </v>
          </cell>
          <cell r="C10692" t="str">
            <v xml:space="preserve">M2    </v>
          </cell>
          <cell r="D10692">
            <v>7.32</v>
          </cell>
        </row>
        <row r="10693">
          <cell r="A10693">
            <v>42527</v>
          </cell>
          <cell r="B10693" t="str">
            <v xml:space="preserve">MANTA DE POLIETILENO EXPANDIDO, COM 1 FACE METALIZADA PARA SUBCOBERTURA, E = *5* MM                                                                                                                                                                                                                                                                                                                                                                                                                       </v>
          </cell>
          <cell r="C10693" t="str">
            <v xml:space="preserve">M2    </v>
          </cell>
          <cell r="D10693">
            <v>17.47</v>
          </cell>
        </row>
        <row r="10694">
          <cell r="A10694">
            <v>39323</v>
          </cell>
          <cell r="B10694" t="str">
            <v xml:space="preserve">MANTA GEOTEXTIL TECIDO DE LAMINETES DE POLIPROPILENO, RESISTENCIA A TRACAO = *25* KN/M                                                                                                                                                                                                                                                                                                                                                                                                                    </v>
          </cell>
          <cell r="C10694" t="str">
            <v xml:space="preserve">M2    </v>
          </cell>
          <cell r="D10694">
            <v>27.94</v>
          </cell>
        </row>
        <row r="10695">
          <cell r="A10695">
            <v>626</v>
          </cell>
          <cell r="B10695" t="str">
            <v xml:space="preserve">MANTA LIQUIDA DE BASE ASFALTICA MODIFICADA COM A ADICAO DE ELASTOMEROS DILUIDOS EM SOLVENTE ORGANICO, APLICACAO A FRIO (MEMBRANA DE EMULSAO ASFALTICA PARA IMPERMEABILIZACAO FLEXIVEL)                                                                                                                                                                                                                                                                                                                    </v>
          </cell>
          <cell r="C10695" t="str">
            <v xml:space="preserve">KG    </v>
          </cell>
          <cell r="D10695">
            <v>15.2</v>
          </cell>
        </row>
        <row r="10696">
          <cell r="A10696">
            <v>44504</v>
          </cell>
          <cell r="B10696" t="str">
            <v xml:space="preserve">MANTA TERMOPLASTICA, PEAD, GEOMEMBRANA LISA, E = 0,50 MM (NBR 15352)                                                                                                                                                                                                                                                                                                                                                                                                                                      </v>
          </cell>
          <cell r="C10696" t="str">
            <v xml:space="preserve">M2    </v>
          </cell>
          <cell r="D10696">
            <v>13.09</v>
          </cell>
        </row>
        <row r="10697">
          <cell r="A10697">
            <v>44505</v>
          </cell>
          <cell r="B10697" t="str">
            <v xml:space="preserve">MANTA TERMOPLASTICA, PEAD, GEOMEMBRANA LISA, E = 0,75 MM (NBR 15352)                                                                                                                                                                                                                                                                                                                                                                                                                                      </v>
          </cell>
          <cell r="C10697" t="str">
            <v xml:space="preserve">M2    </v>
          </cell>
          <cell r="D10697">
            <v>19.75</v>
          </cell>
        </row>
        <row r="10698">
          <cell r="A10698">
            <v>44506</v>
          </cell>
          <cell r="B10698" t="str">
            <v xml:space="preserve">MANTA TERMOPLASTICA, PEAD, GEOMEMBRANA LISA, E = 0,80 MM (NBR 15352)                                                                                                                                                                                                                                                                                                                                                                                                                                      </v>
          </cell>
          <cell r="C10698" t="str">
            <v xml:space="preserve">M2    </v>
          </cell>
          <cell r="D10698">
            <v>20.97</v>
          </cell>
        </row>
        <row r="10699">
          <cell r="A10699">
            <v>44507</v>
          </cell>
          <cell r="B10699" t="str">
            <v xml:space="preserve">MANTA TERMOPLASTICA, PEAD, GEOMEMBRANA LISA, E = 1,00 MM (NBR 15352)                                                                                                                                                                                                                                                                                                                                                                                                                                      </v>
          </cell>
          <cell r="C10699" t="str">
            <v xml:space="preserve">M2    </v>
          </cell>
          <cell r="D10699">
            <v>26.21</v>
          </cell>
        </row>
        <row r="10700">
          <cell r="A10700">
            <v>44508</v>
          </cell>
          <cell r="B10700" t="str">
            <v xml:space="preserve">MANTA TERMOPLASTICA, PEAD, GEOMEMBRANA LISA, E = 1,50 MM (NBR 15352)                                                                                                                                                                                                                                                                                                                                                                                                                                      </v>
          </cell>
          <cell r="C10700" t="str">
            <v xml:space="preserve">M2    </v>
          </cell>
          <cell r="D10700">
            <v>39.31</v>
          </cell>
        </row>
        <row r="10701">
          <cell r="A10701">
            <v>44509</v>
          </cell>
          <cell r="B10701" t="str">
            <v xml:space="preserve">MANTA TERMOPLASTICA, PEAD, GEOMEMBRANA LISA, E = 2,00 MM (NBR 15352)                                                                                                                                                                                                                                                                                                                                                                                                                                      </v>
          </cell>
          <cell r="C10701" t="str">
            <v xml:space="preserve">M2    </v>
          </cell>
          <cell r="D10701">
            <v>52.66</v>
          </cell>
        </row>
        <row r="10702">
          <cell r="A10702">
            <v>44510</v>
          </cell>
          <cell r="B10702" t="str">
            <v xml:space="preserve">MANTA TERMOPLASTICA, PEAD, GEOMEMBRANA LISA, E = 2,50 MM (NBR 15352)                                                                                                                                                                                                                                                                                                                                                                                                                                      </v>
          </cell>
          <cell r="C10702" t="str">
            <v xml:space="preserve">M2    </v>
          </cell>
          <cell r="D10702">
            <v>65.39</v>
          </cell>
        </row>
        <row r="10703">
          <cell r="A10703">
            <v>44512</v>
          </cell>
          <cell r="B10703" t="str">
            <v xml:space="preserve">MANTA TERMOPLASTICA, PEAD, GEOMEMBRANA TEXTURIZADA EM AMBAS AS FACES, E = 0,50 MM ( NBR 15352)                                                                                                                                                                                                                                                                                                                                                                                                            </v>
          </cell>
          <cell r="C10703" t="str">
            <v xml:space="preserve">M2    </v>
          </cell>
          <cell r="D10703">
            <v>14.59</v>
          </cell>
        </row>
        <row r="10704">
          <cell r="A10704">
            <v>44513</v>
          </cell>
          <cell r="B10704" t="str">
            <v xml:space="preserve">MANTA TERMOPLASTICA, PEAD, GEOMEMBRANA TEXTURIZADA EM AMBAS AS FACES, E = 0,75 MM ( NBR 15352)                                                                                                                                                                                                                                                                                                                                                                                                            </v>
          </cell>
          <cell r="C10704" t="str">
            <v xml:space="preserve">M2    </v>
          </cell>
          <cell r="D10704">
            <v>20.6</v>
          </cell>
        </row>
        <row r="10705">
          <cell r="A10705">
            <v>44514</v>
          </cell>
          <cell r="B10705" t="str">
            <v xml:space="preserve">MANTA TERMOPLASTICA, PEAD, GEOMEMBRANA TEXTURIZADA EM AMBAS AS FACES, E = 0,80 MM ( NBR 15352)                                                                                                                                                                                                                                                                                                                                                                                                            </v>
          </cell>
          <cell r="C10705" t="str">
            <v xml:space="preserve">M2    </v>
          </cell>
          <cell r="D10705">
            <v>23.35</v>
          </cell>
        </row>
        <row r="10706">
          <cell r="A10706">
            <v>44515</v>
          </cell>
          <cell r="B10706" t="str">
            <v xml:space="preserve">MANTA TERMOPLASTICA, PEAD, GEOMEMBRANA TEXTURIZADA EM AMBAS AS FACES, E = 1,00 MM ( NBR 15352)                                                                                                                                                                                                                                                                                                                                                                                                            </v>
          </cell>
          <cell r="C10706" t="str">
            <v xml:space="preserve">M2    </v>
          </cell>
          <cell r="D10706">
            <v>28.67</v>
          </cell>
        </row>
        <row r="10707">
          <cell r="A10707">
            <v>44511</v>
          </cell>
          <cell r="B10707" t="str">
            <v xml:space="preserve">MANTA TERMOPLASTICA, PEAD, GEOMEMBRANA TEXTURIZADA EM AMBAS AS FACES, E = 1,50 MM ( NBR 15352)                                                                                                                                                                                                                                                                                                                                                                                                            </v>
          </cell>
          <cell r="C10707" t="str">
            <v xml:space="preserve">M2    </v>
          </cell>
          <cell r="D10707">
            <v>42.44</v>
          </cell>
        </row>
        <row r="10708">
          <cell r="A10708">
            <v>44516</v>
          </cell>
          <cell r="B10708" t="str">
            <v xml:space="preserve">MANTA TERMOPLASTICA, PEAD, GEOMEMBRANA TEXTURIZADA EM AMBAS AS FACES, E = 2,00 MM ( NBR 15352)                                                                                                                                                                                                                                                                                                                                                                                                            </v>
          </cell>
          <cell r="C10708" t="str">
            <v xml:space="preserve">M2    </v>
          </cell>
          <cell r="D10708">
            <v>57.36</v>
          </cell>
        </row>
        <row r="10709">
          <cell r="A10709">
            <v>44517</v>
          </cell>
          <cell r="B10709" t="str">
            <v xml:space="preserve">MANTA TERMOPLASTICA, PEAD, GEOMEMBRANA TEXTURIZADA EM AMBAS AS FACES, E = 2,50 MM ( NBR 15352)                                                                                                                                                                                                                                                                                                                                                                                                            </v>
          </cell>
          <cell r="C10709" t="str">
            <v xml:space="preserve">M2    </v>
          </cell>
          <cell r="D10709">
            <v>71.540000000000006</v>
          </cell>
        </row>
        <row r="10710">
          <cell r="A10710">
            <v>11479</v>
          </cell>
          <cell r="B10710" t="str">
            <v xml:space="preserve">MAQUINA DE 40 MM PARA FECHADURA DE EMBUTIR EXTERNA, EM ACO INOX                                                                                                                                                                                                                                                                                                                                                                                                                                           </v>
          </cell>
          <cell r="C10710" t="str">
            <v xml:space="preserve">UN    </v>
          </cell>
          <cell r="D10710">
            <v>30.54</v>
          </cell>
        </row>
        <row r="10711">
          <cell r="A10711">
            <v>11481</v>
          </cell>
          <cell r="B10711" t="str">
            <v xml:space="preserve">MAQUINA DE 40 MM PARA FECHADURA, PARA PORTA DE BANHEIRO, EM ACO INOX                                                                                                                                                                                                                                                                                                                                                                                                                                      </v>
          </cell>
          <cell r="C10711" t="str">
            <v xml:space="preserve">UN    </v>
          </cell>
          <cell r="D10711">
            <v>27.63</v>
          </cell>
        </row>
        <row r="10712">
          <cell r="A10712">
            <v>43609</v>
          </cell>
          <cell r="B10712" t="str">
            <v xml:space="preserve">MAQUINA DE 40 MM PARA FECHADURA, PARA PORTA INTERNA, EM ACO INOX                                                                                                                                                                                                                                                                                                                                                                                                                                          </v>
          </cell>
          <cell r="C10712" t="str">
            <v xml:space="preserve">UN    </v>
          </cell>
          <cell r="D10712">
            <v>27.63</v>
          </cell>
        </row>
        <row r="10713">
          <cell r="A10713">
            <v>11478</v>
          </cell>
          <cell r="B10713" t="str">
            <v xml:space="preserve">MAQUINA DE 55 MM PARA FECHADURA DE EMBUTIR EXTERNA, EM ACO INOX                                                                                                                                                                                                                                                                                                                                                                                                                                           </v>
          </cell>
          <cell r="C10713" t="str">
            <v xml:space="preserve">UN    </v>
          </cell>
          <cell r="D10713">
            <v>52.4</v>
          </cell>
        </row>
        <row r="10714">
          <cell r="A10714">
            <v>43608</v>
          </cell>
          <cell r="B10714" t="str">
            <v xml:space="preserve">MAQUINA DE 55 MM PARA FECHADURA, PARA PORTA DE BANHEIRO, EM ACO INOX                                                                                                                                                                                                                                                                                                                                                                                                                                      </v>
          </cell>
          <cell r="C10714" t="str">
            <v xml:space="preserve">UN    </v>
          </cell>
          <cell r="D10714">
            <v>39.99</v>
          </cell>
        </row>
        <row r="10715">
          <cell r="A10715">
            <v>11476</v>
          </cell>
          <cell r="B10715" t="str">
            <v xml:space="preserve">MAQUINA DE 55 MM PARA FECHADURA, PARA PORTA INTERNA, EM ACO INOX                                                                                                                                                                                                                                                                                                                                                                                                                                          </v>
          </cell>
          <cell r="C10715" t="str">
            <v xml:space="preserve">UN    </v>
          </cell>
          <cell r="D10715">
            <v>39.99</v>
          </cell>
        </row>
        <row r="10716">
          <cell r="A10716">
            <v>40637</v>
          </cell>
          <cell r="B10716" t="str">
            <v xml:space="preserve">MAQUINA DEMARCADORA DE FAIXA DE TRAFEGO A FRIO, AUTOPROPELIDA, MOTOR DIESEL 38 HP                                                                                                                                                                                                                                                                                                                                                                                                                         </v>
          </cell>
          <cell r="C10716" t="str">
            <v xml:space="preserve">UN    </v>
          </cell>
          <cell r="D10716">
            <v>793072.01</v>
          </cell>
        </row>
        <row r="10717">
          <cell r="A10717">
            <v>13836</v>
          </cell>
          <cell r="B10717" t="str">
            <v xml:space="preserve">MAQUINA EXTRUSORA DE CONCRETO PARA GUIAS E SARJETAS, COM MOTOR A DIESEL E POTENCIA DE 14 CV                                                                                                                                                                                                                                                                                                                                                                                                               </v>
          </cell>
          <cell r="C10717" t="str">
            <v xml:space="preserve">UN    </v>
          </cell>
          <cell r="D10717">
            <v>67210.86</v>
          </cell>
        </row>
        <row r="10718">
          <cell r="A10718">
            <v>14534</v>
          </cell>
          <cell r="B10718" t="str">
            <v xml:space="preserve">MAQUINA MANUAL TIPO PRENSA PARA PRODUCAO DE BLOCOS E PAVIMENTOS DE CONCRETO, COM MOTOR ELETRICO TRIFASICO PARA VIBRACAO, POTENCIA TOTAL INSTALADA DE 1,5 KW                                                                                                                                                                                                                                                                                                                                               </v>
          </cell>
          <cell r="C10718" t="str">
            <v xml:space="preserve">UN    </v>
          </cell>
          <cell r="D10718">
            <v>28136.25</v>
          </cell>
        </row>
        <row r="10719">
          <cell r="A10719">
            <v>14619</v>
          </cell>
          <cell r="B10719" t="str">
            <v xml:space="preserve">MAQUINA PARA CORTE COM DISCO ABRASIVO DE DIAMETRO DE 18" (450 MM), COM MOTOR ELETRICO TRIFASICO DE 10 CV                                                                                                                                                                                                                                                                                                                                                                                                  </v>
          </cell>
          <cell r="C10719" t="str">
            <v xml:space="preserve">UN    </v>
          </cell>
          <cell r="D10719">
            <v>14978.23</v>
          </cell>
        </row>
        <row r="10720">
          <cell r="A10720">
            <v>14535</v>
          </cell>
          <cell r="B10720" t="str">
            <v xml:space="preserve">MAQUINA TIPO PRENSA HIDRAULICA, PARA FABRICACAO DE TUBOS DE CONCRETO PARA AGUAS PLUVIAIS, DN 200 A DN 600 MM X 1000 MM DE COMPRIMENTO, COM MOTOR PRINCIPAL COM POTENCIA DE 20 CV                                                                                                                                                                                                                                                                                                                          </v>
          </cell>
          <cell r="C10720" t="str">
            <v xml:space="preserve">UN    </v>
          </cell>
          <cell r="D10720">
            <v>279254.93</v>
          </cell>
        </row>
        <row r="10721">
          <cell r="A10721">
            <v>39813</v>
          </cell>
          <cell r="B10721" t="str">
            <v xml:space="preserve">MAQUINA TIPO VASO/TANQUE/JATO DE PRESSAO PORTATIL P/ JATEAMENTO, CONTROLE AUTOMATICO E REMOTO, CAMARA DE 1 SAIDA, 280 L, DIAM. *670* MM, BICO JATO CURTO VENTURI 5/16", MANGUEIRA 1" DE 10 M, COMPLETA (VALVULAS POP UP E DOSADORA, FUNDO CONICO ETC)                                                                                                                                                                                                                                                     </v>
          </cell>
          <cell r="C10721" t="str">
            <v xml:space="preserve">UN    </v>
          </cell>
          <cell r="D10721">
            <v>39429.910000000003</v>
          </cell>
        </row>
        <row r="10722">
          <cell r="A10722">
            <v>40403</v>
          </cell>
          <cell r="B10722" t="str">
            <v xml:space="preserve">MAQUINA TRANSFORMADORA MONOFASICA PARA SOLDA ELETRICA, TENSAO DE 220 V, FREQUENCIA DE 60 HZ, FAIXA DE CORRENTE ENTRE 80 A (+/- 10 A) E 250 A, POTENCIA ENTRE 14,00 KVA E 15,0 KVA, CICLO DE TRABALHO ENTRE 10% E 20% A 250 A                                                                                                                                                                                                                                                                              </v>
          </cell>
          <cell r="C10722" t="str">
            <v xml:space="preserve">UN    </v>
          </cell>
          <cell r="D10722">
            <v>436.8</v>
          </cell>
        </row>
        <row r="10723">
          <cell r="A10723">
            <v>12868</v>
          </cell>
          <cell r="B10723" t="str">
            <v xml:space="preserve">MARCENEIRO (HORISTA)                                                                                                                                                                                                                                                                                                                                                                                                                                                                                      </v>
          </cell>
          <cell r="C10723" t="str">
            <v xml:space="preserve">H     </v>
          </cell>
          <cell r="D10723">
            <v>20.190000000000001</v>
          </cell>
        </row>
        <row r="10724">
          <cell r="A10724">
            <v>40916</v>
          </cell>
          <cell r="B10724" t="str">
            <v xml:space="preserve">MARCENEIRO (MENSALISTA)                                                                                                                                                                                                                                                                                                                                                                                                                                                                                   </v>
          </cell>
          <cell r="C10724" t="str">
            <v xml:space="preserve">MES   </v>
          </cell>
          <cell r="D10724">
            <v>3538.92</v>
          </cell>
        </row>
        <row r="10725">
          <cell r="A10725">
            <v>4755</v>
          </cell>
          <cell r="B10725" t="str">
            <v xml:space="preserve">MARMORISTA / GRANITEIRO (HORISTA)                                                                                                                                                                                                                                                                                                                                                                                                                                                                         </v>
          </cell>
          <cell r="C10725" t="str">
            <v xml:space="preserve">H     </v>
          </cell>
          <cell r="D10725">
            <v>19.28</v>
          </cell>
        </row>
        <row r="10726">
          <cell r="A10726">
            <v>41067</v>
          </cell>
          <cell r="B10726" t="str">
            <v xml:space="preserve">MARMORISTA / GRANITEIRO (MENSALISTA)                                                                                                                                                                                                                                                                                                                                                                                                                                                                      </v>
          </cell>
          <cell r="C10726" t="str">
            <v xml:space="preserve">MES   </v>
          </cell>
          <cell r="D10726">
            <v>3380.58</v>
          </cell>
        </row>
        <row r="10727">
          <cell r="A10727">
            <v>38463</v>
          </cell>
          <cell r="B10727" t="str">
            <v xml:space="preserve">MARTELO DE SOLDADOR/PICADOR DE SOLDA                                                                                                                                                                                                                                                                                                                                                                                                                                                                      </v>
          </cell>
          <cell r="C10727" t="str">
            <v xml:space="preserve">UN    </v>
          </cell>
          <cell r="D10727">
            <v>40.619999999999997</v>
          </cell>
        </row>
        <row r="10728">
          <cell r="A10728">
            <v>40703</v>
          </cell>
          <cell r="B10728" t="str">
            <v xml:space="preserve">MARTELO DEMOLIDOR ELETRICO, COM POTENCIA DE 2.000 W, FREQUENCIA DE 1.000 IMPACTOS POR MINUTO, FORCA DE IMPACTO ENTRE 60 E 65 J, PESO DE 30 KG                                                                                                                                                                                                                                                                                                                                                             </v>
          </cell>
          <cell r="C10728" t="str">
            <v xml:space="preserve">UN    </v>
          </cell>
          <cell r="D10728">
            <v>12046.67</v>
          </cell>
        </row>
        <row r="10729">
          <cell r="A10729">
            <v>14531</v>
          </cell>
          <cell r="B10729" t="str">
            <v xml:space="preserve">MARTELO DEMOLIDOR PNEUMATICO MANUAL, COM REDUCAO DE VIBRACAO, PESO DE 21 KG                                                                                                                                                                                                                                                                                                                                                                                                                               </v>
          </cell>
          <cell r="C10729" t="str">
            <v xml:space="preserve">UN    </v>
          </cell>
          <cell r="D10729">
            <v>22459.53</v>
          </cell>
        </row>
        <row r="10730">
          <cell r="A10730">
            <v>36533</v>
          </cell>
          <cell r="B10730" t="str">
            <v xml:space="preserve">MARTELO DEMOLIDOR PNEUMATICO MANUAL, COM REDUCAO DE VIBRACAO, PESO DE 31,5 KG                                                                                                                                                                                                                                                                                                                                                                                                                             </v>
          </cell>
          <cell r="C10730" t="str">
            <v xml:space="preserve">UN    </v>
          </cell>
          <cell r="D10730">
            <v>25845.18</v>
          </cell>
        </row>
        <row r="10731">
          <cell r="A10731">
            <v>11616</v>
          </cell>
          <cell r="B10731" t="str">
            <v xml:space="preserve">MARTELO DEMOLIDOR PNEUMATICO MANUAL, PADRAO, PESO DE 32 KG                                                                                                                                                                                                                                                                                                                                                                                                                                                </v>
          </cell>
          <cell r="C10731" t="str">
            <v xml:space="preserve">UN    </v>
          </cell>
          <cell r="D10731">
            <v>24410.39</v>
          </cell>
        </row>
        <row r="10732">
          <cell r="A10732">
            <v>41898</v>
          </cell>
          <cell r="B10732" t="str">
            <v xml:space="preserve">MARTELO DEMOLIDOR PNEUMATICO MANUAL, PESO DE 28 KG, COM SILENCIADOR                                                                                                                                                                                                                                                                                                                                                                                                                                       </v>
          </cell>
          <cell r="C10732" t="str">
            <v xml:space="preserve">UN    </v>
          </cell>
          <cell r="D10732">
            <v>27465.01</v>
          </cell>
        </row>
        <row r="10733">
          <cell r="A10733">
            <v>13447</v>
          </cell>
          <cell r="B10733" t="str">
            <v xml:space="preserve">MARTELO PERFURADOR PNEUMATICO MANUAL, DE SUPERFICIE, COM AVANCO DE COLUNA, PESO DE 22 KG                                                                                                                                                                                                                                                                                                                                                                                                                  </v>
          </cell>
          <cell r="C10733" t="str">
            <v xml:space="preserve">UN    </v>
          </cell>
          <cell r="D10733">
            <v>50537.5</v>
          </cell>
        </row>
        <row r="10734">
          <cell r="A10734">
            <v>14529</v>
          </cell>
          <cell r="B10734" t="str">
            <v xml:space="preserve">MARTELO PERFURADOR PNEUMATICO MANUAL, HASTE 25 X 75 MM, 21 KG                                                                                                                                                                                                                                                                                                                                                                                                                                             </v>
          </cell>
          <cell r="C10734" t="str">
            <v xml:space="preserve">UN    </v>
          </cell>
          <cell r="D10734">
            <v>28264.34</v>
          </cell>
        </row>
        <row r="10735">
          <cell r="A10735">
            <v>10747</v>
          </cell>
          <cell r="B10735" t="str">
            <v xml:space="preserve">MARTELO PERFURADOR PNEUMATICO MANUAL, PESO DE 25 KG, COM SILENCIADOR                                                                                                                                                                                                                                                                                                                                                                                                                                      </v>
          </cell>
          <cell r="C10735" t="str">
            <v xml:space="preserve">UN    </v>
          </cell>
          <cell r="D10735">
            <v>27731.64</v>
          </cell>
        </row>
        <row r="10736">
          <cell r="A10736">
            <v>36141</v>
          </cell>
          <cell r="B10736" t="str">
            <v xml:space="preserve">MASCARA DE SEGURANCA PARA SOLDA COM ESCUDO DE CELERON E CARNEIRA DE PLASTICO COM REGULAGEM                                                                                                                                                                                                                                                                                                                                                                                                                </v>
          </cell>
          <cell r="C10736" t="str">
            <v xml:space="preserve">UN    </v>
          </cell>
          <cell r="D10736">
            <v>37.770000000000003</v>
          </cell>
        </row>
        <row r="10737">
          <cell r="A10737">
            <v>43651</v>
          </cell>
          <cell r="B10737" t="str">
            <v xml:space="preserve">MASSA ACRILICA PARA SUPERFICIES INTERNAS E EXTERNAS                                                                                                                                                                                                                                                                                                                                                                                                                                                       </v>
          </cell>
          <cell r="C10737" t="str">
            <v xml:space="preserve">KG    </v>
          </cell>
          <cell r="D10737">
            <v>8.6300000000000008</v>
          </cell>
        </row>
        <row r="10738">
          <cell r="A10738">
            <v>43626</v>
          </cell>
          <cell r="B10738" t="str">
            <v xml:space="preserve">MASSA CORRIDA PARA SUPERFICIES DE AMBIENTES INTERNOS                                                                                                                                                                                                                                                                                                                                                                                                                                                      </v>
          </cell>
          <cell r="C10738" t="str">
            <v xml:space="preserve">KG    </v>
          </cell>
          <cell r="D10738">
            <v>4.8</v>
          </cell>
        </row>
        <row r="10739">
          <cell r="A10739">
            <v>39434</v>
          </cell>
          <cell r="B10739" t="str">
            <v xml:space="preserve">MASSA DE REJUNTE EM PO PARA DRYWALL, A BASE DE GESSO, SECAGEM RAPIDA, PARA TRATAMENTO DE JUNTAS DE CHAPA DE GESSO (NECESSITA ADICAO DE AGUA)                                                                                                                                                                                                                                                                                                                                                              </v>
          </cell>
          <cell r="C10739" t="str">
            <v xml:space="preserve">KG    </v>
          </cell>
          <cell r="D10739">
            <v>3.38</v>
          </cell>
        </row>
        <row r="10740">
          <cell r="A10740">
            <v>39433</v>
          </cell>
          <cell r="B10740" t="str">
            <v xml:space="preserve">MASSA DE REJUNTE PRONTA PARA TRATAMENTO DE JUNTAS DE CHAPA DE GESSO PARA DRYWALL, SEM ADICAO DE AGUA                                                                                                                                                                                                                                                                                                                                                                                                      </v>
          </cell>
          <cell r="C10740" t="str">
            <v xml:space="preserve">KG    </v>
          </cell>
          <cell r="D10740">
            <v>2.69</v>
          </cell>
        </row>
        <row r="10741">
          <cell r="A10741">
            <v>4049</v>
          </cell>
          <cell r="B10741" t="str">
            <v xml:space="preserve">MASSA EPOXI BICOMPONENTE (MASSA + CATALISADOR)                                                                                                                                                                                                                                                                                                                                                                                                                                                            </v>
          </cell>
          <cell r="C10741" t="str">
            <v xml:space="preserve">L     </v>
          </cell>
          <cell r="D10741">
            <v>96.34</v>
          </cell>
        </row>
        <row r="10742">
          <cell r="A10742">
            <v>38120</v>
          </cell>
          <cell r="B10742" t="str">
            <v xml:space="preserve">MASSA EPOXI BICOMPONENTE PARA REPAROS                                                                                                                                                                                                                                                                                                                                                                                                                                                                     </v>
          </cell>
          <cell r="C10742" t="str">
            <v xml:space="preserve">KG    </v>
          </cell>
          <cell r="D10742">
            <v>108.17</v>
          </cell>
        </row>
        <row r="10743">
          <cell r="A10743">
            <v>43652</v>
          </cell>
          <cell r="B10743" t="str">
            <v xml:space="preserve">MASSA PARA MADEIRA - INTERIOR E EXTERIOR                                                                                                                                                                                                                                                                                                                                                                                                                                                                  </v>
          </cell>
          <cell r="C10743" t="str">
            <v xml:space="preserve">KG    </v>
          </cell>
          <cell r="D10743">
            <v>19.34</v>
          </cell>
        </row>
        <row r="10744">
          <cell r="A10744">
            <v>10498</v>
          </cell>
          <cell r="B10744" t="str">
            <v xml:space="preserve">MASSA PARA VIDRO                                                                                                                                                                                                                                                                                                                                                                                                                                                                                          </v>
          </cell>
          <cell r="C10744" t="str">
            <v xml:space="preserve">KG    </v>
          </cell>
          <cell r="D10744">
            <v>10.18</v>
          </cell>
        </row>
        <row r="10745">
          <cell r="A10745">
            <v>4823</v>
          </cell>
          <cell r="B10745" t="str">
            <v xml:space="preserve">MASSA PLASTICA PARA MARMORE/GRANITO                                                                                                                                                                                                                                                                                                                                                                                                                                                                       </v>
          </cell>
          <cell r="C10745" t="str">
            <v xml:space="preserve">KG    </v>
          </cell>
          <cell r="D10745">
            <v>42.27</v>
          </cell>
        </row>
        <row r="10746">
          <cell r="A10746">
            <v>38877</v>
          </cell>
          <cell r="B10746" t="str">
            <v xml:space="preserve">MASSA PREMIUM PARA TEXTURA LISA DE BASE ACRILICA, USO INTERNO E EXTERNO                                                                                                                                                                                                                                                                                                                                                                                                                                   </v>
          </cell>
          <cell r="C10746" t="str">
            <v xml:space="preserve">KG    </v>
          </cell>
          <cell r="D10746">
            <v>6.68</v>
          </cell>
        </row>
        <row r="10747">
          <cell r="A10747">
            <v>34546</v>
          </cell>
          <cell r="B10747" t="str">
            <v xml:space="preserve">MASSA PREMIUM PARA TEXTURA RUSTICA DE BASE ACRILICA, COR BRANCA, USO INTERNO E EXTERNO                                                                                                                                                                                                                                                                                                                                                                                                                    </v>
          </cell>
          <cell r="C10747" t="str">
            <v xml:space="preserve">KG    </v>
          </cell>
          <cell r="D10747">
            <v>6.87</v>
          </cell>
        </row>
        <row r="10748">
          <cell r="A10748">
            <v>41387</v>
          </cell>
          <cell r="B10748" t="str">
            <v xml:space="preserve">MASTRO SIMPLES GALVANIZADO DIAMETRO NOMINAL 1 1/2"                                                                                                                                                                                                                                                                                                                                                                                                                                                        </v>
          </cell>
          <cell r="C10748" t="str">
            <v xml:space="preserve">M     </v>
          </cell>
          <cell r="D10748">
            <v>49.68</v>
          </cell>
        </row>
        <row r="10749">
          <cell r="A10749">
            <v>41388</v>
          </cell>
          <cell r="B10749" t="str">
            <v xml:space="preserve">MASTRO SIMPLES GALVANIZADO DIAMETRO NOMINAL 2"                                                                                                                                                                                                                                                                                                                                                                                                                                                            </v>
          </cell>
          <cell r="C10749" t="str">
            <v xml:space="preserve">M     </v>
          </cell>
          <cell r="D10749">
            <v>59.6</v>
          </cell>
        </row>
        <row r="10750">
          <cell r="A10750">
            <v>41380</v>
          </cell>
          <cell r="B10750" t="str">
            <v xml:space="preserve">MASTRO TELESCOPICO DE 4 METROS (3 M X DN= 2" + 1 M X DN= 1 1/2")                                                                                                                                                                                                                                                                                                                                                                                                                                          </v>
          </cell>
          <cell r="C10750" t="str">
            <v xml:space="preserve">UN    </v>
          </cell>
          <cell r="D10750">
            <v>396.57</v>
          </cell>
        </row>
        <row r="10751">
          <cell r="A10751">
            <v>41381</v>
          </cell>
          <cell r="B10751" t="str">
            <v xml:space="preserve">MASTRO TELESCOPICO GALVANIZADO 5 METROS (3 M X DN= 2" + 2 M X DN= 1 1/2")                                                                                                                                                                                                                                                                                                                                                                                                                                 </v>
          </cell>
          <cell r="C10751" t="str">
            <v xml:space="preserve">UN    </v>
          </cell>
          <cell r="D10751">
            <v>415.46</v>
          </cell>
        </row>
        <row r="10752">
          <cell r="A10752">
            <v>41382</v>
          </cell>
          <cell r="B10752" t="str">
            <v xml:space="preserve">MASTRO TELESCOPICO GALVANIZADO 6 METROS (3 M X DN= 2" + 3 M X DN= 1 1/2")                                                                                                                                                                                                                                                                                                                                                                                                                                 </v>
          </cell>
          <cell r="C10752" t="str">
            <v xml:space="preserve">UN    </v>
          </cell>
          <cell r="D10752">
            <v>402.14</v>
          </cell>
        </row>
        <row r="10753">
          <cell r="A10753">
            <v>41383</v>
          </cell>
          <cell r="B10753" t="str">
            <v xml:space="preserve">MASTRO TELESCOPICO GALVANIZADO 7 METROS (6 M X DN= 2" + 1 M X DN= 1 1/2")                                                                                                                                                                                                                                                                                                                                                                                                                                 </v>
          </cell>
          <cell r="C10753" t="str">
            <v xml:space="preserve">UN    </v>
          </cell>
          <cell r="D10753">
            <v>545.82000000000005</v>
          </cell>
        </row>
        <row r="10754">
          <cell r="A10754">
            <v>41385</v>
          </cell>
          <cell r="B10754" t="str">
            <v xml:space="preserve">MASTRO TELESCOPICO GALVANIZADO 9 METROS (6 M X DN= 2" + 3 M X DN= 1 1/2")                                                                                                                                                                                                                                                                                                                                                                                                                                 </v>
          </cell>
          <cell r="C10754" t="str">
            <v xml:space="preserve">UN    </v>
          </cell>
          <cell r="D10754">
            <v>679.21</v>
          </cell>
        </row>
        <row r="10755">
          <cell r="A10755">
            <v>4058</v>
          </cell>
          <cell r="B10755" t="str">
            <v xml:space="preserve">MECANICO DE EQUIPAMENTOS PESADOS (HORISTA)                                                                                                                                                                                                                                                                                                                                                                                                                                                                </v>
          </cell>
          <cell r="C10755" t="str">
            <v xml:space="preserve">H     </v>
          </cell>
          <cell r="D10755">
            <v>29.52</v>
          </cell>
        </row>
        <row r="10756">
          <cell r="A10756">
            <v>40974</v>
          </cell>
          <cell r="B10756" t="str">
            <v xml:space="preserve">MECANICO DE EQUIPAMENTOS PESADOS (MENSALISTA)                                                                                                                                                                                                                                                                                                                                                                                                                                                             </v>
          </cell>
          <cell r="C10756" t="str">
            <v xml:space="preserve">MES   </v>
          </cell>
          <cell r="D10756">
            <v>5175.3100000000004</v>
          </cell>
        </row>
        <row r="10757">
          <cell r="A10757">
            <v>34794</v>
          </cell>
          <cell r="B10757" t="str">
            <v xml:space="preserve">MECANICO DE REFRIGERACAO (HORISTA)                                                                                                                                                                                                                                                                                                                                                                                                                                                                        </v>
          </cell>
          <cell r="C10757" t="str">
            <v xml:space="preserve">H     </v>
          </cell>
          <cell r="D10757">
            <v>20.59</v>
          </cell>
        </row>
        <row r="10758">
          <cell r="A10758">
            <v>40925</v>
          </cell>
          <cell r="B10758" t="str">
            <v xml:space="preserve">MECANICO DE REFRIGERACAO (MENSALISTA)                                                                                                                                                                                                                                                                                                                                                                                                                                                                     </v>
          </cell>
          <cell r="C10758" t="str">
            <v xml:space="preserve">MES   </v>
          </cell>
          <cell r="D10758">
            <v>3609.31</v>
          </cell>
        </row>
        <row r="10759">
          <cell r="A10759">
            <v>13741</v>
          </cell>
          <cell r="B10759" t="str">
            <v xml:space="preserve">MEDIDOR DE NIVEL ESTATICO E DINAMICO PARA POCO, COMPRIMENTO DE 200 M                                                                                                                                                                                                                                                                                                                                                                                                                                      </v>
          </cell>
          <cell r="C10759" t="str">
            <v xml:space="preserve">UN    </v>
          </cell>
          <cell r="D10759">
            <v>2659.42</v>
          </cell>
        </row>
        <row r="10760">
          <cell r="A10760">
            <v>3288</v>
          </cell>
          <cell r="B10760" t="str">
            <v xml:space="preserve">MEIA CANA DE MADEIRA CEDRINHO OU EQUIVALENTE DA REGIAO, ACABAMENTO PARA FORRO PAULISTA, *2,5 X 2,5* CM                                                                                                                                                                                                                                                                                                                                                                                                    </v>
          </cell>
          <cell r="C10760" t="str">
            <v xml:space="preserve">M     </v>
          </cell>
          <cell r="D10760">
            <v>10</v>
          </cell>
        </row>
        <row r="10761">
          <cell r="A10761">
            <v>13587</v>
          </cell>
          <cell r="B10761" t="str">
            <v xml:space="preserve">MEIA CANA DE MADEIRA PINUS OU EQUIVALENTE DA REGIAO, ACABAMENTO PARA FORRO PAULISTA, *2,5 X 2,5* CM                                                                                                                                                                                                                                                                                                                                                                                                       </v>
          </cell>
          <cell r="C10761" t="str">
            <v xml:space="preserve">M     </v>
          </cell>
          <cell r="D10761">
            <v>6.04</v>
          </cell>
        </row>
        <row r="10762">
          <cell r="A10762">
            <v>38598</v>
          </cell>
          <cell r="B10762" t="str">
            <v xml:space="preserve">MEIA CANALETA DE CONCRETO ESTRUTURAL 14 X 19 X 19 CM, FBK 14 MPA (NBR 6136)                                                                                                                                                                                                                                                                                                                                                                                                                               </v>
          </cell>
          <cell r="C10762" t="str">
            <v xml:space="preserve">UN    </v>
          </cell>
          <cell r="D10762">
            <v>3.49</v>
          </cell>
        </row>
        <row r="10763">
          <cell r="A10763">
            <v>38595</v>
          </cell>
          <cell r="B10763" t="str">
            <v xml:space="preserve">MEIA CANALETA DE CONCRETO ESTRUTURAL 14 X 19 X 19 CM, FBK 4,5 MPA (NBR 6136)                                                                                                                                                                                                                                                                                                                                                                                                                              </v>
          </cell>
          <cell r="C10763" t="str">
            <v xml:space="preserve">UN    </v>
          </cell>
          <cell r="D10763">
            <v>2.96</v>
          </cell>
        </row>
        <row r="10764">
          <cell r="A10764">
            <v>38592</v>
          </cell>
          <cell r="B10764" t="str">
            <v xml:space="preserve">MEIO BLOCO DE CONCRETO ESTRUTURAL 14 X 19 X 14 CM, FBK 14 MPA (NBR 6136)                                                                                                                                                                                                                                                                                                                                                                                                                                  </v>
          </cell>
          <cell r="C10764" t="str">
            <v xml:space="preserve">UN    </v>
          </cell>
          <cell r="D10764">
            <v>2.99</v>
          </cell>
        </row>
        <row r="10765">
          <cell r="A10765">
            <v>38588</v>
          </cell>
          <cell r="B10765" t="str">
            <v xml:space="preserve">MEIO BLOCO DE CONCRETO ESTRUTURAL 14 X 19 X 14 CM, FBK 4,5 MPA (NBR 6136)                                                                                                                                                                                                                                                                                                                                                                                                                                 </v>
          </cell>
          <cell r="C10765" t="str">
            <v xml:space="preserve">UN    </v>
          </cell>
          <cell r="D10765">
            <v>2.39</v>
          </cell>
        </row>
        <row r="10766">
          <cell r="A10766">
            <v>38593</v>
          </cell>
          <cell r="B10766" t="str">
            <v xml:space="preserve">MEIO BLOCO DE CONCRETO ESTRUTURAL 14 X 19 X 19 CM, FBK 14 MPA (NBR 6136)                                                                                                                                                                                                                                                                                                                                                                                                                                  </v>
          </cell>
          <cell r="C10766" t="str">
            <v xml:space="preserve">UN    </v>
          </cell>
          <cell r="D10766">
            <v>3.31</v>
          </cell>
        </row>
        <row r="10767">
          <cell r="A10767">
            <v>38589</v>
          </cell>
          <cell r="B10767" t="str">
            <v xml:space="preserve">MEIO BLOCO DE CONCRETO ESTRUTURAL 14 X 19 X 19 CM, FBK 4,5 MPA (NBR 6136)                                                                                                                                                                                                                                                                                                                                                                                                                                 </v>
          </cell>
          <cell r="C10767" t="str">
            <v xml:space="preserve">UN    </v>
          </cell>
          <cell r="D10767">
            <v>2.5099999999999998</v>
          </cell>
        </row>
        <row r="10768">
          <cell r="A10768">
            <v>38594</v>
          </cell>
          <cell r="B10768" t="str">
            <v xml:space="preserve">MEIO BLOCO DE CONCRETO ESTRUTURAL 14 X 19 X 34 CM, FBK 14 MPA (NBR 6136)                                                                                                                                                                                                                                                                                                                                                                                                                                  </v>
          </cell>
          <cell r="C10768" t="str">
            <v xml:space="preserve">UN    </v>
          </cell>
          <cell r="D10768">
            <v>5.21</v>
          </cell>
        </row>
        <row r="10769">
          <cell r="A10769">
            <v>34773</v>
          </cell>
          <cell r="B10769" t="str">
            <v xml:space="preserve">MEIO BLOCO DE VEDACAO DE CONCRETO APARENTE 14 X 19 X 19 CM (CLASSE C - NBR 6136)                                                                                                                                                                                                                                                                                                                                                                                                                          </v>
          </cell>
          <cell r="C10769" t="str">
            <v xml:space="preserve">UN    </v>
          </cell>
          <cell r="D10769">
            <v>2.4700000000000002</v>
          </cell>
        </row>
        <row r="10770">
          <cell r="A10770">
            <v>34769</v>
          </cell>
          <cell r="B10770" t="str">
            <v xml:space="preserve">MEIO BLOCO DE VEDACAO DE CONCRETO APARENTE 19 X 19 X 19 CM (CLASSE C - NBR 6136)                                                                                                                                                                                                                                                                                                                                                                                                                          </v>
          </cell>
          <cell r="C10770" t="str">
            <v xml:space="preserve">UN    </v>
          </cell>
          <cell r="D10770">
            <v>3.05</v>
          </cell>
        </row>
        <row r="10771">
          <cell r="A10771">
            <v>34763</v>
          </cell>
          <cell r="B10771" t="str">
            <v xml:space="preserve">MEIO BLOCO DE VEDACAO DE CONCRETO APARENTE 9 X 19 X 19 CM (CLASSE C - NBR 6136)                                                                                                                                                                                                                                                                                                                                                                                                                           </v>
          </cell>
          <cell r="C10771" t="str">
            <v xml:space="preserve">UN    </v>
          </cell>
          <cell r="D10771">
            <v>1.88</v>
          </cell>
        </row>
        <row r="10772">
          <cell r="A10772">
            <v>34774</v>
          </cell>
          <cell r="B10772" t="str">
            <v xml:space="preserve">MEIO BLOCO DE VEDACAO DE CONCRETO 14 X 19 X 19 CM (CLASSE C - NBR 6136)                                                                                                                                                                                                                                                                                                                                                                                                                                   </v>
          </cell>
          <cell r="C10772" t="str">
            <v xml:space="preserve">UN    </v>
          </cell>
          <cell r="D10772">
            <v>2.34</v>
          </cell>
        </row>
        <row r="10773">
          <cell r="A10773">
            <v>34771</v>
          </cell>
          <cell r="B10773" t="str">
            <v xml:space="preserve">MEIO BLOCO DE VEDACAO DE CONCRETO 19 X 19 X 19 CM (CLASSE C - NBR 6136)                                                                                                                                                                                                                                                                                                                                                                                                                                   </v>
          </cell>
          <cell r="C10773" t="str">
            <v xml:space="preserve">UN    </v>
          </cell>
          <cell r="D10773">
            <v>2.82</v>
          </cell>
        </row>
        <row r="10774">
          <cell r="A10774">
            <v>34764</v>
          </cell>
          <cell r="B10774" t="str">
            <v xml:space="preserve">MEIO BLOCO DE VEDACAO DE CONCRETO 9 X 19 X 19 CM (CLASSE C - NBR 6136)                                                                                                                                                                                                                                                                                                                                                                                                                                    </v>
          </cell>
          <cell r="C10774" t="str">
            <v xml:space="preserve">UN    </v>
          </cell>
          <cell r="D10774">
            <v>1.85</v>
          </cell>
        </row>
        <row r="10775">
          <cell r="A10775">
            <v>34788</v>
          </cell>
          <cell r="B10775" t="str">
            <v xml:space="preserve">MEIO BLOCO ESTRUTURAL CERAMICO DE 14 X 19 X 14 CM (L X A X C) E 6,0 MPA                                                                                                                                                                                                                                                                                                                                                                                                                                   </v>
          </cell>
          <cell r="C10775" t="str">
            <v xml:space="preserve">UN    </v>
          </cell>
          <cell r="D10775">
            <v>0.89</v>
          </cell>
        </row>
        <row r="10776">
          <cell r="A10776">
            <v>34781</v>
          </cell>
          <cell r="B10776" t="str">
            <v xml:space="preserve">MEIO BLOCO ESTRUTURAL CERAMICO DE 14 X 19 X 19 CM (L X A X C) E 6,0 MPA                                                                                                                                                                                                                                                                                                                                                                                                                                   </v>
          </cell>
          <cell r="C10776" t="str">
            <v xml:space="preserve">UN    </v>
          </cell>
          <cell r="D10776">
            <v>1.23</v>
          </cell>
        </row>
        <row r="10777">
          <cell r="A10777">
            <v>41682</v>
          </cell>
          <cell r="B10777" t="str">
            <v xml:space="preserve">MEIO-FIO OU GUIA DE CONCRETO PRE MOLDADO, COMP 1 M, *30 X 10/12* CM (H X L1/L2)                                                                                                                                                                                                                                                                                                                                                                                                                           </v>
          </cell>
          <cell r="C10777" t="str">
            <v xml:space="preserve">UN    </v>
          </cell>
          <cell r="D10777">
            <v>42</v>
          </cell>
        </row>
        <row r="10778">
          <cell r="A10778">
            <v>41683</v>
          </cell>
          <cell r="B10778" t="str">
            <v xml:space="preserve">MEIO-FIO OU GUIA DE CONCRETO PRE MOLDADO, COMP 80 CM, *30 X 10/10* (H X L1/L2)                                                                                                                                                                                                                                                                                                                                                                                                                            </v>
          </cell>
          <cell r="C10778" t="str">
            <v xml:space="preserve">UN    </v>
          </cell>
          <cell r="D10778">
            <v>30.9</v>
          </cell>
        </row>
        <row r="10779">
          <cell r="A10779">
            <v>41680</v>
          </cell>
          <cell r="B10779" t="str">
            <v xml:space="preserve">MEIO-FIO OU GUIA DE CONCRETO PRE-MOLDADO, COMP *39* CM, *19 X 6,5/6,5* CM (H X L1/L2)                                                                                                                                                                                                                                                                                                                                                                                                                     </v>
          </cell>
          <cell r="C10779" t="str">
            <v xml:space="preserve">UN    </v>
          </cell>
          <cell r="D10779">
            <v>16.63</v>
          </cell>
        </row>
        <row r="10780">
          <cell r="A10780">
            <v>41679</v>
          </cell>
          <cell r="B10780" t="str">
            <v xml:space="preserve">MEIO-FIO OU GUIA DE CONCRETO PRE-MOLDADO, COMP 1 M, *20 X 12/15* CM (H X L1/L2)                                                                                                                                                                                                                                                                                                                                                                                                                           </v>
          </cell>
          <cell r="C10780" t="str">
            <v xml:space="preserve">UN    </v>
          </cell>
          <cell r="D10780">
            <v>38.03</v>
          </cell>
        </row>
        <row r="10781">
          <cell r="A10781">
            <v>41681</v>
          </cell>
          <cell r="B10781" t="str">
            <v xml:space="preserve">MEIO-FIO OU GUIA DE CONCRETO PRE-MOLDADO, COMP 80 CM, *25 X 08/08* CM (H X L1/L2)                                                                                                                                                                                                                                                                                                                                                                                                                         </v>
          </cell>
          <cell r="C10781" t="str">
            <v xml:space="preserve">UN    </v>
          </cell>
          <cell r="D10781">
            <v>26.02</v>
          </cell>
        </row>
        <row r="10782">
          <cell r="A10782">
            <v>43386</v>
          </cell>
          <cell r="B10782" t="str">
            <v xml:space="preserve">MEIO-FIO OU GUIA DE CONCRETO PRE-MOLDADO, TIPO CHAPEU PARA BOCA DE LOBO,  DIMENSOES *1,20* X 0,15 X 0,30 M                                                                                                                                                                                                                                                                                                                                                                                                </v>
          </cell>
          <cell r="C10782" t="str">
            <v xml:space="preserve">UN    </v>
          </cell>
          <cell r="D10782">
            <v>59.42</v>
          </cell>
        </row>
        <row r="10783">
          <cell r="A10783">
            <v>4059</v>
          </cell>
          <cell r="B10783" t="str">
            <v xml:space="preserve">MEIO-FIO OU GUIA DE CONCRETO, PRE-MOLDADO, COMP 1 M, *30 X 12/15* CM (H X L1/L2)                                                                                                                                                                                                                                                                                                                                                                                                                          </v>
          </cell>
          <cell r="C10783" t="str">
            <v xml:space="preserve">M     </v>
          </cell>
          <cell r="D10783">
            <v>42</v>
          </cell>
        </row>
        <row r="10784">
          <cell r="A10784">
            <v>4062</v>
          </cell>
          <cell r="B10784" t="str">
            <v xml:space="preserve">MEIO-FIO OU GUIA DE CONCRETO, PRE-MOLDADO, COMP 1 M, *30 X 15* CM (H X L)                                                                                                                                                                                                                                                                                                                                                                                                                                 </v>
          </cell>
          <cell r="C10784" t="str">
            <v xml:space="preserve">UN    </v>
          </cell>
          <cell r="D10784">
            <v>42</v>
          </cell>
        </row>
        <row r="10785">
          <cell r="A10785">
            <v>4061</v>
          </cell>
          <cell r="B10785" t="str">
            <v xml:space="preserve">MEIO-FIO OU GUIA DE CONCRETO, PRE-MOLDADO, COMP 80 CM, *45 X 12/18* CM (H X L1/L2)                                                                                                                                                                                                                                                                                                                                                                                                                        </v>
          </cell>
          <cell r="C10785" t="str">
            <v xml:space="preserve">UN    </v>
          </cell>
          <cell r="D10785">
            <v>52.29</v>
          </cell>
        </row>
        <row r="10786">
          <cell r="A10786">
            <v>41315</v>
          </cell>
          <cell r="B10786" t="str">
            <v xml:space="preserve">MEMBRANA IMPERMEABILIZANTE A BASE DE POLIUREIA, BICOMPONENTE, APLICACAO A FRIO                                                                                                                                                                                                                                                                                                                                                                                                                            </v>
          </cell>
          <cell r="C10786" t="str">
            <v xml:space="preserve">KG    </v>
          </cell>
          <cell r="D10786">
            <v>73.89</v>
          </cell>
        </row>
        <row r="10787">
          <cell r="A10787">
            <v>43148</v>
          </cell>
          <cell r="B10787" t="str">
            <v xml:space="preserve">MEMBRANA IMPERMEABILIZANTE A BASE DE POLIURETANO                                                                                                                                                                                                                                                                                                                                                                                                                                                          </v>
          </cell>
          <cell r="C10787" t="str">
            <v xml:space="preserve">KG    </v>
          </cell>
          <cell r="D10787">
            <v>50.15</v>
          </cell>
        </row>
        <row r="10788">
          <cell r="A10788">
            <v>43147</v>
          </cell>
          <cell r="B10788" t="str">
            <v xml:space="preserve">MEMBRANA IMPERMEABILIZANTE ACRILICA MONOCOMPONENTE                                                                                                                                                                                                                                                                                                                                                                                                                                                        </v>
          </cell>
          <cell r="C10788" t="str">
            <v xml:space="preserve">KG    </v>
          </cell>
          <cell r="D10788">
            <v>19.420000000000002</v>
          </cell>
        </row>
        <row r="10789">
          <cell r="A10789">
            <v>10608</v>
          </cell>
          <cell r="B10789" t="str">
            <v xml:space="preserve">MESA VIBRATORIA COM DIMENSOES DE 2,0 X 1,0 M, COM MOTOR ELETRICO DE 2 POLOS E POTENCIA DE 3 CV                                                                                                                                                                                                                                                                                                                                                                                                            </v>
          </cell>
          <cell r="C10789" t="str">
            <v xml:space="preserve">UN    </v>
          </cell>
          <cell r="D10789">
            <v>9614.7999999999993</v>
          </cell>
        </row>
        <row r="10790">
          <cell r="A10790">
            <v>4069</v>
          </cell>
          <cell r="B10790" t="str">
            <v xml:space="preserve">MESTRE DE OBRAS (HORISTA)                                                                                                                                                                                                                                                                                                                                                                                                                                                                                 </v>
          </cell>
          <cell r="C10790" t="str">
            <v xml:space="preserve">H     </v>
          </cell>
          <cell r="D10790">
            <v>49.94</v>
          </cell>
        </row>
        <row r="10791">
          <cell r="A10791">
            <v>40819</v>
          </cell>
          <cell r="B10791" t="str">
            <v xml:space="preserve">MESTRE DE OBRAS (MENSALISTA)                                                                                                                                                                                                                                                                                                                                                                                                                                                                              </v>
          </cell>
          <cell r="C10791" t="str">
            <v xml:space="preserve">MES   </v>
          </cell>
          <cell r="D10791">
            <v>8752.7199999999993</v>
          </cell>
        </row>
        <row r="10792">
          <cell r="A10792">
            <v>34361</v>
          </cell>
          <cell r="B10792" t="str">
            <v xml:space="preserve">METACAULIM DE ALTA REATIVIDADE/CAULIM CALCINADO                                                                                                                                                                                                                                                                                                                                                                                                                                                           </v>
          </cell>
          <cell r="C10792" t="str">
            <v xml:space="preserve">KG    </v>
          </cell>
          <cell r="D10792">
            <v>14.14</v>
          </cell>
        </row>
        <row r="10793">
          <cell r="A10793">
            <v>36512</v>
          </cell>
          <cell r="B10793" t="str">
            <v xml:space="preserve">MICRO-TRATOR CORTADOR DE GRAMA COM LARGURA DO CORTE DE 107 CM, COM 2 LAMINAS E DESCARTE LATERAL                                                                                                                                                                                                                                                                                                                                                                                                           </v>
          </cell>
          <cell r="C10793" t="str">
            <v xml:space="preserve">UN    </v>
          </cell>
          <cell r="D10793">
            <v>21421.23</v>
          </cell>
        </row>
        <row r="10794">
          <cell r="A10794">
            <v>44478</v>
          </cell>
          <cell r="B10794" t="str">
            <v xml:space="preserve">MICROESFERAS DE VIDRO PARA SINALIZACAO HORIZONTAL VIARIA, TIPO I-B (PREMIX) - NBR  16184                                                                                                                                                                                                                                                                                                                                                                                                                  </v>
          </cell>
          <cell r="C10794" t="str">
            <v xml:space="preserve">KG    </v>
          </cell>
          <cell r="D10794">
            <v>13.33</v>
          </cell>
        </row>
        <row r="10795">
          <cell r="A10795">
            <v>44477</v>
          </cell>
          <cell r="B10795" t="str">
            <v xml:space="preserve">MICROESFERAS DE VIDRO PARA SINALIZACAO HORIZONTAL VIARIA, TIPO II-A (DROP-ON) - NBR  16184                                                                                                                                                                                                                                                                                                                                                                                                                </v>
          </cell>
          <cell r="C10795" t="str">
            <v xml:space="preserve">KG    </v>
          </cell>
          <cell r="D10795">
            <v>13.33</v>
          </cell>
        </row>
        <row r="10796">
          <cell r="A10796">
            <v>11697</v>
          </cell>
          <cell r="B10796" t="str">
            <v xml:space="preserve">MICTORIO COLETIVO ACO INOX (AISI 304), E = 0,8 MM, DE *100 X 40 X 30* CM (C X A X P)                                                                                                                                                                                                                                                                                                                                                                                                                      </v>
          </cell>
          <cell r="C10796" t="str">
            <v xml:space="preserve">UN    </v>
          </cell>
          <cell r="D10796">
            <v>833.28</v>
          </cell>
        </row>
        <row r="10797">
          <cell r="A10797">
            <v>11698</v>
          </cell>
          <cell r="B10797" t="str">
            <v xml:space="preserve">MICTORIO COLETIVO ACO INOX (AISI 304), E = 0,8 MM, DE *100 X 50 X 35* CM (C X A X P)                                                                                                                                                                                                                                                                                                                                                                                                                      </v>
          </cell>
          <cell r="C10797" t="str">
            <v xml:space="preserve">UN    </v>
          </cell>
          <cell r="D10797">
            <v>994.06</v>
          </cell>
        </row>
        <row r="10798">
          <cell r="A10798">
            <v>11699</v>
          </cell>
          <cell r="B10798" t="str">
            <v xml:space="preserve">MICTORIO INDIVIDUAL ACO INOX (AISI 304), E = 0,8 MM, DE *50 X 45 X 35* (C X A X P)                                                                                                                                                                                                                                                                                                                                                                                                                        </v>
          </cell>
          <cell r="C10798" t="str">
            <v xml:space="preserve">UN    </v>
          </cell>
          <cell r="D10798">
            <v>1098.6600000000001</v>
          </cell>
        </row>
        <row r="10799">
          <cell r="A10799">
            <v>10432</v>
          </cell>
          <cell r="B10799" t="str">
            <v xml:space="preserve">MICTORIO INDIVIDUAL, SIFONADO, DE LOUCA BRANCA, SEM COMPLEMENTOS                                                                                                                                                                                                                                                                                                                                                                                                                                          </v>
          </cell>
          <cell r="C10799" t="str">
            <v xml:space="preserve">UN    </v>
          </cell>
          <cell r="D10799">
            <v>426.56</v>
          </cell>
        </row>
        <row r="10800">
          <cell r="A10800">
            <v>44020</v>
          </cell>
          <cell r="B10800" t="str">
            <v xml:space="preserve">MICTORIO INDIVIDUAL, SIFONADO, VALVULA EMBUTIDA, DE LOUCA BRANCA, SEM COMPLEMENTOS - PADRAO ALTO                                                                                                                                                                                                                                                                                                                                                                                                          </v>
          </cell>
          <cell r="C10800" t="str">
            <v xml:space="preserve">UN    </v>
          </cell>
          <cell r="D10800">
            <v>1052.3800000000001</v>
          </cell>
        </row>
        <row r="10801">
          <cell r="A10801">
            <v>41419</v>
          </cell>
          <cell r="B10801" t="str">
            <v xml:space="preserve">MINICAPTOR, EM ACO GALVANIZADO A FOGO, FIXACAO COM ROSCA SOBERBA OU MECANICA, H=300 MM X DN=10 MM                                                                                                                                                                                                                                                                                                                                                                                                         </v>
          </cell>
          <cell r="C10801" t="str">
            <v xml:space="preserve">UN    </v>
          </cell>
          <cell r="D10801">
            <v>7.43</v>
          </cell>
        </row>
        <row r="10802">
          <cell r="A10802">
            <v>41420</v>
          </cell>
          <cell r="B10802" t="str">
            <v xml:space="preserve">MINICAPTOR, EM ACO GALVANIZADO A FOGO, FIXACAO COM ROSCA SOBERBA OU MECANICA, H=600 MM X DN=10 MM                                                                                                                                                                                                                                                                                                                                                                                                         </v>
          </cell>
          <cell r="C10802" t="str">
            <v xml:space="preserve">UN    </v>
          </cell>
          <cell r="D10802">
            <v>10.11</v>
          </cell>
        </row>
        <row r="10803">
          <cell r="A10803">
            <v>41421</v>
          </cell>
          <cell r="B10803" t="str">
            <v xml:space="preserve">MINICAPTOR, EM ACO GALVANIZADO A FOGO, FIXACAO HORIZONTAL COM BANDEIRA A 20 CM, H=300 MM E X DN=10 MM                                                                                                                                                                                                                                                                                                                                                                                                     </v>
          </cell>
          <cell r="C10803" t="str">
            <v xml:space="preserve">UN    </v>
          </cell>
          <cell r="D10803">
            <v>10.08</v>
          </cell>
        </row>
        <row r="10804">
          <cell r="A10804">
            <v>41422</v>
          </cell>
          <cell r="B10804" t="str">
            <v xml:space="preserve">MINICAPTOR, EM ACO GALVANIZADO A FOGO, FIXACAO HORIZONTAL COM BANDEIRA A 20 CM, H=600 MM E X DN=10 MM                                                                                                                                                                                                                                                                                                                                                                                                     </v>
          </cell>
          <cell r="C10804" t="str">
            <v xml:space="preserve">UN    </v>
          </cell>
          <cell r="D10804">
            <v>13.81</v>
          </cell>
        </row>
        <row r="10805">
          <cell r="A10805">
            <v>41425</v>
          </cell>
          <cell r="B10805" t="str">
            <v xml:space="preserve">MINICAPTOR, EM ACO GALVANIZADO A FOGO, FIXACAO HORIZONTAL DE 1 FUROS, SEM BANDEIRA, H=300 MM X DN=10 MM                                                                                                                                                                                                                                                                                                                                                                                                   </v>
          </cell>
          <cell r="C10805" t="str">
            <v xml:space="preserve">UN    </v>
          </cell>
          <cell r="D10805">
            <v>7.06</v>
          </cell>
        </row>
        <row r="10806">
          <cell r="A10806">
            <v>41426</v>
          </cell>
          <cell r="B10806" t="str">
            <v xml:space="preserve">MINICAPTOR, EM ACO GALVANIZADO A FOGO, FIXACAO HORIZONTAL DE 2 FUROS, SEM BANDEIRA, H=600 MM X DN=10 MM                                                                                                                                                                                                                                                                                                                                                                                                   </v>
          </cell>
          <cell r="C10806" t="str">
            <v xml:space="preserve">UN    </v>
          </cell>
          <cell r="D10806">
            <v>12.74</v>
          </cell>
        </row>
        <row r="10807">
          <cell r="A10807">
            <v>41414</v>
          </cell>
          <cell r="B10807" t="str">
            <v xml:space="preserve">MINICAPTORES DE INSERCAO, EM ACO GALVANIZADO A FOGO, H=300 MM X DN=10 MM                                                                                                                                                                                                                                                                                                                                                                                                                                  </v>
          </cell>
          <cell r="C10807" t="str">
            <v xml:space="preserve">UN    </v>
          </cell>
          <cell r="D10807">
            <v>23.38</v>
          </cell>
        </row>
        <row r="10808">
          <cell r="A10808">
            <v>41415</v>
          </cell>
          <cell r="B10808" t="str">
            <v xml:space="preserve">MINICAPTORES DE INSERCAO, EM ACO GALVANIZADO A FOGO, H=600,MM X DN=10,MM                                                                                                                                                                                                                                                                                                                                                                                                                                  </v>
          </cell>
          <cell r="C10808" t="str">
            <v xml:space="preserve">UN    </v>
          </cell>
          <cell r="D10808">
            <v>27.23</v>
          </cell>
        </row>
        <row r="10809">
          <cell r="A10809">
            <v>37514</v>
          </cell>
          <cell r="B10809" t="str">
            <v xml:space="preserve">MINICARREGADEIRA SOBRE RODAS, POTENCIA LIQUIDA DE *47* HP, CAPACIDADE NOMINAL DE OPERACAO DE *646* KG                                                                                                                                                                                                                                                                                                                                                                                                     </v>
          </cell>
          <cell r="C10809" t="str">
            <v xml:space="preserve">UN    </v>
          </cell>
          <cell r="D10809">
            <v>330000</v>
          </cell>
        </row>
        <row r="10810">
          <cell r="A10810">
            <v>37519</v>
          </cell>
          <cell r="B10810" t="str">
            <v xml:space="preserve">MINICARREGADEIRA SOBRE RODAS, POTENCIA LIQUIDA DE *72* HP, CAPACIDADE NOMINAL DE OPERACAO DE *1200* KG                                                                                                                                                                                                                                                                                                                                                                                                    </v>
          </cell>
          <cell r="C10810" t="str">
            <v xml:space="preserve">UN    </v>
          </cell>
          <cell r="D10810">
            <v>509286.82</v>
          </cell>
        </row>
        <row r="10811">
          <cell r="A10811">
            <v>37520</v>
          </cell>
          <cell r="B10811" t="str">
            <v xml:space="preserve">MINIESCAVADEIRA SOBRE ESTEIRAS, POTENCIA LIQUIDA DE *30* HP, PESO OPERACIONAL DE *3.500* KG                                                                                                                                                                                                                                                                                                                                                                                                               </v>
          </cell>
          <cell r="C10811" t="str">
            <v xml:space="preserve">UN    </v>
          </cell>
          <cell r="D10811">
            <v>500937.85</v>
          </cell>
        </row>
        <row r="10812">
          <cell r="A10812">
            <v>37521</v>
          </cell>
          <cell r="B10812" t="str">
            <v xml:space="preserve">MINIESCAVADEIRA SOBRE ESTEIRAS, POTENCIA LIQUIDA DE *42* HP, PESO OPERACIONAL DE *4.500* KG                                                                                                                                                                                                                                                                                                                                                                                                               </v>
          </cell>
          <cell r="C10812" t="str">
            <v xml:space="preserve">UN    </v>
          </cell>
          <cell r="D10812">
            <v>611144.18999999994</v>
          </cell>
        </row>
        <row r="10813">
          <cell r="A10813">
            <v>37522</v>
          </cell>
          <cell r="B10813" t="str">
            <v xml:space="preserve">MINIESCAVADEIRA SOBRE ESTEIRAS, POTENCIA LIQUIDA DE *42* HP, PESO OPERACIONAL DE *5.300* KG                                                                                                                                                                                                                                                                                                                                                                                                               </v>
          </cell>
          <cell r="C10813" t="str">
            <v xml:space="preserve">UN    </v>
          </cell>
          <cell r="D10813">
            <v>629530.93000000005</v>
          </cell>
        </row>
        <row r="10814">
          <cell r="A10814">
            <v>37546</v>
          </cell>
          <cell r="B10814" t="str">
            <v xml:space="preserve">MISTURADOR DE ARGAMASSA, EIXO HORIZONTAL, CAPACIDADE DE MISTURA 160 KG, MOTOR ELETRICO TRIFASICO 220/380 V, POTENCIA 3 CV                                                                                                                                                                                                                                                                                                                                                                                 </v>
          </cell>
          <cell r="C10814" t="str">
            <v xml:space="preserve">UN    </v>
          </cell>
          <cell r="D10814">
            <v>11502.4</v>
          </cell>
        </row>
        <row r="10815">
          <cell r="A10815">
            <v>37544</v>
          </cell>
          <cell r="B10815" t="str">
            <v xml:space="preserve">MISTURADOR DE ARGAMASSA, EIXO HORIZONTAL, CAPACIDADE DE MISTURA 300 KG, MOTOR ELETRICO TRIFASICO 220/380 V, POTENCIA 5 CV                                                                                                                                                                                                                                                                                                                                                                                 </v>
          </cell>
          <cell r="C10815" t="str">
            <v xml:space="preserve">UN    </v>
          </cell>
          <cell r="D10815">
            <v>12165.72</v>
          </cell>
        </row>
        <row r="10816">
          <cell r="A10816">
            <v>37545</v>
          </cell>
          <cell r="B10816" t="str">
            <v xml:space="preserve">MISTURADOR DE ARGAMASSA, EIXO HORIZONTAL, CAPACIDADE DE MISTURA 600 KG, MOTOR ELETRICO TRIFASICO 220/380 V, POTENCIA 7,5 CV                                                                                                                                                                                                                                                                                                                                                                               </v>
          </cell>
          <cell r="C10816" t="str">
            <v xml:space="preserve">UN    </v>
          </cell>
          <cell r="D10816">
            <v>14475.58</v>
          </cell>
        </row>
        <row r="10817">
          <cell r="A10817">
            <v>36793</v>
          </cell>
          <cell r="B10817" t="str">
            <v xml:space="preserve">MISTURADOR DE METAL CROMADO DE PAREDE PARA LAVATORIO                                                                                                                                                                                                                                                                                                                                                                                                                                                      </v>
          </cell>
          <cell r="C10817" t="str">
            <v xml:space="preserve">UN    </v>
          </cell>
          <cell r="D10817">
            <v>690.28</v>
          </cell>
        </row>
        <row r="10818">
          <cell r="A10818">
            <v>11769</v>
          </cell>
          <cell r="B10818" t="str">
            <v xml:space="preserve">MISTURADOR DE METAL CROMADO, DE MESA/BANCADA, COM BICA BAIXA, PARA LAVATORIO                                                                                                                                                                                                                                                                                                                                                                                                                              </v>
          </cell>
          <cell r="C10818" t="str">
            <v xml:space="preserve">UN    </v>
          </cell>
          <cell r="D10818">
            <v>305.05</v>
          </cell>
        </row>
        <row r="10819">
          <cell r="A10819">
            <v>11771</v>
          </cell>
          <cell r="B10819" t="str">
            <v xml:space="preserve">MISTURADOR DE PAREDE, DE METAL CROMADO, PARA COZINHA, BICA ALTA MOVEL, COM AREJADOR ARTICULADO                                                                                                                                                                                                                                                                                                                                                                                                            </v>
          </cell>
          <cell r="C10819" t="str">
            <v xml:space="preserve">UN    </v>
          </cell>
          <cell r="D10819">
            <v>373.65</v>
          </cell>
        </row>
        <row r="10820">
          <cell r="A10820">
            <v>39919</v>
          </cell>
          <cell r="B10820" t="str">
            <v xml:space="preserve">MISTURADOR DUPLO HORIZONTAL DE ALTA TURBULENCIA, CAPACIDADE / VOLUME 2 X 500 LITROS, MOTORES ELETRICOS MINIMO 5 CV CADA, PARA NATA CIMENTO, ARGAMASSA E OUTROS                                                                                                                                                                                                                                                                                                                                            </v>
          </cell>
          <cell r="C10820" t="str">
            <v xml:space="preserve">UN    </v>
          </cell>
          <cell r="D10820">
            <v>57575.89</v>
          </cell>
        </row>
        <row r="10821">
          <cell r="A10821">
            <v>38385</v>
          </cell>
          <cell r="B10821" t="str">
            <v xml:space="preserve">MISTURADOR MANUAL DE TINTAS PARA FURADEIRA, HASTE METALICA *60* CM, COM HELICE (MEXEDOR DE TINTA)                                                                                                                                                                                                                                                                                                                                                                                                         </v>
          </cell>
          <cell r="C10821" t="str">
            <v xml:space="preserve">UN    </v>
          </cell>
          <cell r="D10821">
            <v>53.39</v>
          </cell>
        </row>
        <row r="10822">
          <cell r="A10822">
            <v>36800</v>
          </cell>
          <cell r="B10822" t="str">
            <v xml:space="preserve">MISTURADOR METALICO, BASE PARA CHUVEIRO/BANHEIRA, 1/2" OU 3/4 ", SOLDAVEL OU ROSCAVEL (NAO INCLUI ACABAMENTOS)                                                                                                                                                                                                                                                                                                                                                                                            </v>
          </cell>
          <cell r="C10822" t="str">
            <v xml:space="preserve">UN    </v>
          </cell>
          <cell r="D10822">
            <v>183.3</v>
          </cell>
        </row>
        <row r="10823">
          <cell r="A10823">
            <v>37587</v>
          </cell>
          <cell r="B10823" t="str">
            <v xml:space="preserve">MISTURADOR MONOCOMANDO PARA CHUVEIRO, BASE BRUTA, METALICO COM ACABAMENTO CROMADO                                                                                                                                                                                                                                                                                                                                                                                                                         </v>
          </cell>
          <cell r="C10823" t="str">
            <v xml:space="preserve">UN    </v>
          </cell>
          <cell r="D10823">
            <v>402.7</v>
          </cell>
        </row>
        <row r="10824">
          <cell r="A10824">
            <v>11561</v>
          </cell>
          <cell r="B10824" t="str">
            <v xml:space="preserve">MOLA HIDRAULICA AEREA, PARA PORTAS DE ATE 1.100 MM E PESO DE ATE 85 KG, COM CORPO EM ALUMINIO E BRACO EM ACO, SEM BRACO DE PARADA                                                                                                                                                                                                                                                                                                                                                                         </v>
          </cell>
          <cell r="C10824" t="str">
            <v xml:space="preserve">UN    </v>
          </cell>
          <cell r="D10824">
            <v>224.41</v>
          </cell>
        </row>
        <row r="10825">
          <cell r="A10825">
            <v>43604</v>
          </cell>
          <cell r="B10825" t="str">
            <v xml:space="preserve">MOLA HIDRAULICA AEREA, PARA PORTAS DE ATE 850 MM E PESO DE ATE 50 KG, COM CORPO EM ALUMINIO E BRACO EM ACO, SEM BRACO DE PARADA                                                                                                                                                                                                                                                                                                                                                                           </v>
          </cell>
          <cell r="C10825" t="str">
            <v xml:space="preserve">UN    </v>
          </cell>
          <cell r="D10825">
            <v>119.64</v>
          </cell>
        </row>
        <row r="10826">
          <cell r="A10826">
            <v>11560</v>
          </cell>
          <cell r="B10826" t="str">
            <v xml:space="preserve">MOLA HIDRAULICA AEREA, PARA PORTAS DE ATE 950 MM E PESO DE ATE 65 KG, COM CORPO EM ALUMINIO E BRACO EM ACO, SEM BRACO DE PARADA                                                                                                                                                                                                                                                                                                                                                                           </v>
          </cell>
          <cell r="C10826" t="str">
            <v xml:space="preserve">UN    </v>
          </cell>
          <cell r="D10826">
            <v>173.21</v>
          </cell>
        </row>
        <row r="10827">
          <cell r="A10827">
            <v>11499</v>
          </cell>
          <cell r="B10827" t="str">
            <v xml:space="preserve">MOLA HIDRAULICA DE PISO, PARA PORTAS DE ATE 1100 MM E PESO DE ATE 120 KG, COM CORPO EM ACO INOX                                                                                                                                                                                                                                                                                                                                                                                                           </v>
          </cell>
          <cell r="C10827" t="str">
            <v xml:space="preserve">UN    </v>
          </cell>
          <cell r="D10827">
            <v>721.91</v>
          </cell>
        </row>
        <row r="10828">
          <cell r="A10828">
            <v>34761</v>
          </cell>
          <cell r="B10828" t="str">
            <v xml:space="preserve">MONTADOR DE ELETROELETRONICOS (HORISTA)                                                                                                                                                                                                                                                                                                                                                                                                                                                                   </v>
          </cell>
          <cell r="C10828" t="str">
            <v xml:space="preserve">H     </v>
          </cell>
          <cell r="D10828">
            <v>22.82</v>
          </cell>
        </row>
        <row r="10829">
          <cell r="A10829">
            <v>40924</v>
          </cell>
          <cell r="B10829" t="str">
            <v xml:space="preserve">MONTADOR DE ELETROELETRONICOS (MENSALISTA)                                                                                                                                                                                                                                                                                                                                                                                                                                                                </v>
          </cell>
          <cell r="C10829" t="str">
            <v xml:space="preserve">MES   </v>
          </cell>
          <cell r="D10829">
            <v>3999.9</v>
          </cell>
        </row>
        <row r="10830">
          <cell r="A10830">
            <v>40983</v>
          </cell>
          <cell r="B10830" t="str">
            <v xml:space="preserve">MONTADOR DE ESTRUTURAS METALICAS (MENSALISTA)                                                                                                                                                                                                                                                                                                                                                                                                                                                             </v>
          </cell>
          <cell r="C10830" t="str">
            <v xml:space="preserve">MES   </v>
          </cell>
          <cell r="D10830">
            <v>3880.61</v>
          </cell>
        </row>
        <row r="10831">
          <cell r="A10831">
            <v>44497</v>
          </cell>
          <cell r="B10831" t="str">
            <v xml:space="preserve">MONTADOR DE ESTRUTURAS METALICAS HORISTA                                                                                                                                                                                                                                                                                                                                                                                                                                                                  </v>
          </cell>
          <cell r="C10831" t="str">
            <v xml:space="preserve">H     </v>
          </cell>
          <cell r="D10831">
            <v>22.14</v>
          </cell>
        </row>
        <row r="10832">
          <cell r="A10832">
            <v>2437</v>
          </cell>
          <cell r="B10832" t="str">
            <v xml:space="preserve">MONTADOR DE MAQUINAS (HORISTA)                                                                                                                                                                                                                                                                                                                                                                                                                                                                            </v>
          </cell>
          <cell r="C10832" t="str">
            <v xml:space="preserve">H     </v>
          </cell>
          <cell r="D10832">
            <v>29.52</v>
          </cell>
        </row>
        <row r="10833">
          <cell r="A10833">
            <v>40921</v>
          </cell>
          <cell r="B10833" t="str">
            <v xml:space="preserve">MONTADOR DE MAQUINAS (MENSALISTA)                                                                                                                                                                                                                                                                                                                                                                                                                                                                         </v>
          </cell>
          <cell r="C10833" t="str">
            <v xml:space="preserve">MES   </v>
          </cell>
          <cell r="D10833">
            <v>5174.79</v>
          </cell>
        </row>
        <row r="10834">
          <cell r="A10834">
            <v>14252</v>
          </cell>
          <cell r="B10834" t="str">
            <v xml:space="preserve">MOTOBOMBA AUTOESCORVANTE MOTOR A GASOLINA, POTENCIA 6,0HP, BOCAIS 3" X 3", HM/Q = 5 MCA / 24 M3/H A 52,5 MCA / 5,0 M3/H                                                                                                                                                                                                                                                                                                                                                                                   </v>
          </cell>
          <cell r="C10834" t="str">
            <v xml:space="preserve">UN    </v>
          </cell>
          <cell r="D10834">
            <v>2906.92</v>
          </cell>
        </row>
        <row r="10835">
          <cell r="A10835">
            <v>730</v>
          </cell>
          <cell r="B10835" t="str">
            <v xml:space="preserve">MOTOBOMBA AUTOESCORVANTE MOTOR ELETRICO TRIFASICO 7,4HP BOCA DIAMETRO DE SUCCAO X RECLAQUE: 2"X2", HM/ Q = 10 M / 73,5 M3/H A 28 M / 8,2 M3 /H                                                                                                                                                                                                                                                                                                                                                            </v>
          </cell>
          <cell r="C10835" t="str">
            <v xml:space="preserve">UN    </v>
          </cell>
          <cell r="D10835">
            <v>7766.74</v>
          </cell>
        </row>
        <row r="10836">
          <cell r="A10836">
            <v>723</v>
          </cell>
          <cell r="B10836" t="str">
            <v xml:space="preserve">MOTOBOMBA AUTOESCORVANTE POTENCIA 5,42 HP, BOCAIS SUCCAO X RECALQUE 2" X 2", A GASOLINA, DIAMETRO DO ROTOR 122 MM HM/Q = 6 MCA / 33,0 M3/H A 28 MCA / 8,0 M3/H                                                                                                                                                                                                                                                                                                                                            </v>
          </cell>
          <cell r="C10836" t="str">
            <v xml:space="preserve">UN    </v>
          </cell>
          <cell r="D10836">
            <v>3860.34</v>
          </cell>
        </row>
        <row r="10837">
          <cell r="A10837">
            <v>36502</v>
          </cell>
          <cell r="B10837" t="str">
            <v xml:space="preserve">MOTOBOMBA CENTRIFUGA, MOTOR A GASOLINA, POTENCIA 5,42 HP, BOCAIS 1 1/2" X 1", DIAMETRO ROTOR 143 MM HM/Q = 6 MCA / 16,8 M3/H A 38 MCA / 6,6 M3/H                                                                                                                                                                                                                                                                                                                                                          </v>
          </cell>
          <cell r="C10837" t="str">
            <v xml:space="preserve">UN    </v>
          </cell>
          <cell r="D10837">
            <v>3628.26</v>
          </cell>
        </row>
        <row r="10838">
          <cell r="A10838">
            <v>36503</v>
          </cell>
          <cell r="B10838" t="str">
            <v xml:space="preserve">MOTOBOMBA TRASH (PARA AGUA SUJA) AUTO ESCORVANTE, MOTOR GASOLINA DE 6,41 HP, DIAMETROS DE SUCCAO X RECALQUE: 3" X 3", HM/Q: 10/60 A 23/0                                                                                                                                                                                                                                                                                                                                                                  </v>
          </cell>
          <cell r="C10838" t="str">
            <v xml:space="preserve">UN    </v>
          </cell>
          <cell r="D10838">
            <v>4474.07</v>
          </cell>
        </row>
        <row r="10839">
          <cell r="A10839">
            <v>4090</v>
          </cell>
          <cell r="B10839" t="str">
            <v xml:space="preserve">MOTONIVELADORA POTENCIA BASICA LIQUIDA (PRIMEIRA MARCHA) 125 HP, PESO BRUTO 13843 KG, LARGURA DA LAMINA DE 3,7 M                                                                                                                                                                                                                                                                                                                                                                                          </v>
          </cell>
          <cell r="C10839" t="str">
            <v xml:space="preserve">UN    </v>
          </cell>
          <cell r="D10839">
            <v>1300000</v>
          </cell>
        </row>
        <row r="10840">
          <cell r="A10840">
            <v>13227</v>
          </cell>
          <cell r="B10840" t="str">
            <v xml:space="preserve">MOTONIVELADORA POTENCIA BASICA LIQUIDA (PRIMEIRA MARCHA) 171 HP, PESO BRUTO 14768 KG, LARGURA DA LAMINA DE 3,7 M                                                                                                                                                                                                                                                                                                                                                                                          </v>
          </cell>
          <cell r="C10840" t="str">
            <v xml:space="preserve">UN    </v>
          </cell>
          <cell r="D10840">
            <v>1615412.11</v>
          </cell>
        </row>
        <row r="10841">
          <cell r="A10841">
            <v>10597</v>
          </cell>
          <cell r="B10841" t="str">
            <v xml:space="preserve">MOTONIVELADORA POTENCIA BASICA LIQUIDA (PRIMEIRA MARCHA) 186 HP, PESO BRUTO 15785 KG, LARGURA DA LAMINA DE 4,3 M                                                                                                                                                                                                                                                                                                                                                                                          </v>
          </cell>
          <cell r="C10841" t="str">
            <v xml:space="preserve">UN    </v>
          </cell>
          <cell r="D10841">
            <v>1700429.64</v>
          </cell>
        </row>
        <row r="10842">
          <cell r="A10842">
            <v>39628</v>
          </cell>
          <cell r="B10842" t="str">
            <v xml:space="preserve">MOTOR A DIESEL PARA VIBRADOR DE IMERSAO, DE *4,7* CV                                                                                                                                                                                                                                                                                                                                                                                                                                                      </v>
          </cell>
          <cell r="C10842" t="str">
            <v xml:space="preserve">UN    </v>
          </cell>
          <cell r="D10842">
            <v>4422.18</v>
          </cell>
        </row>
        <row r="10843">
          <cell r="A10843">
            <v>39404</v>
          </cell>
          <cell r="B10843" t="str">
            <v xml:space="preserve">MOTOR A GASOLINA PARA VIBRADOR DE IMERSAO, 4 TEMPOS, DE 5,5 CV                                                                                                                                                                                                                                                                                                                                                                                                                                            </v>
          </cell>
          <cell r="C10843" t="str">
            <v xml:space="preserve">UN    </v>
          </cell>
          <cell r="D10843">
            <v>2192.81</v>
          </cell>
        </row>
        <row r="10844">
          <cell r="A10844">
            <v>39402</v>
          </cell>
          <cell r="B10844" t="str">
            <v xml:space="preserve">MOTOR ELETRICO PARA VIBRADOR DE IMERSAO, DE 2 CV, MONOFASICO, 110/220 V                                                                                                                                                                                                                                                                                                                                                                                                                                   </v>
          </cell>
          <cell r="C10844" t="str">
            <v xml:space="preserve">UN    </v>
          </cell>
          <cell r="D10844">
            <v>1806.46</v>
          </cell>
        </row>
        <row r="10845">
          <cell r="A10845">
            <v>39403</v>
          </cell>
          <cell r="B10845" t="str">
            <v xml:space="preserve">MOTOR ELETRICO PARA VIBRADOR DE IMERSAO, DE 2 CV, TRIFASICO, 220/380 V                                                                                                                                                                                                                                                                                                                                                                                                                                    </v>
          </cell>
          <cell r="C10845" t="str">
            <v xml:space="preserve">UN    </v>
          </cell>
          <cell r="D10845">
            <v>1767.17</v>
          </cell>
        </row>
        <row r="10846">
          <cell r="A10846">
            <v>4093</v>
          </cell>
          <cell r="B10846" t="str">
            <v xml:space="preserve">MOTORISTA DE CAMINHAO (HORISTA)                                                                                                                                                                                                                                                                                                                                                                                                                                                                           </v>
          </cell>
          <cell r="C10846" t="str">
            <v xml:space="preserve">H     </v>
          </cell>
          <cell r="D10846">
            <v>19.149999999999999</v>
          </cell>
        </row>
        <row r="10847">
          <cell r="A10847">
            <v>10512</v>
          </cell>
          <cell r="B10847" t="str">
            <v xml:space="preserve">MOTORISTA DE CAMINHAO (MENSALISTA)                                                                                                                                                                                                                                                                                                                                                                                                                                                                        </v>
          </cell>
          <cell r="C10847" t="str">
            <v xml:space="preserve">MES   </v>
          </cell>
          <cell r="D10847">
            <v>3355.19</v>
          </cell>
        </row>
        <row r="10848">
          <cell r="A10848">
            <v>4243</v>
          </cell>
          <cell r="B10848" t="str">
            <v xml:space="preserve">MOTORISTA DE CAMINHAO BETONEIRA (HORISTA)                                                                                                                                                                                                                                                                                                                                                                                                                                                                 </v>
          </cell>
          <cell r="C10848" t="str">
            <v xml:space="preserve">H     </v>
          </cell>
          <cell r="D10848">
            <v>23.51</v>
          </cell>
        </row>
        <row r="10849">
          <cell r="A10849">
            <v>20020</v>
          </cell>
          <cell r="B10849" t="str">
            <v xml:space="preserve">MOTORISTA DE CAMINHAO-BASCULANTE (HORISTA)                                                                                                                                                                                                                                                                                                                                                                                                                                                                </v>
          </cell>
          <cell r="C10849" t="str">
            <v xml:space="preserve">H     </v>
          </cell>
          <cell r="D10849">
            <v>19.899999999999999</v>
          </cell>
        </row>
        <row r="10850">
          <cell r="A10850">
            <v>41038</v>
          </cell>
          <cell r="B10850" t="str">
            <v xml:space="preserve">MOTORISTA DE CAMINHAO-BASCULANTE (MENSALISTA)                                                                                                                                                                                                                                                                                                                                                                                                                                                             </v>
          </cell>
          <cell r="C10850" t="str">
            <v xml:space="preserve">MES   </v>
          </cell>
          <cell r="D10850">
            <v>3486.72</v>
          </cell>
        </row>
        <row r="10851">
          <cell r="A10851">
            <v>4094</v>
          </cell>
          <cell r="B10851" t="str">
            <v xml:space="preserve">MOTORISTA DE CAMINHAO-CARRETA (HORISTA)                                                                                                                                                                                                                                                                                                                                                                                                                                                                   </v>
          </cell>
          <cell r="C10851" t="str">
            <v xml:space="preserve">H     </v>
          </cell>
          <cell r="D10851">
            <v>23.81</v>
          </cell>
        </row>
        <row r="10852">
          <cell r="A10852">
            <v>40988</v>
          </cell>
          <cell r="B10852" t="str">
            <v xml:space="preserve">MOTORISTA DE CAMINHAO-CARRETA (MENSALISTA)                                                                                                                                                                                                                                                                                                                                                                                                                                                                </v>
          </cell>
          <cell r="C10852" t="str">
            <v xml:space="preserve">MES   </v>
          </cell>
          <cell r="D10852">
            <v>4173.25</v>
          </cell>
        </row>
        <row r="10853">
          <cell r="A10853">
            <v>4095</v>
          </cell>
          <cell r="B10853" t="str">
            <v xml:space="preserve">MOTORISTA DE CARRO DE PASSEIO (HORISTA)                                                                                                                                                                                                                                                                                                                                                                                                                                                                   </v>
          </cell>
          <cell r="C10853" t="str">
            <v xml:space="preserve">H     </v>
          </cell>
          <cell r="D10853">
            <v>15.95</v>
          </cell>
        </row>
        <row r="10854">
          <cell r="A10854">
            <v>40990</v>
          </cell>
          <cell r="B10854" t="str">
            <v xml:space="preserve">MOTORISTA DE CARRO DE PASSEIO (MENSALISTA)                                                                                                                                                                                                                                                                                                                                                                                                                                                                </v>
          </cell>
          <cell r="C10854" t="str">
            <v xml:space="preserve">MES   </v>
          </cell>
          <cell r="D10854">
            <v>2794.78</v>
          </cell>
        </row>
        <row r="10855">
          <cell r="A10855">
            <v>4096</v>
          </cell>
          <cell r="B10855" t="str">
            <v xml:space="preserve">MOTORISTA OPERADOR DE CAMINHAO COM MUNCK (HORISTA)                                                                                                                                                                                                                                                                                                                                                                                                                                                        </v>
          </cell>
          <cell r="C10855" t="str">
            <v xml:space="preserve">H     </v>
          </cell>
          <cell r="D10855">
            <v>20.76</v>
          </cell>
        </row>
        <row r="10856">
          <cell r="A10856">
            <v>40992</v>
          </cell>
          <cell r="B10856" t="str">
            <v xml:space="preserve">MOTORISTA OPERADOR DE CAMINHAO COM MUNCK (MENSALISTA)                                                                                                                                                                                                                                                                                                                                                                                                                                                     </v>
          </cell>
          <cell r="C10856" t="str">
            <v xml:space="preserve">MES   </v>
          </cell>
          <cell r="D10856">
            <v>3638.72</v>
          </cell>
        </row>
        <row r="10857">
          <cell r="A10857">
            <v>4114</v>
          </cell>
          <cell r="B10857" t="str">
            <v xml:space="preserve">MOURAO CONCRETO CURVO, SECAO "T", H = 2,80 M + CURVA COM 0,45 M, COM FUROS PARA FIOS                                                                                                                                                                                                                                                                                                                                                                                                                      </v>
          </cell>
          <cell r="C10857" t="str">
            <v xml:space="preserve">UN    </v>
          </cell>
          <cell r="D10857">
            <v>96.27</v>
          </cell>
        </row>
        <row r="10858">
          <cell r="A10858">
            <v>36797</v>
          </cell>
          <cell r="B10858" t="str">
            <v xml:space="preserve">MOURAO DE CONCRETO CURVO, *10 X 10* CM, H= *2,60* M + CURVA DE 0,40 M                                                                                                                                                                                                                                                                                                                                                                                                                                     </v>
          </cell>
          <cell r="C10858" t="str">
            <v xml:space="preserve">UN    </v>
          </cell>
          <cell r="D10858">
            <v>85.71</v>
          </cell>
        </row>
        <row r="10859">
          <cell r="A10859">
            <v>4107</v>
          </cell>
          <cell r="B10859" t="str">
            <v xml:space="preserve">MOURAO DE CONCRETO RETO, SECAO QUADRADA *10 X 10* CM, H= *2,30* M                                                                                                                                                                                                                                                                                                                                                                                                                                         </v>
          </cell>
          <cell r="C10859" t="str">
            <v xml:space="preserve">UN    </v>
          </cell>
          <cell r="D10859">
            <v>80.819999999999993</v>
          </cell>
        </row>
        <row r="10860">
          <cell r="A10860">
            <v>4102</v>
          </cell>
          <cell r="B10860" t="str">
            <v xml:space="preserve">MOURAO DE CONCRETO RETO, SECAO QUADRADA, *10 X 10* CM, H= 3,00 M                                                                                                                                                                                                                                                                                                                                                                                                                                          </v>
          </cell>
          <cell r="C10860" t="str">
            <v xml:space="preserve">UN    </v>
          </cell>
          <cell r="D10860">
            <v>98.65</v>
          </cell>
        </row>
        <row r="10861">
          <cell r="A10861">
            <v>36799</v>
          </cell>
          <cell r="B10861" t="str">
            <v xml:space="preserve">MOURAO DE CONCRETO RETO, TIPO ESTICADOR, *10 X 10* CM, H= 2,50 M                                                                                                                                                                                                                                                                                                                                                                                                                                          </v>
          </cell>
          <cell r="C10861" t="str">
            <v xml:space="preserve">UN    </v>
          </cell>
          <cell r="D10861">
            <v>83.19</v>
          </cell>
        </row>
        <row r="10862">
          <cell r="A10862">
            <v>2747</v>
          </cell>
          <cell r="B10862" t="str">
            <v xml:space="preserve">MOURAO ROLICO DE MADEIRA TRATADA, D = 16 A 20 CM, H = 2,20 M, EM EUCALIPTO OU EQUIVALENTE DA REGIAO (PARA CERCA)                                                                                                                                                                                                                                                                                                                                                                                          </v>
          </cell>
          <cell r="C10862" t="str">
            <v xml:space="preserve">M     </v>
          </cell>
          <cell r="D10862">
            <v>29.62</v>
          </cell>
        </row>
        <row r="10863">
          <cell r="A10863">
            <v>21138</v>
          </cell>
          <cell r="B10863" t="str">
            <v xml:space="preserve">MOURAO ROLICO DE MADEIRA TRATADA, D = 8 A 11 CM, H = 2,20 M, EM EUCALIPTO OU EQUIVALENTE DA REGIAO (PARA CERCA)                                                                                                                                                                                                                                                                                                                                                                                           </v>
          </cell>
          <cell r="C10863" t="str">
            <v xml:space="preserve">M     </v>
          </cell>
          <cell r="D10863">
            <v>9.39</v>
          </cell>
        </row>
        <row r="10864">
          <cell r="A10864">
            <v>10826</v>
          </cell>
          <cell r="B10864" t="str">
            <v xml:space="preserve">MUDA DE ARBUSTO FLORIFERO, CLUSIA/GARDENIA/MOREIA BRANCA/ AZALEIA OU EQUIVALENTE DA REGIAO, H= *50 A 70* CM                                                                                                                                                                                                                                                                                                                                                                                               </v>
          </cell>
          <cell r="C10864" t="str">
            <v xml:space="preserve">UN    </v>
          </cell>
          <cell r="D10864">
            <v>81.89</v>
          </cell>
        </row>
        <row r="10865">
          <cell r="A10865">
            <v>365</v>
          </cell>
          <cell r="B10865" t="str">
            <v xml:space="preserve">MUDA DE ARBUSTO FOLHAGEM, SANSAO-DO-CAMPO OU EQUIVALENTE DA REGIAO, H= *50 A 70* CM                                                                                                                                                                                                                                                                                                                                                                                                                       </v>
          </cell>
          <cell r="C10865" t="str">
            <v xml:space="preserve">UN    </v>
          </cell>
          <cell r="D10865">
            <v>50.77</v>
          </cell>
        </row>
        <row r="10866">
          <cell r="A10866">
            <v>38639</v>
          </cell>
          <cell r="B10866" t="str">
            <v xml:space="preserve">MUDA DE ARBUSTO, BUXINHO, H= *50* CM                                                                                                                                                                                                                                                                                                                                                                                                                                                                      </v>
          </cell>
          <cell r="C10866" t="str">
            <v xml:space="preserve">UN    </v>
          </cell>
          <cell r="D10866">
            <v>196.55</v>
          </cell>
        </row>
        <row r="10867">
          <cell r="A10867">
            <v>38640</v>
          </cell>
          <cell r="B10867" t="str">
            <v xml:space="preserve">MUDA DE ARBUSTO, PINGO DE OURO/ VIOLETEIRA, H = *10 A 20* CM                                                                                                                                                                                                                                                                                                                                                                                                                                              </v>
          </cell>
          <cell r="C10867" t="str">
            <v xml:space="preserve">UN    </v>
          </cell>
          <cell r="D10867">
            <v>2.94</v>
          </cell>
        </row>
        <row r="10868">
          <cell r="A10868">
            <v>358</v>
          </cell>
          <cell r="B10868" t="str">
            <v xml:space="preserve">MUDA DE ARVORE ORNAMENTAL, OITI/AROEIRA SALSA/ANGICO/IPE/JACARANDA OU EQUIVALENTE DA REGIAO, H= *1* M                                                                                                                                                                                                                                                                                                                                                                                                     </v>
          </cell>
          <cell r="C10868" t="str">
            <v xml:space="preserve">UN    </v>
          </cell>
          <cell r="D10868">
            <v>60.6</v>
          </cell>
        </row>
        <row r="10869">
          <cell r="A10869">
            <v>359</v>
          </cell>
          <cell r="B10869" t="str">
            <v xml:space="preserve">MUDA DE ARVORE ORNAMENTAL, OITI/AROEIRA SALSA/ANGICO/IPE/JACARANDA OU EQUIVALENTE DA REGIAO, H= *2* M                                                                                                                                                                                                                                                                                                                                                                                                     </v>
          </cell>
          <cell r="C10869" t="str">
            <v xml:space="preserve">UN    </v>
          </cell>
          <cell r="D10869">
            <v>124.48</v>
          </cell>
        </row>
        <row r="10870">
          <cell r="A10870">
            <v>38641</v>
          </cell>
          <cell r="B10870" t="str">
            <v xml:space="preserve">MUDA DE PALMEIRA ARECA, H= *1,50* M                                                                                                                                                                                                                                                                                                                                                                                                                                                                       </v>
          </cell>
          <cell r="C10870" t="str">
            <v xml:space="preserve">UN    </v>
          </cell>
          <cell r="D10870">
            <v>122.84</v>
          </cell>
        </row>
        <row r="10871">
          <cell r="A10871">
            <v>360</v>
          </cell>
          <cell r="B10871" t="str">
            <v xml:space="preserve">MUDA DE RASTEIRA/FORRACAO, AMENDOIM RASTEIRO/ONZE HORAS/AZULZINHA/IMPATIENS OU EQUIVALENTE DA REGIAO                                                                                                                                                                                                                                                                                                                                                                                                      </v>
          </cell>
          <cell r="C10871" t="str">
            <v xml:space="preserve">UN    </v>
          </cell>
          <cell r="D10871">
            <v>2.85</v>
          </cell>
        </row>
        <row r="10872">
          <cell r="A10872">
            <v>42430</v>
          </cell>
          <cell r="B10872" t="str">
            <v xml:space="preserve">MULTIEXERCITADOR COM SEIS FUNCOES, EM TUBO DE ACO CARBONO, PINTURA NO PROCESSO ELETROSTATICO - EQUIPAMENTO DE GINASTICA PARA ACADEMIA AO AR LIVRE / ACADEMIA DA TERCEIRA IDADE - ATI                                                                                                                                                                                                                                                                                                                      </v>
          </cell>
          <cell r="C10872" t="str">
            <v xml:space="preserve">UN    </v>
          </cell>
          <cell r="D10872">
            <v>6434.22</v>
          </cell>
        </row>
        <row r="10873">
          <cell r="A10873">
            <v>4209</v>
          </cell>
          <cell r="B10873" t="str">
            <v xml:space="preserve">NIPLE DE FERRO GALVANIZADO, COM ROSCA BSP, DE 1 1/2"                                                                                                                                                                                                                                                                                                                                                                                                                                                      </v>
          </cell>
          <cell r="C10873" t="str">
            <v xml:space="preserve">UN    </v>
          </cell>
          <cell r="D10873">
            <v>25.23</v>
          </cell>
        </row>
        <row r="10874">
          <cell r="A10874">
            <v>4180</v>
          </cell>
          <cell r="B10874" t="str">
            <v xml:space="preserve">NIPLE DE FERRO GALVANIZADO, COM ROSCA BSP, DE 1 1/4"                                                                                                                                                                                                                                                                                                                                                                                                                                                      </v>
          </cell>
          <cell r="C10874" t="str">
            <v xml:space="preserve">UN    </v>
          </cell>
          <cell r="D10874">
            <v>18.989999999999998</v>
          </cell>
        </row>
        <row r="10875">
          <cell r="A10875">
            <v>4177</v>
          </cell>
          <cell r="B10875" t="str">
            <v xml:space="preserve">NIPLE DE FERRO GALVANIZADO, COM ROSCA BSP, DE 1/2"                                                                                                                                                                                                                                                                                                                                                                                                                                                        </v>
          </cell>
          <cell r="C10875" t="str">
            <v xml:space="preserve">UN    </v>
          </cell>
          <cell r="D10875">
            <v>6.3</v>
          </cell>
        </row>
        <row r="10876">
          <cell r="A10876">
            <v>4179</v>
          </cell>
          <cell r="B10876" t="str">
            <v xml:space="preserve">NIPLE DE FERRO GALVANIZADO, COM ROSCA BSP, DE 1"                                                                                                                                                                                                                                                                                                                                                                                                                                                          </v>
          </cell>
          <cell r="C10876" t="str">
            <v xml:space="preserve">UN    </v>
          </cell>
          <cell r="D10876">
            <v>12.9</v>
          </cell>
        </row>
        <row r="10877">
          <cell r="A10877">
            <v>4208</v>
          </cell>
          <cell r="B10877" t="str">
            <v xml:space="preserve">NIPLE DE FERRO GALVANIZADO, COM ROSCA BSP, DE 2 1/2"                                                                                                                                                                                                                                                                                                                                                                                                                                                      </v>
          </cell>
          <cell r="C10877" t="str">
            <v xml:space="preserve">UN    </v>
          </cell>
          <cell r="D10877">
            <v>60.06</v>
          </cell>
        </row>
        <row r="10878">
          <cell r="A10878">
            <v>4181</v>
          </cell>
          <cell r="B10878" t="str">
            <v xml:space="preserve">NIPLE DE FERRO GALVANIZADO, COM ROSCA BSP, DE 2"                                                                                                                                                                                                                                                                                                                                                                                                                                                          </v>
          </cell>
          <cell r="C10878" t="str">
            <v xml:space="preserve">UN    </v>
          </cell>
          <cell r="D10878">
            <v>39.24</v>
          </cell>
        </row>
        <row r="10879">
          <cell r="A10879">
            <v>4178</v>
          </cell>
          <cell r="B10879" t="str">
            <v xml:space="preserve">NIPLE DE FERRO GALVANIZADO, COM ROSCA BSP, DE 3/4"                                                                                                                                                                                                                                                                                                                                                                                                                                                        </v>
          </cell>
          <cell r="C10879" t="str">
            <v xml:space="preserve">UN    </v>
          </cell>
          <cell r="D10879">
            <v>8.74</v>
          </cell>
        </row>
        <row r="10880">
          <cell r="A10880">
            <v>4182</v>
          </cell>
          <cell r="B10880" t="str">
            <v xml:space="preserve">NIPLE DE FERRO GALVANIZADO, COM ROSCA BSP, DE 3"                                                                                                                                                                                                                                                                                                                                                                                                                                                          </v>
          </cell>
          <cell r="C10880" t="str">
            <v xml:space="preserve">UN    </v>
          </cell>
          <cell r="D10880">
            <v>97.7</v>
          </cell>
        </row>
        <row r="10881">
          <cell r="A10881">
            <v>4183</v>
          </cell>
          <cell r="B10881" t="str">
            <v xml:space="preserve">NIPLE DE FERRO GALVANIZADO, COM ROSCA BSP, DE 4"                                                                                                                                                                                                                                                                                                                                                                                                                                                          </v>
          </cell>
          <cell r="C10881" t="str">
            <v xml:space="preserve">UN    </v>
          </cell>
          <cell r="D10881">
            <v>157.29</v>
          </cell>
        </row>
        <row r="10882">
          <cell r="A10882">
            <v>4184</v>
          </cell>
          <cell r="B10882" t="str">
            <v xml:space="preserve">NIPLE DE FERRO GALVANIZADO, COM ROSCA BSP, DE 5"                                                                                                                                                                                                                                                                                                                                                                                                                                                          </v>
          </cell>
          <cell r="C10882" t="str">
            <v xml:space="preserve">UN    </v>
          </cell>
          <cell r="D10882">
            <v>347.21</v>
          </cell>
        </row>
        <row r="10883">
          <cell r="A10883">
            <v>4185</v>
          </cell>
          <cell r="B10883" t="str">
            <v xml:space="preserve">NIPLE DE FERRO GALVANIZADO, COM ROSCA BSP, DE 6"                                                                                                                                                                                                                                                                                                                                                                                                                                                          </v>
          </cell>
          <cell r="C10883" t="str">
            <v xml:space="preserve">UN    </v>
          </cell>
          <cell r="D10883">
            <v>576.91</v>
          </cell>
        </row>
        <row r="10884">
          <cell r="A10884">
            <v>4205</v>
          </cell>
          <cell r="B10884" t="str">
            <v xml:space="preserve">NIPLE DE REDUCAO DE FERRO GALVANIZADO, COM ROSCA BSP, DE 1 1/2" X 1 1/4"                                                                                                                                                                                                                                                                                                                                                                                                                                  </v>
          </cell>
          <cell r="C10884" t="str">
            <v xml:space="preserve">UN    </v>
          </cell>
          <cell r="D10884">
            <v>33.32</v>
          </cell>
        </row>
        <row r="10885">
          <cell r="A10885">
            <v>4192</v>
          </cell>
          <cell r="B10885" t="str">
            <v xml:space="preserve">NIPLE DE REDUCAO DE FERRO GALVANIZADO, COM ROSCA BSP, DE 1 1/2" X 1"                                                                                                                                                                                                                                                                                                                                                                                                                                      </v>
          </cell>
          <cell r="C10885" t="str">
            <v xml:space="preserve">UN    </v>
          </cell>
          <cell r="D10885">
            <v>33.32</v>
          </cell>
        </row>
        <row r="10886">
          <cell r="A10886">
            <v>4191</v>
          </cell>
          <cell r="B10886" t="str">
            <v xml:space="preserve">NIPLE DE REDUCAO DE FERRO GALVANIZADO, COM ROSCA BSP, DE 1 1/2" X 3/4"                                                                                                                                                                                                                                                                                                                                                                                                                                    </v>
          </cell>
          <cell r="C10886" t="str">
            <v xml:space="preserve">UN    </v>
          </cell>
          <cell r="D10886">
            <v>33.32</v>
          </cell>
        </row>
        <row r="10887">
          <cell r="A10887">
            <v>4207</v>
          </cell>
          <cell r="B10887" t="str">
            <v xml:space="preserve">NIPLE DE REDUCAO DE FERRO GALVANIZADO, COM ROSCA BSP, DE 1 1/4" X 1/2"                                                                                                                                                                                                                                                                                                                                                                                                                                    </v>
          </cell>
          <cell r="C10887" t="str">
            <v xml:space="preserve">UN    </v>
          </cell>
          <cell r="D10887">
            <v>26.81</v>
          </cell>
        </row>
        <row r="10888">
          <cell r="A10888">
            <v>4206</v>
          </cell>
          <cell r="B10888" t="str">
            <v xml:space="preserve">NIPLE DE REDUCAO DE FERRO GALVANIZADO, COM ROSCA BSP, DE 1 1/4" X 1"                                                                                                                                                                                                                                                                                                                                                                                                                                      </v>
          </cell>
          <cell r="C10888" t="str">
            <v xml:space="preserve">UN    </v>
          </cell>
          <cell r="D10888">
            <v>26.03</v>
          </cell>
        </row>
        <row r="10889">
          <cell r="A10889">
            <v>4190</v>
          </cell>
          <cell r="B10889" t="str">
            <v xml:space="preserve">NIPLE DE REDUCAO DE FERRO GALVANIZADO, COM ROSCA BSP, DE 1 1/4" X 3/4"                                                                                                                                                                                                                                                                                                                                                                                                                                    </v>
          </cell>
          <cell r="C10889" t="str">
            <v xml:space="preserve">UN    </v>
          </cell>
          <cell r="D10889">
            <v>26.03</v>
          </cell>
        </row>
        <row r="10890">
          <cell r="A10890">
            <v>4186</v>
          </cell>
          <cell r="B10890" t="str">
            <v xml:space="preserve">NIPLE DE REDUCAO DE FERRO GALVANIZADO, COM ROSCA BSP, DE 1/2" X 1/4"                                                                                                                                                                                                                                                                                                                                                                                                                                      </v>
          </cell>
          <cell r="C10890" t="str">
            <v xml:space="preserve">UN    </v>
          </cell>
          <cell r="D10890">
            <v>7.69</v>
          </cell>
        </row>
        <row r="10891">
          <cell r="A10891">
            <v>4188</v>
          </cell>
          <cell r="B10891" t="str">
            <v xml:space="preserve">NIPLE DE REDUCAO DE FERRO GALVANIZADO, COM ROSCA BSP, DE 1" X 1/2"                                                                                                                                                                                                                                                                                                                                                                                                                                        </v>
          </cell>
          <cell r="C10891" t="str">
            <v xml:space="preserve">UN    </v>
          </cell>
          <cell r="D10891">
            <v>15.71</v>
          </cell>
        </row>
        <row r="10892">
          <cell r="A10892">
            <v>4189</v>
          </cell>
          <cell r="B10892" t="str">
            <v xml:space="preserve">NIPLE DE REDUCAO DE FERRO GALVANIZADO, COM ROSCA BSP, DE 1" X 3/4"                                                                                                                                                                                                                                                                                                                                                                                                                                        </v>
          </cell>
          <cell r="C10892" t="str">
            <v xml:space="preserve">UN    </v>
          </cell>
          <cell r="D10892">
            <v>15.71</v>
          </cell>
        </row>
        <row r="10893">
          <cell r="A10893">
            <v>4197</v>
          </cell>
          <cell r="B10893" t="str">
            <v xml:space="preserve">NIPLE DE REDUCAO DE FERRO GALVANIZADO, COM ROSCA BSP, DE 2 1/2" X 2"                                                                                                                                                                                                                                                                                                                                                                                                                                      </v>
          </cell>
          <cell r="C10893" t="str">
            <v xml:space="preserve">UN    </v>
          </cell>
          <cell r="D10893">
            <v>83.19</v>
          </cell>
        </row>
        <row r="10894">
          <cell r="A10894">
            <v>4194</v>
          </cell>
          <cell r="B10894" t="str">
            <v xml:space="preserve">NIPLE DE REDUCAO DE FERRO GALVANIZADO, COM ROSCA BSP, DE 2" X 1 1/2"                                                                                                                                                                                                                                                                                                                                                                                                                                      </v>
          </cell>
          <cell r="C10894" t="str">
            <v xml:space="preserve">UN    </v>
          </cell>
          <cell r="D10894">
            <v>50.27</v>
          </cell>
        </row>
        <row r="10895">
          <cell r="A10895">
            <v>4193</v>
          </cell>
          <cell r="B10895" t="str">
            <v xml:space="preserve">NIPLE DE REDUCAO DE FERRO GALVANIZADO, COM ROSCA BSP, DE 2" X 1 1/4"                                                                                                                                                                                                                                                                                                                                                                                                                                      </v>
          </cell>
          <cell r="C10895" t="str">
            <v xml:space="preserve">UN    </v>
          </cell>
          <cell r="D10895">
            <v>50.27</v>
          </cell>
        </row>
        <row r="10896">
          <cell r="A10896">
            <v>4204</v>
          </cell>
          <cell r="B10896" t="str">
            <v xml:space="preserve">NIPLE DE REDUCAO DE FERRO GALVANIZADO, COM ROSCA BSP, DE 2" X 1"                                                                                                                                                                                                                                                                                                                                                                                                                                          </v>
          </cell>
          <cell r="C10896" t="str">
            <v xml:space="preserve">UN    </v>
          </cell>
          <cell r="D10896">
            <v>50.27</v>
          </cell>
        </row>
        <row r="10897">
          <cell r="A10897">
            <v>4187</v>
          </cell>
          <cell r="B10897" t="str">
            <v xml:space="preserve">NIPLE DE REDUCAO DE FERRO GALVANIZADO, COM ROSCA BSP, DE 3/4" X 1/2"                                                                                                                                                                                                                                                                                                                                                                                                                                      </v>
          </cell>
          <cell r="C10897" t="str">
            <v xml:space="preserve">UN    </v>
          </cell>
          <cell r="D10897">
            <v>10.02</v>
          </cell>
        </row>
        <row r="10898">
          <cell r="A10898">
            <v>4202</v>
          </cell>
          <cell r="B10898" t="str">
            <v xml:space="preserve">NIPLE DE REDUCAO DE FERRO GALVANIZADO, COM ROSCA BSP, DE 3" X 2 1/2"                                                                                                                                                                                                                                                                                                                                                                                                                                      </v>
          </cell>
          <cell r="C10898" t="str">
            <v xml:space="preserve">UN    </v>
          </cell>
          <cell r="D10898">
            <v>151.93</v>
          </cell>
        </row>
        <row r="10899">
          <cell r="A10899">
            <v>4203</v>
          </cell>
          <cell r="B10899" t="str">
            <v xml:space="preserve">NIPLE DE REDUCAO DE FERRO GALVANIZADO, COM ROSCA BSP, DE 3" X 2"                                                                                                                                                                                                                                                                                                                                                                                                                                          </v>
          </cell>
          <cell r="C10899" t="str">
            <v xml:space="preserve">UN    </v>
          </cell>
          <cell r="D10899">
            <v>134.18</v>
          </cell>
        </row>
        <row r="10900">
          <cell r="A10900">
            <v>40368</v>
          </cell>
          <cell r="B10900" t="str">
            <v xml:space="preserve">NIPLE SEXTAVADO EM ACO CARBONO, COM ROSCA BSP, PRESSAO 3.000 LBS, DN 1 1/2"                                                                                                                                                                                                                                                                                                                                                                                                                               </v>
          </cell>
          <cell r="C10900" t="str">
            <v xml:space="preserve">UN    </v>
          </cell>
          <cell r="D10900">
            <v>44.97</v>
          </cell>
        </row>
        <row r="10901">
          <cell r="A10901">
            <v>40365</v>
          </cell>
          <cell r="B10901" t="str">
            <v xml:space="preserve">NIPLE SEXTAVADO EM ACO CARBONO, COM ROSCA BSP, PRESSAO 3.000 LBS, DN 1 1/4"                                                                                                                                                                                                                                                                                                                                                                                                                               </v>
          </cell>
          <cell r="C10901" t="str">
            <v xml:space="preserve">UN    </v>
          </cell>
          <cell r="D10901">
            <v>30.34</v>
          </cell>
        </row>
        <row r="10902">
          <cell r="A10902">
            <v>40356</v>
          </cell>
          <cell r="B10902" t="str">
            <v xml:space="preserve">NIPLE SEXTAVADO EM ACO CARBONO, COM ROSCA BSP, PRESSAO 3.000 LBS, DN 1/2"                                                                                                                                                                                                                                                                                                                                                                                                                                 </v>
          </cell>
          <cell r="C10902" t="str">
            <v xml:space="preserve">UN    </v>
          </cell>
          <cell r="D10902">
            <v>10.36</v>
          </cell>
        </row>
        <row r="10903">
          <cell r="A10903">
            <v>40362</v>
          </cell>
          <cell r="B10903" t="str">
            <v xml:space="preserve">NIPLE SEXTAVADO EM ACO CARBONO, COM ROSCA BSP, PRESSAO 3.000 LBS, DN 1"                                                                                                                                                                                                                                                                                                                                                                                                                                   </v>
          </cell>
          <cell r="C10903" t="str">
            <v xml:space="preserve">UN    </v>
          </cell>
          <cell r="D10903">
            <v>20.09</v>
          </cell>
        </row>
        <row r="10904">
          <cell r="A10904">
            <v>40374</v>
          </cell>
          <cell r="B10904" t="str">
            <v xml:space="preserve">NIPLE SEXTAVADO EM ACO CARBONO, COM ROSCA BSP, PRESSAO 3.000 LBS, DN 2 1/2"                                                                                                                                                                                                                                                                                                                                                                                                                               </v>
          </cell>
          <cell r="C10904" t="str">
            <v xml:space="preserve">UN    </v>
          </cell>
          <cell r="D10904">
            <v>117.54</v>
          </cell>
        </row>
        <row r="10905">
          <cell r="A10905">
            <v>40371</v>
          </cell>
          <cell r="B10905" t="str">
            <v xml:space="preserve">NIPLE SEXTAVADO EM ACO CARBONO, COM ROSCA BSP, PRESSAO 3.000 LBS, DN 2"                                                                                                                                                                                                                                                                                                                                                                                                                                   </v>
          </cell>
          <cell r="C10905" t="str">
            <v xml:space="preserve">UN    </v>
          </cell>
          <cell r="D10905">
            <v>73.989999999999995</v>
          </cell>
        </row>
        <row r="10906">
          <cell r="A10906">
            <v>40359</v>
          </cell>
          <cell r="B10906" t="str">
            <v xml:space="preserve">NIPLE SEXTAVADO EM ACO CARBONO, COM ROSCA BSP, PRESSAO 3.000 LBS, DN 3/4"                                                                                                                                                                                                                                                                                                                                                                                                                                 </v>
          </cell>
          <cell r="C10906" t="str">
            <v xml:space="preserve">UN    </v>
          </cell>
          <cell r="D10906">
            <v>13.39</v>
          </cell>
        </row>
        <row r="10907">
          <cell r="A10907">
            <v>7595</v>
          </cell>
          <cell r="B10907" t="str">
            <v xml:space="preserve">NIVELADOR (HORISTA)                                                                                                                                                                                                                                                                                                                                                                                                                                                                                       </v>
          </cell>
          <cell r="C10907" t="str">
            <v xml:space="preserve">H     </v>
          </cell>
          <cell r="D10907">
            <v>14.77</v>
          </cell>
        </row>
        <row r="10908">
          <cell r="A10908">
            <v>41094</v>
          </cell>
          <cell r="B10908" t="str">
            <v xml:space="preserve">NIVELADOR (MENSALISTA)                                                                                                                                                                                                                                                                                                                                                                                                                                                                                    </v>
          </cell>
          <cell r="C10908" t="str">
            <v xml:space="preserve">MES   </v>
          </cell>
          <cell r="D10908">
            <v>2588.96</v>
          </cell>
        </row>
        <row r="10909">
          <cell r="A10909">
            <v>39609</v>
          </cell>
          <cell r="B10909" t="str">
            <v xml:space="preserve">NOBREAK TRIFASICO, DE 10 KVA FATOR DE POTENCIA DE 0,8, AUTONOMIA MINIMA DE 30 MINUTOS A PLENA CARGA                                                                                                                                                                                                                                                                                                                                                                                                       </v>
          </cell>
          <cell r="C10909" t="str">
            <v xml:space="preserve">UN    </v>
          </cell>
          <cell r="D10909">
            <v>54421.120000000003</v>
          </cell>
        </row>
        <row r="10910">
          <cell r="A10910">
            <v>39610</v>
          </cell>
          <cell r="B10910" t="str">
            <v xml:space="preserve">NOBREAK TRIFASICO, DE 15 KVA FATOR DE POTENCIA DE 0,8, AUTONOMIA MINIMA DE 30 MINUTOS A PLENA CARGA                                                                                                                                                                                                                                                                                                                                                                                                       </v>
          </cell>
          <cell r="C10910" t="str">
            <v xml:space="preserve">UN    </v>
          </cell>
          <cell r="D10910">
            <v>79437.86</v>
          </cell>
        </row>
        <row r="10911">
          <cell r="A10911">
            <v>39611</v>
          </cell>
          <cell r="B10911" t="str">
            <v xml:space="preserve">NOBREAK TRIFASICO, DE 20 KVA FATOR DE POTENCIA DE 0,8, AUTONOMIA MINIMA DE 30 MINUTOS A PLENA CARGA                                                                                                                                                                                                                                                                                                                                                                                                       </v>
          </cell>
          <cell r="C10911" t="str">
            <v xml:space="preserve">UN    </v>
          </cell>
          <cell r="D10911">
            <v>96132.82</v>
          </cell>
        </row>
        <row r="10912">
          <cell r="A10912">
            <v>39612</v>
          </cell>
          <cell r="B10912" t="str">
            <v xml:space="preserve">NOBREAK TRIFASICO, DE 25 KVA FATOR DE POTENCIA DE 0,8, AUTONOMIA MINIMA DE 30 MINUTOS A PLENA CARGA                                                                                                                                                                                                                                                                                                                                                                                                       </v>
          </cell>
          <cell r="C10912" t="str">
            <v xml:space="preserve">UN    </v>
          </cell>
          <cell r="D10912">
            <v>150594.23000000001</v>
          </cell>
        </row>
        <row r="10913">
          <cell r="A10913">
            <v>39608</v>
          </cell>
          <cell r="B10913" t="str">
            <v xml:space="preserve">NOBREAK TRIFASICO, DE 5 KVA FATOR DE POTENCIA DE 0,8, AUTONOMIA MINIMA DE 30 MINUTOS A PLENA CARGA                                                                                                                                                                                                                                                                                                                                                                                                        </v>
          </cell>
          <cell r="C10913" t="str">
            <v xml:space="preserve">UN    </v>
          </cell>
          <cell r="D10913">
            <v>43514.559999999998</v>
          </cell>
        </row>
        <row r="10914">
          <cell r="A10914">
            <v>38175</v>
          </cell>
          <cell r="B10914" t="str">
            <v xml:space="preserve">NUMERO / ALGARISMO PARA RESIDENCIA (FACHADA), EM ZAMAC, COM ALTURA DE APROX *45* MM, INCLUSIVE PARAFUSOS                                                                                                                                                                                                                                                                                                                                                                                                  </v>
          </cell>
          <cell r="C10914" t="str">
            <v xml:space="preserve">UN    </v>
          </cell>
          <cell r="D10914">
            <v>4.5</v>
          </cell>
        </row>
        <row r="10915">
          <cell r="A10915">
            <v>38176</v>
          </cell>
          <cell r="B10915" t="str">
            <v xml:space="preserve">NUMERO / ALGARISMO PARA RESIDENCIA (FACHADA), EM ZAMAC, COM ALTURA DE APROX 125 MM, INCLUSIVE PARAFUSOS                                                                                                                                                                                                                                                                                                                                                                                                   </v>
          </cell>
          <cell r="C10915" t="str">
            <v xml:space="preserve">UN    </v>
          </cell>
          <cell r="D10915">
            <v>13.24</v>
          </cell>
        </row>
        <row r="10916">
          <cell r="A10916">
            <v>36152</v>
          </cell>
          <cell r="B10916" t="str">
            <v xml:space="preserve">OCULOS DE SEGURANCA CONTRA IMPACTOS COM LENTE INCOLOR, ARMACAO NYLON, COM PROTECAO UVA E UVB                                                                                                                                                                                                                                                                                                                                                                                                              </v>
          </cell>
          <cell r="C10916" t="str">
            <v xml:space="preserve">UN    </v>
          </cell>
          <cell r="D10916">
            <v>5.45</v>
          </cell>
        </row>
        <row r="10917">
          <cell r="A10917">
            <v>4221</v>
          </cell>
          <cell r="B10917" t="str">
            <v xml:space="preserve">OLEO DIESEL COMBUSTIVEL COMUM METROPOLITANO S-10 OU S-500                                                                                                                                                                                                                                                                                                                                                                                                                                                 </v>
          </cell>
          <cell r="C10917" t="str">
            <v xml:space="preserve">L     </v>
          </cell>
          <cell r="D10917">
            <v>5.96</v>
          </cell>
        </row>
        <row r="10918">
          <cell r="A10918">
            <v>4227</v>
          </cell>
          <cell r="B10918" t="str">
            <v xml:space="preserve">OLEO LUBRIFICANTE MINERAL MONOVISCOSO, SAE 40, PARA MOTORES DE EQUIPAMENTOS PESADOS (CAMINHOES, TRATORES, RETROS E ETC)                                                                                                                                                                                                                                                                                                                                                                                   </v>
          </cell>
          <cell r="C10918" t="str">
            <v xml:space="preserve">L     </v>
          </cell>
          <cell r="D10918">
            <v>27.79</v>
          </cell>
        </row>
        <row r="10919">
          <cell r="A10919">
            <v>38170</v>
          </cell>
          <cell r="B10919" t="str">
            <v xml:space="preserve">OLHO MAGICO PARA PORTAS, EM LATAO, COM LENTE DE POLICARBONATO, ANGULO DE *200* GRAUS, ESPESSURA ENTRE *25 E 46* MM, INCLUINDO FECHO JANELA                                                                                                                                                                                                                                                                                                                                                                </v>
          </cell>
          <cell r="C10919" t="str">
            <v xml:space="preserve">UN    </v>
          </cell>
          <cell r="D10919">
            <v>19.670000000000002</v>
          </cell>
        </row>
        <row r="10920">
          <cell r="A10920">
            <v>4252</v>
          </cell>
          <cell r="B10920" t="str">
            <v xml:space="preserve">OPERADOR DE BATE-ESTACAS (HORISTA)                                                                                                                                                                                                                                                                                                                                                                                                                                                                        </v>
          </cell>
          <cell r="C10920" t="str">
            <v xml:space="preserve">H     </v>
          </cell>
          <cell r="D10920">
            <v>25.17</v>
          </cell>
        </row>
        <row r="10921">
          <cell r="A10921">
            <v>40980</v>
          </cell>
          <cell r="B10921" t="str">
            <v xml:space="preserve">OPERADOR DE BATE-ESTACAS (MENSALISTA)                                                                                                                                                                                                                                                                                                                                                                                                                                                                     </v>
          </cell>
          <cell r="C10921" t="str">
            <v xml:space="preserve">MES   </v>
          </cell>
          <cell r="D10921">
            <v>4414.46</v>
          </cell>
        </row>
        <row r="10922">
          <cell r="A10922">
            <v>41031</v>
          </cell>
          <cell r="B10922" t="str">
            <v xml:space="preserve">OPERADOR DE BETONEIRA (CAMINHAO) (MENSALISTA)                                                                                                                                                                                                                                                                                                                                                                                                                                                             </v>
          </cell>
          <cell r="C10922" t="str">
            <v xml:space="preserve">MES   </v>
          </cell>
          <cell r="D10922">
            <v>4119.76</v>
          </cell>
        </row>
        <row r="10923">
          <cell r="A10923">
            <v>37666</v>
          </cell>
          <cell r="B10923" t="str">
            <v xml:space="preserve">OPERADOR DE BETONEIRA ESTACIONARIA / MISTURADOR (HORISTA)                                                                                                                                                                                                                                                                                                                                                                                                                                                 </v>
          </cell>
          <cell r="C10923" t="str">
            <v xml:space="preserve">H     </v>
          </cell>
          <cell r="D10923">
            <v>20.079999999999998</v>
          </cell>
        </row>
        <row r="10924">
          <cell r="A10924">
            <v>40986</v>
          </cell>
          <cell r="B10924" t="str">
            <v xml:space="preserve">OPERADOR DE BETONEIRA ESTACIONARIA / MISTURADOR (MENSALISTA)                                                                                                                                                                                                                                                                                                                                                                                                                                              </v>
          </cell>
          <cell r="C10924" t="str">
            <v xml:space="preserve">MES   </v>
          </cell>
          <cell r="D10924">
            <v>3520.89</v>
          </cell>
        </row>
        <row r="10925">
          <cell r="A10925">
            <v>4250</v>
          </cell>
          <cell r="B10925" t="str">
            <v xml:space="preserve">OPERADOR DE COMPRESSOR DE AR OU COMPRESSORISTA (HORISTA)                                                                                                                                                                                                                                                                                                                                                                                                                                                  </v>
          </cell>
          <cell r="C10925" t="str">
            <v xml:space="preserve">H     </v>
          </cell>
          <cell r="D10925">
            <v>14.28</v>
          </cell>
        </row>
        <row r="10926">
          <cell r="A10926">
            <v>40978</v>
          </cell>
          <cell r="B10926" t="str">
            <v xml:space="preserve">OPERADOR DE COMPRESSOR DE AR OU COMPRESSORISTA (MENSALISTA)                                                                                                                                                                                                                                                                                                                                                                                                                                               </v>
          </cell>
          <cell r="C10926" t="str">
            <v xml:space="preserve">MES   </v>
          </cell>
          <cell r="D10926">
            <v>2503.11</v>
          </cell>
        </row>
        <row r="10927">
          <cell r="A10927">
            <v>44501</v>
          </cell>
          <cell r="B10927" t="str">
            <v xml:space="preserve">OPERADOR DE DEMARCADORA DE FAIXAS DE TRAFEGO (HORISTA)                                                                                                                                                                                                                                                                                                                                                                                                                                                    </v>
          </cell>
          <cell r="C10927" t="str">
            <v xml:space="preserve">H     </v>
          </cell>
          <cell r="D10927">
            <v>23.51</v>
          </cell>
        </row>
        <row r="10928">
          <cell r="A10928">
            <v>41043</v>
          </cell>
          <cell r="B10928" t="str">
            <v xml:space="preserve">OPERADOR DE DEMARCADORA DE FAIXAS DE TRAFEGO (MENSALISTA)                                                                                                                                                                                                                                                                                                                                                                                                                                                 </v>
          </cell>
          <cell r="C10928" t="str">
            <v xml:space="preserve">MES   </v>
          </cell>
          <cell r="D10928">
            <v>4119.76</v>
          </cell>
        </row>
        <row r="10929">
          <cell r="A10929">
            <v>4234</v>
          </cell>
          <cell r="B10929" t="str">
            <v xml:space="preserve">OPERADOR DE ESCAVADEIRA (HORISTA)                                                                                                                                                                                                                                                                                                                                                                                                                                                                         </v>
          </cell>
          <cell r="C10929" t="str">
            <v xml:space="preserve">H     </v>
          </cell>
          <cell r="D10929">
            <v>25.76</v>
          </cell>
        </row>
        <row r="10930">
          <cell r="A10930">
            <v>40987</v>
          </cell>
          <cell r="B10930" t="str">
            <v xml:space="preserve">OPERADOR DE ESCAVADEIRA (MENSALISTA)                                                                                                                                                                                                                                                                                                                                                                                                                                                                      </v>
          </cell>
          <cell r="C10930" t="str">
            <v xml:space="preserve">MES   </v>
          </cell>
          <cell r="D10930">
            <v>4512.9399999999996</v>
          </cell>
        </row>
        <row r="10931">
          <cell r="A10931">
            <v>4253</v>
          </cell>
          <cell r="B10931" t="str">
            <v xml:space="preserve">OPERADOR DE GUINCHO OU GUINCHEIRO (HORISTA)                                                                                                                                                                                                                                                                                                                                                                                                                                                               </v>
          </cell>
          <cell r="C10931" t="str">
            <v xml:space="preserve">H     </v>
          </cell>
          <cell r="D10931">
            <v>19.559999999999999</v>
          </cell>
        </row>
        <row r="10932">
          <cell r="A10932">
            <v>40981</v>
          </cell>
          <cell r="B10932" t="str">
            <v xml:space="preserve">OPERADOR DE GUINCHO OU GUINCHEIRO (MENSALISTA)                                                                                                                                                                                                                                                                                                                                                                                                                                                            </v>
          </cell>
          <cell r="C10932" t="str">
            <v xml:space="preserve">MES   </v>
          </cell>
          <cell r="D10932">
            <v>3429.18</v>
          </cell>
        </row>
        <row r="10933">
          <cell r="A10933">
            <v>4254</v>
          </cell>
          <cell r="B10933" t="str">
            <v xml:space="preserve">OPERADOR DE GUINDASTE (HORISTA)                                                                                                                                                                                                                                                                                                                                                                                                                                                                           </v>
          </cell>
          <cell r="C10933" t="str">
            <v xml:space="preserve">H     </v>
          </cell>
          <cell r="D10933">
            <v>34.369999999999997</v>
          </cell>
        </row>
        <row r="10934">
          <cell r="A10934">
            <v>41036</v>
          </cell>
          <cell r="B10934" t="str">
            <v xml:space="preserve">OPERADOR DE GUINDASTE (MENSALISTA)                                                                                                                                                                                                                                                                                                                                                                                                                                                                        </v>
          </cell>
          <cell r="C10934" t="str">
            <v xml:space="preserve">MES   </v>
          </cell>
          <cell r="D10934">
            <v>6022.63</v>
          </cell>
        </row>
        <row r="10935">
          <cell r="A10935">
            <v>4251</v>
          </cell>
          <cell r="B10935" t="str">
            <v xml:space="preserve">OPERADOR DE JATO ABRASIVO OU JATISTA (HORISTA)                                                                                                                                                                                                                                                                                                                                                                                                                                                            </v>
          </cell>
          <cell r="C10935" t="str">
            <v xml:space="preserve">H     </v>
          </cell>
          <cell r="D10935">
            <v>15.29</v>
          </cell>
        </row>
        <row r="10936">
          <cell r="A10936">
            <v>40979</v>
          </cell>
          <cell r="B10936" t="str">
            <v xml:space="preserve">OPERADOR DE JATO ABRASIVO OU JATISTA (MENSALISTA)                                                                                                                                                                                                                                                                                                                                                                                                                                                         </v>
          </cell>
          <cell r="C10936" t="str">
            <v xml:space="preserve">MES   </v>
          </cell>
          <cell r="D10936">
            <v>2679.78</v>
          </cell>
        </row>
        <row r="10937">
          <cell r="A10937">
            <v>4230</v>
          </cell>
          <cell r="B10937" t="str">
            <v xml:space="preserve">OPERADOR DE MAQUINAS E TRATORES DIVERSOS - TERRAPLANAGEM (HORISTA)                                                                                                                                                                                                                                                                                                                                                                                                                                        </v>
          </cell>
          <cell r="C10937" t="str">
            <v xml:space="preserve">H     </v>
          </cell>
          <cell r="D10937">
            <v>26.86</v>
          </cell>
        </row>
        <row r="10938">
          <cell r="A10938">
            <v>40998</v>
          </cell>
          <cell r="B10938" t="str">
            <v xml:space="preserve">OPERADOR DE MAQUINAS E TRATORES DIVERSOS - TERRAPLANAGEM (MENSALISTA)                                                                                                                                                                                                                                                                                                                                                                                                                                     </v>
          </cell>
          <cell r="C10938" t="str">
            <v xml:space="preserve">MES   </v>
          </cell>
          <cell r="D10938">
            <v>4706.6899999999996</v>
          </cell>
        </row>
        <row r="10939">
          <cell r="A10939">
            <v>4257</v>
          </cell>
          <cell r="B10939" t="str">
            <v xml:space="preserve">OPERADOR DE MARTELETE OU MARTELETEIRO (HORISTA)                                                                                                                                                                                                                                                                                                                                                                                                                                                           </v>
          </cell>
          <cell r="C10939" t="str">
            <v xml:space="preserve">H     </v>
          </cell>
          <cell r="D10939">
            <v>17.57</v>
          </cell>
        </row>
        <row r="10940">
          <cell r="A10940">
            <v>40982</v>
          </cell>
          <cell r="B10940" t="str">
            <v xml:space="preserve">OPERADOR DE MARTELETE OU MARTELETEIRO (MENSALISTA)                                                                                                                                                                                                                                                                                                                                                                                                                                                        </v>
          </cell>
          <cell r="C10940" t="str">
            <v xml:space="preserve">MES   </v>
          </cell>
          <cell r="D10940">
            <v>3081.02</v>
          </cell>
        </row>
        <row r="10941">
          <cell r="A10941">
            <v>4240</v>
          </cell>
          <cell r="B10941" t="str">
            <v xml:space="preserve">OPERADOR DE MOTO SCRAPER (HORISTA)                                                                                                                                                                                                                                                                                                                                                                                                                                                                        </v>
          </cell>
          <cell r="C10941" t="str">
            <v xml:space="preserve">H     </v>
          </cell>
          <cell r="D10941">
            <v>31.43</v>
          </cell>
        </row>
        <row r="10942">
          <cell r="A10942">
            <v>41026</v>
          </cell>
          <cell r="B10942" t="str">
            <v xml:space="preserve">OPERADOR DE MOTO SCRAPER (MENSALISTA)                                                                                                                                                                                                                                                                                                                                                                                                                                                                     </v>
          </cell>
          <cell r="C10942" t="str">
            <v xml:space="preserve">MES   </v>
          </cell>
          <cell r="D10942">
            <v>5507.35</v>
          </cell>
        </row>
        <row r="10943">
          <cell r="A10943">
            <v>4239</v>
          </cell>
          <cell r="B10943" t="str">
            <v xml:space="preserve">OPERADOR DE MOTONIVELADORA (HORISTA)                                                                                                                                                                                                                                                                                                                                                                                                                                                                      </v>
          </cell>
          <cell r="C10943" t="str">
            <v xml:space="preserve">H     </v>
          </cell>
          <cell r="D10943">
            <v>31.43</v>
          </cell>
        </row>
        <row r="10944">
          <cell r="A10944">
            <v>41024</v>
          </cell>
          <cell r="B10944" t="str">
            <v xml:space="preserve">OPERADOR DE MOTONIVELADORA (MENSALISTA)                                                                                                                                                                                                                                                                                                                                                                                                                                                                   </v>
          </cell>
          <cell r="C10944" t="str">
            <v xml:space="preserve">MES   </v>
          </cell>
          <cell r="D10944">
            <v>5507.35</v>
          </cell>
        </row>
        <row r="10945">
          <cell r="A10945">
            <v>4248</v>
          </cell>
          <cell r="B10945" t="str">
            <v xml:space="preserve">OPERADOR DE PA CARREGADEIRA (HORISTA)                                                                                                                                                                                                                                                                                                                                                                                                                                                                     </v>
          </cell>
          <cell r="C10945" t="str">
            <v xml:space="preserve">H     </v>
          </cell>
          <cell r="D10945">
            <v>23.51</v>
          </cell>
        </row>
        <row r="10946">
          <cell r="A10946">
            <v>41033</v>
          </cell>
          <cell r="B10946" t="str">
            <v xml:space="preserve">OPERADOR DE PA CARREGADEIRA (MENSALISTA)                                                                                                                                                                                                                                                                                                                                                                                                                                                                  </v>
          </cell>
          <cell r="C10946" t="str">
            <v xml:space="preserve">MES   </v>
          </cell>
          <cell r="D10946">
            <v>4119.76</v>
          </cell>
        </row>
        <row r="10947">
          <cell r="A10947">
            <v>44500</v>
          </cell>
          <cell r="B10947" t="str">
            <v xml:space="preserve">OPERADOR DE PAVIMENTADORA / MESA VIBROACABADORA (HORISTA)                                                                                                                                                                                                                                                                                                                                                                                                                                                 </v>
          </cell>
          <cell r="C10947" t="str">
            <v xml:space="preserve">H     </v>
          </cell>
          <cell r="D10947">
            <v>23.51</v>
          </cell>
        </row>
        <row r="10948">
          <cell r="A10948">
            <v>41040</v>
          </cell>
          <cell r="B10948" t="str">
            <v xml:space="preserve">OPERADOR DE PAVIMENTADORA / MESA VIBROACABADORA (MENSALISTA)                                                                                                                                                                                                                                                                                                                                                                                                                                              </v>
          </cell>
          <cell r="C10948" t="str">
            <v xml:space="preserve">MES   </v>
          </cell>
          <cell r="D10948">
            <v>4119.76</v>
          </cell>
        </row>
        <row r="10949">
          <cell r="A10949">
            <v>4238</v>
          </cell>
          <cell r="B10949" t="str">
            <v xml:space="preserve">OPERADOR DE ROLO COMPACTADOR (HORISTA)                                                                                                                                                                                                                                                                                                                                                                                                                                                                    </v>
          </cell>
          <cell r="C10949" t="str">
            <v xml:space="preserve">H     </v>
          </cell>
          <cell r="D10949">
            <v>19.239999999999998</v>
          </cell>
        </row>
        <row r="10950">
          <cell r="A10950">
            <v>41012</v>
          </cell>
          <cell r="B10950" t="str">
            <v xml:space="preserve">OPERADOR DE ROLO COMPACTADOR (MENSALISTA)                                                                                                                                                                                                                                                                                                                                                                                                                                                                 </v>
          </cell>
          <cell r="C10950" t="str">
            <v xml:space="preserve">MES   </v>
          </cell>
          <cell r="D10950">
            <v>3371.84</v>
          </cell>
        </row>
        <row r="10951">
          <cell r="A10951">
            <v>4233</v>
          </cell>
          <cell r="B10951" t="str">
            <v xml:space="preserve">OPERADOR DE USINA DE ASFALTO, DE SOLOS OU DE CONCRETO (HORISTA)                                                                                                                                                                                                                                                                                                                                                                                                                                           </v>
          </cell>
          <cell r="C10951" t="str">
            <v xml:space="preserve">H     </v>
          </cell>
          <cell r="D10951">
            <v>31.43</v>
          </cell>
        </row>
        <row r="10952">
          <cell r="A10952">
            <v>41001</v>
          </cell>
          <cell r="B10952" t="str">
            <v xml:space="preserve">OPERADOR DE USINA DE ASFALTO, DE SOLOS OU DE CONCRETO (MENSALISTA)                                                                                                                                                                                                                                                                                                                                                                                                                                        </v>
          </cell>
          <cell r="C10952" t="str">
            <v xml:space="preserve">MES   </v>
          </cell>
          <cell r="D10952">
            <v>5507.35</v>
          </cell>
        </row>
        <row r="10953">
          <cell r="A10953">
            <v>2</v>
          </cell>
          <cell r="B10953" t="str">
            <v xml:space="preserve">OXIGENIO, RECARGA PARA CILINDRO DE CONJUNTO OXICORTE GRANDE                                                                                                                                                                                                                                                                                                                                                                                                                                               </v>
          </cell>
          <cell r="C10953" t="str">
            <v xml:space="preserve">M3    </v>
          </cell>
          <cell r="D10953">
            <v>18.63</v>
          </cell>
        </row>
        <row r="10954">
          <cell r="A10954">
            <v>36517</v>
          </cell>
          <cell r="B10954" t="str">
            <v xml:space="preserve">PA CARREGADEIRA SOBRE RODAS, POTENCIA BRUTA *127* CV, CAPACIDADE DA CACAMBA DE 2,0 A 2,4 M3, PESO OPERACIONAL MAXIMO DE 10330 KG                                                                                                                                                                                                                                                                                                                                                                          </v>
          </cell>
          <cell r="C10954" t="str">
            <v xml:space="preserve">UN    </v>
          </cell>
          <cell r="D10954">
            <v>599400</v>
          </cell>
        </row>
        <row r="10955">
          <cell r="A10955">
            <v>4262</v>
          </cell>
          <cell r="B10955" t="str">
            <v xml:space="preserve">PA CARREGADEIRA SOBRE RODAS, POTENCIA LIQUIDA 128 HP, CAPACIDADE DA CACAMBA DE 1,7 A 2,8 M3, PESO OPERACIONAL MAXIMO DE 11632 KG                                                                                                                                                                                                                                                                                                                                                                          </v>
          </cell>
          <cell r="C10955" t="str">
            <v xml:space="preserve">UN    </v>
          </cell>
          <cell r="D10955">
            <v>675000</v>
          </cell>
        </row>
        <row r="10956">
          <cell r="A10956">
            <v>4263</v>
          </cell>
          <cell r="B10956" t="str">
            <v xml:space="preserve">PA CARREGADEIRA SOBRE RODAS, POTENCIA LIQUIDA 197 HP, CAPACIDADE DA CACAMBA DE 2,5 A 3,5 M3, PESO OPERACIONAL MAXIMO DE 18338 KG                                                                                                                                                                                                                                                                                                                                                                          </v>
          </cell>
          <cell r="C10956" t="str">
            <v xml:space="preserve">UN    </v>
          </cell>
          <cell r="D10956">
            <v>935999.95</v>
          </cell>
        </row>
        <row r="10957">
          <cell r="A10957">
            <v>36518</v>
          </cell>
          <cell r="B10957" t="str">
            <v xml:space="preserve">PA CARREGADEIRA SOBRE RODAS, POTENCIA LIQUIDA 213 HP, CAPACIDADE DA CACAMBA DE 1,9 A 3,5 M3, PESO OPERACIONAL MAXIMO DE 19234 KG                                                                                                                                                                                                                                                                                                                                                                          </v>
          </cell>
          <cell r="C10957" t="str">
            <v xml:space="preserve">UN    </v>
          </cell>
          <cell r="D10957">
            <v>1065599.95</v>
          </cell>
        </row>
        <row r="10958">
          <cell r="A10958">
            <v>14221</v>
          </cell>
          <cell r="B10958" t="str">
            <v xml:space="preserve">PA CARREGADEIRA SOBRE RODAS, POTENCIA 152 HP, CAPACIDADE DA CACAMBA DE 1,53 A 2,30 M3, PESO OPERACIONAL MAXIMO DE 10216 KG                                                                                                                                                                                                                                                                                                                                                                                </v>
          </cell>
          <cell r="C10958" t="str">
            <v xml:space="preserve">UN    </v>
          </cell>
          <cell r="D10958">
            <v>621899.97</v>
          </cell>
        </row>
        <row r="10959">
          <cell r="A10959">
            <v>38402</v>
          </cell>
          <cell r="B10959" t="str">
            <v xml:space="preserve">PA DE LIXO PLASTICA, CABO LONGO                                                                                                                                                                                                                                                                                                                                                                                                                                                                           </v>
          </cell>
          <cell r="C10959" t="str">
            <v xml:space="preserve">UN    </v>
          </cell>
          <cell r="D10959">
            <v>12.23</v>
          </cell>
        </row>
        <row r="10960">
          <cell r="A10960">
            <v>3412</v>
          </cell>
          <cell r="B10960" t="str">
            <v xml:space="preserve">PAINEL DE LA DE VIDRO SEM REVESTIMENTO PSI 20, E = 25 MM, DE 1200 X 600 MM                                                                                                                                                                                                                                                                                                                                                                                                                                </v>
          </cell>
          <cell r="C10960" t="str">
            <v xml:space="preserve">M2    </v>
          </cell>
          <cell r="D10960">
            <v>16.5</v>
          </cell>
        </row>
        <row r="10961">
          <cell r="A10961">
            <v>3413</v>
          </cell>
          <cell r="B10961" t="str">
            <v xml:space="preserve">PAINEL DE LA DE VIDRO SEM REVESTIMENTO PSI 20, E = 50 MM, DE 1200 X 600 MM                                                                                                                                                                                                                                                                                                                                                                                                                                </v>
          </cell>
          <cell r="C10961" t="str">
            <v xml:space="preserve">M2    </v>
          </cell>
          <cell r="D10961">
            <v>37.159999999999997</v>
          </cell>
        </row>
        <row r="10962">
          <cell r="A10962">
            <v>39744</v>
          </cell>
          <cell r="B10962" t="str">
            <v xml:space="preserve">PAINEL DE LA DE VIDRO SEM REVESTIMENTO PSI 40, E = 25 MM, DE 1200 X 600 MM                                                                                                                                                                                                                                                                                                                                                                                                                                </v>
          </cell>
          <cell r="C10962" t="str">
            <v xml:space="preserve">M2    </v>
          </cell>
          <cell r="D10962">
            <v>28.85</v>
          </cell>
        </row>
        <row r="10963">
          <cell r="A10963">
            <v>39745</v>
          </cell>
          <cell r="B10963" t="str">
            <v xml:space="preserve">PAINEL DE LA DE VIDRO SEM REVESTIMENTO PSI 40, E = 50 MM, DE 1200 X 600 MM                                                                                                                                                                                                                                                                                                                                                                                                                                </v>
          </cell>
          <cell r="C10963" t="str">
            <v xml:space="preserve">M2    </v>
          </cell>
          <cell r="D10963">
            <v>60.9</v>
          </cell>
        </row>
        <row r="10964">
          <cell r="A10964">
            <v>39637</v>
          </cell>
          <cell r="B10964" t="str">
            <v xml:space="preserve">PAINEL ESTRUTURAL PARA LAJE SECA REVESTIDO EM PLACA CIMENTICIA, DE 1,20 X 2,50 M, E = 23 MM                                                                                                                                                                                                                                                                                                                                                                                                               </v>
          </cell>
          <cell r="C10964" t="str">
            <v xml:space="preserve">M2    </v>
          </cell>
          <cell r="D10964">
            <v>91.59</v>
          </cell>
        </row>
        <row r="10965">
          <cell r="A10965">
            <v>39638</v>
          </cell>
          <cell r="B10965" t="str">
            <v xml:space="preserve">PAINEL ESTRUTURAL PARA LAJE SECA REVESTIDO EM PLACA CIMENTICIA, DE 1,20 X 2,50 M, E = 40 MM                                                                                                                                                                                                                                                                                                                                                                                                               </v>
          </cell>
          <cell r="C10965" t="str">
            <v xml:space="preserve">M2    </v>
          </cell>
          <cell r="D10965">
            <v>103.64</v>
          </cell>
        </row>
        <row r="10966">
          <cell r="A10966">
            <v>39639</v>
          </cell>
          <cell r="B10966" t="str">
            <v xml:space="preserve">PAINEL ESTRUTURAL PARA LAJE SECA REVESTIDO EM PLACA CIMENTICIA, DE 1,20 X 2,50 M, E = 55 MM                                                                                                                                                                                                                                                                                                                                                                                                               </v>
          </cell>
          <cell r="C10966" t="str">
            <v xml:space="preserve">M2    </v>
          </cell>
          <cell r="D10966">
            <v>156.36000000000001</v>
          </cell>
        </row>
        <row r="10967">
          <cell r="A10967">
            <v>39517</v>
          </cell>
          <cell r="B10967" t="str">
            <v xml:space="preserve">PAINEL TERMOISOLANTE PARA FECHAMENTOS VERTICAIS (INCLUI PARAFUSOS DE FIXACAO) REVESTIDO EM ACO GALVALUME, LARGURA UTIL DE 1100 MM, REVESTIMENTO COM ESPESSURA DE 0,50 MM, COM PRE-PINTURA NAS DUAS FACES, NUCLEO EM POLIURETANO (PUR) COM ESPESSURA 40/50 MM                                                                                                                                                                                                                                              </v>
          </cell>
          <cell r="C10967" t="str">
            <v xml:space="preserve">M2    </v>
          </cell>
          <cell r="D10967">
            <v>233.15</v>
          </cell>
        </row>
        <row r="10968">
          <cell r="A10968">
            <v>39518</v>
          </cell>
          <cell r="B10968" t="str">
            <v xml:space="preserve">PAINEL TERMOISOLANTE PARA FECHAMENTOS VERTICAIS (INCLUI PARAFUSOS DE FIXACAO) REVESTIDO EM ACO GALVALUME, LARGURA UTIL DE 1100 MM, REVESTIMENTO COM ESPESSURA DE 0,50 MM, COM PRE-PINTURA NAS DUAS FACES, NUCLEO EM POLIURETANO (PUR) COM ESPESSURA 70/80 MM                                                                                                                                                                                                                                              </v>
          </cell>
          <cell r="C10968" t="str">
            <v xml:space="preserve">M2    </v>
          </cell>
          <cell r="D10968">
            <v>276.41000000000003</v>
          </cell>
        </row>
        <row r="10969">
          <cell r="A10969">
            <v>38366</v>
          </cell>
          <cell r="B10969" t="str">
            <v xml:space="preserve">PAPEL KRAFT BETUMADO                                                                                                                                                                                                                                                                                                                                                                                                                                                                                      </v>
          </cell>
          <cell r="C10969" t="str">
            <v xml:space="preserve">M2    </v>
          </cell>
          <cell r="D10969">
            <v>6.46</v>
          </cell>
        </row>
        <row r="10970">
          <cell r="A10970">
            <v>11703</v>
          </cell>
          <cell r="B10970" t="str">
            <v xml:space="preserve">PAPELEIRA DE PAREDE EM METAL CROMADO SEM TAMPA                                                                                                                                                                                                                                                                                                                                                                                                                                                            </v>
          </cell>
          <cell r="C10970" t="str">
            <v xml:space="preserve">UN    </v>
          </cell>
          <cell r="D10970">
            <v>37.03</v>
          </cell>
        </row>
        <row r="10971">
          <cell r="A10971">
            <v>37400</v>
          </cell>
          <cell r="B10971" t="str">
            <v xml:space="preserve">PAPELEIRA PLASTICA TIPO DISPENSER PARA PAPEL HIGIENICO ROLAO                                                                                                                                                                                                                                                                                                                                                                                                                                              </v>
          </cell>
          <cell r="C10971" t="str">
            <v xml:space="preserve">UN    </v>
          </cell>
          <cell r="D10971">
            <v>70.599999999999994</v>
          </cell>
        </row>
        <row r="10972">
          <cell r="A10972">
            <v>25400</v>
          </cell>
          <cell r="B10972" t="str">
            <v xml:space="preserve">PAR DE TABELAS DE BASQUETE EM COMPENSADO NAVAL, OFICIAL, 1800 X 1200 MM, INCLUINDO ARO DE METAL E REDE EM POLIPROPILENO 100% (SEM SUPORTE DE FIXACAO)                                                                                                                                                                                                                                                                                                                                                     </v>
          </cell>
          <cell r="C10972" t="str">
            <v xml:space="preserve">UN    </v>
          </cell>
          <cell r="D10972">
            <v>3651.05</v>
          </cell>
        </row>
        <row r="10973">
          <cell r="A10973">
            <v>4276</v>
          </cell>
          <cell r="B10973" t="str">
            <v xml:space="preserve">PARA-RAIOS DE DISTRIBUICAO, TENSAO NOMINAL 15 KV, CORRENTE NOMINAL DE DESCARGA 5 KA                                                                                                                                                                                                                                                                                                                                                                                                                       </v>
          </cell>
          <cell r="C10973" t="str">
            <v xml:space="preserve">UN    </v>
          </cell>
          <cell r="D10973">
            <v>188.19</v>
          </cell>
        </row>
        <row r="10974">
          <cell r="A10974">
            <v>4273</v>
          </cell>
          <cell r="B10974" t="str">
            <v xml:space="preserve">PARA-RAIOS DE DISTRIBUICAO, TENSAO NOMINAL 30 KV, CORRENTE NOMINAL DE DESCARGA 10 KA                                                                                                                                                                                                                                                                                                                                                                                                                      </v>
          </cell>
          <cell r="C10974" t="str">
            <v xml:space="preserve">UN    </v>
          </cell>
          <cell r="D10974">
            <v>341.68</v>
          </cell>
        </row>
        <row r="10975">
          <cell r="A10975">
            <v>4274</v>
          </cell>
          <cell r="B10975" t="str">
            <v xml:space="preserve">PARA-RAIOS TIPO FRANKLIN 350 MM, EM LATAO CROMADO, DUAS DESCIDAS, PARA PROTECAO DE EDIFICACOES CONTRA DESCARGAS ATMOSFERICAS                                                                                                                                                                                                                                                                                                                                                                              </v>
          </cell>
          <cell r="C10975" t="str">
            <v xml:space="preserve">UN    </v>
          </cell>
          <cell r="D10975">
            <v>125</v>
          </cell>
        </row>
        <row r="10976">
          <cell r="A10976">
            <v>39438</v>
          </cell>
          <cell r="B10976" t="str">
            <v xml:space="preserve">PARAFUSO CABECA TROMBETA E PONTA AGULHA (GN55), COMPRIMENTO 55 MM, EM ACO FOSFATIZADO, PARA FIXAR CHAPA DE GESSO EM PERFIL DRYWALL METALICO MAXIMO 0,7 MM                                                                                                                                                                                                                                                                                                                                                 </v>
          </cell>
          <cell r="C10976" t="str">
            <v xml:space="preserve">UN    </v>
          </cell>
          <cell r="D10976">
            <v>0.28000000000000003</v>
          </cell>
        </row>
        <row r="10977">
          <cell r="A10977">
            <v>4379</v>
          </cell>
          <cell r="B10977" t="str">
            <v xml:space="preserve">PARAFUSO DE ACO ZINCADO COM ROSCA SOBERBA, CABECA CHATA E FENDA SIMPLES, DIAMETRO 2,5 MM, COMPRIMENTO * 9,5 * MM                                                                                                                                                                                                                                                                                                                                                                                          </v>
          </cell>
          <cell r="C10977" t="str">
            <v xml:space="preserve">UN    </v>
          </cell>
          <cell r="D10977">
            <v>0.05</v>
          </cell>
        </row>
        <row r="10978">
          <cell r="A10978">
            <v>4377</v>
          </cell>
          <cell r="B10978" t="str">
            <v xml:space="preserve">PARAFUSO DE ACO ZINCADO COM ROSCA SOBERBA, CABECA CHATA E FENDA SIMPLES, DIAMETRO 4,2 MM, COMPRIMENTO * 32 * MM                                                                                                                                                                                                                                                                                                                                                                                           </v>
          </cell>
          <cell r="C10978" t="str">
            <v xml:space="preserve">UN    </v>
          </cell>
          <cell r="D10978">
            <v>0.2</v>
          </cell>
        </row>
        <row r="10979">
          <cell r="A10979">
            <v>4356</v>
          </cell>
          <cell r="B10979" t="str">
            <v xml:space="preserve">PARAFUSO DE ACO ZINCADO COM ROSCA SOBERBA, CABECA CHATA E FENDA SIMPLES, DIAMETRO 4,8 MM, COMPRIMENTO 45 MM                                                                                                                                                                                                                                                                                                                                                                                               </v>
          </cell>
          <cell r="C10979" t="str">
            <v xml:space="preserve">UN    </v>
          </cell>
          <cell r="D10979">
            <v>0.28000000000000003</v>
          </cell>
        </row>
        <row r="10980">
          <cell r="A10980">
            <v>13246</v>
          </cell>
          <cell r="B10980" t="str">
            <v xml:space="preserve">PARAFUSO DE ACO ZINCADO, SEXTAVADO, COM ROSCA INTEIRA, DIAMETRO 5/16", COMPRIMENTO 3/4", COM PORCA E ARRUELA LISA LEVE                                                                                                                                                                                                                                                                                                                                                                                    </v>
          </cell>
          <cell r="C10980" t="str">
            <v xml:space="preserve">UN    </v>
          </cell>
          <cell r="D10980">
            <v>0.49</v>
          </cell>
        </row>
        <row r="10981">
          <cell r="A10981">
            <v>13294</v>
          </cell>
          <cell r="B10981" t="str">
            <v xml:space="preserve">PARAFUSO DE ACO ZINCADO, SEXTAVADO, COM ROSCA SOBERBA, DIAMETRO 3/8", COMPRIMENTO 80 MM                                                                                                                                                                                                                                                                                                                                                                                                                   </v>
          </cell>
          <cell r="C10981" t="str">
            <v xml:space="preserve">UN    </v>
          </cell>
          <cell r="D10981">
            <v>1.63</v>
          </cell>
        </row>
        <row r="10982">
          <cell r="A10982">
            <v>11963</v>
          </cell>
          <cell r="B10982" t="str">
            <v xml:space="preserve">PARAFUSO DE ACO ZINCADO, TIPO CHUMBADOR PARABOLT, DIAMETRO 1/2", COMPRIMENTO 75 MM                                                                                                                                                                                                                                                                                                                                                                                                                        </v>
          </cell>
          <cell r="C10982" t="str">
            <v xml:space="preserve">UN    </v>
          </cell>
          <cell r="D10982">
            <v>10.27</v>
          </cell>
        </row>
        <row r="10983">
          <cell r="A10983">
            <v>11964</v>
          </cell>
          <cell r="B10983" t="str">
            <v xml:space="preserve">PARAFUSO DE ACO ZINCADO, TIPO CHUMBADOR PARABOLT, DIAMETRO 3/8", COMPRIMENTO 75 MM                                                                                                                                                                                                                                                                                                                                                                                                                        </v>
          </cell>
          <cell r="C10983" t="str">
            <v xml:space="preserve">UN    </v>
          </cell>
          <cell r="D10983">
            <v>2.59</v>
          </cell>
        </row>
        <row r="10984">
          <cell r="A10984">
            <v>4346</v>
          </cell>
          <cell r="B10984" t="str">
            <v xml:space="preserve">PARAFUSO DE FERRO POLIDO, SEXTAVADO, COM ROSCA PARCIAL, DIAMETRO 5/8", COMPRIMENTO 6", COM PORCA E ARRUELA DE PRESSAO MEDIA                                                                                                                                                                                                                                                                                                                                                                               </v>
          </cell>
          <cell r="C10984" t="str">
            <v xml:space="preserve">UN    </v>
          </cell>
          <cell r="D10984">
            <v>11.01</v>
          </cell>
        </row>
        <row r="10985">
          <cell r="A10985">
            <v>11955</v>
          </cell>
          <cell r="B10985" t="str">
            <v xml:space="preserve">PARAFUSO DE LATAO COM ACABAMENTO CROMADO PARA FIXAR PECA SANITARIA, INCLUI PORCA CEGA, ARRUELA E BUCHA DE NYLON TAMANHO S-10                                                                                                                                                                                                                                                                                                                                                                              </v>
          </cell>
          <cell r="C10985" t="str">
            <v xml:space="preserve">UN    </v>
          </cell>
          <cell r="D10985">
            <v>4.82</v>
          </cell>
        </row>
        <row r="10986">
          <cell r="A10986">
            <v>11960</v>
          </cell>
          <cell r="B10986" t="str">
            <v xml:space="preserve">PARAFUSO DE LATAO COM ROSCA SOBERBA, CABECA CHATA E FENDA SIMPLES, DIAMETRO 2,5 MM, COMPRIMENTO 12 MM                                                                                                                                                                                                                                                                                                                                                                                                     </v>
          </cell>
          <cell r="C10986" t="str">
            <v xml:space="preserve">UN    </v>
          </cell>
          <cell r="D10986">
            <v>0.16</v>
          </cell>
        </row>
        <row r="10987">
          <cell r="A10987">
            <v>4333</v>
          </cell>
          <cell r="B10987" t="str">
            <v xml:space="preserve">PARAFUSO DE LATAO COM ROSCA SOBERBA, CABECA CHATA E FENDA SIMPLES, DIAMETRO 3,2 MM, COMPRIMENTO 16 MM                                                                                                                                                                                                                                                                                                                                                                                                     </v>
          </cell>
          <cell r="C10987" t="str">
            <v xml:space="preserve">UN    </v>
          </cell>
          <cell r="D10987">
            <v>0.28000000000000003</v>
          </cell>
        </row>
        <row r="10988">
          <cell r="A10988">
            <v>4358</v>
          </cell>
          <cell r="B10988" t="str">
            <v xml:space="preserve">PARAFUSO DE LATAO COM ROSCA SOBERBA, CABECA CHATA E FENDA SIMPLES, DIAMETRO 4,8 MM, COMPRIMENTO 65 MM                                                                                                                                                                                                                                                                                                                                                                                                     </v>
          </cell>
          <cell r="C10988" t="str">
            <v xml:space="preserve">UN    </v>
          </cell>
          <cell r="D10988">
            <v>2.2000000000000002</v>
          </cell>
        </row>
        <row r="10989">
          <cell r="A10989">
            <v>39435</v>
          </cell>
          <cell r="B10989" t="str">
            <v xml:space="preserve">PARAFUSO DRY WALL, EM ACO FOSFATIZADO, CABECA TROMBETA E PONTA AGULHA (TA), COMPRIMENTO 25 MM                                                                                                                                                                                                                                                                                                                                                                                                             </v>
          </cell>
          <cell r="C10989" t="str">
            <v xml:space="preserve">UN    </v>
          </cell>
          <cell r="D10989">
            <v>0.11</v>
          </cell>
        </row>
        <row r="10990">
          <cell r="A10990">
            <v>39436</v>
          </cell>
          <cell r="B10990" t="str">
            <v xml:space="preserve">PARAFUSO DRY WALL, EM ACO FOSFATIZADO, CABECA TROMBETA E PONTA AGULHA (TA), COMPRIMENTO 35 MM                                                                                                                                                                                                                                                                                                                                                                                                             </v>
          </cell>
          <cell r="C10990" t="str">
            <v xml:space="preserve">UN    </v>
          </cell>
          <cell r="D10990">
            <v>0.19</v>
          </cell>
        </row>
        <row r="10991">
          <cell r="A10991">
            <v>39437</v>
          </cell>
          <cell r="B10991" t="str">
            <v xml:space="preserve">PARAFUSO DRY WALL, EM ACO FOSFATIZADO, CABECA TROMBETA E PONTA AGULHA (TA), COMPRIMENTO 45 MM                                                                                                                                                                                                                                                                                                                                                                                                             </v>
          </cell>
          <cell r="C10991" t="str">
            <v xml:space="preserve">UN    </v>
          </cell>
          <cell r="D10991">
            <v>0.25</v>
          </cell>
        </row>
        <row r="10992">
          <cell r="A10992">
            <v>39439</v>
          </cell>
          <cell r="B10992" t="str">
            <v xml:space="preserve">PARAFUSO DRY WALL, EM ACO FOSFATIZADO, CABECA TROMBETA E PONTA BROCA (TB), COMPRIMENTO 25 MM                                                                                                                                                                                                                                                                                                                                                                                                              </v>
          </cell>
          <cell r="C10992" t="str">
            <v xml:space="preserve">UN    </v>
          </cell>
          <cell r="D10992">
            <v>0.17</v>
          </cell>
        </row>
        <row r="10993">
          <cell r="A10993">
            <v>39440</v>
          </cell>
          <cell r="B10993" t="str">
            <v xml:space="preserve">PARAFUSO DRY WALL, EM ACO FOSFATIZADO, CABECA TROMBETA E PONTA BROCA (TB), COMPRIMENTO 35 MM                                                                                                                                                                                                                                                                                                                                                                                                              </v>
          </cell>
          <cell r="C10993" t="str">
            <v xml:space="preserve">UN    </v>
          </cell>
          <cell r="D10993">
            <v>0.22</v>
          </cell>
        </row>
        <row r="10994">
          <cell r="A10994">
            <v>39441</v>
          </cell>
          <cell r="B10994" t="str">
            <v xml:space="preserve">PARAFUSO DRY WALL, EM ACO FOSFATIZADO, CABECA TROMBETA E PONTA BROCA (TB), COMPRIMENTO 45 MM                                                                                                                                                                                                                                                                                                                                                                                                              </v>
          </cell>
          <cell r="C10994" t="str">
            <v xml:space="preserve">UN    </v>
          </cell>
          <cell r="D10994">
            <v>0.27</v>
          </cell>
        </row>
        <row r="10995">
          <cell r="A10995">
            <v>39442</v>
          </cell>
          <cell r="B10995" t="str">
            <v xml:space="preserve">PARAFUSO DRY WALL, EM ACO ZINCADO, CABECA LENTILHA E PONTA AGULHA (LA), LARGURA 4,2 MM, COMPRIMENTO 13 MM                                                                                                                                                                                                                                                                                                                                                                                                 </v>
          </cell>
          <cell r="C10995" t="str">
            <v xml:space="preserve">UN    </v>
          </cell>
          <cell r="D10995">
            <v>0.2</v>
          </cell>
        </row>
        <row r="10996">
          <cell r="A10996">
            <v>39443</v>
          </cell>
          <cell r="B10996" t="str">
            <v xml:space="preserve">PARAFUSO DRY WALL, EM ACO ZINCADO, CABECA LENTILHA E PONTA BROCA (LB), LARGURA 4,2 MM, COMPRIMENTO 13 MM                                                                                                                                                                                                                                                                                                                                                                                                  </v>
          </cell>
          <cell r="C10996" t="str">
            <v xml:space="preserve">UN    </v>
          </cell>
          <cell r="D10996">
            <v>0.26</v>
          </cell>
        </row>
        <row r="10997">
          <cell r="A10997">
            <v>4329</v>
          </cell>
          <cell r="B10997" t="str">
            <v xml:space="preserve">PARAFUSO EM ACO GALVANIZADO, TIPO MAQUINA, SEXTAVADO, SEM PORCA, DIAMETRO 1/2", COMPRIMENTO 2"                                                                                                                                                                                                                                                                                                                                                                                                            </v>
          </cell>
          <cell r="C10997" t="str">
            <v xml:space="preserve">UN    </v>
          </cell>
          <cell r="D10997">
            <v>2.35</v>
          </cell>
        </row>
        <row r="10998">
          <cell r="A10998">
            <v>4383</v>
          </cell>
          <cell r="B10998" t="str">
            <v xml:space="preserve">PARAFUSO FRANCES METRICO ZINCADO, DIAMETRO 12 MM, COMPRIMENTO 140MM, COM PORCA SEXTAVADA E ARRUELA DE PRESSAO MEDIA                                                                                                                                                                                                                                                                                                                                                                                       </v>
          </cell>
          <cell r="C10998" t="str">
            <v xml:space="preserve">UN    </v>
          </cell>
          <cell r="D10998">
            <v>21.25</v>
          </cell>
        </row>
        <row r="10999">
          <cell r="A10999">
            <v>4344</v>
          </cell>
          <cell r="B10999" t="str">
            <v xml:space="preserve">PARAFUSO FRANCES METRICO ZINCADO, DIAMETRO 12 MM, COMPRIMENTO 150 MM, COM PORCA SEXTAVADA E ARRUELA DE PRESSAO MEDIA                                                                                                                                                                                                                                                                                                                                                                                      </v>
          </cell>
          <cell r="C10999" t="str">
            <v xml:space="preserve">UN    </v>
          </cell>
          <cell r="D10999">
            <v>22.27</v>
          </cell>
        </row>
        <row r="11000">
          <cell r="A11000">
            <v>436</v>
          </cell>
          <cell r="B11000" t="str">
            <v xml:space="preserve">PARAFUSO FRANCES M16 EM ACO GALVANIZADO, COMPRIMENTO = 150 MM, DIAMETRO = 16 MM, CABECA ABAULADA                                                                                                                                                                                                                                                                                                                                                                                                          </v>
          </cell>
          <cell r="C11000" t="str">
            <v xml:space="preserve">UN    </v>
          </cell>
          <cell r="D11000">
            <v>12.13</v>
          </cell>
        </row>
        <row r="11001">
          <cell r="A11001">
            <v>442</v>
          </cell>
          <cell r="B11001" t="str">
            <v xml:space="preserve">PARAFUSO FRANCES M16 EM ACO GALVANIZADO, COMPRIMENTO = 45 MM, DIAMETRO = 16 MM, CABECA ABAULADA                                                                                                                                                                                                                                                                                                                                                                                                           </v>
          </cell>
          <cell r="C11001" t="str">
            <v xml:space="preserve">UN    </v>
          </cell>
          <cell r="D11001">
            <v>7.17</v>
          </cell>
        </row>
        <row r="11002">
          <cell r="A11002">
            <v>4335</v>
          </cell>
          <cell r="B11002" t="str">
            <v xml:space="preserve">PARAFUSO FRANCES ZINCADO, DIAMETRO 1/2", COMPRIMENTO 12", COM PORCA E ARRUELA LISA MEDIA                                                                                                                                                                                                                                                                                                                                                                                                                  </v>
          </cell>
          <cell r="C11002" t="str">
            <v xml:space="preserve">UN    </v>
          </cell>
          <cell r="D11002">
            <v>14.95</v>
          </cell>
        </row>
        <row r="11003">
          <cell r="A11003">
            <v>4334</v>
          </cell>
          <cell r="B11003" t="str">
            <v xml:space="preserve">PARAFUSO FRANCES ZINCADO, DIAMETRO 1/2", COMPRIMENTO 15", COM PORCA E ARRUELA LISA MEDIA                                                                                                                                                                                                                                                                                                                                                                                                                  </v>
          </cell>
          <cell r="C11003" t="str">
            <v xml:space="preserve">UN    </v>
          </cell>
          <cell r="D11003">
            <v>20.51</v>
          </cell>
        </row>
        <row r="11004">
          <cell r="A11004">
            <v>11953</v>
          </cell>
          <cell r="B11004" t="str">
            <v xml:space="preserve">PARAFUSO FRANCES ZINCADO, DIAMETRO 1/2", COMPRIMENTO 2", COM PORCA E ARRUELA                                                                                                                                                                                                                                                                                                                                                                                                                              </v>
          </cell>
          <cell r="C11004" t="str">
            <v xml:space="preserve">UN    </v>
          </cell>
          <cell r="D11004">
            <v>3.53</v>
          </cell>
        </row>
        <row r="11005">
          <cell r="A11005">
            <v>4343</v>
          </cell>
          <cell r="B11005" t="str">
            <v xml:space="preserve">PARAFUSO FRANCES ZINCADO, DIAMETRO 1/2", COMPRIMENTO 4", COM PORCA E ARRUELA                                                                                                                                                                                                                                                                                                                                                                                                                              </v>
          </cell>
          <cell r="C11005" t="str">
            <v xml:space="preserve">UN    </v>
          </cell>
          <cell r="D11005">
            <v>5.04</v>
          </cell>
        </row>
        <row r="11006">
          <cell r="A11006">
            <v>430</v>
          </cell>
          <cell r="B11006" t="str">
            <v xml:space="preserve">PARAFUSO M16 EM ACO GALVANIZADO, COMPRIMENTO = 125 MM, DIAMETRO = 16 MM, ROSCA MAQUINA, CABECA QUADRADA                                                                                                                                                                                                                                                                                                                                                                                                   </v>
          </cell>
          <cell r="C11006" t="str">
            <v xml:space="preserve">UN    </v>
          </cell>
          <cell r="D11006">
            <v>10.85</v>
          </cell>
        </row>
        <row r="11007">
          <cell r="A11007">
            <v>441</v>
          </cell>
          <cell r="B11007" t="str">
            <v xml:space="preserve">PARAFUSO M16 EM ACO GALVANIZADO, COMPRIMENTO = 150 MM, DIAMETRO = 16 MM, ROSCA MAQUINA, CABECA QUADRADA                                                                                                                                                                                                                                                                                                                                                                                                   </v>
          </cell>
          <cell r="C11007" t="str">
            <v xml:space="preserve">UN    </v>
          </cell>
          <cell r="D11007">
            <v>11.94</v>
          </cell>
        </row>
        <row r="11008">
          <cell r="A11008">
            <v>431</v>
          </cell>
          <cell r="B11008" t="str">
            <v xml:space="preserve">PARAFUSO M16 EM ACO GALVANIZADO, COMPRIMENTO = 200 MM, DIAMETRO = 16 MM, ROSCA MAQUINA, CABECA QUADRADA                                                                                                                                                                                                                                                                                                                                                                                                   </v>
          </cell>
          <cell r="C11008" t="str">
            <v xml:space="preserve">UN    </v>
          </cell>
          <cell r="D11008">
            <v>14.42</v>
          </cell>
        </row>
        <row r="11009">
          <cell r="A11009">
            <v>432</v>
          </cell>
          <cell r="B11009" t="str">
            <v xml:space="preserve">PARAFUSO M16 EM ACO GALVANIZADO, COMPRIMENTO = 250 MM, DIAMETRO = 16 MM, ROSCA MAQUINA, CABECA QUADRADA                                                                                                                                                                                                                                                                                                                                                                                                   </v>
          </cell>
          <cell r="C11009" t="str">
            <v xml:space="preserve">UN    </v>
          </cell>
          <cell r="D11009">
            <v>15.91</v>
          </cell>
        </row>
        <row r="11010">
          <cell r="A11010">
            <v>429</v>
          </cell>
          <cell r="B11010" t="str">
            <v xml:space="preserve">PARAFUSO M16 EM ACO GALVANIZADO, COMPRIMENTO = 300 MM, DIAMETRO = 16 MM, ROSCA DUPLA                                                                                                                                                                                                                                                                                                                                                                                                                      </v>
          </cell>
          <cell r="C11010" t="str">
            <v xml:space="preserve">UN    </v>
          </cell>
          <cell r="D11010">
            <v>21.45</v>
          </cell>
        </row>
        <row r="11011">
          <cell r="A11011">
            <v>439</v>
          </cell>
          <cell r="B11011" t="str">
            <v xml:space="preserve">PARAFUSO M16 EM ACO GALVANIZADO, COMPRIMENTO = 300 MM, DIAMETRO = 16 MM, ROSCA MAQUINA, CABECA QUADRADA                                                                                                                                                                                                                                                                                                                                                                                                   </v>
          </cell>
          <cell r="C11011" t="str">
            <v xml:space="preserve">UN    </v>
          </cell>
          <cell r="D11011">
            <v>18.28</v>
          </cell>
        </row>
        <row r="11012">
          <cell r="A11012">
            <v>433</v>
          </cell>
          <cell r="B11012" t="str">
            <v xml:space="preserve">PARAFUSO M16 EM ACO GALVANIZADO, COMPRIMENTO = 350 MM, DIAMETRO = 16 MM, ROSCA MAQUINA, CABECA QUADRADA                                                                                                                                                                                                                                                                                                                                                                                                   </v>
          </cell>
          <cell r="C11012" t="str">
            <v xml:space="preserve">UN    </v>
          </cell>
          <cell r="D11012">
            <v>21.34</v>
          </cell>
        </row>
        <row r="11013">
          <cell r="A11013">
            <v>437</v>
          </cell>
          <cell r="B11013" t="str">
            <v xml:space="preserve">PARAFUSO M16 EM ACO GALVANIZADO, COMPRIMENTO = 400 MM, DIAMETRO = 16 MM, ROSCA DUPLA                                                                                                                                                                                                                                                                                                                                                                                                                      </v>
          </cell>
          <cell r="C11013" t="str">
            <v xml:space="preserve">UN    </v>
          </cell>
          <cell r="D11013">
            <v>28.35</v>
          </cell>
        </row>
        <row r="11014">
          <cell r="A11014">
            <v>11790</v>
          </cell>
          <cell r="B11014" t="str">
            <v xml:space="preserve">PARAFUSO M16 EM ACO GALVANIZADO, COMPRIMENTO = 450 MM, DIAMETRO = 16 MM, ROSCA MAQUINA, CABECA QUADRADA                                                                                                                                                                                                                                                                                                                                                                                                   </v>
          </cell>
          <cell r="C11014" t="str">
            <v xml:space="preserve">UN    </v>
          </cell>
          <cell r="D11014">
            <v>32.159999999999997</v>
          </cell>
        </row>
        <row r="11015">
          <cell r="A11015">
            <v>428</v>
          </cell>
          <cell r="B11015" t="str">
            <v xml:space="preserve">PARAFUSO M16 EM ACO GALVANIZADO, COMPRIMENTO = 500 MM, DIAMETRO = 16 MM, ROSCA MAQUINA, COM CABECA SEXTAVADA E PORCA                                                                                                                                                                                                                                                                                                                                                                                      </v>
          </cell>
          <cell r="C11015" t="str">
            <v xml:space="preserve">UN    </v>
          </cell>
          <cell r="D11015">
            <v>34.97</v>
          </cell>
        </row>
        <row r="11016">
          <cell r="A11016">
            <v>4384</v>
          </cell>
          <cell r="B11016" t="str">
            <v xml:space="preserve">PARAFUSO NIQUELADO COM ACABAMENTO CROMADO PARA FIXAR PECA SANITARIA, INCLUI PORCA CEGA, ARRUELA E BUCHA DE NYLON TAMANHO S-10                                                                                                                                                                                                                                                                                                                                                                             </v>
          </cell>
          <cell r="C11016" t="str">
            <v xml:space="preserve">UN    </v>
          </cell>
          <cell r="D11016">
            <v>24.41</v>
          </cell>
        </row>
        <row r="11017">
          <cell r="A11017">
            <v>4351</v>
          </cell>
          <cell r="B11017" t="str">
            <v xml:space="preserve">PARAFUSO NIQUELADO 3 1/2" COM ACABAMENTO CROMADO PARA FIXAR PECA SANITARIA, INCLUI PORCA CEGA, ARRUELA E BUCHA DE NYLON TAMANHO S-8                                                                                                                                                                                                                                                                                                                                                                       </v>
          </cell>
          <cell r="C11017" t="str">
            <v xml:space="preserve">UN    </v>
          </cell>
          <cell r="D11017">
            <v>18.100000000000001</v>
          </cell>
        </row>
        <row r="11018">
          <cell r="A11018">
            <v>11054</v>
          </cell>
          <cell r="B11018" t="str">
            <v xml:space="preserve">PARAFUSO ROSCA SOBERBA ZINCADO CABECA CHATA FENDA SIMPLES 3,2 X 20 MM (3/4 ")                                                                                                                                                                                                                                                                                                                                                                                                                             </v>
          </cell>
          <cell r="C11018" t="str">
            <v xml:space="preserve">UN    </v>
          </cell>
          <cell r="D11018">
            <v>0.05</v>
          </cell>
        </row>
        <row r="11019">
          <cell r="A11019">
            <v>11055</v>
          </cell>
          <cell r="B11019" t="str">
            <v xml:space="preserve">PARAFUSO ROSCA SOBERBA ZINCADO CABECA CHATA FENDA SIMPLES 3,5 X 25 MM (1 ")                                                                                                                                                                                                                                                                                                                                                                                                                               </v>
          </cell>
          <cell r="C11019" t="str">
            <v xml:space="preserve">UN    </v>
          </cell>
          <cell r="D11019">
            <v>0.08</v>
          </cell>
        </row>
        <row r="11020">
          <cell r="A11020">
            <v>11056</v>
          </cell>
          <cell r="B11020" t="str">
            <v xml:space="preserve">PARAFUSO ROSCA SOBERBA ZINCADO CABECA CHATA FENDA SIMPLES 3,8 X 30 MM (1.1/4 ")                                                                                                                                                                                                                                                                                                                                                                                                                           </v>
          </cell>
          <cell r="C11020" t="str">
            <v xml:space="preserve">UN    </v>
          </cell>
          <cell r="D11020">
            <v>0.09</v>
          </cell>
        </row>
        <row r="11021">
          <cell r="A11021">
            <v>11057</v>
          </cell>
          <cell r="B11021" t="str">
            <v xml:space="preserve">PARAFUSO ROSCA SOBERBA ZINCADO CABECA CHATA FENDA SIMPLES 4,8 X 40 MM (1.1/2 ")                                                                                                                                                                                                                                                                                                                                                                                                                           </v>
          </cell>
          <cell r="C11021" t="str">
            <v xml:space="preserve">UN    </v>
          </cell>
          <cell r="D11021">
            <v>0.19</v>
          </cell>
        </row>
        <row r="11022">
          <cell r="A11022">
            <v>11059</v>
          </cell>
          <cell r="B11022" t="str">
            <v xml:space="preserve">PARAFUSO ROSCA SOBERBA ZINCADO CABECA CHATA FENDA SIMPLES 5,5 X 50 MM (2 ")                                                                                                                                                                                                                                                                                                                                                                                                                               </v>
          </cell>
          <cell r="C11022" t="str">
            <v xml:space="preserve">UN    </v>
          </cell>
          <cell r="D11022">
            <v>0.36</v>
          </cell>
        </row>
        <row r="11023">
          <cell r="A11023">
            <v>11058</v>
          </cell>
          <cell r="B11023" t="str">
            <v xml:space="preserve">PARAFUSO ROSCA SOBERBA ZINCADO CABECA CHATA FENDA SIMPLES 5,5 X 65 MM (2.1/2 ")                                                                                                                                                                                                                                                                                                                                                                                                                           </v>
          </cell>
          <cell r="C11023" t="str">
            <v xml:space="preserve">UN    </v>
          </cell>
          <cell r="D11023">
            <v>0.47</v>
          </cell>
        </row>
        <row r="11024">
          <cell r="A11024">
            <v>4380</v>
          </cell>
          <cell r="B11024" t="str">
            <v xml:space="preserve">PARAFUSO ZINCADO ROSCA SOBERBA 5/16" X 120 MM PARA TELHA FIBROCIMENTO                                                                                                                                                                                                                                                                                                                                                                                                                                     </v>
          </cell>
          <cell r="C11024" t="str">
            <v xml:space="preserve">UN    </v>
          </cell>
          <cell r="D11024">
            <v>1.59</v>
          </cell>
        </row>
        <row r="11025">
          <cell r="A11025">
            <v>4299</v>
          </cell>
          <cell r="B11025" t="str">
            <v xml:space="preserve">PARAFUSO ZINCADO ROSCA SOBERBA, CABECA SEXTAVADA, 5/16" X 110 MM, PARA FIXACAO DE TELHA EM MADEIRA                                                                                                                                                                                                                                                                                                                                                                                                        </v>
          </cell>
          <cell r="C11025" t="str">
            <v xml:space="preserve">UN    </v>
          </cell>
          <cell r="D11025">
            <v>1.5</v>
          </cell>
        </row>
        <row r="11026">
          <cell r="A11026">
            <v>4304</v>
          </cell>
          <cell r="B11026" t="str">
            <v xml:space="preserve">PARAFUSO ZINCADO ROSCA SOBERBA, CABECA SEXTAVADA, 5/16" X 150 MM, PARA FIXACAO DE TELHA EM MADEIRA                                                                                                                                                                                                                                                                                                                                                                                                        </v>
          </cell>
          <cell r="C11026" t="str">
            <v xml:space="preserve">UN    </v>
          </cell>
          <cell r="D11026">
            <v>2.04</v>
          </cell>
        </row>
        <row r="11027">
          <cell r="A11027">
            <v>4305</v>
          </cell>
          <cell r="B11027" t="str">
            <v xml:space="preserve">PARAFUSO ZINCADO ROSCA SOBERBA, CABECA SEXTAVADA, 5/16" X 180 MM, PARA FIXACAO DE TELHA EM MADEIRA                                                                                                                                                                                                                                                                                                                                                                                                        </v>
          </cell>
          <cell r="C11027" t="str">
            <v xml:space="preserve">UN    </v>
          </cell>
          <cell r="D11027">
            <v>2.38</v>
          </cell>
        </row>
        <row r="11028">
          <cell r="A11028">
            <v>4306</v>
          </cell>
          <cell r="B11028" t="str">
            <v xml:space="preserve">PARAFUSO ZINCADO ROSCA SOBERBA, CABECA SEXTAVADA, 5/16" X 200 MM, PARA FIXACAO DE TELHA EM MADEIRA                                                                                                                                                                                                                                                                                                                                                                                                        </v>
          </cell>
          <cell r="C11028" t="str">
            <v xml:space="preserve">UN    </v>
          </cell>
          <cell r="D11028">
            <v>2.76</v>
          </cell>
        </row>
        <row r="11029">
          <cell r="A11029">
            <v>4308</v>
          </cell>
          <cell r="B11029" t="str">
            <v xml:space="preserve">PARAFUSO ZINCADO ROSCA SOBERBA, CABECA SEXTAVADA, 5/16" X 230 MM, PARA FIXACAO DE TELHA EM MADEIRA                                                                                                                                                                                                                                                                                                                                                                                                        </v>
          </cell>
          <cell r="C11029" t="str">
            <v xml:space="preserve">UN    </v>
          </cell>
          <cell r="D11029">
            <v>5.71</v>
          </cell>
        </row>
        <row r="11030">
          <cell r="A11030">
            <v>4302</v>
          </cell>
          <cell r="B11030" t="str">
            <v xml:space="preserve">PARAFUSO ZINCADO ROSCA SOBERBA, CABECA SEXTAVADA, 5/16" X 250 MM, PARA FIXACAO DE TELHA EM MADEIRA                                                                                                                                                                                                                                                                                                                                                                                                        </v>
          </cell>
          <cell r="C11030" t="str">
            <v xml:space="preserve">UN    </v>
          </cell>
          <cell r="D11030">
            <v>4.28</v>
          </cell>
        </row>
        <row r="11031">
          <cell r="A11031">
            <v>4300</v>
          </cell>
          <cell r="B11031" t="str">
            <v xml:space="preserve">PARAFUSO ZINCADO ROSCA SOBERBA, CABECA SEXTAVADA, 5/16" X 50 MM, PARA FIXACAO DE TELHA EM MADEIRA                                                                                                                                                                                                                                                                                                                                                                                                         </v>
          </cell>
          <cell r="C11031" t="str">
            <v xml:space="preserve">UN    </v>
          </cell>
          <cell r="D11031">
            <v>1.02</v>
          </cell>
        </row>
        <row r="11032">
          <cell r="A11032">
            <v>4301</v>
          </cell>
          <cell r="B11032" t="str">
            <v xml:space="preserve">PARAFUSO ZINCADO ROSCA SOBERBA, CABECA SEXTAVADA, 5/16" X 85 MM, PARA FIXACAO DE TELHA EM MADEIRA                                                                                                                                                                                                                                                                                                                                                                                                         </v>
          </cell>
          <cell r="C11032" t="str">
            <v xml:space="preserve">UN    </v>
          </cell>
          <cell r="D11032">
            <v>1.24</v>
          </cell>
        </row>
        <row r="11033">
          <cell r="A11033">
            <v>4320</v>
          </cell>
          <cell r="B11033" t="str">
            <v xml:space="preserve">PARAFUSO ZINCADO 5/16" X 250 MM PARA FIXACAO DE TELHA DE FIBROCIMENTO CANALETE 49, INCLUI BUCHA NYLON S-10                                                                                                                                                                                                                                                                                                                                                                                                </v>
          </cell>
          <cell r="C11033" t="str">
            <v xml:space="preserve">UN    </v>
          </cell>
          <cell r="D11033">
            <v>3.78</v>
          </cell>
        </row>
        <row r="11034">
          <cell r="A11034">
            <v>4318</v>
          </cell>
          <cell r="B11034" t="str">
            <v xml:space="preserve">PARAFUSO ZINCADO 5/16" X 85 MM PARA FIXACAO DE TELHA DE FIBROCIMENTO CANALETE 90, INCLUI BUCHA NYLON S-10                                                                                                                                                                                                                                                                                                                                                                                                 </v>
          </cell>
          <cell r="C11034" t="str">
            <v xml:space="preserve">UN    </v>
          </cell>
          <cell r="D11034">
            <v>1.84</v>
          </cell>
        </row>
        <row r="11035">
          <cell r="A11035">
            <v>40547</v>
          </cell>
          <cell r="B11035" t="str">
            <v xml:space="preserve">PARAFUSO ZINCADO, AUTOBROCANTE, FLANGEADO, 4,2 MM X 19 MM                                                                                                                                                                                                                                                                                                                                                                                                                                                 </v>
          </cell>
          <cell r="C11035" t="str">
            <v xml:space="preserve">CENTO </v>
          </cell>
          <cell r="D11035">
            <v>29.67</v>
          </cell>
        </row>
        <row r="11036">
          <cell r="A11036">
            <v>11962</v>
          </cell>
          <cell r="B11036" t="str">
            <v xml:space="preserve">PARAFUSO ZINCADO, SEXTAVADO, COM ROSCA INTEIRA, DIAMETRO 1/4", COMPRIMENTO 1/2"                                                                                                                                                                                                                                                                                                                                                                                                                           </v>
          </cell>
          <cell r="C11036" t="str">
            <v xml:space="preserve">UN    </v>
          </cell>
          <cell r="D11036">
            <v>0.24</v>
          </cell>
        </row>
        <row r="11037">
          <cell r="A11037">
            <v>4332</v>
          </cell>
          <cell r="B11037" t="str">
            <v xml:space="preserve">PARAFUSO ZINCADO, SEXTAVADO, COM ROSCA INTEIRA, DIAMETRO 3/8", COMPRIMENTO 2"                                                                                                                                                                                                                                                                                                                                                                                                                             </v>
          </cell>
          <cell r="C11037" t="str">
            <v xml:space="preserve">UN    </v>
          </cell>
          <cell r="D11037">
            <v>1.18</v>
          </cell>
        </row>
        <row r="11038">
          <cell r="A11038">
            <v>4331</v>
          </cell>
          <cell r="B11038" t="str">
            <v xml:space="preserve">PARAFUSO ZINCADO, SEXTAVADO, COM ROSCA INTEIRA, DIAMETRO 5/8", COMPRIMENTO 2 1/4"                                                                                                                                                                                                                                                                                                                                                                                                                         </v>
          </cell>
          <cell r="C11038" t="str">
            <v xml:space="preserve">UN    </v>
          </cell>
          <cell r="D11038">
            <v>4.45</v>
          </cell>
        </row>
        <row r="11039">
          <cell r="A11039">
            <v>4336</v>
          </cell>
          <cell r="B11039" t="str">
            <v xml:space="preserve">PARAFUSO ZINCADO, SEXTAVADO, COM ROSCA INTEIRA, DIAMETRO 5/8", COMPRIMENTO 3", COM PORCA E ARRUELA DE PRESSAO MEDIA                                                                                                                                                                                                                                                                                                                                                                                       </v>
          </cell>
          <cell r="C11039" t="str">
            <v xml:space="preserve">UN    </v>
          </cell>
          <cell r="D11039">
            <v>5.7</v>
          </cell>
        </row>
        <row r="11040">
          <cell r="A11040">
            <v>11948</v>
          </cell>
          <cell r="B11040" t="str">
            <v xml:space="preserve">PARAFUSO ZINCADO, SEXTAVADO, COM ROSCA SOBERBA, DIAMETRO 5/16", COMPRIMENTO 40 MM                                                                                                                                                                                                                                                                                                                                                                                                                         </v>
          </cell>
          <cell r="C11040" t="str">
            <v xml:space="preserve">UN    </v>
          </cell>
          <cell r="D11040">
            <v>0.73</v>
          </cell>
        </row>
        <row r="11041">
          <cell r="A11041">
            <v>4382</v>
          </cell>
          <cell r="B11041" t="str">
            <v xml:space="preserve">PARAFUSO ZINCADO, SEXTAVADO, COM ROSCA SOBERBA, DIAMETRO 5/16", COMPRIMENTO 80 MM                                                                                                                                                                                                                                                                                                                                                                                                                         </v>
          </cell>
          <cell r="C11041" t="str">
            <v xml:space="preserve">UN    </v>
          </cell>
          <cell r="D11041">
            <v>1.22</v>
          </cell>
        </row>
        <row r="11042">
          <cell r="A11042">
            <v>4354</v>
          </cell>
          <cell r="B11042" t="str">
            <v xml:space="preserve">PARAFUSO ZINCADO, SEXTAVADO, GRAU 5, ROSCA INTEIRA, DIAMETRO 1 1/2", COMPRIMENTO 4"                                                                                                                                                                                                                                                                                                                                                                                                                       </v>
          </cell>
          <cell r="C11042" t="str">
            <v xml:space="preserve">UN    </v>
          </cell>
          <cell r="D11042">
            <v>51.08</v>
          </cell>
        </row>
        <row r="11043">
          <cell r="A11043">
            <v>40839</v>
          </cell>
          <cell r="B11043" t="str">
            <v xml:space="preserve">PARAFUSO, ASTM A307 - GRAU A, SEXTAVADO, ZINCADO, DIAMETRO 3/8" (9,52 MM), COMPRIMENTO 1" (25,4 MM)                                                                                                                                                                                                                                                                                                                                                                                                       </v>
          </cell>
          <cell r="C11043" t="str">
            <v xml:space="preserve">CENTO </v>
          </cell>
          <cell r="D11043">
            <v>122.92</v>
          </cell>
        </row>
        <row r="11044">
          <cell r="A11044">
            <v>40552</v>
          </cell>
          <cell r="B11044" t="str">
            <v xml:space="preserve">PARAFUSO, AUTOATARRAXANTE, CABECA CHATA, FENDA SIMPLES, EM ACO ZINCADO, 1/4" (6,35 MM) X 25 MM                                                                                                                                                                                                                                                                                                                                                                                                            </v>
          </cell>
          <cell r="C11044" t="str">
            <v xml:space="preserve">CENTO </v>
          </cell>
          <cell r="D11044">
            <v>50.86</v>
          </cell>
        </row>
        <row r="11045">
          <cell r="A11045">
            <v>40549</v>
          </cell>
          <cell r="B11045" t="str">
            <v xml:space="preserve">PARAFUSO, COMUM, ASTM A307, SEXTAVADO, DIAMETRO 1/2" (12,7 MM), COMPRIMENTO 1" (25,4 MM)                                                                                                                                                                                                                                                                                                                                                                                                                  </v>
          </cell>
          <cell r="C11045" t="str">
            <v xml:space="preserve">CENTO </v>
          </cell>
          <cell r="D11045">
            <v>201.34</v>
          </cell>
        </row>
        <row r="11046">
          <cell r="A11046">
            <v>4385</v>
          </cell>
          <cell r="B11046" t="str">
            <v xml:space="preserve">PARALELEPIPEDO GRANITICO OU BASALTICO, PARA PAVIMENTACAO, SEM FRETE (VARIACAO REGIONAL DE PECAS POR M2)                                                                                                                                                                                                                                                                                                                                                                                                   </v>
          </cell>
          <cell r="C11046" t="str">
            <v xml:space="preserve">MIL   </v>
          </cell>
          <cell r="D11046">
            <v>5197.21</v>
          </cell>
        </row>
        <row r="11047">
          <cell r="A11047">
            <v>20078</v>
          </cell>
          <cell r="B11047" t="str">
            <v xml:space="preserve">PASTA LUBRIFICANTE PARA TUBOS E CONEXOES COM JUNTA ELASTICA, EMBALAGEM DE *400* GR (USO EM PVC, ACO, POLIETILENO E OUTROS)                                                                                                                                                                                                                                                                                                                                                                                </v>
          </cell>
          <cell r="C11047" t="str">
            <v xml:space="preserve">UN    </v>
          </cell>
          <cell r="D11047">
            <v>28.42</v>
          </cell>
        </row>
        <row r="11048">
          <cell r="A11048">
            <v>39897</v>
          </cell>
          <cell r="B11048" t="str">
            <v xml:space="preserve">PASTA PARA SOLDA DE TUBOS E CONEXOES DE COBRE (EMBALAGEM COM 250 G)                                                                                                                                                                                                                                                                                                                                                                                                                                       </v>
          </cell>
          <cell r="C11048" t="str">
            <v xml:space="preserve">UN    </v>
          </cell>
          <cell r="D11048">
            <v>53.59</v>
          </cell>
        </row>
        <row r="11049">
          <cell r="A11049">
            <v>118</v>
          </cell>
          <cell r="B11049" t="str">
            <v xml:space="preserve">PASTA VEDA JUNTAS/ROSCA, EMBALAGEM DE *500* G, PARA INSTALACOES DE AGUA, GAS E OUTROS                                                                                                                                                                                                                                                                                                                                                                                                                     </v>
          </cell>
          <cell r="C11049" t="str">
            <v xml:space="preserve">UN    </v>
          </cell>
          <cell r="D11049">
            <v>60.09</v>
          </cell>
        </row>
        <row r="11050">
          <cell r="A11050">
            <v>4396</v>
          </cell>
          <cell r="B11050" t="str">
            <v xml:space="preserve">PASTILHA CERAMICA/PORCELANA, REVEST INT/EXT E PISCINA, CORES BRANCA OU FRIAS, SOLIDAS, SEM MESCLAGEM/MISTURA, ACABAMENTO LISO *2,5 X 2,5* CM                                                                                                                                                                                                                                                                                                                                                              </v>
          </cell>
          <cell r="C11050" t="str">
            <v xml:space="preserve">M2    </v>
          </cell>
          <cell r="D11050">
            <v>229.63</v>
          </cell>
        </row>
        <row r="11051">
          <cell r="A11051">
            <v>36881</v>
          </cell>
          <cell r="B11051" t="str">
            <v xml:space="preserve">PASTILHA CERAMICA/PORCELANA, REVEST INT/EXT E PISCINA, CORES BRANCA OU FRIAS, SOLIDAS, SEM MESCLAGEM/MISTURA, ACABAMENTO LISO *5 X 5* CM                                                                                                                                                                                                                                                                                                                                                                  </v>
          </cell>
          <cell r="C11051" t="str">
            <v xml:space="preserve">M2    </v>
          </cell>
          <cell r="D11051">
            <v>167.64</v>
          </cell>
        </row>
        <row r="11052">
          <cell r="A11052">
            <v>4397</v>
          </cell>
          <cell r="B11052" t="str">
            <v xml:space="preserve">PASTILHA CERAMICA/PORCELANA, REVEST INT/EXT E PISCINA, CORES LISAS/SOLIDAS, QUENTES, SEM MESCLAGEM/MISTURA, *2,5 X 2,5* CM                                                                                                                                                                                                                                                                                                                                                                                </v>
          </cell>
          <cell r="C11052" t="str">
            <v xml:space="preserve">M2    </v>
          </cell>
          <cell r="D11052">
            <v>233.46</v>
          </cell>
        </row>
        <row r="11053">
          <cell r="A11053">
            <v>36882</v>
          </cell>
          <cell r="B11053" t="str">
            <v xml:space="preserve">PASTILHA CERAMICA/PORCELANA, REVEST INT/EXT E PISCINA, CORES LISAS/SOLIDAS, QUENTES, SEM MESCLAGEM/MISTURA, *5 X 5* CM                                                                                                                                                                                                                                                                                                                                                                                    </v>
          </cell>
          <cell r="C11053" t="str">
            <v xml:space="preserve">M2    </v>
          </cell>
          <cell r="D11053">
            <v>170.94</v>
          </cell>
        </row>
        <row r="11054">
          <cell r="A11054">
            <v>4751</v>
          </cell>
          <cell r="B11054" t="str">
            <v xml:space="preserve">PASTILHEIRO (HORISTA)                                                                                                                                                                                                                                                                                                                                                                                                                                                                                     </v>
          </cell>
          <cell r="C11054" t="str">
            <v xml:space="preserve">H     </v>
          </cell>
          <cell r="D11054">
            <v>19.149999999999999</v>
          </cell>
        </row>
        <row r="11055">
          <cell r="A11055">
            <v>41066</v>
          </cell>
          <cell r="B11055" t="str">
            <v xml:space="preserve">PASTILHEIRO (MENSALISTA)                                                                                                                                                                                                                                                                                                                                                                                                                                                                                  </v>
          </cell>
          <cell r="C11055" t="str">
            <v xml:space="preserve">MES   </v>
          </cell>
          <cell r="D11055">
            <v>3355.68</v>
          </cell>
        </row>
        <row r="11056">
          <cell r="A11056">
            <v>39604</v>
          </cell>
          <cell r="B11056" t="str">
            <v xml:space="preserve">PATCH CORD (CABO DE REDE), CATEGORIA 5 E (CAT 5E) UTP, 24 AWG, 4 PARES, EXTENSAO DE 1,50 M                                                                                                                                                                                                                                                                                                                                                                                                                </v>
          </cell>
          <cell r="C11056" t="str">
            <v xml:space="preserve">UN    </v>
          </cell>
          <cell r="D11056">
            <v>10.5</v>
          </cell>
        </row>
        <row r="11057">
          <cell r="A11057">
            <v>39605</v>
          </cell>
          <cell r="B11057" t="str">
            <v xml:space="preserve">PATCH CORD (CABO DE REDE), CATEGORIA 5 E (CAT 5E) UTP, 24 AWG, 4 PARES, EXTENSAO DE 2,50 M                                                                                                                                                                                                                                                                                                                                                                                                                </v>
          </cell>
          <cell r="C11057" t="str">
            <v xml:space="preserve">UN    </v>
          </cell>
          <cell r="D11057">
            <v>11.41</v>
          </cell>
        </row>
        <row r="11058">
          <cell r="A11058">
            <v>39606</v>
          </cell>
          <cell r="B11058" t="str">
            <v xml:space="preserve">PATCH CORD (CABO DE REDE), CATEGORIA 6 (CAT 6) UTP, 23 AWG, 4 PARES, EXTENSAO DE 1,50 M                                                                                                                                                                                                                                                                                                                                                                                                                   </v>
          </cell>
          <cell r="C11058" t="str">
            <v xml:space="preserve">UN    </v>
          </cell>
          <cell r="D11058">
            <v>19.98</v>
          </cell>
        </row>
        <row r="11059">
          <cell r="A11059">
            <v>39607</v>
          </cell>
          <cell r="B11059" t="str">
            <v xml:space="preserve">PATCH CORD (CABO DE REDE), CATEGORIA 6 (CAT 6) UTP, 23 AWG, 4 PARES, EXTENSAO DE 2,50 M                                                                                                                                                                                                                                                                                                                                                                                                                   </v>
          </cell>
          <cell r="C11059" t="str">
            <v xml:space="preserve">UN    </v>
          </cell>
          <cell r="D11059">
            <v>27.03</v>
          </cell>
        </row>
        <row r="11060">
          <cell r="A11060">
            <v>39594</v>
          </cell>
          <cell r="B11060" t="str">
            <v xml:space="preserve">PATCH PANEL, 24 PORTAS, CATEGORIA 5E, COM RACKS DE 19" DE LARGURA E 1 U DE ALTURA                                                                                                                                                                                                                                                                                                                                                                                                                         </v>
          </cell>
          <cell r="C11060" t="str">
            <v xml:space="preserve">UN    </v>
          </cell>
          <cell r="D11060">
            <v>592.16</v>
          </cell>
        </row>
        <row r="11061">
          <cell r="A11061">
            <v>39596</v>
          </cell>
          <cell r="B11061" t="str">
            <v xml:space="preserve">PATCH PANEL, 24 PORTAS, CATEGORIA 6, COM RACKS DE 19" DE LARGURA E 1 U DE ALTURA                                                                                                                                                                                                                                                                                                                                                                                                                          </v>
          </cell>
          <cell r="C11061" t="str">
            <v xml:space="preserve">UN    </v>
          </cell>
          <cell r="D11061">
            <v>1585.85</v>
          </cell>
        </row>
        <row r="11062">
          <cell r="A11062">
            <v>39595</v>
          </cell>
          <cell r="B11062" t="str">
            <v xml:space="preserve">PATCH PANEL, 48 PORTAS, CATEGORIA 5E, COM RACKS DE 19" DE LARGURA E 2 U DE ALTURA                                                                                                                                                                                                                                                                                                                                                                                                                         </v>
          </cell>
          <cell r="C11062" t="str">
            <v xml:space="preserve">UN    </v>
          </cell>
          <cell r="D11062">
            <v>3563.19</v>
          </cell>
        </row>
        <row r="11063">
          <cell r="A11063">
            <v>39597</v>
          </cell>
          <cell r="B11063" t="str">
            <v xml:space="preserve">PATCH PANEL, 48 PORTAS, CATEGORIA 6, COM RACKS DE 19" DE LARGURA E 2 U DE ALTURA                                                                                                                                                                                                                                                                                                                                                                                                                          </v>
          </cell>
          <cell r="C11063" t="str">
            <v xml:space="preserve">UN    </v>
          </cell>
          <cell r="D11063">
            <v>5589.35</v>
          </cell>
        </row>
        <row r="11064">
          <cell r="A11064">
            <v>10731</v>
          </cell>
          <cell r="B11064" t="str">
            <v xml:space="preserve">PEDRA ARDOSIA, CINZA, *40 X 40* CM, E= *1 CM                                                                                                                                                                                                                                                                                                                                                                                                                                                              </v>
          </cell>
          <cell r="C11064" t="str">
            <v xml:space="preserve">M2    </v>
          </cell>
          <cell r="D11064">
            <v>45</v>
          </cell>
        </row>
        <row r="11065">
          <cell r="A11065">
            <v>4704</v>
          </cell>
          <cell r="B11065" t="str">
            <v xml:space="preserve">PEDRA ARDOSIA, CINZA, 20 X 40 CM, E= *1 CM                                                                                                                                                                                                                                                                                                                                                                                                                                                                </v>
          </cell>
          <cell r="C11065" t="str">
            <v xml:space="preserve">M2    </v>
          </cell>
          <cell r="D11065">
            <v>40.61</v>
          </cell>
        </row>
        <row r="11066">
          <cell r="A11066">
            <v>10730</v>
          </cell>
          <cell r="B11066" t="str">
            <v xml:space="preserve">PEDRA ARDOSIA, CINZA, 30 X 30, E= *1 CM                                                                                                                                                                                                                                                                                                                                                                                                                                                                   </v>
          </cell>
          <cell r="C11066" t="str">
            <v xml:space="preserve">M2    </v>
          </cell>
          <cell r="D11066">
            <v>43.51</v>
          </cell>
        </row>
        <row r="11067">
          <cell r="A11067">
            <v>4720</v>
          </cell>
          <cell r="B11067" t="str">
            <v xml:space="preserve">PEDRA BRITADA N. 0, OU PEDRISCO (4,8 A 9,5 MM) POSTO PEDREIRA/FORNECEDOR, SEM FRETE                                                                                                                                                                                                                                                                                                                                                                                                                       </v>
          </cell>
          <cell r="C11067" t="str">
            <v xml:space="preserve">M3    </v>
          </cell>
          <cell r="D11067">
            <v>160.78</v>
          </cell>
        </row>
        <row r="11068">
          <cell r="A11068">
            <v>4721</v>
          </cell>
          <cell r="B11068" t="str">
            <v xml:space="preserve">PEDRA BRITADA N. 1 (9,5 A 19 MM) POSTO PEDREIRA/FORNECEDOR, SEM FRETE                                                                                                                                                                                                                                                                                                                                                                                                                                     </v>
          </cell>
          <cell r="C11068" t="str">
            <v xml:space="preserve">M3    </v>
          </cell>
          <cell r="D11068">
            <v>139.26</v>
          </cell>
        </row>
        <row r="11069">
          <cell r="A11069">
            <v>4718</v>
          </cell>
          <cell r="B11069" t="str">
            <v xml:space="preserve">PEDRA BRITADA N. 2 (19 A 38 MM) POSTO PEDREIRA/FORNECEDOR, SEM FRETE                                                                                                                                                                                                                                                                                                                                                                                                                                      </v>
          </cell>
          <cell r="C11069" t="str">
            <v xml:space="preserve">M3    </v>
          </cell>
          <cell r="D11069">
            <v>140</v>
          </cell>
        </row>
        <row r="11070">
          <cell r="A11070">
            <v>4722</v>
          </cell>
          <cell r="B11070" t="str">
            <v xml:space="preserve">PEDRA BRITADA N. 3 (38 A 50 MM) POSTO PEDREIRA/FORNECEDOR, SEM FRETE                                                                                                                                                                                                                                                                                                                                                                                                                                      </v>
          </cell>
          <cell r="C11070" t="str">
            <v xml:space="preserve">M3    </v>
          </cell>
          <cell r="D11070">
            <v>131.55000000000001</v>
          </cell>
        </row>
        <row r="11071">
          <cell r="A11071">
            <v>4730</v>
          </cell>
          <cell r="B11071" t="str">
            <v xml:space="preserve">PEDRA DE MAO OU PEDRA RACHAO PARA ARRIMO/FUNDACAO (POSTO PEDREIRA/FORNECEDOR, SEM FRETE)                                                                                                                                                                                                                                                                                                                                                                                                                  </v>
          </cell>
          <cell r="C11071" t="str">
            <v xml:space="preserve">M3    </v>
          </cell>
          <cell r="D11071">
            <v>130.9</v>
          </cell>
        </row>
        <row r="11072">
          <cell r="A11072">
            <v>13186</v>
          </cell>
          <cell r="B11072" t="str">
            <v xml:space="preserve">PEDRA GRANITICA OU BASALTICA IRREGULAR, FAIXA GRANULOMETRICA 100 A 150 MM PARA PAVIMENTACAO OU CALCAMENTO POLIEDRICO, POSTO PEDREIRA / FORNECEDOR (SEM FRETE)                                                                                                                                                                                                                                                                                                                                             </v>
          </cell>
          <cell r="C11072" t="str">
            <v xml:space="preserve">M3    </v>
          </cell>
          <cell r="D11072">
            <v>151.04</v>
          </cell>
        </row>
        <row r="11073">
          <cell r="A11073">
            <v>10737</v>
          </cell>
          <cell r="B11073" t="str">
            <v xml:space="preserve">PEDRA GRANITICA OU BASALTO, CACO, RETALHO, CAVACO, TIPO MIRACEMA, MADEIRA, PADUANA, RACHINHA, SANTA ISABEL OU OUTRAS SIMILARES, E= *1,0 A *2,0 CM                                                                                                                                                                                                                                                                                                                                                         </v>
          </cell>
          <cell r="C11073" t="str">
            <v xml:space="preserve">M2    </v>
          </cell>
          <cell r="D11073">
            <v>141.41</v>
          </cell>
        </row>
        <row r="11074">
          <cell r="A11074">
            <v>10734</v>
          </cell>
          <cell r="B11074" t="str">
            <v xml:space="preserve">PEDRA GRANITICA, SERRADA, TIPO MIRACEMA, MADEIRA, PADUANA, RACHINHA, SANTA ISABEL OU OUTRAS SIMILARES, *11,5 X *23 CM, E= *1,0 A *2,0 CM                                                                                                                                                                                                                                                                                                                                                                  </v>
          </cell>
          <cell r="C11074" t="str">
            <v xml:space="preserve">M2    </v>
          </cell>
          <cell r="D11074">
            <v>84.12</v>
          </cell>
        </row>
        <row r="11075">
          <cell r="A11075">
            <v>4708</v>
          </cell>
          <cell r="B11075" t="str">
            <v xml:space="preserve">PEDRA PORTUGUESA OU PETIT PAVE, BRANCA OU PRETA                                                                                                                                                                                                                                                                                                                                                                                                                                                           </v>
          </cell>
          <cell r="C11075" t="str">
            <v xml:space="preserve">M2    </v>
          </cell>
          <cell r="D11075">
            <v>163.16999999999999</v>
          </cell>
        </row>
        <row r="11076">
          <cell r="A11076">
            <v>4712</v>
          </cell>
          <cell r="B11076" t="str">
            <v xml:space="preserve">PEDRA QUARTZITO OU CALCARIO LAMINADO, CACO, TIPO CARIRI, ITACOLOMI, LAGOA SANTA, LUMINARIA, PIRENOPOLIS, SAO TOME OU OUTRAS SIMILARES DA REGIAO, E= *1,5 A *2,5 CM                                                                                                                                                                                                                                                                                                                                        </v>
          </cell>
          <cell r="C11076" t="str">
            <v xml:space="preserve">M2    </v>
          </cell>
          <cell r="D11076">
            <v>79.77</v>
          </cell>
        </row>
        <row r="11077">
          <cell r="A11077">
            <v>4710</v>
          </cell>
          <cell r="B11077" t="str">
            <v xml:space="preserve">PEDRA QUARTZITO OU CALCARIO LAMINADO, SERRADA, TIPO CARIRI, ITACOLOMI, LAGOA SANTA, LUMINARIA, PIRENOPOLIS, SAO TOME OU OUTRAS SIMILARES DA REGIAO, *20 X *40 CM, E= *1,5 A *2,5 CM                                                                                                                                                                                                                                                                                                                       </v>
          </cell>
          <cell r="C11077" t="str">
            <v xml:space="preserve">M2    </v>
          </cell>
          <cell r="D11077">
            <v>255.82</v>
          </cell>
        </row>
        <row r="11078">
          <cell r="A11078">
            <v>4750</v>
          </cell>
          <cell r="B11078" t="str">
            <v xml:space="preserve">PEDREIRO (HORISTA)                                                                                                                                                                                                                                                                                                                                                                                                                                                                                        </v>
          </cell>
          <cell r="C11078" t="str">
            <v xml:space="preserve">H     </v>
          </cell>
          <cell r="D11078">
            <v>19.149999999999999</v>
          </cell>
        </row>
        <row r="11079">
          <cell r="A11079">
            <v>41065</v>
          </cell>
          <cell r="B11079" t="str">
            <v xml:space="preserve">PEDREIRO (MENSALISTA)                                                                                                                                                                                                                                                                                                                                                                                                                                                                                     </v>
          </cell>
          <cell r="C11079" t="str">
            <v xml:space="preserve">MES   </v>
          </cell>
          <cell r="D11079">
            <v>3355.19</v>
          </cell>
        </row>
        <row r="11080">
          <cell r="A11080">
            <v>34747</v>
          </cell>
          <cell r="B11080" t="str">
            <v xml:space="preserve">PEITORIL EM MARMORE, POLIDO, BRANCO COMUM, L= *15* CM, E= *2,0* CM, COM PINGADEIRA                                                                                                                                                                                                                                                                                                                                                                                                                        </v>
          </cell>
          <cell r="C11080" t="str">
            <v xml:space="preserve">M     </v>
          </cell>
          <cell r="D11080">
            <v>44.87</v>
          </cell>
        </row>
        <row r="11081">
          <cell r="A11081">
            <v>4826</v>
          </cell>
          <cell r="B11081" t="str">
            <v xml:space="preserve">PEITORIL EM MARMORE, POLIDO, BRANCO COMUM, L= *15* CM, E= *3* CM, CORTE RETO                                                                                                                                                                                                                                                                                                                                                                                                                              </v>
          </cell>
          <cell r="C11081" t="str">
            <v xml:space="preserve">M     </v>
          </cell>
          <cell r="D11081">
            <v>48.24</v>
          </cell>
        </row>
        <row r="11082">
          <cell r="A11082">
            <v>41975</v>
          </cell>
          <cell r="B11082" t="str">
            <v xml:space="preserve">PEITORIL PRE-MOLDADO EM GRANILITE, MARMORITE OU GRANITINA, L = *15* CM                                                                                                                                                                                                                                                                                                                                                                                                                                    </v>
          </cell>
          <cell r="C11082" t="str">
            <v xml:space="preserve">M2    </v>
          </cell>
          <cell r="D11082">
            <v>94.34</v>
          </cell>
        </row>
        <row r="11083">
          <cell r="A11083">
            <v>4825</v>
          </cell>
          <cell r="B11083" t="str">
            <v xml:space="preserve">PEITORIL/ SOLEIRA EM MARMORE, POLIDO, BRANCO COMUM, L= *25* CM, E= *3* CM, CORTE RETO                                                                                                                                                                                                                                                                                                                                                                                                                     </v>
          </cell>
          <cell r="C11083" t="str">
            <v xml:space="preserve">M     </v>
          </cell>
          <cell r="D11083">
            <v>66.78</v>
          </cell>
        </row>
        <row r="11084">
          <cell r="A11084">
            <v>34744</v>
          </cell>
          <cell r="B11084" t="str">
            <v xml:space="preserve">PELICULA REFLETIVA, GT 7 ANOS PARA SINALIZACAO VERTICAL                                                                                                                                                                                                                                                                                                                                                                                                                                                   </v>
          </cell>
          <cell r="C11084" t="str">
            <v xml:space="preserve">M2    </v>
          </cell>
          <cell r="D11084">
            <v>37.200000000000003</v>
          </cell>
        </row>
        <row r="11085">
          <cell r="A11085">
            <v>39430</v>
          </cell>
          <cell r="B11085" t="str">
            <v xml:space="preserve">PENDURAL OU PRESILHA REGULADORA, EM ACO GALVANIZADO, COM CORPO, MOLA E REBITE, PARA PERFIL TIPO CANALETA DE ESTRUTURA EM FORROS DRYWALL                                                                                                                                                                                                                                                                                                                                                                   </v>
          </cell>
          <cell r="C11085" t="str">
            <v xml:space="preserve">UN    </v>
          </cell>
          <cell r="D11085">
            <v>1.43</v>
          </cell>
        </row>
        <row r="11086">
          <cell r="A11086">
            <v>39573</v>
          </cell>
          <cell r="B11086" t="str">
            <v xml:space="preserve">PENDURAL OU REGULADOR, COM MOLA, EM ACO GALVANIZADO, PARA PERFIL TIPO T CLICADO DE FORROS REMOVIVEL                                                                                                                                                                                                                                                                                                                                                                                                       </v>
          </cell>
          <cell r="C11086" t="str">
            <v xml:space="preserve">UN    </v>
          </cell>
          <cell r="D11086">
            <v>1.41</v>
          </cell>
        </row>
        <row r="11087">
          <cell r="A11087">
            <v>38410</v>
          </cell>
          <cell r="B11087" t="str">
            <v xml:space="preserve">PENEIRA ROTATIVA COM MOTOR ELETRICO TRIFASICO DE 2 CV, CILINDRO DE 1 M X 0,60 M, COM FUROS DE 3,17 MM                                                                                                                                                                                                                                                                                                                                                                                                     </v>
          </cell>
          <cell r="C11087" t="str">
            <v xml:space="preserve">UN    </v>
          </cell>
          <cell r="D11087">
            <v>13469.15</v>
          </cell>
        </row>
        <row r="11088">
          <cell r="A11088">
            <v>43082</v>
          </cell>
          <cell r="B11088" t="str">
            <v xml:space="preserve">PERFIL "I" OU "W" EM ACO LAMINADO, QUAISQUER DIMENSOES                                                                                                                                                                                                                                                                                                                                                                                                                                                    </v>
          </cell>
          <cell r="C11088" t="str">
            <v xml:space="preserve">KG    </v>
          </cell>
          <cell r="D11088">
            <v>10</v>
          </cell>
        </row>
        <row r="11089">
          <cell r="A11089">
            <v>43083</v>
          </cell>
          <cell r="B11089" t="str">
            <v xml:space="preserve">PERFIL "U" ENRIJECIDO, EM CHAPA DOBRADA DE ACO LAMINADO, E = 3,75 MM, H = 200 MM, L = 75 MM (9,94 KG/M)                                                                                                                                                                                                                                                                                                                                                                                                   </v>
          </cell>
          <cell r="C11089" t="str">
            <v xml:space="preserve">KG    </v>
          </cell>
          <cell r="D11089">
            <v>8.66</v>
          </cell>
        </row>
        <row r="11090">
          <cell r="A11090">
            <v>40535</v>
          </cell>
          <cell r="B11090" t="str">
            <v xml:space="preserve">PERFIL "U" SIMPLES, EM CHAPA DOBRADA DE ACO LAMINADO, E = 2,65 MM, H = 75 MM, L = 40 MM (3,04 KG/M)                                                                                                                                                                                                                                                                                                                                                                                                       </v>
          </cell>
          <cell r="C11090" t="str">
            <v xml:space="preserve">KG    </v>
          </cell>
          <cell r="D11090">
            <v>8.66</v>
          </cell>
        </row>
        <row r="11091">
          <cell r="A11091">
            <v>40598</v>
          </cell>
          <cell r="B11091" t="str">
            <v xml:space="preserve">PERFIL "U" SIMPLES, EM CHAPA DOBRADA DE ACO LAMINADO, E = 3 MM, H = 125 MM, L = 50 MM (5,07 KG/M)                                                                                                                                                                                                                                                                                                                                                                                                         </v>
          </cell>
          <cell r="C11091" t="str">
            <v xml:space="preserve">KG    </v>
          </cell>
          <cell r="D11091">
            <v>8.4499999999999993</v>
          </cell>
        </row>
        <row r="11092">
          <cell r="A11092">
            <v>43692</v>
          </cell>
          <cell r="B11092" t="str">
            <v xml:space="preserve">PERFIL "U" SIMPLES, EM CHAPA DOBRADA DE ACO LAMINADO, E = 3 MM, H = 200 MM, L = 50 MM (6,83 KG/M)                                                                                                                                                                                                                                                                                                                                                                                                         </v>
          </cell>
          <cell r="C11092" t="str">
            <v xml:space="preserve">KG    </v>
          </cell>
          <cell r="D11092">
            <v>9.1199999999999992</v>
          </cell>
        </row>
        <row r="11093">
          <cell r="A11093">
            <v>43665</v>
          </cell>
          <cell r="B11093" t="str">
            <v xml:space="preserve">PERFIL "U" SIMPLES, EM CHAPA DOBRADA DE ACO LAMINADO, E = 4,75 MM, H = 100 MM, L = 75 MM (8,74 KG/M)                                                                                                                                                                                                                                                                                                                                                                                                      </v>
          </cell>
          <cell r="C11093" t="str">
            <v xml:space="preserve">KG    </v>
          </cell>
          <cell r="D11093">
            <v>8.59</v>
          </cell>
        </row>
        <row r="11094">
          <cell r="A11094">
            <v>10966</v>
          </cell>
          <cell r="B11094" t="str">
            <v xml:space="preserve">PERFIL "U" SIMPLES, EM CHAPA DOBRADA DE ACO LAMINADO, E = 8 MM, H = 150 MM, L = 75 MM (16,97 KG/M)                                                                                                                                                                                                                                                                                                                                                                                                        </v>
          </cell>
          <cell r="C11094" t="str">
            <v xml:space="preserve">KG    </v>
          </cell>
          <cell r="D11094">
            <v>9.1199999999999992</v>
          </cell>
        </row>
        <row r="11095">
          <cell r="A11095">
            <v>39427</v>
          </cell>
          <cell r="B11095" t="str">
            <v xml:space="preserve">PERFIL CANALETA, FORMATO C, EM ACO ZINCADO, PARA ESTRUTURA FORRO DRYWALL, E = 0,5 MM, *46 X 18* (L X H), COMPRIMENTO 3 M                                                                                                                                                                                                                                                                                                                                                                                  </v>
          </cell>
          <cell r="C11095" t="str">
            <v xml:space="preserve">M     </v>
          </cell>
          <cell r="D11095">
            <v>3.8</v>
          </cell>
        </row>
        <row r="11096">
          <cell r="A11096">
            <v>39424</v>
          </cell>
          <cell r="B11096" t="str">
            <v xml:space="preserve">PERFIL CANTONEIRA L, LISA, EM ACO, 25 X 30 MM, E = 0,5 MM, PARA ESTRUTURA DRYWALL                                                                                                                                                                                                                                                                                                                                                                                                                         </v>
          </cell>
          <cell r="C11096" t="str">
            <v xml:space="preserve">M     </v>
          </cell>
          <cell r="D11096">
            <v>2.2599999999999998</v>
          </cell>
        </row>
        <row r="11097">
          <cell r="A11097">
            <v>39425</v>
          </cell>
          <cell r="B11097" t="str">
            <v xml:space="preserve">PERFIL CANTONEIRA L, PERFURADA, EM ACO, 23 X 23 MM, E = 0,5 MM, PARA ESTRUTURA DRYWALL                                                                                                                                                                                                                                                                                                                                                                                                                    </v>
          </cell>
          <cell r="C11097" t="str">
            <v xml:space="preserve">M     </v>
          </cell>
          <cell r="D11097">
            <v>2.23</v>
          </cell>
        </row>
        <row r="11098">
          <cell r="A11098">
            <v>40664</v>
          </cell>
          <cell r="B11098" t="str">
            <v xml:space="preserve">PERFIL CARTOLA DE ACO GALVANIZADO, *20 X 30 X 10* MM, E = 0,8 MM                                                                                                                                                                                                                                                                                                                                                                                                                                          </v>
          </cell>
          <cell r="C11098" t="str">
            <v xml:space="preserve">KG    </v>
          </cell>
          <cell r="D11098">
            <v>17.77</v>
          </cell>
        </row>
        <row r="11099">
          <cell r="A11099">
            <v>34360</v>
          </cell>
          <cell r="B11099" t="str">
            <v xml:space="preserve">PERFIL DE ALUMINIO ANODIZADO                                                                                                                                                                                                                                                                                                                                                                                                                                                                              </v>
          </cell>
          <cell r="C11099" t="str">
            <v xml:space="preserve">KG    </v>
          </cell>
          <cell r="D11099">
            <v>44.09</v>
          </cell>
        </row>
        <row r="11100">
          <cell r="A11100">
            <v>20259</v>
          </cell>
          <cell r="B11100" t="str">
            <v xml:space="preserve">PERFIL DE BORRACHA EPDM MACICO *12 X 15* MM PARA ESQUADRIAS                                                                                                                                                                                                                                                                                                                                                                                                                                               </v>
          </cell>
          <cell r="C11100" t="str">
            <v xml:space="preserve">M     </v>
          </cell>
          <cell r="D11100">
            <v>13.3</v>
          </cell>
        </row>
        <row r="11101">
          <cell r="A11101">
            <v>14077</v>
          </cell>
          <cell r="B11101" t="str">
            <v xml:space="preserve">PERFIL ELASTOMERICO PRE-FORMADO EM EPMD, PARA JUNTA DE DILATACAO DE PISOS COM POUCA SOLICITACAO, 15 MM DE LARGURA, MOVIMENTACAO DE *11 A 19* MM                                                                                                                                                                                                                                                                                                                                                           </v>
          </cell>
          <cell r="C11101" t="str">
            <v xml:space="preserve">M     </v>
          </cell>
          <cell r="D11101">
            <v>203.57</v>
          </cell>
        </row>
        <row r="11102">
          <cell r="A11102">
            <v>3678</v>
          </cell>
          <cell r="B11102" t="str">
            <v xml:space="preserve">PERFIL ELASTOMERICO PRE-FORMADO EM EPMD, PARA JUNTA DE DILATACAO DE USO GERAL EM MEDIAS SOLICITACOES, 8 MM DE LARGURA, MOVIMENTACAO DE *5 A 11* MM                                                                                                                                                                                                                                                                                                                                                        </v>
          </cell>
          <cell r="C11102" t="str">
            <v xml:space="preserve">M     </v>
          </cell>
          <cell r="D11102">
            <v>92.01</v>
          </cell>
        </row>
        <row r="11103">
          <cell r="A11103">
            <v>11552</v>
          </cell>
          <cell r="B11103" t="str">
            <v xml:space="preserve">PERFIL EM ALUMINIO, FORMATO U, ABAS IGUAIS, LARGURA DE 12,70 MM (1/2 POL), ESPESSURA 1,58 MM (1/16 POL) E PESO LINEAR DE APROXIMADAMENTE 0,149 KG/M                                                                                                                                                                                                                                                                                                                                                       </v>
          </cell>
          <cell r="C11103" t="str">
            <v xml:space="preserve">M     </v>
          </cell>
          <cell r="D11103">
            <v>6.94</v>
          </cell>
        </row>
        <row r="11104">
          <cell r="A11104">
            <v>585</v>
          </cell>
          <cell r="B11104" t="str">
            <v xml:space="preserve">PERFIL EM ALUMINIO, FORMATO U, ABAS IGUAIS, LARGURA DE 25,4 MM (1"), ESPESSURA DE 2,38 MM (3/32") E PESO LINEAR DE APROXIMADAMENTE 0,460 KG/M                                                                                                                                                                                                                                                                                                                                                             </v>
          </cell>
          <cell r="C11104" t="str">
            <v xml:space="preserve">KG    </v>
          </cell>
          <cell r="D11104">
            <v>35.270000000000003</v>
          </cell>
        </row>
        <row r="11105">
          <cell r="A11105">
            <v>39418</v>
          </cell>
          <cell r="B11105" t="str">
            <v xml:space="preserve">PERFIL GUIA, FORMATO U, EM ACO ZINCADO, PARA ESTRUTURA PAREDE DRYWALL, E = 0,5 MM, 48 X 3000 MM (L X C)                                                                                                                                                                                                                                                                                                                                                                                                   </v>
          </cell>
          <cell r="C11105" t="str">
            <v xml:space="preserve">M     </v>
          </cell>
          <cell r="D11105">
            <v>4.24</v>
          </cell>
        </row>
        <row r="11106">
          <cell r="A11106">
            <v>39419</v>
          </cell>
          <cell r="B11106" t="str">
            <v xml:space="preserve">PERFIL GUIA, FORMATO U, EM ACO ZINCADO, PARA ESTRUTURA PAREDE DRYWALL, E = 0,5 MM, 70 X 3000 MM (L X C)                                                                                                                                                                                                                                                                                                                                                                                                   </v>
          </cell>
          <cell r="C11106" t="str">
            <v xml:space="preserve">M     </v>
          </cell>
          <cell r="D11106">
            <v>5.16</v>
          </cell>
        </row>
        <row r="11107">
          <cell r="A11107">
            <v>39420</v>
          </cell>
          <cell r="B11107" t="str">
            <v xml:space="preserve">PERFIL GUIA, FORMATO U, EM ACO ZINCADO, PARA ESTRUTURA PAREDE DRYWALL, E = 0,5 MM, 90 X 3000 MM (L X C)                                                                                                                                                                                                                                                                                                                                                                                                   </v>
          </cell>
          <cell r="C11107" t="str">
            <v xml:space="preserve">M     </v>
          </cell>
          <cell r="D11107">
            <v>5.7</v>
          </cell>
        </row>
        <row r="11108">
          <cell r="A11108">
            <v>39571</v>
          </cell>
          <cell r="B11108" t="str">
            <v xml:space="preserve">PERFIL LONGARINA (PRINCIPAL), T CLICADO, EM ACO, BRANCO NAS FACES APARENTES, PARA FORRO REMOVIVEL, 24 X 32 X 3750 MM (L X H X C                                                                                                                                                                                                                                                                                                                                                                           </v>
          </cell>
          <cell r="C11108" t="str">
            <v xml:space="preserve">M     </v>
          </cell>
          <cell r="D11108">
            <v>3.44</v>
          </cell>
        </row>
        <row r="11109">
          <cell r="A11109">
            <v>39421</v>
          </cell>
          <cell r="B11109" t="str">
            <v xml:space="preserve">PERFIL MONTANTE, FORMATO C, EM ACO ZINCADO, PARA ESTRUTURA PAREDE DRYWALL, E = 0,5 MM, 48 X 3000 MM (L X C)                                                                                                                                                                                                                                                                                                                                                                                               </v>
          </cell>
          <cell r="C11109" t="str">
            <v xml:space="preserve">M     </v>
          </cell>
          <cell r="D11109">
            <v>5.0199999999999996</v>
          </cell>
        </row>
        <row r="11110">
          <cell r="A11110">
            <v>39422</v>
          </cell>
          <cell r="B11110" t="str">
            <v xml:space="preserve">PERFIL MONTANTE, FORMATO C, EM ACO ZINCADO, PARA ESTRUTURA PAREDE DRYWALL, E = 0,5 MM, 70 X 3000 MM (L X C)                                                                                                                                                                                                                                                                                                                                                                                               </v>
          </cell>
          <cell r="C11110" t="str">
            <v xml:space="preserve">M     </v>
          </cell>
          <cell r="D11110">
            <v>5.86</v>
          </cell>
        </row>
        <row r="11111">
          <cell r="A11111">
            <v>39423</v>
          </cell>
          <cell r="B11111" t="str">
            <v xml:space="preserve">PERFIL MONTANTE, FORMATO C, EM ACO ZINCADO, PARA ESTRUTURA PAREDE DRYWALL, E = 0,5 MM, 90 X 3000 MM (L X C)                                                                                                                                                                                                                                                                                                                                                                                               </v>
          </cell>
          <cell r="C11111" t="str">
            <v xml:space="preserve">M     </v>
          </cell>
          <cell r="D11111">
            <v>6.8</v>
          </cell>
        </row>
        <row r="11112">
          <cell r="A11112">
            <v>39426</v>
          </cell>
          <cell r="B11112" t="str">
            <v xml:space="preserve">PERFIL RODAPE DE IMPERMEABILIZACAO, FORMATO L, EM ACO ZINCADO, PARA ESTRUTURA DRYWALL, E = 0,5 MM, 220 X 3000 MM (H X C)                                                                                                                                                                                                                                                                                                                                                                                  </v>
          </cell>
          <cell r="C11112" t="str">
            <v xml:space="preserve">M     </v>
          </cell>
          <cell r="D11112">
            <v>15.29</v>
          </cell>
        </row>
        <row r="11113">
          <cell r="A11113">
            <v>39429</v>
          </cell>
          <cell r="B11113" t="str">
            <v xml:space="preserve">PERFIL TABICA ABERTA, PERFURADA, FORMATO Z, EM ACO GALVANIZADO NATURAL, LARGURA APROXIMADA 40 MM, PARA ESTRUTURA FORRO DRYWALL                                                                                                                                                                                                                                                                                                                                                                            </v>
          </cell>
          <cell r="C11113" t="str">
            <v xml:space="preserve">M     </v>
          </cell>
          <cell r="D11113">
            <v>4.82</v>
          </cell>
        </row>
        <row r="11114">
          <cell r="A11114">
            <v>39428</v>
          </cell>
          <cell r="B11114" t="str">
            <v xml:space="preserve">PERFIL TABICA FECHADA, LISA, FORMATO Z, EM ACO GALVANIZADO NATURAL, LARGURA TOTAL NA HORIZONTAL *40* MM, PARA ESTRUTURA FORRO DRYWALL                                                                                                                                                                                                                                                                                                                                                                     </v>
          </cell>
          <cell r="C11114" t="str">
            <v xml:space="preserve">M     </v>
          </cell>
          <cell r="D11114">
            <v>3.68</v>
          </cell>
        </row>
        <row r="11115">
          <cell r="A11115">
            <v>39572</v>
          </cell>
          <cell r="B11115" t="str">
            <v xml:space="preserve">PERFIL TIPO CANTONEIRA EM L, EM ACO GALVANIZADO, BRANCO, PARA FORRO REMOVIVEL, *23* X 3000 MM (L X C)                                                                                                                                                                                                                                                                                                                                                                                                     </v>
          </cell>
          <cell r="C11115" t="str">
            <v xml:space="preserve">M     </v>
          </cell>
          <cell r="D11115">
            <v>3.19</v>
          </cell>
        </row>
        <row r="11116">
          <cell r="A11116">
            <v>39570</v>
          </cell>
          <cell r="B11116" t="str">
            <v xml:space="preserve">PERFIL TRAVESSA (SECUNDARIO), T CLICADO, EM ACO GALVANIZADO, BRANCO, PARA FORRO REMOVIVEL, 24 X 1250 MM (L X C)                                                                                                                                                                                                                                                                                                                                                                                           </v>
          </cell>
          <cell r="C11116" t="str">
            <v xml:space="preserve">M     </v>
          </cell>
          <cell r="D11116">
            <v>3.38</v>
          </cell>
        </row>
        <row r="11117">
          <cell r="A11117">
            <v>39569</v>
          </cell>
          <cell r="B11117" t="str">
            <v xml:space="preserve">PERFIL TRAVESSA (SECUNDARIO), T CLICADO, EM ACO GALVANIZADO, BRANCO, PARA FORRO REMOVIVEL, 24 X 625 MM (L X C)                                                                                                                                                                                                                                                                                                                                                                                            </v>
          </cell>
          <cell r="C11117" t="str">
            <v xml:space="preserve">M     </v>
          </cell>
          <cell r="D11117">
            <v>3.34</v>
          </cell>
        </row>
        <row r="11118">
          <cell r="A11118">
            <v>39029</v>
          </cell>
          <cell r="B11118" t="str">
            <v xml:space="preserve">PERFILADO PERFURADO DUPLO 38 X 76 MM, CHAPA 22                                                                                                                                                                                                                                                                                                                                                                                                                                                            </v>
          </cell>
          <cell r="C11118" t="str">
            <v xml:space="preserve">M     </v>
          </cell>
          <cell r="D11118">
            <v>10.8</v>
          </cell>
        </row>
        <row r="11119">
          <cell r="A11119">
            <v>39028</v>
          </cell>
          <cell r="B11119" t="str">
            <v xml:space="preserve">PERFILADO PERFURADO SIMPLES 38 X 38 MM, CHAPA 22                                                                                                                                                                                                                                                                                                                                                                                                                                                          </v>
          </cell>
          <cell r="C11119" t="str">
            <v xml:space="preserve">M     </v>
          </cell>
          <cell r="D11119">
            <v>6.28</v>
          </cell>
        </row>
        <row r="11120">
          <cell r="A11120">
            <v>39328</v>
          </cell>
          <cell r="B11120" t="str">
            <v xml:space="preserve">PERFILADO PERFURADO 19 X 38 MM, CHAPA 22                                                                                                                                                                                                                                                                                                                                                                                                                                                                  </v>
          </cell>
          <cell r="C11120" t="str">
            <v xml:space="preserve">M     </v>
          </cell>
          <cell r="D11120">
            <v>3.45</v>
          </cell>
        </row>
        <row r="11121">
          <cell r="A11121">
            <v>38541</v>
          </cell>
          <cell r="B11121" t="str">
            <v xml:space="preserve">PERFURATRIZ COM TORRE METALICA PARA EXECUCAO DE ESTACA HELICE CONTINUA, PROFUNDIDADE MAXIMA DE 30 M, DIAMETRO MAXIMO DE 800 MM, POTENCIA INSTALADA DE 268 HP, MESA ROTATIVA COM TORQUE MAXIMO DE 170 KNM                                                                                                                                                                                                                                                                                                  </v>
          </cell>
          <cell r="C11121" t="str">
            <v xml:space="preserve">UN    </v>
          </cell>
          <cell r="D11121">
            <v>4532150.37</v>
          </cell>
        </row>
        <row r="11122">
          <cell r="A11122">
            <v>38542</v>
          </cell>
          <cell r="B11122" t="str">
            <v xml:space="preserve">PERFURATRIZ COM TORRE METALICA PARA EXECUCAO DE ESTACA HELICE CONTINUA, PROFUNDIDADE MAXIMA DE 32 M, DIAMETRO MAXIMO DE 1000 MM, POTENCIA INSTALADA DE 350 HP, MESA ROTATIVA COM TORQUE MAXIMO DE 263 KNM                                                                                                                                                                                                                                                                                                 </v>
          </cell>
          <cell r="C11122" t="str">
            <v xml:space="preserve">UN    </v>
          </cell>
          <cell r="D11122">
            <v>6949297.25</v>
          </cell>
        </row>
        <row r="11123">
          <cell r="A11123">
            <v>45080</v>
          </cell>
          <cell r="B11123" t="str">
            <v xml:space="preserve">PERFURATRIZ DE COROA DIAMANTADA PARA CONCRETO, DIAMETRO ATE 250 MM, MOTOR ELETRICO 220 V, POTENCIA 2.500W                                                                                                                                                                                                                                                                                                                                                                                                 </v>
          </cell>
          <cell r="C11123" t="str">
            <v xml:space="preserve">UN    </v>
          </cell>
          <cell r="D11123">
            <v>15049.97</v>
          </cell>
        </row>
        <row r="11124">
          <cell r="A11124">
            <v>38543</v>
          </cell>
          <cell r="B11124" t="str">
            <v xml:space="preserve">PERFURATRIZ HIDRAULICA COM TRADO CURTO ACOPLADO, PROFUNDIDADE MAXIMA DE 20 M, DIAMETRO MAXIMO DE 1500 MM, POTENCIA INSTALADA DE 137 HP, MESA ROTATIVA COM TORQUE MAXIMO DE 30 KNM (INCLUI MONTAGEM, NAO INCLUI CAMINHAO)                                                                                                                                                                                                                                                                                  </v>
          </cell>
          <cell r="C11124" t="str">
            <v xml:space="preserve">UN    </v>
          </cell>
          <cell r="D11124">
            <v>1415043.85</v>
          </cell>
        </row>
        <row r="11125">
          <cell r="A11125">
            <v>44002</v>
          </cell>
          <cell r="B11125" t="str">
            <v xml:space="preserve">PERFURATRIZ HIDRAULICA SOBRE ESTEIRA, TORQUE MAXIMO 161 KNM, PROFUNDIDADE MAXIMA 54 M, DIAMETRO MAXIMO 1500 MM, POTENCIA MOTOR 268 HP                                                                                                                                                                                                                                                                                                                                                                     </v>
          </cell>
          <cell r="C11125" t="str">
            <v xml:space="preserve">UN    </v>
          </cell>
          <cell r="D11125">
            <v>6609587.3700000001</v>
          </cell>
        </row>
        <row r="11126">
          <cell r="A11126">
            <v>43886</v>
          </cell>
          <cell r="B11126" t="str">
            <v xml:space="preserve">PERFURATRIZ HIDRAULICA SOBRE ESTEIRA, TORQUE MAXIMO 98 KNM, PROFUNDIDADE MAXIMA 25 M, DIAMETRO MAXIMO 115 MM, POTENCIA MOTOR 190 HP                                                                                                                                                                                                                                                                                                                                                                       </v>
          </cell>
          <cell r="C11126" t="str">
            <v xml:space="preserve">UN    </v>
          </cell>
          <cell r="D11126">
            <v>3207758.32</v>
          </cell>
        </row>
        <row r="11127">
          <cell r="A11127">
            <v>40406</v>
          </cell>
          <cell r="B11127" t="str">
            <v xml:space="preserve">PERFURATRIZ MANUAL, TORQUE MAXIMO 55 KGF.M, POTENCIA 5 CV, COM DIAMETRO MAXIMO 8 1/2" (INCLUI SUPORTE/CHASSI TIPO MESA)                                                                                                                                                                                                                                                                                                                                                                                   </v>
          </cell>
          <cell r="C11127" t="str">
            <v xml:space="preserve">UN    </v>
          </cell>
          <cell r="D11127">
            <v>81125.09</v>
          </cell>
        </row>
        <row r="11128">
          <cell r="A11128">
            <v>40789</v>
          </cell>
          <cell r="B11128" t="str">
            <v xml:space="preserve">PERFURATRIZ MANUAL, TORQUE MAXIMO 83 N.M, POTENCIA 5 CV, COM DIAMETRO MAXIMO 4" (NAO INCLUI SUPORTE / CHASSI)                                                                                                                                                                                                                                                                                                                                                                                             </v>
          </cell>
          <cell r="C11128" t="str">
            <v xml:space="preserve">UN    </v>
          </cell>
          <cell r="D11128">
            <v>11690.95</v>
          </cell>
        </row>
        <row r="11129">
          <cell r="A11129">
            <v>40791</v>
          </cell>
          <cell r="B11129" t="str">
            <v xml:space="preserve">PERFURATRIZ MANUAL, TORQUE MAXIMO 83 N.M, POTENCIA 5 CV, COM DIAMETRO MAXIMO 4", PARA SOLO GRAMPEADO (INCLUI SUPORTE OU CHASSI TIPO MESA)                                                                                                                                                                                                                                                                                                                                                                 </v>
          </cell>
          <cell r="C11129" t="str">
            <v xml:space="preserve">UN    </v>
          </cell>
          <cell r="D11129">
            <v>36597.78</v>
          </cell>
        </row>
        <row r="11130">
          <cell r="A11130">
            <v>44003</v>
          </cell>
          <cell r="B11130" t="str">
            <v xml:space="preserve">PERFURATRIZ PARA EXECUCAO DE ESTACAS SECANTES, TIPO HELICE CONTINUA COM CABECOTE DUPLO E TUBO METALICO 300 KW                                                                                                                                                                                                                                                                                                                                                                                             </v>
          </cell>
          <cell r="C11130" t="str">
            <v xml:space="preserve">UN    </v>
          </cell>
          <cell r="D11130">
            <v>9185158.1300000008</v>
          </cell>
        </row>
        <row r="11131">
          <cell r="A11131">
            <v>44548</v>
          </cell>
          <cell r="B11131" t="str">
            <v xml:space="preserve">PERFURATRIZ PARA FURO DIRECIONAL HORIZONTAL (HDD) COM CAPACIDADE ATE 89 KN, POTENCIA 24,8 HP A 80 HP (INCLUSO FERRAMENTAS E LOCALIZADOR), PARA REDE SUBTERRANEA                                                                                                                                                                                                                                                                                                                                           </v>
          </cell>
          <cell r="C11131" t="str">
            <v xml:space="preserve">UN    </v>
          </cell>
          <cell r="D11131">
            <v>2809036.89</v>
          </cell>
        </row>
        <row r="11132">
          <cell r="A11132">
            <v>44550</v>
          </cell>
          <cell r="B11132" t="str">
            <v xml:space="preserve">PERFURATRIZ PARA FURO DIRECIONAL HORIZONTAL (HDD) COM CAPACIDADE DE 201 KN A 560 KN, POTENCIA 200 HP A 260 HP (INCLUSO FERRAMENTAS E LOCALIZADOR), PARA REDE SUBTERRANEA                                                                                                                                                                                                                                                                                                                                  </v>
          </cell>
          <cell r="C11132" t="str">
            <v xml:space="preserve">UN    </v>
          </cell>
          <cell r="D11132">
            <v>8812917.4800000004</v>
          </cell>
        </row>
        <row r="11133">
          <cell r="A11133">
            <v>44549</v>
          </cell>
          <cell r="B11133" t="str">
            <v xml:space="preserve">PERFURATRIZ PARA FURO DIRECIONAL HORIZONTAL (HDD) COM CAPACIDADE DE 90 KN A 200 KN, POTENCIA 100 HP A 160 HP (INCLUSO FERRAMENTAS E LOCALIZADOR), PARA REDE SUBTERRANEA                                                                                                                                                                                                                                                                                                                                   </v>
          </cell>
          <cell r="C11133" t="str">
            <v xml:space="preserve">UN    </v>
          </cell>
          <cell r="D11133">
            <v>6444445.9400000004</v>
          </cell>
        </row>
        <row r="11134">
          <cell r="A11134">
            <v>11651</v>
          </cell>
          <cell r="B11134" t="str">
            <v xml:space="preserve">PERFURATRIZ PNEUMATICA MANUAL DE PESO MEDIO, 18KG, COMPRIMENTO DE CURSO DE 6 M, DIAMETRO DO PISTAO DE 5,5 CM                                                                                                                                                                                                                                                                                                                                                                                              </v>
          </cell>
          <cell r="C11134" t="str">
            <v xml:space="preserve">UN    </v>
          </cell>
          <cell r="D11134">
            <v>20015.849999999999</v>
          </cell>
        </row>
        <row r="11135">
          <cell r="A11135">
            <v>41982</v>
          </cell>
          <cell r="B11135" t="str">
            <v xml:space="preserve">PERFURATRIZ ROTATIVA SOBRE ESTEIRA, TORQUE MAXIMO 2500 KGM, POTENCIA 110 HP, MOTOR DIESEL                                                                                                                                                                                                                                                                                                                                                                                                                 </v>
          </cell>
          <cell r="C11135" t="str">
            <v xml:space="preserve">UN    </v>
          </cell>
          <cell r="D11135">
            <v>1712145.66</v>
          </cell>
        </row>
        <row r="11136">
          <cell r="A11136">
            <v>40435</v>
          </cell>
          <cell r="B11136" t="str">
            <v xml:space="preserve">PERFURATRIZ SOBRE ESTEIRA, TORQUE MAXIMO DE 600 KGF, POTENCIA ENTRE 50 E 60 HP, DIAMETRO MAXIMO DE 10"                                                                                                                                                                                                                                                                                                                                                                                                    </v>
          </cell>
          <cell r="C11136" t="str">
            <v xml:space="preserve">UN    </v>
          </cell>
          <cell r="D11136">
            <v>1014452.35</v>
          </cell>
        </row>
        <row r="11137">
          <cell r="A11137">
            <v>39012</v>
          </cell>
          <cell r="B11137" t="str">
            <v xml:space="preserve">PERFURATRIZ SOBRE ESTEIRA, TORQUE MAXIMO 600 KGF, PESO MEDIO 1000 KG, POTENCIA 20 HP, DIAMETRO MAXIMO 10"                                                                                                                                                                                                                                                                                                                                                                                                 </v>
          </cell>
          <cell r="C11137" t="str">
            <v xml:space="preserve">UN    </v>
          </cell>
          <cell r="D11137">
            <v>1004626.66</v>
          </cell>
        </row>
        <row r="11138">
          <cell r="A11138">
            <v>13617</v>
          </cell>
          <cell r="B11138" t="str">
            <v xml:space="preserve">PICAPE CABINE SIMPLES COM MOTOR 1.6 FLEX, CAMBIO MANUAL, POTENCIA 101/104 CV, 2 PORTAS                                                                                                                                                                                                                                                                                                                                                                                                                    </v>
          </cell>
          <cell r="C11138" t="str">
            <v xml:space="preserve">UN    </v>
          </cell>
          <cell r="D11138">
            <v>97316.4</v>
          </cell>
        </row>
        <row r="11139">
          <cell r="A11139">
            <v>35274</v>
          </cell>
          <cell r="B11139" t="str">
            <v xml:space="preserve">PILAR QUADRADO NAO APARELHADO *10 X 10* CM, EM MACARANDUBA/MASSARANDUBA, ANGELIM OU EQUIVALENTE DA REGIAO - BRUTA                                                                                                                                                                                                                                                                                                                                                                                         </v>
          </cell>
          <cell r="C11139" t="str">
            <v xml:space="preserve">M     </v>
          </cell>
          <cell r="D11139">
            <v>52.9</v>
          </cell>
        </row>
        <row r="11140">
          <cell r="A11140">
            <v>35275</v>
          </cell>
          <cell r="B11140" t="str">
            <v xml:space="preserve">PILAR QUADRADO NAO APARELHADO *15 X 15* CM, EM MACARANDUBA/MASSARANDUBA, ANGELIM OU EQUIVALENTE DA REGIAO - BRUTA                                                                                                                                                                                                                                                                                                                                                                                         </v>
          </cell>
          <cell r="C11140" t="str">
            <v xml:space="preserve">M     </v>
          </cell>
          <cell r="D11140">
            <v>112.29</v>
          </cell>
        </row>
        <row r="11141">
          <cell r="A11141">
            <v>35276</v>
          </cell>
          <cell r="B11141" t="str">
            <v xml:space="preserve">PILAR QUADRADO NAO APARELHADO *20 X 20* CM, EM MACARANDUBA/MASSARANDUBA, ANGELIM OU EQUIVALENTE DA REGIAO - BRUTA                                                                                                                                                                                                                                                                                                                                                                                         </v>
          </cell>
          <cell r="C11141" t="str">
            <v xml:space="preserve">M     </v>
          </cell>
          <cell r="D11141">
            <v>195.38</v>
          </cell>
        </row>
        <row r="11142">
          <cell r="A11142">
            <v>11091</v>
          </cell>
          <cell r="B11142" t="str">
            <v xml:space="preserve">PINGADEIRA PLASTICA PARA TELHA DE FIBROCIMENTO CANALETE 49/KALHETA OU CANALETE 90/KALHETAO                                                                                                                                                                                                                                                                                                                                                                                                                </v>
          </cell>
          <cell r="C11142" t="str">
            <v xml:space="preserve">UN    </v>
          </cell>
          <cell r="D11142">
            <v>1.83</v>
          </cell>
        </row>
        <row r="11143">
          <cell r="A11143">
            <v>37586</v>
          </cell>
          <cell r="B11143" t="str">
            <v xml:space="preserve">PINO DE ACO COM ARRUELA CONICA, DIAMETRO ARRUELA = *23* MM E COMP HASTE = *27* MM (ACAO INDIRETA)                                                                                                                                                                                                                                                                                                                                                                                                         </v>
          </cell>
          <cell r="C11143" t="str">
            <v xml:space="preserve">CENTO </v>
          </cell>
          <cell r="D11143">
            <v>51.5</v>
          </cell>
        </row>
        <row r="11144">
          <cell r="A11144">
            <v>37395</v>
          </cell>
          <cell r="B11144" t="str">
            <v xml:space="preserve">PINO DE ACO COM FURO, HASTE = 27 MM (ACAO DIRETA)                                                                                                                                                                                                                                                                                                                                                                                                                                                         </v>
          </cell>
          <cell r="C11144" t="str">
            <v xml:space="preserve">CENTO </v>
          </cell>
          <cell r="D11144">
            <v>44.28</v>
          </cell>
        </row>
        <row r="11145">
          <cell r="A11145">
            <v>14147</v>
          </cell>
          <cell r="B11145" t="str">
            <v xml:space="preserve">PINO DE ACO COM ROSCA 1/4 ", COMPRIMENTO DA HASTE = 30 MM E ROSCA = 20 MM (ACAO DIRETA)                                                                                                                                                                                                                                                                                                                                                                                                                   </v>
          </cell>
          <cell r="C11145" t="str">
            <v xml:space="preserve">CENTO </v>
          </cell>
          <cell r="D11145">
            <v>58.74</v>
          </cell>
        </row>
        <row r="11146">
          <cell r="A11146">
            <v>37396</v>
          </cell>
          <cell r="B11146" t="str">
            <v xml:space="preserve">PINO DE ACO LISO 1/4 ", HASTE = *36,5* MM (ACAO DIRETA)                                                                                                                                                                                                                                                                                                                                                                                                                                                   </v>
          </cell>
          <cell r="C11146" t="str">
            <v xml:space="preserve">CENTO </v>
          </cell>
          <cell r="D11146">
            <v>36.229999999999997</v>
          </cell>
        </row>
        <row r="11147">
          <cell r="A11147">
            <v>37397</v>
          </cell>
          <cell r="B11147" t="str">
            <v xml:space="preserve">PINO DE ACO LISO 1/4 ", HASTE = *53* MM (ACAO DIRETA)                                                                                                                                                                                                                                                                                                                                                                                                                                                     </v>
          </cell>
          <cell r="C11147" t="str">
            <v xml:space="preserve">CENTO </v>
          </cell>
          <cell r="D11147">
            <v>37.950000000000003</v>
          </cell>
        </row>
        <row r="11148">
          <cell r="A11148">
            <v>43606</v>
          </cell>
          <cell r="B11148" t="str">
            <v xml:space="preserve">PINO GUIA RETO, EM LATAO, CHAPA COM 3 MM DE ESPESSURA E GUIA COM ROLETE DE 9 MM                                                                                                                                                                                                                                                                                                                                                                                                                           </v>
          </cell>
          <cell r="C11148" t="str">
            <v xml:space="preserve">UN    </v>
          </cell>
          <cell r="D11148">
            <v>8.32</v>
          </cell>
        </row>
        <row r="11149">
          <cell r="A11149">
            <v>444</v>
          </cell>
          <cell r="B11149" t="str">
            <v xml:space="preserve">PINO ROSCA EXTERNA, EM ACO GALVANIZADO, PARA ISOLADOR DE 15KV, DIAMETRO 25 MM, COMPRIMENTO *290* MM                                                                                                                                                                                                                                                                                                                                                                                                       </v>
          </cell>
          <cell r="C11149" t="str">
            <v xml:space="preserve">UN    </v>
          </cell>
          <cell r="D11149">
            <v>34.4</v>
          </cell>
        </row>
        <row r="11150">
          <cell r="A11150">
            <v>445</v>
          </cell>
          <cell r="B11150" t="str">
            <v xml:space="preserve">PINO ROSCA EXTERNA, EM ACO GALVANIZADO, PARA ISOLADOR DE 25KV, DIAMETRO 35MM, COMPRIMENTO *320* MM                                                                                                                                                                                                                                                                                                                                                                                                        </v>
          </cell>
          <cell r="C11150" t="str">
            <v xml:space="preserve">UN    </v>
          </cell>
          <cell r="D11150">
            <v>47.08</v>
          </cell>
        </row>
        <row r="11151">
          <cell r="A11151">
            <v>4783</v>
          </cell>
          <cell r="B11151" t="str">
            <v xml:space="preserve">PINTOR (HORISTA)                                                                                                                                                                                                                                                                                                                                                                                                                                                                                          </v>
          </cell>
          <cell r="C11151" t="str">
            <v xml:space="preserve">H     </v>
          </cell>
          <cell r="D11151">
            <v>19.11</v>
          </cell>
        </row>
        <row r="11152">
          <cell r="A11152">
            <v>41079</v>
          </cell>
          <cell r="B11152" t="str">
            <v xml:space="preserve">PINTOR (MENSALISTA)                                                                                                                                                                                                                                                                                                                                                                                                                                                                                       </v>
          </cell>
          <cell r="C11152" t="str">
            <v xml:space="preserve">MES   </v>
          </cell>
          <cell r="D11152">
            <v>3348.63</v>
          </cell>
        </row>
        <row r="11153">
          <cell r="A11153">
            <v>12874</v>
          </cell>
          <cell r="B11153" t="str">
            <v xml:space="preserve">PINTOR DE LETREIROS (HORISTA)                                                                                                                                                                                                                                                                                                                                                                                                                                                                             </v>
          </cell>
          <cell r="C11153" t="str">
            <v xml:space="preserve">H     </v>
          </cell>
          <cell r="D11153">
            <v>17.61</v>
          </cell>
        </row>
        <row r="11154">
          <cell r="A11154">
            <v>41082</v>
          </cell>
          <cell r="B11154" t="str">
            <v xml:space="preserve">PINTOR DE LETREIROS (MENSALISTA)                                                                                                                                                                                                                                                                                                                                                                                                                                                                          </v>
          </cell>
          <cell r="C11154" t="str">
            <v xml:space="preserve">MES   </v>
          </cell>
          <cell r="D11154">
            <v>3088.13</v>
          </cell>
        </row>
        <row r="11155">
          <cell r="A11155">
            <v>4785</v>
          </cell>
          <cell r="B11155" t="str">
            <v xml:space="preserve">PINTOR PARA TINTA EPOXI (HORISTA)                                                                                                                                                                                                                                                                                                                                                                                                                                                                         </v>
          </cell>
          <cell r="C11155" t="str">
            <v xml:space="preserve">H     </v>
          </cell>
          <cell r="D11155">
            <v>19.11</v>
          </cell>
        </row>
        <row r="11156">
          <cell r="A11156">
            <v>41081</v>
          </cell>
          <cell r="B11156" t="str">
            <v xml:space="preserve">PINTOR PARA TINTA EPOXI (MENSALISTA)                                                                                                                                                                                                                                                                                                                                                                                                                                                                      </v>
          </cell>
          <cell r="C11156" t="str">
            <v xml:space="preserve">MES   </v>
          </cell>
          <cell r="D11156">
            <v>3348.63</v>
          </cell>
        </row>
        <row r="11157">
          <cell r="A11157">
            <v>4801</v>
          </cell>
          <cell r="B11157" t="str">
            <v xml:space="preserve">PISO DE BORRACHA CANELADO EM PLACAS 50 X 50 CM, E = *3,5* MM, PARA COLA                                                                                                                                                                                                                                                                                                                                                                                                                                   </v>
          </cell>
          <cell r="C11157" t="str">
            <v xml:space="preserve">M2    </v>
          </cell>
          <cell r="D11157">
            <v>62.23</v>
          </cell>
        </row>
        <row r="11158">
          <cell r="A11158">
            <v>4794</v>
          </cell>
          <cell r="B11158" t="str">
            <v xml:space="preserve">PISO DE BORRACHA ESPORTIVO EM PLACAS 50 X 50 CM, E = 15 MM, PARA ARGAMASSA, PRETO                                                                                                                                                                                                                                                                                                                                                                                                                         </v>
          </cell>
          <cell r="C11158" t="str">
            <v xml:space="preserve">M2    </v>
          </cell>
          <cell r="D11158">
            <v>283.44</v>
          </cell>
        </row>
        <row r="11159">
          <cell r="A11159">
            <v>4796</v>
          </cell>
          <cell r="B11159" t="str">
            <v xml:space="preserve">PISO DE BORRACHA FRISADO OU PASTILHADO, PRETO, EM PLACAS 50 X 50 CM, E = 7 MM, PARA ARGAMASSA                                                                                                                                                                                                                                                                                                                                                                                                             </v>
          </cell>
          <cell r="C11159" t="str">
            <v xml:space="preserve">M2    </v>
          </cell>
          <cell r="D11159">
            <v>172.16</v>
          </cell>
        </row>
        <row r="11160">
          <cell r="A11160">
            <v>4800</v>
          </cell>
          <cell r="B11160" t="str">
            <v xml:space="preserve">PISO DE BORRACHA PASTILHADO EM PLACAS 50 X 50 CM, E = *3,5* MM, PARA COLA, PRETO                                                                                                                                                                                                                                                                                                                                                                                                                          </v>
          </cell>
          <cell r="C11160" t="str">
            <v xml:space="preserve">M2    </v>
          </cell>
          <cell r="D11160">
            <v>47.34</v>
          </cell>
        </row>
        <row r="11161">
          <cell r="A11161">
            <v>4795</v>
          </cell>
          <cell r="B11161" t="str">
            <v xml:space="preserve">PISO DE BORRACHA PASTILHADO EM PLACAS 50 X 50 CM, E = 15 MM, PARA ARGAMASSA, PRETO                                                                                                                                                                                                                                                                                                                                                                                                                        </v>
          </cell>
          <cell r="C11161" t="str">
            <v xml:space="preserve">M2    </v>
          </cell>
          <cell r="D11161">
            <v>275.91000000000003</v>
          </cell>
        </row>
        <row r="11162">
          <cell r="A11162">
            <v>39694</v>
          </cell>
          <cell r="B11162" t="str">
            <v xml:space="preserve">PISO ELEVADO COM 2 PLACAS DE ACO COM ENCHIMENTO DE CONCRETO CELULAR, INCLUSO BASE/HASTE/CRUZETAS, 60 X 60 CM, H = *28* CM, RESISTENCIA CARGA CONCENTRADA 496 KG (COM COLOCACAO)                                                                                                                                                                                                                                                                                                                           </v>
          </cell>
          <cell r="C11162" t="str">
            <v xml:space="preserve">M2    </v>
          </cell>
          <cell r="D11162">
            <v>347.59</v>
          </cell>
        </row>
        <row r="11163">
          <cell r="A11163">
            <v>1292</v>
          </cell>
          <cell r="B11163" t="str">
            <v xml:space="preserve">PISO EM CERAMICA ESMALTADA, COR LISA, PEI MAIOR OU IGUAL A 4, FORMATO MAIOR QUE 2025 CM2                                                                                                                                                                                                                                                                                                                                                                                                                  </v>
          </cell>
          <cell r="C11163" t="str">
            <v xml:space="preserve">M2    </v>
          </cell>
          <cell r="D11163">
            <v>33.880000000000003</v>
          </cell>
        </row>
        <row r="11164">
          <cell r="A11164">
            <v>1287</v>
          </cell>
          <cell r="B11164" t="str">
            <v xml:space="preserve">PISO EM CERAMICA ESMALTADA, COR LISA, PEI MAIOR OU IGUAL A 4, FORMATO MENOR OU IGUAL A 2025 CM2                                                                                                                                                                                                                                                                                                                                                                                                           </v>
          </cell>
          <cell r="C11164" t="str">
            <v xml:space="preserve">M2    </v>
          </cell>
          <cell r="D11164">
            <v>27.13</v>
          </cell>
        </row>
        <row r="11165">
          <cell r="A11165">
            <v>4786</v>
          </cell>
          <cell r="B11165" t="str">
            <v xml:space="preserve">PISO EM GRANILITE, MARMORITE OU GRANITINA, AGREGADO COR PRETO, CINZA, PALHA OU BRANCO, E= *8* MM (INCLUSO EXECUCAO)                                                                                                                                                                                                                                                                                                                                                                                       </v>
          </cell>
          <cell r="C11165" t="str">
            <v xml:space="preserve">M2    </v>
          </cell>
          <cell r="D11165">
            <v>108.5</v>
          </cell>
        </row>
        <row r="11166">
          <cell r="A11166">
            <v>10840</v>
          </cell>
          <cell r="B11166" t="str">
            <v xml:space="preserve">PISO EM GRANITO, POLIDO, TIPO AMENDOA/ AMARELO CAPRI/ AMARELO DOURADO CARIOCA OU OUTROS EQUIVALENTES DA REGIAO, FORMATO MENOR OU IGUAL A 3025 CM2, E= *2* CM                                                                                                                                                                                                                                                                                                                                              </v>
          </cell>
          <cell r="C11166" t="str">
            <v xml:space="preserve">M2    </v>
          </cell>
          <cell r="D11166">
            <v>237.5</v>
          </cell>
        </row>
        <row r="11167">
          <cell r="A11167">
            <v>10841</v>
          </cell>
          <cell r="B11167" t="str">
            <v xml:space="preserve">PISO EM GRANITO, POLIDO, TIPO ANDORINHA/ QUARTZ/ CASTELO/ CORUMBA OU OUTROS EQUIVALENTES DA REGIAO, FORMATO MENOR OU IGUAL A 3025 CM2, E= *2* CM                                                                                                                                                                                                                                                                                                                                                          </v>
          </cell>
          <cell r="C11167" t="str">
            <v xml:space="preserve">M2    </v>
          </cell>
          <cell r="D11167">
            <v>179.24</v>
          </cell>
        </row>
        <row r="11168">
          <cell r="A11168">
            <v>44540</v>
          </cell>
          <cell r="B11168" t="str">
            <v xml:space="preserve">PISO EM GRANITO, POLIDO, TIPO MARFIM, DALLAS, CARAVELAS OU OUTROS EQUIVALENTES DA REGIAO, FORMATO MENOR OU IGUAL A 3025 CM2, E= *2*CM                                                                                                                                                                                                                                                                                                                                                                     </v>
          </cell>
          <cell r="C11168" t="str">
            <v xml:space="preserve">M2    </v>
          </cell>
          <cell r="D11168">
            <v>229.03</v>
          </cell>
        </row>
        <row r="11169">
          <cell r="A11169">
            <v>10842</v>
          </cell>
          <cell r="B11169" t="str">
            <v xml:space="preserve">PISO EM GRANITO, POLIDO, TIPO PRETO SAO GABRIEL/ TIJUCA OU OUTROS EQUIVALENTES DA REGIAO, FORMATO MENOR OU IGUAL A 3025 CM2, E= *2* CM                                                                                                                                                                                                                                                                                                                                                                    </v>
          </cell>
          <cell r="C11169" t="str">
            <v xml:space="preserve">M2    </v>
          </cell>
          <cell r="D11169">
            <v>258.89999999999998</v>
          </cell>
        </row>
        <row r="11170">
          <cell r="A11170">
            <v>45190</v>
          </cell>
          <cell r="B11170" t="str">
            <v xml:space="preserve">PISO EM PORCELANATO, RETIFICADO, LISO, MONOCOLOR, ACETINADO OU POLIDO, FORMATO MAIOR QUE 2500 ATE 6400 CM2                                                                                                                                                                                                                                                                                                                                                                                                </v>
          </cell>
          <cell r="C11170" t="str">
            <v xml:space="preserve">M2    </v>
          </cell>
          <cell r="D11170">
            <v>55.95</v>
          </cell>
        </row>
        <row r="11171">
          <cell r="A11171">
            <v>45189</v>
          </cell>
          <cell r="B11171" t="str">
            <v xml:space="preserve">PISO EM PORCELANATO, RETIFICADO, LISO, MONOCOLOR, ACETINADO OU POLIDO, FORMATO MENOR OU IGUAL A 2500 CM2                                                                                                                                                                                                                                                                                                                                                                                                  </v>
          </cell>
          <cell r="C11171" t="str">
            <v xml:space="preserve">M2    </v>
          </cell>
          <cell r="D11171">
            <v>92.54</v>
          </cell>
        </row>
        <row r="11172">
          <cell r="A11172">
            <v>45191</v>
          </cell>
          <cell r="B11172" t="str">
            <v xml:space="preserve">PISO EM PORCELANATO,RETIFICADO, LISO, MONOCOLOR, ACETINADO OU POLIDO, FORMATO MAIOR QUE 6400 CM2                                                                                                                                                                                                                                                                                                                                                                                                          </v>
          </cell>
          <cell r="C11172" t="str">
            <v xml:space="preserve">M2    </v>
          </cell>
          <cell r="D11172">
            <v>94.92</v>
          </cell>
        </row>
        <row r="11173">
          <cell r="A11173">
            <v>38180</v>
          </cell>
          <cell r="B11173" t="str">
            <v xml:space="preserve">PISO EM REGUA VINILICA SEMIFLEXIVEL, ENCAIXE CLICADO, E = 4 MM (SEM COLOCACAO)                                                                                                                                                                                                                                                                                                                                                                                                                            </v>
          </cell>
          <cell r="C11173" t="str">
            <v xml:space="preserve">M2    </v>
          </cell>
          <cell r="D11173">
            <v>138.61000000000001</v>
          </cell>
        </row>
        <row r="11174">
          <cell r="A11174">
            <v>40648</v>
          </cell>
          <cell r="B11174" t="str">
            <v xml:space="preserve">PISO EPOXI AUTONIVELANTE, ESPESSURA *4* MM (INCLUSO EXECUCAO)                                                                                                                                                                                                                                                                                                                                                                                                                                             </v>
          </cell>
          <cell r="C11174" t="str">
            <v xml:space="preserve">M2    </v>
          </cell>
          <cell r="D11174">
            <v>208.32</v>
          </cell>
        </row>
        <row r="11175">
          <cell r="A11175">
            <v>40649</v>
          </cell>
          <cell r="B11175" t="str">
            <v xml:space="preserve">PISO EPOXI MULTILAYER, ESPESSURA *2* MM (INCLUSO EXECUCAO)                                                                                                                                                                                                                                                                                                                                                                                                                                                </v>
          </cell>
          <cell r="C11175" t="str">
            <v xml:space="preserve">M2    </v>
          </cell>
          <cell r="D11175">
            <v>121.34</v>
          </cell>
        </row>
        <row r="11176">
          <cell r="A11176">
            <v>40650</v>
          </cell>
          <cell r="B11176" t="str">
            <v xml:space="preserve">PISO FULGET (GRANITO LAVADO) EM PLACAS DE *40 X 40* CM, E = 2,0 CM (SEM COLOCACAO)                                                                                                                                                                                                                                                                                                                                                                                                                        </v>
          </cell>
          <cell r="C11176" t="str">
            <v xml:space="preserve">M2    </v>
          </cell>
          <cell r="D11176">
            <v>156.24</v>
          </cell>
        </row>
        <row r="11177">
          <cell r="A11177">
            <v>40651</v>
          </cell>
          <cell r="B11177" t="str">
            <v xml:space="preserve">PISO FULGET (GRANITO LAVADO) EM PLACAS DE *75 X 75* CM, E = 2,0 CM (SEM COLOCACAO)                                                                                                                                                                                                                                                                                                                                                                                                                        </v>
          </cell>
          <cell r="C11177" t="str">
            <v xml:space="preserve">M2    </v>
          </cell>
          <cell r="D11177">
            <v>288.17</v>
          </cell>
        </row>
        <row r="11178">
          <cell r="A11178">
            <v>40652</v>
          </cell>
          <cell r="B11178" t="str">
            <v xml:space="preserve">PISO FULGET (GRANITO LAVADO) MOLDADO IN LOCO (INCLUSO EXECUCAO)                                                                                                                                                                                                                                                                                                                                                                                                                                           </v>
          </cell>
          <cell r="C11178" t="str">
            <v xml:space="preserve">M2    </v>
          </cell>
          <cell r="D11178">
            <v>154.5</v>
          </cell>
        </row>
        <row r="11179">
          <cell r="A11179">
            <v>40647</v>
          </cell>
          <cell r="B11179" t="str">
            <v xml:space="preserve">PISO INDUSTRIAL EM CONCRETO ARMADO DE ACABAMENTO POLIDO, ESPESSURA 12 CM (CIMENTO QUEIMADO) (INCLUSO EXECUCAO)                                                                                                                                                                                                                                                                                                                                                                                            </v>
          </cell>
          <cell r="C11179" t="str">
            <v xml:space="preserve">M2    </v>
          </cell>
          <cell r="D11179">
            <v>170.12</v>
          </cell>
        </row>
        <row r="11180">
          <cell r="A11180">
            <v>40653</v>
          </cell>
          <cell r="B11180" t="str">
            <v xml:space="preserve">PISO KORODUR (INCLUSO EXECUCAO)                                                                                                                                                                                                                                                                                                                                                                                                                                                                           </v>
          </cell>
          <cell r="C11180" t="str">
            <v xml:space="preserve">M2    </v>
          </cell>
          <cell r="D11180">
            <v>130.19999999999999</v>
          </cell>
        </row>
        <row r="11181">
          <cell r="A11181">
            <v>38135</v>
          </cell>
          <cell r="B11181" t="str">
            <v xml:space="preserve">PISO TATIL / PODOTATIL, LADRILHO HIDRAULICO / CONCRETO, *25 X 25* CM, E= *2,5* CM, PADRAO TATIL ALERTA OU DIRECIONAL, COR AMARELA                                                                                                                                                                                                                                                                                                                                                                         </v>
          </cell>
          <cell r="C11181" t="str">
            <v xml:space="preserve">M2    </v>
          </cell>
          <cell r="D11181">
            <v>108.38</v>
          </cell>
        </row>
        <row r="11182">
          <cell r="A11182">
            <v>36178</v>
          </cell>
          <cell r="B11182" t="str">
            <v xml:space="preserve">PISO TATIL / PODOTATIL, LADRILHO HIDRAULICO/CONCRETO, *40 X 40* CM, E= 2,5* CM, PADRAO TATIL ALERTA OU DIRECIONAL, COR NATURAL                                                                                                                                                                                                                                                                                                                                                                            </v>
          </cell>
          <cell r="C11182" t="str">
            <v xml:space="preserve">UN    </v>
          </cell>
          <cell r="D11182">
            <v>16.21</v>
          </cell>
        </row>
        <row r="11183">
          <cell r="A11183">
            <v>38181</v>
          </cell>
          <cell r="B11183" t="str">
            <v xml:space="preserve">PISO TATIL ALERTA OU DIRECIONAL, DE BORRACHA, COLORIDO, 25 X 25 CM, E = 5 MM, PARA COLA                                                                                                                                                                                                                                                                                                                                                                                                                   </v>
          </cell>
          <cell r="C11183" t="str">
            <v xml:space="preserve">M2    </v>
          </cell>
          <cell r="D11183">
            <v>189.22</v>
          </cell>
        </row>
        <row r="11184">
          <cell r="A11184">
            <v>38182</v>
          </cell>
          <cell r="B11184" t="str">
            <v xml:space="preserve">PISO TATIL DE ALERTA OU DIRECIONAL DE BORRACHA, PRETO, 25 X 25 CM, E = 5 MM, PARA COLA                                                                                                                                                                                                                                                                                                                                                                                                                    </v>
          </cell>
          <cell r="C11184" t="str">
            <v xml:space="preserve">M2    </v>
          </cell>
          <cell r="D11184">
            <v>180.24</v>
          </cell>
        </row>
        <row r="11185">
          <cell r="A11185">
            <v>38186</v>
          </cell>
          <cell r="B11185" t="str">
            <v xml:space="preserve">PISO TATIL DE ALERTA OU DIRECIONAL, DE BORRACHA, COLORIDO, 25 X 25 CM, E = 12 MM, PARA ARGAMASSA                                                                                                                                                                                                                                                                                                                                                                                                          </v>
          </cell>
          <cell r="C11185" t="str">
            <v xml:space="preserve">M2    </v>
          </cell>
          <cell r="D11185">
            <v>468.51</v>
          </cell>
        </row>
        <row r="11186">
          <cell r="A11186">
            <v>38185</v>
          </cell>
          <cell r="B11186" t="str">
            <v xml:space="preserve">PISO TATIL DE ALERTA OU DIRECIONAL, DE BORRACHA, PRETO, 25 X 25 CM, E = 12 MM, PARA ARGAMASSA                                                                                                                                                                                                                                                                                                                                                                                                             </v>
          </cell>
          <cell r="C11186" t="str">
            <v xml:space="preserve">M2    </v>
          </cell>
          <cell r="D11186">
            <v>417.14</v>
          </cell>
        </row>
        <row r="11187">
          <cell r="A11187">
            <v>40654</v>
          </cell>
          <cell r="B11187" t="str">
            <v xml:space="preserve">PISO URETANO, VERSAO REVESTIMENTO AUTONIVELANTE, ESPESSURA VARIAVEL DE 3 A 4 MM (INCLUSO EXECUCAO)                                                                                                                                                                                                                                                                                                                                                                                                        </v>
          </cell>
          <cell r="C11187" t="str">
            <v xml:space="preserve">M2    </v>
          </cell>
          <cell r="D11187">
            <v>202.24</v>
          </cell>
        </row>
        <row r="11188">
          <cell r="A11188">
            <v>44541</v>
          </cell>
          <cell r="B11188" t="str">
            <v xml:space="preserve">PISO/ REVESTIMENTO EM GRANITO, POLIDO, TIPO ANDORINHA/ QUARTZ/ CASTELO/ CORUMBA OU OUTROS EQUIVALENTES DA REGIAO, FORMATO MAIOR OU IGUAL A 3025 CM2, E = *2*CM                                                                                                                                                                                                                                                                                                                                            </v>
          </cell>
          <cell r="C11188" t="str">
            <v xml:space="preserve">M2    </v>
          </cell>
          <cell r="D11188">
            <v>189.2</v>
          </cell>
        </row>
        <row r="11189">
          <cell r="A11189">
            <v>4822</v>
          </cell>
          <cell r="B11189" t="str">
            <v xml:space="preserve">PISO/ REVESTIMENTO EM MARMORE, POLIDO, BRANCO COMUM, FORMATO MAIOR OU IGUAL A 3025 CM2, E = *2* CM                                                                                                                                                                                                                                                                                                                                                                                                        </v>
          </cell>
          <cell r="C11189" t="str">
            <v xml:space="preserve">M2    </v>
          </cell>
          <cell r="D11189">
            <v>184.85</v>
          </cell>
        </row>
        <row r="11190">
          <cell r="A11190">
            <v>4818</v>
          </cell>
          <cell r="B11190" t="str">
            <v xml:space="preserve">PISO/ REVESTIMENTO EM MARMORE, POLIDO, BRANCO COMUM, FORMATO MENOR OU IGUAL A 3025 CM2, E = *2* CM                                                                                                                                                                                                                                                                                                                                                                                                        </v>
          </cell>
          <cell r="C11190" t="str">
            <v xml:space="preserve">M2    </v>
          </cell>
          <cell r="D11190">
            <v>190</v>
          </cell>
        </row>
        <row r="11191">
          <cell r="A11191">
            <v>39567</v>
          </cell>
          <cell r="B11191" t="str">
            <v xml:space="preserve">PLACA / CHAPA DE GESSO ACARTONADO, ACABAMENTO VINILICO LISO EM UMA DAS FACES, COR BRANCA, BORDA QUADRADA, E = 9,5 MM, *625 X 1250* MM (L X C), PARA FORRO REMOVIVEL                                                                                                                                                                                                                                                                                                                                       </v>
          </cell>
          <cell r="C11191" t="str">
            <v xml:space="preserve">M2    </v>
          </cell>
          <cell r="D11191">
            <v>40.950000000000003</v>
          </cell>
        </row>
        <row r="11192">
          <cell r="A11192">
            <v>39566</v>
          </cell>
          <cell r="B11192" t="str">
            <v xml:space="preserve">PLACA / CHAPA DE GESSO ACARTONADO, ACABAMENTO VINILICO LISO EM UMA DAS FACES, COR BRANCA, BORDA QUADRADA, E = 9,5 MM, *625 X 625* MM (L X C), PARA FORRO REMOVIVEL                                                                                                                                                                                                                                                                                                                                        </v>
          </cell>
          <cell r="C11192" t="str">
            <v xml:space="preserve">M2    </v>
          </cell>
          <cell r="D11192">
            <v>43.34</v>
          </cell>
        </row>
        <row r="11193">
          <cell r="A11193">
            <v>39416</v>
          </cell>
          <cell r="B11193" t="str">
            <v xml:space="preserve">PLACA / CHAPA DE GESSO ACARTONADO, RESISTENTE A UMIDADE (RU), COR VERDE, E = 12,5 MM, 1200 X 1800 MM (L X C)                                                                                                                                                                                                                                                                                                                                                                                              </v>
          </cell>
          <cell r="C11193" t="str">
            <v xml:space="preserve">M2    </v>
          </cell>
          <cell r="D11193">
            <v>26.41</v>
          </cell>
        </row>
        <row r="11194">
          <cell r="A11194">
            <v>39417</v>
          </cell>
          <cell r="B11194" t="str">
            <v xml:space="preserve">PLACA / CHAPA DE GESSO ACARTONADO, RESISTENTE A UMIDADE (RU), COR VERDE, E = 12,5 MM, 1200 X 2400 MM (L X C)                                                                                                                                                                                                                                                                                                                                                                                              </v>
          </cell>
          <cell r="C11194" t="str">
            <v xml:space="preserve">M2    </v>
          </cell>
          <cell r="D11194">
            <v>25.76</v>
          </cell>
        </row>
        <row r="11195">
          <cell r="A11195">
            <v>43742</v>
          </cell>
          <cell r="B11195" t="str">
            <v xml:space="preserve">PLACA / CHAPA DE GESSO ACARTONADO, RESISTENTE A UMIDADE (RU), COR VERDE, E = 15 MM, 1200 X 2400 MM (L X C)                                                                                                                                                                                                                                                                                                                                                                                                </v>
          </cell>
          <cell r="C11195" t="str">
            <v xml:space="preserve">M2    </v>
          </cell>
          <cell r="D11195">
            <v>27.79</v>
          </cell>
        </row>
        <row r="11196">
          <cell r="A11196">
            <v>39414</v>
          </cell>
          <cell r="B11196" t="str">
            <v xml:space="preserve">PLACA / CHAPA DE GESSO ACARTONADO, RESISTENTE AO FOGO (RF), COR ROSA, E = 12,5 MM, 1200 X 1800 MM (L X C)                                                                                                                                                                                                                                                                                                                                                                                                 </v>
          </cell>
          <cell r="C11196" t="str">
            <v xml:space="preserve">M2    </v>
          </cell>
          <cell r="D11196">
            <v>25.02</v>
          </cell>
        </row>
        <row r="11197">
          <cell r="A11197">
            <v>39415</v>
          </cell>
          <cell r="B11197" t="str">
            <v xml:space="preserve">PLACA / CHAPA DE GESSO ACARTONADO, RESISTENTE AO FOGO (RF), COR ROSA, E = 12,5 MM, 1200 X 2400 MM (L X C)                                                                                                                                                                                                                                                                                                                                                                                                 </v>
          </cell>
          <cell r="C11197" t="str">
            <v xml:space="preserve">M2    </v>
          </cell>
          <cell r="D11197">
            <v>21.56</v>
          </cell>
        </row>
        <row r="11198">
          <cell r="A11198">
            <v>43740</v>
          </cell>
          <cell r="B11198" t="str">
            <v xml:space="preserve">PLACA / CHAPA DE GESSO ACARTONADO, RESISTENTE AO FOGO (RF), COR ROSA, E = 15 MM, 1200 X 2400 MM (L X C)                                                                                                                                                                                                                                                                                                                                                                                                   </v>
          </cell>
          <cell r="C11198" t="str">
            <v xml:space="preserve">M2    </v>
          </cell>
          <cell r="D11198">
            <v>26.33</v>
          </cell>
        </row>
        <row r="11199">
          <cell r="A11199">
            <v>39412</v>
          </cell>
          <cell r="B11199" t="str">
            <v xml:space="preserve">PLACA / CHAPA DE GESSO ACARTONADO, STANDARD (ST), COR BRANCA, E = 12,5 MM, 1200 X 1800 MM (L X C)                                                                                                                                                                                                                                                                                                                                                                                                         </v>
          </cell>
          <cell r="C11199" t="str">
            <v xml:space="preserve">M2    </v>
          </cell>
          <cell r="D11199">
            <v>18.059999999999999</v>
          </cell>
        </row>
        <row r="11200">
          <cell r="A11200">
            <v>39413</v>
          </cell>
          <cell r="B11200" t="str">
            <v xml:space="preserve">PLACA / CHAPA DE GESSO ACARTONADO, STANDARD (ST), COR BRANCA, E = 12,5 MM, 1200 X 2400 MM (L X C)                                                                                                                                                                                                                                                                                                                                                                                                         </v>
          </cell>
          <cell r="C11200" t="str">
            <v xml:space="preserve">M2    </v>
          </cell>
          <cell r="D11200">
            <v>19.53</v>
          </cell>
        </row>
        <row r="11201">
          <cell r="A11201">
            <v>43741</v>
          </cell>
          <cell r="B11201" t="str">
            <v xml:space="preserve">PLACA / CHAPA DE GESSO ACARTONADO, STANDARD (ST), COR BRANCA, E = 15 MM, 1200 X 2400 MM (L X C)                                                                                                                                                                                                                                                                                                                                                                                                           </v>
          </cell>
          <cell r="C11201" t="str">
            <v xml:space="preserve">M2    </v>
          </cell>
          <cell r="D11201">
            <v>20.82</v>
          </cell>
        </row>
        <row r="11202">
          <cell r="A11202">
            <v>11062</v>
          </cell>
          <cell r="B11202" t="str">
            <v xml:space="preserve">PLACA CIMENTICIA LISA E = 10 MM, DE 1,20 X *2,50* M (SEM AMIANTO)                                                                                                                                                                                                                                                                                                                                                                                                                                         </v>
          </cell>
          <cell r="C11202" t="str">
            <v xml:space="preserve">M2    </v>
          </cell>
          <cell r="D11202">
            <v>47.67</v>
          </cell>
        </row>
        <row r="11203">
          <cell r="A11203">
            <v>11063</v>
          </cell>
          <cell r="B11203" t="str">
            <v xml:space="preserve">PLACA CIMENTICIA LISA E = 6 MM, DE 1,20 X *2,50* M (SEM AMIANTO)                                                                                                                                                                                                                                                                                                                                                                                                                                          </v>
          </cell>
          <cell r="C11203" t="str">
            <v xml:space="preserve">M2    </v>
          </cell>
          <cell r="D11203">
            <v>29.17</v>
          </cell>
        </row>
        <row r="11204">
          <cell r="A11204">
            <v>13521</v>
          </cell>
          <cell r="B11204" t="str">
            <v xml:space="preserve">PLACA DE ACO ESMALTADA PARA IDENTIFICACAO DE RUA, *45 CM X 20* CM                                                                                                                                                                                                                                                                                                                                                                                                                                         </v>
          </cell>
          <cell r="C11204" t="str">
            <v xml:space="preserve">UN    </v>
          </cell>
          <cell r="D11204">
            <v>132</v>
          </cell>
        </row>
        <row r="11205">
          <cell r="A11205">
            <v>10851</v>
          </cell>
          <cell r="B11205" t="str">
            <v xml:space="preserve">PLACA DE ACRILICO TRANSPARENTE ADESIVADA PARA SINALIZACAO DE PORTAS, BORDA POLIDA, DE *25 X 8*, E = 6 MM (NAO INCLUI ACESSORIOS PARA FIXACAO)                                                                                                                                                                                                                                                                                                                                                             </v>
          </cell>
          <cell r="C11205" t="str">
            <v xml:space="preserve">UN    </v>
          </cell>
          <cell r="D11205">
            <v>64.39</v>
          </cell>
        </row>
        <row r="11206">
          <cell r="A11206">
            <v>39515</v>
          </cell>
          <cell r="B11206" t="str">
            <v xml:space="preserve">PLACA DE FIBRA MINERAL PARA FORRO, DE 1250 X 625 MM, E = 15 MM, BORDA RETA, COM PINTURA ANTIMOFO (NAO INCLUI PERFIS)                                                                                                                                                                                                                                                                                                                                                                                      </v>
          </cell>
          <cell r="C11206" t="str">
            <v xml:space="preserve">UN    </v>
          </cell>
          <cell r="D11206">
            <v>33.69</v>
          </cell>
        </row>
        <row r="11207">
          <cell r="A11207">
            <v>39516</v>
          </cell>
          <cell r="B11207" t="str">
            <v xml:space="preserve">PLACA DE FIBRA MINERAL PARA FORRO, DE 625 X 625 MM, E = 15 MM, BORDA REBAIXADA PARA PERFIL 24 MM, COM PINTURA ANTIMOFO (NAO INCLUI PERFIS)                                                                                                                                                                                                                                                                                                                                                                </v>
          </cell>
          <cell r="C11207" t="str">
            <v xml:space="preserve">UN    </v>
          </cell>
          <cell r="D11207">
            <v>28.4</v>
          </cell>
        </row>
        <row r="11208">
          <cell r="A11208">
            <v>39514</v>
          </cell>
          <cell r="B11208" t="str">
            <v xml:space="preserve">PLACA DE FIBRA MINERAL PARA FORRO, DE 625 X 625 MM, E = 15 MM, BORDA RETA, COM PINTURA ANTIMOFO (NAO INCLUI PERFIS)                                                                                                                                                                                                                                                                                                                                                                                       </v>
          </cell>
          <cell r="C11208" t="str">
            <v xml:space="preserve">UN    </v>
          </cell>
          <cell r="D11208">
            <v>17.670000000000002</v>
          </cell>
        </row>
        <row r="11209">
          <cell r="A11209">
            <v>4812</v>
          </cell>
          <cell r="B11209" t="str">
            <v xml:space="preserve">PLACA DE GESSO PARA FORRO, *60 X 60* CM, ESPESSURA DE 12 MM (SEM COLOCACAO)                                                                                                                                                                                                                                                                                                                                                                                                                               </v>
          </cell>
          <cell r="C11209" t="str">
            <v xml:space="preserve">M2    </v>
          </cell>
          <cell r="D11209">
            <v>10.83</v>
          </cell>
        </row>
        <row r="11210">
          <cell r="A11210">
            <v>10849</v>
          </cell>
          <cell r="B11210" t="str">
            <v xml:space="preserve">PLACA DE INAUGURACAO EM BRONZE *35X 50*CM                                                                                                                                                                                                                                                                                                                                                                                                                                                                 </v>
          </cell>
          <cell r="C11210" t="str">
            <v xml:space="preserve">UN    </v>
          </cell>
          <cell r="D11210">
            <v>1920.01</v>
          </cell>
        </row>
        <row r="11211">
          <cell r="A11211">
            <v>10848</v>
          </cell>
          <cell r="B11211" t="str">
            <v xml:space="preserve">PLACA DE INAUGURACAO METALICA, *40* CM X *60* CM                                                                                                                                                                                                                                                                                                                                                                                                                                                          </v>
          </cell>
          <cell r="C11211" t="str">
            <v xml:space="preserve">UN    </v>
          </cell>
          <cell r="D11211">
            <v>1206.01</v>
          </cell>
        </row>
        <row r="11212">
          <cell r="A11212">
            <v>4813</v>
          </cell>
          <cell r="B11212" t="str">
            <v xml:space="preserve">PLACA DE OBRA (PARA CONSTRUCAO CIVIL) EM CHAPA GALVANIZADA *N. 22*, ADESIVADA, DE *2,4 X 1,2* M (SEM POSTES PARA FIXACAO)                                                                                                                                                                                                                                                                                                                                                                                 </v>
          </cell>
          <cell r="C11212" t="str">
            <v xml:space="preserve">M2    </v>
          </cell>
          <cell r="D11212">
            <v>400</v>
          </cell>
        </row>
        <row r="11213">
          <cell r="A11213">
            <v>37560</v>
          </cell>
          <cell r="B11213" t="str">
            <v xml:space="preserve">PLACA DE SINALIZACAO DE SEGURANCA CONTRA INCENDIO - ALERTA, TRIANGULAR, BASE DE *30* CM, EM PVC *2* MM ANTI-CHAMAS (SIMBOLOS, CORES E PICTOGRAMAS CONFORME NBR 16820)                                                                                                                                                                                                                                                                                                                                     </v>
          </cell>
          <cell r="C11213" t="str">
            <v xml:space="preserve">UN    </v>
          </cell>
          <cell r="D11213">
            <v>35.43</v>
          </cell>
        </row>
        <row r="11214">
          <cell r="A11214">
            <v>37557</v>
          </cell>
          <cell r="B11214" t="str">
            <v xml:space="preserve">PLACA DE SINALIZACAO DE SEGURANCA CONTRA INCENDIO, FOTOLUMINESCENTE, QUADRADA, *14 X 14* CM, EM PVC *2* MM ANTI-CHAMAS (SIMBOLOS, CORES E PICTOGRAMAS CONFORME NBR 16820)                                                                                                                                                                                                                                                                                                                                 </v>
          </cell>
          <cell r="C11214" t="str">
            <v xml:space="preserve">UN    </v>
          </cell>
          <cell r="D11214">
            <v>10.76</v>
          </cell>
        </row>
        <row r="11215">
          <cell r="A11215">
            <v>37556</v>
          </cell>
          <cell r="B11215" t="str">
            <v xml:space="preserve">PLACA DE SINALIZACAO DE SEGURANCA CONTRA INCENDIO, FOTOLUMINESCENTE, QUADRADA, *20 X 20* CM, EM PVC *2* MM ANTI-CHAMAS (SIMBOLOS, CORES E PICTOGRAMAS CONFORME NBR 16820)                                                                                                                                                                                                                                                                                                                                 </v>
          </cell>
          <cell r="C11215" t="str">
            <v xml:space="preserve">UN    </v>
          </cell>
          <cell r="D11215">
            <v>20.82</v>
          </cell>
        </row>
        <row r="11216">
          <cell r="A11216">
            <v>37559</v>
          </cell>
          <cell r="B11216" t="str">
            <v xml:space="preserve">PLACA DE SINALIZACAO DE SEGURANCA CONTRA INCENDIO, FOTOLUMINESCENTE, RETANGULAR, *12 X 40* CM, EM PVC *2* MM ANTI-CHAMAS (SIMBOLOS, CORES E PICTOGRAMAS CONFORME NBR 16820)                                                                                                                                                                                                                                                                                                                               </v>
          </cell>
          <cell r="C11216" t="str">
            <v xml:space="preserve">UN    </v>
          </cell>
          <cell r="D11216">
            <v>25.54</v>
          </cell>
        </row>
        <row r="11217">
          <cell r="A11217">
            <v>37539</v>
          </cell>
          <cell r="B11217" t="str">
            <v xml:space="preserve">PLACA DE SINALIZACAO DE SEGURANCA CONTRA INCENDIO, FOTOLUMINESCENTE, RETANGULAR, *13 X 26* CM, EM PVC *2* MM ANTI-CHAMAS (SIMBOLOS, CORES E PICTOGRAMAS CONFORME NBR 16820)                                                                                                                                                                                                                                                                                                                               </v>
          </cell>
          <cell r="C11217" t="str">
            <v xml:space="preserve">UN    </v>
          </cell>
          <cell r="D11217">
            <v>18</v>
          </cell>
        </row>
        <row r="11218">
          <cell r="A11218">
            <v>37558</v>
          </cell>
          <cell r="B11218" t="str">
            <v xml:space="preserve">PLACA DE SINALIZACAO DE SEGURANCA CONTRA INCENDIO, FOTOLUMINESCENTE, RETANGULAR, *20 X 40* CM, EM PVC *2* MM ANTI-CHAMAS (SIMBOLOS, CORES E PICTOGRAMAS CONFORME NBR 16820)                                                                                                                                                                                                                                                                                                                               </v>
          </cell>
          <cell r="C11218" t="str">
            <v xml:space="preserve">UN    </v>
          </cell>
          <cell r="D11218">
            <v>33.56</v>
          </cell>
        </row>
        <row r="11219">
          <cell r="A11219">
            <v>34723</v>
          </cell>
          <cell r="B11219" t="str">
            <v xml:space="preserve">PLACA DE SINALIZACAO EM CHAPA DE ACO NUM 16 COM PINTURA REFLETIVA                                                                                                                                                                                                                                                                                                                                                                                                                                         </v>
          </cell>
          <cell r="C11219" t="str">
            <v xml:space="preserve">M2    </v>
          </cell>
          <cell r="D11219">
            <v>924</v>
          </cell>
        </row>
        <row r="11220">
          <cell r="A11220">
            <v>34721</v>
          </cell>
          <cell r="B11220" t="str">
            <v xml:space="preserve">PLACA DE SINALIZACAO EM CHAPA DE ALUMINIO COM PINTURA REFLETIVA, E = 2 MM                                                                                                                                                                                                                                                                                                                                                                                                                                 </v>
          </cell>
          <cell r="C11220" t="str">
            <v xml:space="preserve">M2    </v>
          </cell>
          <cell r="D11220">
            <v>1152.01</v>
          </cell>
        </row>
        <row r="11221">
          <cell r="A11221">
            <v>4309</v>
          </cell>
          <cell r="B11221" t="str">
            <v xml:space="preserve">PLACA DE VENTILACAO PARA TELHA DE FIBROCIMENTO CANALETE 49 KALHETA                                                                                                                                                                                                                                                                                                                                                                                                                                        </v>
          </cell>
          <cell r="C11221" t="str">
            <v xml:space="preserve">UN    </v>
          </cell>
          <cell r="D11221">
            <v>8.2100000000000009</v>
          </cell>
        </row>
        <row r="11222">
          <cell r="A11222">
            <v>4307</v>
          </cell>
          <cell r="B11222" t="str">
            <v xml:space="preserve">PLACA DE VENTILACAO PARA TELHA DE FIBROCIMENTO, CANALETE 90 OU KALHETAO                                                                                                                                                                                                                                                                                                                                                                                                                                   </v>
          </cell>
          <cell r="C11222" t="str">
            <v xml:space="preserve">UN    </v>
          </cell>
          <cell r="D11222">
            <v>14.04</v>
          </cell>
        </row>
        <row r="11223">
          <cell r="A11223">
            <v>10850</v>
          </cell>
          <cell r="B11223" t="str">
            <v xml:space="preserve">PLACA NUMERACAO RESIDENCIAL EM CHAPA GALVANIZADA ESMALTADA 12 X 18 CM                                                                                                                                                                                                                                                                                                                                                                                                                                     </v>
          </cell>
          <cell r="C11223" t="str">
            <v xml:space="preserve">UN    </v>
          </cell>
          <cell r="D11223">
            <v>60</v>
          </cell>
        </row>
        <row r="11224">
          <cell r="A11224">
            <v>42438</v>
          </cell>
          <cell r="B11224" t="str">
            <v xml:space="preserve">PLACA ORIENTATIVA SOBRE EXERCICIOS, 2,00 M X 1,00 M (CHAPA GALVANIZADA #20), ESTRUTURA EM TUBOS REDONDOS DE ACO CARBONO, PINTURA NO PROCESSO ELETROSTATICO, ADESIVO FRENTE E VERSO - PARA ACADEMIA AO AR LIVRE / ACADEMIA DA TERCEIRA IDADE - ATI                                                                                                                                                                                                                                                         </v>
          </cell>
          <cell r="C11224" t="str">
            <v xml:space="preserve">UN    </v>
          </cell>
          <cell r="D11224">
            <v>2090.75</v>
          </cell>
        </row>
        <row r="11225">
          <cell r="A11225">
            <v>4792</v>
          </cell>
          <cell r="B11225" t="str">
            <v xml:space="preserve">PLACA VINILICA SEMIFLEXIVEL PARA PISOS, E = 3,2 MM, 30 X 30 CM (SEM COLOCACAO)                                                                                                                                                                                                                                                                                                                                                                                                                            </v>
          </cell>
          <cell r="C11225" t="str">
            <v xml:space="preserve">M2    </v>
          </cell>
          <cell r="D11225">
            <v>133.06</v>
          </cell>
        </row>
        <row r="11226">
          <cell r="A11226">
            <v>4790</v>
          </cell>
          <cell r="B11226" t="str">
            <v xml:space="preserve">PLACA VINILICA SEMIFLEXIVEL PARA REVESTIMENTO DE PISOS E PAREDES, E = 2 MM (SEM COLOCACAO)                                                                                                                                                                                                                                                                                                                                                                                                                </v>
          </cell>
          <cell r="C11226" t="str">
            <v xml:space="preserve">M2    </v>
          </cell>
          <cell r="D11226">
            <v>80</v>
          </cell>
        </row>
        <row r="11227">
          <cell r="A11227">
            <v>40671</v>
          </cell>
          <cell r="B11227" t="str">
            <v xml:space="preserve">PLACA/PISO DE CONCRETO POROSO/ PAVIMENTO PERMEAVEL/BLOCO DRENANTE DE CONCRETO, *40 X 40* CM, E = 6 CM, COR NATURAL                                                                                                                                                                                                                                                                                                                                                                                        </v>
          </cell>
          <cell r="C11227" t="str">
            <v xml:space="preserve">M2    </v>
          </cell>
          <cell r="D11227">
            <v>106.43</v>
          </cell>
        </row>
        <row r="11228">
          <cell r="A11228">
            <v>7552</v>
          </cell>
          <cell r="B11228" t="str">
            <v xml:space="preserve">PLACA/TAMPA CEGA EM LATAO ESCOVADO PARA CONDULETE EM LIGA DE ALUMINIO 4 X 4"                                                                                                                                                                                                                                                                                                                                                                                                                              </v>
          </cell>
          <cell r="C11228" t="str">
            <v xml:space="preserve">UN    </v>
          </cell>
          <cell r="D11228">
            <v>17.7</v>
          </cell>
        </row>
        <row r="11229">
          <cell r="A11229">
            <v>4893</v>
          </cell>
          <cell r="B11229" t="str">
            <v xml:space="preserve">PLUG OU BUJAO DE FERRO GALVANIZADO, DE 1 1/2"                                                                                                                                                                                                                                                                                                                                                                                                                                                             </v>
          </cell>
          <cell r="C11229" t="str">
            <v xml:space="preserve">UN    </v>
          </cell>
          <cell r="D11229">
            <v>15.74</v>
          </cell>
        </row>
        <row r="11230">
          <cell r="A11230">
            <v>4894</v>
          </cell>
          <cell r="B11230" t="str">
            <v xml:space="preserve">PLUG OU BUJAO DE FERRO GALVANIZADO, DE 1 1/4"                                                                                                                                                                                                                                                                                                                                                                                                                                                             </v>
          </cell>
          <cell r="C11230" t="str">
            <v xml:space="preserve">UN    </v>
          </cell>
          <cell r="D11230">
            <v>13.5</v>
          </cell>
        </row>
        <row r="11231">
          <cell r="A11231">
            <v>4888</v>
          </cell>
          <cell r="B11231" t="str">
            <v xml:space="preserve">PLUG OU BUJAO DE FERRO GALVANIZADO, DE 1/2"                                                                                                                                                                                                                                                                                                                                                                                                                                                               </v>
          </cell>
          <cell r="C11231" t="str">
            <v xml:space="preserve">UN    </v>
          </cell>
          <cell r="D11231">
            <v>4.5999999999999996</v>
          </cell>
        </row>
        <row r="11232">
          <cell r="A11232">
            <v>4890</v>
          </cell>
          <cell r="B11232" t="str">
            <v xml:space="preserve">PLUG OU BUJAO DE FERRO GALVANIZADO, DE 1"                                                                                                                                                                                                                                                                                                                                                                                                                                                                 </v>
          </cell>
          <cell r="C11232" t="str">
            <v xml:space="preserve">UN    </v>
          </cell>
          <cell r="D11232">
            <v>8.64</v>
          </cell>
        </row>
        <row r="11233">
          <cell r="A11233">
            <v>12411</v>
          </cell>
          <cell r="B11233" t="str">
            <v xml:space="preserve">PLUG OU BUJAO DE FERRO GALVANIZADO, DE 2 1/2"                                                                                                                                                                                                                                                                                                                                                                                                                                                             </v>
          </cell>
          <cell r="C11233" t="str">
            <v xml:space="preserve">UN    </v>
          </cell>
          <cell r="D11233">
            <v>46.54</v>
          </cell>
        </row>
        <row r="11234">
          <cell r="A11234">
            <v>4891</v>
          </cell>
          <cell r="B11234" t="str">
            <v xml:space="preserve">PLUG OU BUJAO DE FERRO GALVANIZADO, DE 2"                                                                                                                                                                                                                                                                                                                                                                                                                                                                 </v>
          </cell>
          <cell r="C11234" t="str">
            <v xml:space="preserve">UN    </v>
          </cell>
          <cell r="D11234">
            <v>23.27</v>
          </cell>
        </row>
        <row r="11235">
          <cell r="A11235">
            <v>4889</v>
          </cell>
          <cell r="B11235" t="str">
            <v xml:space="preserve">PLUG OU BUJAO DE FERRO GALVANIZADO, DE 3/4"                                                                                                                                                                                                                                                                                                                                                                                                                                                               </v>
          </cell>
          <cell r="C11235" t="str">
            <v xml:space="preserve">UN    </v>
          </cell>
          <cell r="D11235">
            <v>6.22</v>
          </cell>
        </row>
        <row r="11236">
          <cell r="A11236">
            <v>4892</v>
          </cell>
          <cell r="B11236" t="str">
            <v xml:space="preserve">PLUG OU BUJAO DE FERRO GALVANIZADO, DE 3"                                                                                                                                                                                                                                                                                                                                                                                                                                                                 </v>
          </cell>
          <cell r="C11236" t="str">
            <v xml:space="preserve">UN    </v>
          </cell>
          <cell r="D11236">
            <v>65.17</v>
          </cell>
        </row>
        <row r="11237">
          <cell r="A11237">
            <v>12412</v>
          </cell>
          <cell r="B11237" t="str">
            <v xml:space="preserve">PLUG OU BUJAO DE FERRO GALVANIZADO, DE 4"                                                                                                                                                                                                                                                                                                                                                                                                                                                                 </v>
          </cell>
          <cell r="C11237" t="str">
            <v xml:space="preserve">UN    </v>
          </cell>
          <cell r="D11237">
            <v>121.12</v>
          </cell>
        </row>
        <row r="11238">
          <cell r="A11238">
            <v>4907</v>
          </cell>
          <cell r="B11238" t="str">
            <v xml:space="preserve">PLUG PVC, JE, DN 100 MM, PARA REDE COLETORA ESGOTO                                                                                                                                                                                                                                                                                                                                                                                                                                                        </v>
          </cell>
          <cell r="C11238" t="str">
            <v xml:space="preserve">UN    </v>
          </cell>
          <cell r="D11238">
            <v>27.41</v>
          </cell>
        </row>
        <row r="11239">
          <cell r="A11239">
            <v>4902</v>
          </cell>
          <cell r="B11239" t="str">
            <v xml:space="preserve">PLUG PVC, JE, DN 150 MM, PARA REDE COLETORA ESGOTO                                                                                                                                                                                                                                                                                                                                                                                                                                                        </v>
          </cell>
          <cell r="C11239" t="str">
            <v xml:space="preserve">UN    </v>
          </cell>
          <cell r="D11239">
            <v>71.09</v>
          </cell>
        </row>
        <row r="11240">
          <cell r="A11240">
            <v>4741</v>
          </cell>
          <cell r="B11240" t="str">
            <v xml:space="preserve">PO DE PEDRA (POSTO PEDREIRA/FORNECEDOR, SEM FRETE)                                                                                                                                                                                                                                                                                                                                                                                                                                                        </v>
          </cell>
          <cell r="C11240" t="str">
            <v xml:space="preserve">M3    </v>
          </cell>
          <cell r="D11240">
            <v>131.55000000000001</v>
          </cell>
        </row>
        <row r="11241">
          <cell r="A11241">
            <v>4752</v>
          </cell>
          <cell r="B11241" t="str">
            <v xml:space="preserve">POCEIRO / ESCAVADOR DE VALAS E TUBULOES (HORISTA)                                                                                                                                                                                                                                                                                                                                                                                                                                                         </v>
          </cell>
          <cell r="C11241" t="str">
            <v xml:space="preserve">H     </v>
          </cell>
          <cell r="D11241">
            <v>18.510000000000002</v>
          </cell>
        </row>
        <row r="11242">
          <cell r="A11242">
            <v>41091</v>
          </cell>
          <cell r="B11242" t="str">
            <v xml:space="preserve">POCEIRO / ESCAVADOR DE VALAS E TUBULOES (MENSALISTA)                                                                                                                                                                                                                                                                                                                                                                                                                                                      </v>
          </cell>
          <cell r="C11242" t="str">
            <v xml:space="preserve">MES   </v>
          </cell>
          <cell r="D11242">
            <v>3244.38</v>
          </cell>
        </row>
        <row r="11243">
          <cell r="A11243">
            <v>13954</v>
          </cell>
          <cell r="B11243" t="str">
            <v xml:space="preserve">POLIDORA DE PISO (POLITRIZ) ELETRICA, MOTOR MONOFASICO DE 4 HP, PESO DE 100 KG, DIAMETRO DO TRABALHO DE 450 MM                                                                                                                                                                                                                                                                                                                                                                                            </v>
          </cell>
          <cell r="C11243" t="str">
            <v xml:space="preserve">UN    </v>
          </cell>
          <cell r="D11243">
            <v>7668.83</v>
          </cell>
        </row>
        <row r="11244">
          <cell r="A11244">
            <v>3411</v>
          </cell>
          <cell r="B11244" t="str">
            <v xml:space="preserve">POLIESTIRENO EXPANDIDO/EPS (ISOPOR), PEROLAS, PARA CONCRETO LEVE                                                                                                                                                                                                                                                                                                                                                                                                                                          </v>
          </cell>
          <cell r="C11244" t="str">
            <v xml:space="preserve">KG    </v>
          </cell>
          <cell r="D11244">
            <v>46.33</v>
          </cell>
        </row>
        <row r="11245">
          <cell r="A11245">
            <v>39995</v>
          </cell>
          <cell r="B11245" t="str">
            <v xml:space="preserve">POLIESTIRENO EXPANDIDO/EPS (ISOPOR), TIPO 2F, BLOCO                                                                                                                                                                                                                                                                                                                                                                                                                                                       </v>
          </cell>
          <cell r="C11245" t="str">
            <v xml:space="preserve">M3    </v>
          </cell>
          <cell r="D11245">
            <v>356.46</v>
          </cell>
        </row>
        <row r="11246">
          <cell r="A11246">
            <v>11615</v>
          </cell>
          <cell r="B11246" t="str">
            <v xml:space="preserve">POLIESTIRENO EXPANDIDO/EPS (ISOPOR), TIPO 2F, PLACA, ISOLAMENTO TERMOACUSTICO, E = 10 MM, 1000 X 500 MM                                                                                                                                                                                                                                                                                                                                                                                                   </v>
          </cell>
          <cell r="C11246" t="str">
            <v xml:space="preserve">M2    </v>
          </cell>
          <cell r="D11246">
            <v>3.02</v>
          </cell>
        </row>
        <row r="11247">
          <cell r="A11247">
            <v>3408</v>
          </cell>
          <cell r="B11247" t="str">
            <v xml:space="preserve">POLIESTIRENO EXPANDIDO/EPS (ISOPOR), TIPO 2F, PLACA, ISOLAMENTO TERMOACUSTICO, E = 20 MM, 1000 X 500 MM                                                                                                                                                                                                                                                                                                                                                                                                   </v>
          </cell>
          <cell r="C11247" t="str">
            <v xml:space="preserve">M2    </v>
          </cell>
          <cell r="D11247">
            <v>8.0299999999999994</v>
          </cell>
        </row>
        <row r="11248">
          <cell r="A11248">
            <v>3409</v>
          </cell>
          <cell r="B11248" t="str">
            <v xml:space="preserve">POLIESTIRENO EXPANDIDO/EPS (ISOPOR), TIPO 2F, PLACA, ISOLAMENTO TERMOACUSTICO, E = 50 MM, 1000 X 500 MM                                                                                                                                                                                                                                                                                                                                                                                                   </v>
          </cell>
          <cell r="C11248" t="str">
            <v xml:space="preserve">M2    </v>
          </cell>
          <cell r="D11248">
            <v>20.07</v>
          </cell>
        </row>
        <row r="11249">
          <cell r="A11249">
            <v>11427</v>
          </cell>
          <cell r="B11249" t="str">
            <v xml:space="preserve">POLVORA NEGRA                                                                                                                                                                                                                                                                                                                                                                                                                                                                                             </v>
          </cell>
          <cell r="C11249" t="str">
            <v xml:space="preserve">KG    </v>
          </cell>
          <cell r="D11249">
            <v>110.19</v>
          </cell>
        </row>
        <row r="11250">
          <cell r="A11250">
            <v>4491</v>
          </cell>
          <cell r="B11250" t="str">
            <v xml:space="preserve">PONTALETE *7,5 X 7,5* CM EM PINUS, MISTA OU EQUIVALENTE DA REGIAO - BRUTA                                                                                                                                                                                                                                                                                                                                                                                                                                 </v>
          </cell>
          <cell r="C11250" t="str">
            <v xml:space="preserve">M     </v>
          </cell>
          <cell r="D11250">
            <v>8.02</v>
          </cell>
        </row>
        <row r="11251">
          <cell r="A11251">
            <v>2745</v>
          </cell>
          <cell r="B11251" t="str">
            <v xml:space="preserve">PONTALETE ROLICO SEM TRATAMENTO, D = 8 A 11 CM, H = 3 M, EM EUCALIPTO OU EQUIVALENTE DA REGIAO - BRUTA (PARA ESCORAMENTO)                                                                                                                                                                                                                                                                                                                                                                                 </v>
          </cell>
          <cell r="C11251" t="str">
            <v xml:space="preserve">M     </v>
          </cell>
          <cell r="D11251">
            <v>3.45</v>
          </cell>
        </row>
        <row r="11252">
          <cell r="A11252">
            <v>14439</v>
          </cell>
          <cell r="B11252" t="str">
            <v xml:space="preserve">PONTALETE ROLICO SEM TRATAMENTO, D = 8 A 11 CM, H = 6 M, EM EUCALIPTO OU EQUIVALENTE DA REGIAO - BRUTA (PARA ESCORAMENTO)                                                                                                                                                                                                                                                                                                                                                                                 </v>
          </cell>
          <cell r="C11252" t="str">
            <v xml:space="preserve">M     </v>
          </cell>
          <cell r="D11252">
            <v>4.28</v>
          </cell>
        </row>
        <row r="11253">
          <cell r="A11253">
            <v>44496</v>
          </cell>
          <cell r="B11253" t="str">
            <v xml:space="preserve">PONTEIRO PARA MARTELO ROMPEDOR, DIAMETRO = *28* MM, COMPRIMENTO = *520* MM, ENCAIXE  SEXTAVADO                                                                                                                                                                                                                                                                                                                                                                                                            </v>
          </cell>
          <cell r="C11253" t="str">
            <v xml:space="preserve">UN    </v>
          </cell>
          <cell r="D11253">
            <v>101.4</v>
          </cell>
        </row>
        <row r="11254">
          <cell r="A11254">
            <v>12362</v>
          </cell>
          <cell r="B11254" t="str">
            <v xml:space="preserve">PORCA OLHAL EM ACO GALVANIZADO, ESPESSURA 16MM, ABERTURA 21MM                                                                                                                                                                                                                                                                                                                                                                                                                                             </v>
          </cell>
          <cell r="C11254" t="str">
            <v xml:space="preserve">UN    </v>
          </cell>
          <cell r="D11254">
            <v>18.690000000000001</v>
          </cell>
        </row>
        <row r="11255">
          <cell r="A11255">
            <v>421</v>
          </cell>
          <cell r="B11255" t="str">
            <v xml:space="preserve">PORCA OLHAL M 16, EM ACO GALVANIZADO, DIAMETRO = 16 MM                                                                                                                                                                                                                                                                                                                                                                                                                                                    </v>
          </cell>
          <cell r="C11255" t="str">
            <v xml:space="preserve">UN    </v>
          </cell>
          <cell r="D11255">
            <v>21.12</v>
          </cell>
        </row>
        <row r="11256">
          <cell r="A11256">
            <v>14148</v>
          </cell>
          <cell r="B11256" t="str">
            <v xml:space="preserve">PORCA UNIAO/JUNCAO ZINCADA SEXTAVADA 1/4 ", CHAVE 7/16 ", COMPRIMENTO = 25 MM                                                                                                                                                                                                                                                                                                                                                                                                                             </v>
          </cell>
          <cell r="C11256" t="str">
            <v xml:space="preserve">UN    </v>
          </cell>
          <cell r="D11256">
            <v>1</v>
          </cell>
        </row>
        <row r="11257">
          <cell r="A11257">
            <v>4341</v>
          </cell>
          <cell r="B11257" t="str">
            <v xml:space="preserve">PORCA ZINCADA, QUADRADA, DIAMETRO 3/8"                                                                                                                                                                                                                                                                                                                                                                                                                                                                    </v>
          </cell>
          <cell r="C11257" t="str">
            <v xml:space="preserve">UN    </v>
          </cell>
          <cell r="D11257">
            <v>1.1000000000000001</v>
          </cell>
        </row>
        <row r="11258">
          <cell r="A11258">
            <v>4337</v>
          </cell>
          <cell r="B11258" t="str">
            <v xml:space="preserve">PORCA ZINCADA, QUADRADA, DIAMETRO 5/8"                                                                                                                                                                                                                                                                                                                                                                                                                                                                    </v>
          </cell>
          <cell r="C11258" t="str">
            <v xml:space="preserve">UN    </v>
          </cell>
          <cell r="D11258">
            <v>2.77</v>
          </cell>
        </row>
        <row r="11259">
          <cell r="A11259">
            <v>4339</v>
          </cell>
          <cell r="B11259" t="str">
            <v xml:space="preserve">PORCA ZINCADA, SEXTAVADA, DIAMETRO 1/2"                                                                                                                                                                                                                                                                                                                                                                                                                                                                   </v>
          </cell>
          <cell r="C11259" t="str">
            <v xml:space="preserve">UN    </v>
          </cell>
          <cell r="D11259">
            <v>0.59</v>
          </cell>
        </row>
        <row r="11260">
          <cell r="A11260">
            <v>39997</v>
          </cell>
          <cell r="B11260" t="str">
            <v xml:space="preserve">PORCA ZINCADA, SEXTAVADA, DIAMETRO 1/4"                                                                                                                                                                                                                                                                                                                                                                                                                                                                   </v>
          </cell>
          <cell r="C11260" t="str">
            <v xml:space="preserve">UN    </v>
          </cell>
          <cell r="D11260">
            <v>0.33</v>
          </cell>
        </row>
        <row r="11261">
          <cell r="A11261">
            <v>11971</v>
          </cell>
          <cell r="B11261" t="str">
            <v xml:space="preserve">PORCA ZINCADA, SEXTAVADA, DIAMETRO 1"                                                                                                                                                                                                                                                                                                                                                                                                                                                                     </v>
          </cell>
          <cell r="C11261" t="str">
            <v xml:space="preserve">UN    </v>
          </cell>
          <cell r="D11261">
            <v>4.59</v>
          </cell>
        </row>
        <row r="11262">
          <cell r="A11262">
            <v>4342</v>
          </cell>
          <cell r="B11262" t="str">
            <v xml:space="preserve">PORCA ZINCADA, SEXTAVADA, DIAMETRO 3/8"                                                                                                                                                                                                                                                                                                                                                                                                                                                                   </v>
          </cell>
          <cell r="C11262" t="str">
            <v xml:space="preserve">UN    </v>
          </cell>
          <cell r="D11262">
            <v>0.24</v>
          </cell>
        </row>
        <row r="11263">
          <cell r="A11263">
            <v>4330</v>
          </cell>
          <cell r="B11263" t="str">
            <v xml:space="preserve">PORCA ZINCADA, SEXTAVADA, DIAMETRO 5/16"                                                                                                                                                                                                                                                                                                                                                                                                                                                                  </v>
          </cell>
          <cell r="C11263" t="str">
            <v xml:space="preserve">UN    </v>
          </cell>
          <cell r="D11263">
            <v>0.16</v>
          </cell>
        </row>
        <row r="11264">
          <cell r="A11264">
            <v>4340</v>
          </cell>
          <cell r="B11264" t="str">
            <v xml:space="preserve">PORCA ZINCADA, SEXTAVADA, DIAMETRO 5/8"                                                                                                                                                                                                                                                                                                                                                                                                                                                                   </v>
          </cell>
          <cell r="C11264" t="str">
            <v xml:space="preserve">UN    </v>
          </cell>
          <cell r="D11264">
            <v>1.28</v>
          </cell>
        </row>
        <row r="11265">
          <cell r="A11265">
            <v>5088</v>
          </cell>
          <cell r="B11265" t="str">
            <v xml:space="preserve">PORTA CADEADO EM ACO GALVANIZADO, COMPRIMENTO DE 3 1/2"                                                                                                                                                                                                                                                                                                                                                                                                                                                   </v>
          </cell>
          <cell r="C11265" t="str">
            <v xml:space="preserve">UN    </v>
          </cell>
          <cell r="D11265">
            <v>6.49</v>
          </cell>
        </row>
        <row r="11266">
          <cell r="A11266">
            <v>11154</v>
          </cell>
          <cell r="B11266" t="str">
            <v xml:space="preserve">PORTA CORTA-FOGO SIMPLES PARA SAIDA DE EMERGENCIA, 1 FOLHA DE ABRIR, 5 CM, ACABAMENTO NATURAL / SEM PINTURA, COM FECHADURA TIPO TRINCO, DOBRADICAS E BATENTE, VAO LUZ DE 90 X 210 CM, CLASSE P-90 (NBR 11742)                                                                                                                                                                                                                                                                                             </v>
          </cell>
          <cell r="C11266" t="str">
            <v xml:space="preserve">UN    </v>
          </cell>
          <cell r="D11266">
            <v>1447.71</v>
          </cell>
        </row>
        <row r="11267">
          <cell r="A11267">
            <v>4989</v>
          </cell>
          <cell r="B11267" t="str">
            <v xml:space="preserve">PORTA DE ABRIR / GIRO, DE MADEIRA FOLHA MEDIA (NBR 15930) DE 1000 X 2100 MM, DE 35 MM A 40 MM DE ESPESSURA, NUCLEO SEMI-SOLIDO (SARRAFEADO), CAPA LISA EM HDF, ACABAMENTO EM LAMINADO NATURAL PARA VERNIZ                                                                                                                                                                                                                                                                                                 </v>
          </cell>
          <cell r="C11267" t="str">
            <v xml:space="preserve">UN    </v>
          </cell>
          <cell r="D11267">
            <v>300.68</v>
          </cell>
        </row>
        <row r="11268">
          <cell r="A11268">
            <v>4982</v>
          </cell>
          <cell r="B11268" t="str">
            <v xml:space="preserve">PORTA DE ABRIR / GIRO, DE MADEIRA FOLHA MEDIA (NBR 15930) DE 1000 X 2100 MM, DE 35 MM A 40 MM DE ESPESSURA, NUCLEO SEMI-SOLIDO (SARRAFEADO), CAPA LISA EM HDF, ACABAMENTO EM PRIMER PARA PINTURA                                                                                                                                                                                                                                                                                                          </v>
          </cell>
          <cell r="C11268" t="str">
            <v xml:space="preserve">UN    </v>
          </cell>
          <cell r="D11268">
            <v>282.02</v>
          </cell>
        </row>
        <row r="11269">
          <cell r="A11269">
            <v>4962</v>
          </cell>
          <cell r="B11269" t="str">
            <v xml:space="preserve">PORTA DE ABRIR / GIRO, DE MADEIRA FOLHA MEDIA (NBR 15930) DE 700 X 2100 MM, DE 35 MM A 40 MM DE ESPESSURA, NUCLEO SEMI-SOLIDO (SARRAFEADO), CAPA FRISADA EM HDF, ACABAMENTO MELAMINICO EM PADRAO MADEIRA                                                                                                                                                                                                                                                                                                  </v>
          </cell>
          <cell r="C11269" t="str">
            <v xml:space="preserve">UN    </v>
          </cell>
          <cell r="D11269">
            <v>222.41</v>
          </cell>
        </row>
        <row r="11270">
          <cell r="A11270">
            <v>4981</v>
          </cell>
          <cell r="B11270" t="str">
            <v xml:space="preserve">PORTA DE ABRIR / GIRO, DE MADEIRA FOLHA MEDIA (NBR 15930) DE 700 X 2100 MM, DE 35 MM A 40 MM DE ESPESSURA, NUCLEO SEMI-SOLIDO (SARRAFEADO), CAPA LISA EM HDF, ACABAMENTO EM LAMINADO NATURAL PARA VERNIZ                                                                                                                                                                                                                                                                                                  </v>
          </cell>
          <cell r="C11270" t="str">
            <v xml:space="preserve">UN    </v>
          </cell>
          <cell r="D11270">
            <v>198</v>
          </cell>
        </row>
        <row r="11271">
          <cell r="A11271">
            <v>4964</v>
          </cell>
          <cell r="B11271" t="str">
            <v xml:space="preserve">PORTA DE ABRIR / GIRO, DE MADEIRA FOLHA MEDIA (NBR 15930) DE 800 X 2100 MM, DE 35 MM A 40 MM DE ESPESSURA, NUCLEO SEMI-SOLIDO (SARRAFEADO), CAPA FRISADA EM HDF, ACABAMENTO MELAMINICO EM PADRAO MADEIRA                                                                                                                                                                                                                                                                                                  </v>
          </cell>
          <cell r="C11271" t="str">
            <v xml:space="preserve">UN    </v>
          </cell>
          <cell r="D11271">
            <v>251.19</v>
          </cell>
        </row>
        <row r="11272">
          <cell r="A11272">
            <v>4992</v>
          </cell>
          <cell r="B11272" t="str">
            <v xml:space="preserve">PORTA DE ABRIR / GIRO, DE MADEIRA FOLHA MEDIA (NBR 15930) DE 800 X 2100 MM, DE 35 MM A 40 MM DE ESPESSURA, NUCLEO SEMI-SOLIDO (SARRAFEADO), CAPA LISA EM HDF, ACABAMENTO EM LAMINADO NATURAL PARA VERNIZ                                                                                                                                                                                                                                                                                                  </v>
          </cell>
          <cell r="C11272" t="str">
            <v xml:space="preserve">UN    </v>
          </cell>
          <cell r="D11272">
            <v>245.36</v>
          </cell>
        </row>
        <row r="11273">
          <cell r="A11273">
            <v>4987</v>
          </cell>
          <cell r="B11273" t="str">
            <v xml:space="preserve">PORTA DE ABRIR / GIRO, DE MADEIRA FOLHA MEDIA (NBR 15930) DE 900 X 2100 MM, DE 35 MM A 40 MM DE ESPESSURA, NUCLEO SEMI-SOLIDO (SARRAFEADO), CAPA LISA EM HDF, ACABAMENTO EM LAMINADO NATURAL PARA VERNIZ                                                                                                                                                                                                                                                                                                  </v>
          </cell>
          <cell r="C11273" t="str">
            <v xml:space="preserve">UN    </v>
          </cell>
          <cell r="D11273">
            <v>280.70999999999998</v>
          </cell>
        </row>
        <row r="11274">
          <cell r="A11274">
            <v>4930</v>
          </cell>
          <cell r="B11274" t="str">
            <v xml:space="preserve">PORTA DE ABRIR / GIRO, EM GRADIL FERRO, COM BARRA CHATA 3 CM X 1/4", COM REQUADRO E GUARNICAO - COMPLETO - ACABAMENTO NATURAL                                                                                                                                                                                                                                                                                                                                                                             </v>
          </cell>
          <cell r="C11274" t="str">
            <v xml:space="preserve">M2    </v>
          </cell>
          <cell r="D11274">
            <v>613.20000000000005</v>
          </cell>
        </row>
        <row r="11275">
          <cell r="A11275">
            <v>4998</v>
          </cell>
          <cell r="B11275" t="str">
            <v xml:space="preserve">PORTA DE ABRIR / GIRO, EM MADEIRA MACICA (ANGELIM OU EQUIVALENTE REGIONAL), QUALQUER DESENHO (VERTICAL/DIAGONAL/HORIZ.), E = *3,5* CM, DIMENSOES 2,10 X 0,70 (SOMENTE FOLHA DE PORTA, ACABAMENTO NATURAL)                                                                                                                                                                                                                                                                                                 </v>
          </cell>
          <cell r="C11275" t="str">
            <v xml:space="preserve">M2    </v>
          </cell>
          <cell r="D11275">
            <v>654.91999999999996</v>
          </cell>
        </row>
        <row r="11276">
          <cell r="A11276">
            <v>39021</v>
          </cell>
          <cell r="B11276" t="str">
            <v xml:space="preserve">PORTA DE ABRIR EM ACO, COM DIVISAO HORIZONTAL PARA VIDROS, 90 X 210 CM, COM FUNDO ANTICORROSIVO/PRIMER DE PROTECAO, INCLUI FECHADURA, MACANETA E PARAFUSO, SEM GUARNICAO/ALIZAR/VISTA, VIDROS NAO INCLUSOS                                                                                                                                                                                                                                                                                                </v>
          </cell>
          <cell r="C11276" t="str">
            <v xml:space="preserve">UN    </v>
          </cell>
          <cell r="D11276">
            <v>651.98</v>
          </cell>
        </row>
        <row r="11277">
          <cell r="A11277">
            <v>39022</v>
          </cell>
          <cell r="B11277" t="str">
            <v xml:space="preserve">PORTA DE ABRIR EM ACO, TIPO VENEZIANA, 90 X 210 CM, COM FUNDO ANTICORROSIVO / PRIMER DE PROTECAO, INCLUI FECHADURA, MACANETA E PARAFUSOS, SEM GUARNICAO/ALIZAR/VISTA                                                                                                                                                                                                                                                                                                                                      </v>
          </cell>
          <cell r="C11277" t="str">
            <v xml:space="preserve">UN    </v>
          </cell>
          <cell r="D11277">
            <v>584</v>
          </cell>
        </row>
        <row r="11278">
          <cell r="A11278">
            <v>39024</v>
          </cell>
          <cell r="B11278" t="str">
            <v xml:space="preserve">PORTA DE ABRIR EM ALUMINIO COM DIVISAO HORIZONTAL PARA VIDROS, ACABAMENTO ANODIZADO NATURAL, VIDROS INCLUSOS, SEM GUARNICAO/ALIZAR/VISTA, 87 CM X 210 CM                                                                                                                                                                                                                                                                                                                                                  </v>
          </cell>
          <cell r="C11278" t="str">
            <v xml:space="preserve">UN    </v>
          </cell>
          <cell r="D11278">
            <v>725.15</v>
          </cell>
        </row>
        <row r="11279">
          <cell r="A11279">
            <v>4914</v>
          </cell>
          <cell r="B11279" t="str">
            <v xml:space="preserve">PORTA DE ABRIR EM ALUMINIO COM LAMBRI HORIZONTAL/LAMINADA, ACABAMENTO ANODIZADO NATURAL, SEM GUARNICAO/ALIZAR/VISTA                                                                                                                                                                                                                                                                                                                                                                                       </v>
          </cell>
          <cell r="C11279" t="str">
            <v xml:space="preserve">M2    </v>
          </cell>
          <cell r="D11279">
            <v>587.97</v>
          </cell>
        </row>
        <row r="11280">
          <cell r="A11280">
            <v>4917</v>
          </cell>
          <cell r="B11280" t="str">
            <v xml:space="preserve">PORTA DE ABRIR EM ALUMINIO TIPO VENEZIANA, ACABAMENTO ANODIZADO NATURAL, SEM GUARNICAO/ALIZAR/VISTA                                                                                                                                                                                                                                                                                                                                                                                                       </v>
          </cell>
          <cell r="C11280" t="str">
            <v xml:space="preserve">M2    </v>
          </cell>
          <cell r="D11280">
            <v>406.06</v>
          </cell>
        </row>
        <row r="11281">
          <cell r="A11281">
            <v>39025</v>
          </cell>
          <cell r="B11281" t="str">
            <v xml:space="preserve">PORTA DE ABRIR, TIPO VENEZIANA, EM ALUMINIO, ACABAMENTO ANODIZADO NATURAL, 90 CM X 210 CM (LARGURA X ALTURA), SEM GUARNICAO/ALIZAR/VISTA                                                                                                                                                                                                                                                                                                                                                                  </v>
          </cell>
          <cell r="C11281" t="str">
            <v xml:space="preserve">UN    </v>
          </cell>
          <cell r="D11281">
            <v>743.57</v>
          </cell>
        </row>
        <row r="11282">
          <cell r="A11282">
            <v>4922</v>
          </cell>
          <cell r="B11282" t="str">
            <v xml:space="preserve">PORTA DE CORRER EM ALUMINIO, DUAS FOLHAS MOVEIS COM VIDRO, FECHADURA E PUXADOR EMBUTIDO, ACABAMENTO ANODIZADO NATURAL, SEM GUARNICAO/ALIZAR/VISTA                                                                                                                                                                                                                                                                                                                                                         </v>
          </cell>
          <cell r="C11282" t="str">
            <v xml:space="preserve">M2    </v>
          </cell>
          <cell r="D11282">
            <v>376.66</v>
          </cell>
        </row>
        <row r="11283">
          <cell r="A11283">
            <v>4911</v>
          </cell>
          <cell r="B11283" t="str">
            <v xml:space="preserve">PORTA DE ENROLAR MANUAL COMPLETA, ARTICULADA RAIADA LARGA, EM ACO GALVANIZADO NATURAL, CHAPA NUMERO 24 (SEM INSTALACAO)                                                                                                                                                                                                                                                                                                                                                                                   </v>
          </cell>
          <cell r="C11283" t="str">
            <v xml:space="preserve">M2    </v>
          </cell>
          <cell r="D11283">
            <v>316.39999999999998</v>
          </cell>
        </row>
        <row r="11284">
          <cell r="A11284">
            <v>37518</v>
          </cell>
          <cell r="B11284" t="str">
            <v xml:space="preserve">PORTA DE ENROLAR MANUAL COMPLETA, PERFIL MEIA CANA CEGA, EM ACO GALVANIZADO COM PINTURA ELETROSTATICA, CHAPA NUMERO 24" (SEM INSTALACAO)                                                                                                                                                                                                                                                                                                                                                                  </v>
          </cell>
          <cell r="C11284" t="str">
            <v xml:space="preserve">M2    </v>
          </cell>
          <cell r="D11284">
            <v>514.15</v>
          </cell>
        </row>
        <row r="11285">
          <cell r="A11285">
            <v>4910</v>
          </cell>
          <cell r="B11285" t="str">
            <v xml:space="preserve">PORTA DE ENROLAR MANUAL COMPLETA, PERFIL MEIA CANA CEGA, EM ACO GALVANIZADO NATURAL, CHAPA NUMERO 24 (SEM INSTALACAO)                                                                                                                                                                                                                                                                                                                                                                                     </v>
          </cell>
          <cell r="C11285" t="str">
            <v xml:space="preserve">M2    </v>
          </cell>
          <cell r="D11285">
            <v>433.43</v>
          </cell>
        </row>
        <row r="11286">
          <cell r="A11286">
            <v>4943</v>
          </cell>
          <cell r="B11286" t="str">
            <v xml:space="preserve">PORTA DE ENROLAR MANUAL COMPLETA, PERFIL MEIA CANA VAZADA TIJOLINHO, EM ACO GALVANIZADO NATURAL, CHAPA NUMERO 24 (SEM INSTALACAO)                                                                                                                                                                                                                                                                                                                                                                         </v>
          </cell>
          <cell r="C11286" t="str">
            <v xml:space="preserve">M2    </v>
          </cell>
          <cell r="D11286">
            <v>645.71</v>
          </cell>
        </row>
        <row r="11287">
          <cell r="A11287">
            <v>5002</v>
          </cell>
          <cell r="B11287" t="str">
            <v xml:space="preserve">PORTA DE MADEIRA QUADRICULADA PARA VIDRO, DE CORRER (EUCALIPTO OU EQUIVALENTE REGIONAL), E = *3,5* CM                                                                                                                                                                                                                                                                                                                                                                                                     </v>
          </cell>
          <cell r="C11287" t="str">
            <v xml:space="preserve">M2    </v>
          </cell>
          <cell r="D11287">
            <v>477.42</v>
          </cell>
        </row>
        <row r="11288">
          <cell r="A11288">
            <v>4977</v>
          </cell>
          <cell r="B11288" t="str">
            <v xml:space="preserve">PORTA DE MADEIRA TIPO VENEZIANA (EUCALIPTO OU EQUIVALENTE REGIONAL), E = *3,5* CM                                                                                                                                                                                                                                                                                                                                                                                                                         </v>
          </cell>
          <cell r="C11288" t="str">
            <v xml:space="preserve">M2    </v>
          </cell>
          <cell r="D11288">
            <v>322.27999999999997</v>
          </cell>
        </row>
        <row r="11289">
          <cell r="A11289">
            <v>5028</v>
          </cell>
          <cell r="B11289" t="str">
            <v xml:space="preserve">PORTA DE MADEIRA-DE-LEI QUADRICULADA PARA VIDRO, DE CORRER (ANGELIM OU EQUIVALENTE REGIONAL), E = *3,5* CM                                                                                                                                                                                                                                                                                                                                                                                                </v>
          </cell>
          <cell r="C11289" t="str">
            <v xml:space="preserve">M2    </v>
          </cell>
          <cell r="D11289">
            <v>788.56</v>
          </cell>
        </row>
        <row r="11290">
          <cell r="A11290">
            <v>4969</v>
          </cell>
          <cell r="B11290" t="str">
            <v xml:space="preserve">PORTA DE MADEIRA-DE-LEI TIPO VENEZIANA (ANGELIM OU EQUIVALENTE REGIONAL), E = *3,5* CM                                                                                                                                                                                                                                                                                                                                                                                                                    </v>
          </cell>
          <cell r="C11290" t="str">
            <v xml:space="preserve">M2    </v>
          </cell>
          <cell r="D11290">
            <v>455.8</v>
          </cell>
        </row>
        <row r="11291">
          <cell r="A11291">
            <v>11364</v>
          </cell>
          <cell r="B11291" t="str">
            <v xml:space="preserve">PORTA DE MADEIRA, FOLHA LEVE (NBR 15930) DE 600 X 2100 MM, DE 35 MM A 40 MM DE ESPESSURA, NUCLEO COLMEIA, CAPA LISA EM HDF, ACABAMENTO EM PRIMER PARA PINTURA                                                                                                                                                                                                                                                                                                                                             </v>
          </cell>
          <cell r="C11291" t="str">
            <v xml:space="preserve">UN    </v>
          </cell>
          <cell r="D11291">
            <v>170.1</v>
          </cell>
        </row>
        <row r="11292">
          <cell r="A11292">
            <v>11365</v>
          </cell>
          <cell r="B11292" t="str">
            <v xml:space="preserve">PORTA DE MADEIRA, FOLHA LEVE (NBR 15930) DE 700 X 2100 MM, DE 35 MM A 40 MM DE ESPESSURA, NUCLEO COLMEIA, CAPA LISA EM HDF, ACABAMENTO EM PRIMER PARA PINTURA                                                                                                                                                                                                                                                                                                                                             </v>
          </cell>
          <cell r="C11292" t="str">
            <v xml:space="preserve">UN    </v>
          </cell>
          <cell r="D11292">
            <v>176.52</v>
          </cell>
        </row>
        <row r="11293">
          <cell r="A11293">
            <v>11366</v>
          </cell>
          <cell r="B11293" t="str">
            <v xml:space="preserve">PORTA DE MADEIRA, FOLHA LEVE (NBR 15930) DE 800 X 2100 MM, DE 35 MM A 40 MM DE ESPESSURA, NUCLEO COLMEIA, CAPA LISA EM HDF, ACABAMENTO EM PRIMER PARA PINTURA                                                                                                                                                                                                                                                                                                                                             </v>
          </cell>
          <cell r="C11293" t="str">
            <v xml:space="preserve">UN    </v>
          </cell>
          <cell r="D11293">
            <v>187.64</v>
          </cell>
        </row>
        <row r="11294">
          <cell r="A11294">
            <v>43777</v>
          </cell>
          <cell r="B11294" t="str">
            <v xml:space="preserve">PORTA DE MADEIRA, FOLHA LEVE (NBR 15930), DE 600 X 2100 MM, E = 35 MM, NUCLEO COLMEIA, CAPA LISA EM HDF, ACABAMENTO MELAMINICO EM PADRAO MADEIRA                                                                                                                                                                                                                                                                                                                                                          </v>
          </cell>
          <cell r="C11294" t="str">
            <v xml:space="preserve">UN    </v>
          </cell>
          <cell r="D11294">
            <v>220.41</v>
          </cell>
        </row>
        <row r="11295">
          <cell r="A11295">
            <v>20322</v>
          </cell>
          <cell r="B11295" t="str">
            <v xml:space="preserve">PORTA DE MADEIRA, FOLHA MEDIA (NBR 15930) DE 600 X 2100 MM, DE 35 MM A 40 MM DE ESPESSURA, NUCLEO SEMI-SOLIDO (SARRAFEADO), CAPA FRISADA EM HDF, ACABAMENTO MELAMINICO EM PADRAO MADEIRA                                                                                                                                                                                                                                                                                                                  </v>
          </cell>
          <cell r="C11295" t="str">
            <v xml:space="preserve">UN    </v>
          </cell>
          <cell r="D11295">
            <v>204.61</v>
          </cell>
        </row>
        <row r="11296">
          <cell r="A11296">
            <v>10553</v>
          </cell>
          <cell r="B11296" t="str">
            <v xml:space="preserve">PORTA DE MADEIRA, FOLHA MEDIA (NBR 15930) DE 600 X 2100 MM, DE 35 MM A 40 MM DE ESPESSURA, NUCLEO SEMI-SOLIDO (SARRAFEADO), CAPA LISA EM HDF, ACABAMENTO EM PRIMER PARA PINTURA                                                                                                                                                                                                                                                                                                                           </v>
          </cell>
          <cell r="C11296" t="str">
            <v xml:space="preserve">UN    </v>
          </cell>
          <cell r="D11296">
            <v>185.78</v>
          </cell>
        </row>
        <row r="11297">
          <cell r="A11297">
            <v>5020</v>
          </cell>
          <cell r="B11297" t="str">
            <v xml:space="preserve">PORTA DE MADEIRA, FOLHA MEDIA (NBR 15930) DE 600 X 2100 MM, DE 35 MM A 40 MM DE ESPESSURA, NUCLEO SEMI-SOLIDO (SARRAFEADO), CAPA LISA EM HDF, ACABAMENTO LAMINADO NATURAL PARA VERNIZ                                                                                                                                                                                                                                                                                                                     </v>
          </cell>
          <cell r="C11297" t="str">
            <v xml:space="preserve">UN    </v>
          </cell>
          <cell r="D11297">
            <v>195.87</v>
          </cell>
        </row>
        <row r="11298">
          <cell r="A11298">
            <v>10554</v>
          </cell>
          <cell r="B11298" t="str">
            <v xml:space="preserve">PORTA DE MADEIRA, FOLHA MEDIA (NBR 15930) DE 700 X 2100 MM, DE 35 MM A 40 MM DE ESPESSURA, NUCLEO SEMI-SOLIDO (SARRAFEADO), CAPA LISA EM HDF, ACABAMENTO EM PRIMER PARA PINTURA                                                                                                                                                                                                                                                                                                                           </v>
          </cell>
          <cell r="C11298" t="str">
            <v xml:space="preserve">UN    </v>
          </cell>
          <cell r="D11298">
            <v>187.43</v>
          </cell>
        </row>
        <row r="11299">
          <cell r="A11299">
            <v>10555</v>
          </cell>
          <cell r="B11299" t="str">
            <v xml:space="preserve">PORTA DE MADEIRA, FOLHA MEDIA (NBR 15930) DE 800 X 2100 MM, DE 35 MM A 40 MM DE ESPESSURA, NUCLEO SEMI-SOLIDO (SARRAFEADO), CAPA LISA EM HDF, ACABAMENTO EM PRIMER PARA PINTURA                                                                                                                                                                                                                                                                                                                           </v>
          </cell>
          <cell r="C11299" t="str">
            <v xml:space="preserve">UN    </v>
          </cell>
          <cell r="D11299">
            <v>204.4</v>
          </cell>
        </row>
        <row r="11300">
          <cell r="A11300">
            <v>10556</v>
          </cell>
          <cell r="B11300" t="str">
            <v xml:space="preserve">PORTA DE MADEIRA, FOLHA MEDIA (NBR 15930) DE 900 X 2100 MM, DE 35 MM A 40 MM DE ESPESSURA, NUCLEO SEMI-SOLIDO (SARRAFEADO), CAPA LISA EM HDF, ACABAMENTO EM PRIMER PARA PINTURA                                                                                                                                                                                                                                                                                                                           </v>
          </cell>
          <cell r="C11300" t="str">
            <v xml:space="preserve">UN    </v>
          </cell>
          <cell r="D11300">
            <v>271.77</v>
          </cell>
        </row>
        <row r="11301">
          <cell r="A11301">
            <v>39502</v>
          </cell>
          <cell r="B11301" t="str">
            <v xml:space="preserve">PORTA DE MADEIRA, FOLHA PESADA (NBR 15930) DE 800 X 2100 MM, DE 40 MM A 45 MM DE ESPESSURA, NUCLEO SOLIDO, CAPA LISA EM HDF, ACABAMENTO EM LAMINADO NATURAL PARA VERNIZ                                                                                                                                                                                                                                                                                                                                   </v>
          </cell>
          <cell r="C11301" t="str">
            <v xml:space="preserve">UN    </v>
          </cell>
          <cell r="D11301">
            <v>381.63</v>
          </cell>
        </row>
        <row r="11302">
          <cell r="A11302">
            <v>39504</v>
          </cell>
          <cell r="B11302" t="str">
            <v xml:space="preserve">PORTA DE MADEIRA, FOLHA PESADA (NBR 15930) DE 800 X 2100 MM, DE 40 MM A 45 MM DE ESPESSURA, NUCLEO SOLIDO, CAPA LISA EM HDF, ACABAMENTO EM PRIMER PARA PINTURA                                                                                                                                                                                                                                                                                                                                            </v>
          </cell>
          <cell r="C11302" t="str">
            <v xml:space="preserve">UN    </v>
          </cell>
          <cell r="D11302">
            <v>422.01</v>
          </cell>
        </row>
        <row r="11303">
          <cell r="A11303">
            <v>39503</v>
          </cell>
          <cell r="B11303" t="str">
            <v xml:space="preserve">PORTA DE MADEIRA, FOLHA PESADA (NBR 15930) DE 900 X 2100 MM, DE 40 MM A 45 MM DE ESPESSURA, NUCLEO SOLIDO, CAPA LISA EM HDF, ACABAMENTO EM LAMINADO NATURAL PARA VERNIZ                                                                                                                                                                                                                                                                                                                                   </v>
          </cell>
          <cell r="C11303" t="str">
            <v xml:space="preserve">UN    </v>
          </cell>
          <cell r="D11303">
            <v>444.15</v>
          </cell>
        </row>
        <row r="11304">
          <cell r="A11304">
            <v>39505</v>
          </cell>
          <cell r="B11304" t="str">
            <v xml:space="preserve">PORTA DE MADEIRA, FOLHA PESADA (NBR 15930) DE 900 X 2100 MM, DE 40 MM A 45 MM DE ESPESSURA, NUCLEO SOLIDO, CAPA LISA EM HDF, ACABAMENTO EM PRIMER PARA PINTURA                                                                                                                                                                                                                                                                                                                                            </v>
          </cell>
          <cell r="C11304" t="str">
            <v xml:space="preserve">UN    </v>
          </cell>
          <cell r="D11304">
            <v>478.64</v>
          </cell>
        </row>
        <row r="11305">
          <cell r="A11305">
            <v>44471</v>
          </cell>
          <cell r="B11305" t="str">
            <v xml:space="preserve">PORTA DENTE PARA  FRESADORA                                                                                                                                                                                                                                                                                                                                                                                                                                                                               </v>
          </cell>
          <cell r="C11305" t="str">
            <v xml:space="preserve">UN    </v>
          </cell>
          <cell r="D11305">
            <v>516.87</v>
          </cell>
        </row>
        <row r="11306">
          <cell r="A11306">
            <v>4944</v>
          </cell>
          <cell r="B11306" t="str">
            <v xml:space="preserve">PORTA GRADE DE ENROLAR MANUAL COMPLETA, PERFIL TUBULAR TIJOLINHO 3/4 ", EM ACO GALVANIZADO NATURAL (SEM INSTALACAO)                                                                                                                                                                                                                                                                                                                                                                                       </v>
          </cell>
          <cell r="C11306" t="str">
            <v xml:space="preserve">M2    </v>
          </cell>
          <cell r="D11306">
            <v>965.34</v>
          </cell>
        </row>
        <row r="11307">
          <cell r="A11307">
            <v>21102</v>
          </cell>
          <cell r="B11307" t="str">
            <v xml:space="preserve">PORTA TOALHA BANHO EM METAL CROMADO, TIPO BARRA                                                                                                                                                                                                                                                                                                                                                                                                                                                           </v>
          </cell>
          <cell r="C11307" t="str">
            <v xml:space="preserve">UN    </v>
          </cell>
          <cell r="D11307">
            <v>44.05</v>
          </cell>
        </row>
        <row r="11308">
          <cell r="A11308">
            <v>21101</v>
          </cell>
          <cell r="B11308" t="str">
            <v xml:space="preserve">PORTA TOALHA ROSTO EM METAL CROMADO, TIPO ARGOLA                                                                                                                                                                                                                                                                                                                                                                                                                                                          </v>
          </cell>
          <cell r="C11308" t="str">
            <v xml:space="preserve">UN    </v>
          </cell>
          <cell r="D11308">
            <v>28.29</v>
          </cell>
        </row>
        <row r="11309">
          <cell r="A11309">
            <v>34713</v>
          </cell>
          <cell r="B11309" t="str">
            <v xml:space="preserve">PORTA VIDRO TEMPERADO INCOLOR, 2 FOLHAS DE CORRER, E = 10 MM (SEM FERRAGENS E SEM COLOCACAO)                                                                                                                                                                                                                                                                                                                                                                                                              </v>
          </cell>
          <cell r="C11309" t="str">
            <v xml:space="preserve">M2    </v>
          </cell>
          <cell r="D11309">
            <v>520.91999999999996</v>
          </cell>
        </row>
        <row r="11310">
          <cell r="A11310">
            <v>37563</v>
          </cell>
          <cell r="B11310" t="str">
            <v xml:space="preserve">PORTAO BASCULANTE, MANUAL, EM ACO GALVANIZADO, CHAPA 26, TIPO LAMBRIL, COM REQUADRO, ACABAMENTO NATURAL                                                                                                                                                                                                                                                                                                                                                                                                   </v>
          </cell>
          <cell r="C11310" t="str">
            <v xml:space="preserve">M2    </v>
          </cell>
          <cell r="D11310">
            <v>674.74</v>
          </cell>
        </row>
        <row r="11311">
          <cell r="A11311">
            <v>4948</v>
          </cell>
          <cell r="B11311" t="str">
            <v xml:space="preserve">PORTAO DE ABRIR / GIRO, EM GRADIL DE METALON REDONDO DE 3/4" VERTICAL, COM REQUADRO, ACABAMENTO NATURAL - COMPLETO                                                                                                                                                                                                                                                                                                                                                                                        </v>
          </cell>
          <cell r="C11311" t="str">
            <v xml:space="preserve">M2    </v>
          </cell>
          <cell r="D11311">
            <v>587.04</v>
          </cell>
        </row>
        <row r="11312">
          <cell r="A11312">
            <v>37561</v>
          </cell>
          <cell r="B11312" t="str">
            <v xml:space="preserve">PORTAO DE CORRER EM CHAPA TIPO PAINEL LAMBRIL QUADRADO, COM PORTA SOCIAL COMPLETA INCLUIDA, COM REQUADRO, ACABAMENTO NATURAL, COM TRILHOS E ROLDANAS                                                                                                                                                                                                                                                                                                                                                      </v>
          </cell>
          <cell r="C11312" t="str">
            <v xml:space="preserve">M2    </v>
          </cell>
          <cell r="D11312">
            <v>547.5</v>
          </cell>
        </row>
        <row r="11313">
          <cell r="A11313">
            <v>37562</v>
          </cell>
          <cell r="B11313" t="str">
            <v xml:space="preserve">PORTAO DE CORRER EM GRADIL FIXO DE BARRA DE FERRO CHATA DE 3 X 1/4" NA VERTICAL, SEM REQUADRO, ACABAMENTO NATURAL, COM TRILHOS E ROLDANAS                                                                                                                                                                                                                                                                                                                                                                 </v>
          </cell>
          <cell r="C11313" t="str">
            <v xml:space="preserve">M2    </v>
          </cell>
          <cell r="D11313">
            <v>717.83</v>
          </cell>
        </row>
        <row r="11314">
          <cell r="A11314">
            <v>14164</v>
          </cell>
          <cell r="B11314" t="str">
            <v xml:space="preserve">POSTE CONICO CONTINUO EM ACO GALVANIZADO, CURVO, BRACO DUPLO, ENGASTADO, H = 9 M, DIAMETRO INFERIOR/BASE = *135* MM                                                                                                                                                                                                                                                                                                                                                                                       </v>
          </cell>
          <cell r="C11314" t="str">
            <v xml:space="preserve">UN    </v>
          </cell>
          <cell r="D11314">
            <v>1836.36</v>
          </cell>
        </row>
        <row r="11315">
          <cell r="A11315">
            <v>14163</v>
          </cell>
          <cell r="B11315" t="str">
            <v xml:space="preserve">POSTE CONICO CONTINUO EM ACO GALVANIZADO, CURVO, BRACO DUPLO, FLANGEADO, H = 9 M, DIAMETRO INFERIOR = *135* MM                                                                                                                                                                                                                                                                                                                                                                                            </v>
          </cell>
          <cell r="C11315" t="str">
            <v xml:space="preserve">UN    </v>
          </cell>
          <cell r="D11315">
            <v>2087.14</v>
          </cell>
        </row>
        <row r="11316">
          <cell r="A11316">
            <v>5051</v>
          </cell>
          <cell r="B11316" t="str">
            <v xml:space="preserve">POSTE CONICO CONTINUO EM ACO GALVANIZADO, CURVO, BRACO SIMPLES, ENGASTADO, H = 9 M, DIAMETRO INFERIOR = *135* MM                                                                                                                                                                                                                                                                                                                                                                                          </v>
          </cell>
          <cell r="C11316" t="str">
            <v xml:space="preserve">UN    </v>
          </cell>
          <cell r="D11316">
            <v>1775.08</v>
          </cell>
        </row>
        <row r="11317">
          <cell r="A11317">
            <v>5052</v>
          </cell>
          <cell r="B11317" t="str">
            <v xml:space="preserve">POSTE CONICO CONTINUO EM ACO GALVANIZADO, CURVO, BRACO SIMPLES, FLANGEADO, H = 7 M, DIAMETRO INFERIOR = *125* MM                                                                                                                                                                                                                                                                                                                                                                                          </v>
          </cell>
          <cell r="C11317" t="str">
            <v xml:space="preserve">UN    </v>
          </cell>
          <cell r="D11317">
            <v>1322.54</v>
          </cell>
        </row>
        <row r="11318">
          <cell r="A11318">
            <v>14162</v>
          </cell>
          <cell r="B11318" t="str">
            <v xml:space="preserve">POSTE CONICO CONTINUO EM ACO GALVANIZADO, CURVO, BRACO SIMPLES, FLANGEADO, H = 9 M, DIAMETRO INFERIOR = *135* MM                                                                                                                                                                                                                                                                                                                                                                                          </v>
          </cell>
          <cell r="C11318" t="str">
            <v xml:space="preserve">UN    </v>
          </cell>
          <cell r="D11318">
            <v>1772.51</v>
          </cell>
        </row>
        <row r="11319">
          <cell r="A11319">
            <v>14166</v>
          </cell>
          <cell r="B11319" t="str">
            <v xml:space="preserve">POSTE CONICO CONTINUO EM ACO GALVANIZADO, RETO, ENGASTADO, H = 7 M, DIAMETRO INFERIOR = *125* MM                                                                                                                                                                                                                                                                                                                                                                                                          </v>
          </cell>
          <cell r="C11319" t="str">
            <v xml:space="preserve">UN    </v>
          </cell>
          <cell r="D11319">
            <v>1339.33</v>
          </cell>
        </row>
        <row r="11320">
          <cell r="A11320">
            <v>14165</v>
          </cell>
          <cell r="B11320" t="str">
            <v xml:space="preserve">POSTE CONICO CONTINUO EM ACO GALVANIZADO, RETO, ENGASTADO, H = 9 M, DIAMETRO INFERIOR = *145* MM                                                                                                                                                                                                                                                                                                                                                                                                          </v>
          </cell>
          <cell r="C11320" t="str">
            <v xml:space="preserve">UN    </v>
          </cell>
          <cell r="D11320">
            <v>1855.46</v>
          </cell>
        </row>
        <row r="11321">
          <cell r="A11321">
            <v>5050</v>
          </cell>
          <cell r="B11321" t="str">
            <v xml:space="preserve">POSTE CONICO CONTINUO EM ACO GALVANIZADO, RETO, FLANGEADO, H = 3 M, DIAMETRO INFERIOR = *95* MM                                                                                                                                                                                                                                                                                                                                                                                                           </v>
          </cell>
          <cell r="C11321" t="str">
            <v xml:space="preserve">UN    </v>
          </cell>
          <cell r="D11321">
            <v>456.67</v>
          </cell>
        </row>
        <row r="11322">
          <cell r="A11322">
            <v>12366</v>
          </cell>
          <cell r="B11322" t="str">
            <v xml:space="preserve">POSTE DE CONCRETO ARMADO DE SECAO CIRCULAR, EXTENSAO DE 10,00 M, RESISTENCIA DE 150 A 200 DAN, TIPO C-14                                                                                                                                                                                                                                                                                                                                                                                                  </v>
          </cell>
          <cell r="C11322" t="str">
            <v xml:space="preserve">UN    </v>
          </cell>
          <cell r="D11322">
            <v>1486.22</v>
          </cell>
        </row>
        <row r="11323">
          <cell r="A11323">
            <v>5045</v>
          </cell>
          <cell r="B11323" t="str">
            <v xml:space="preserve">POSTE DE CONCRETO ARMADO DE SECAO CIRCULAR, EXTENSAO DE 11,00 M, RESISTENCIA DE 200 A 300 DAN, TIPO C-14                                                                                                                                                                                                                                                                                                                                                                                                  </v>
          </cell>
          <cell r="C11323" t="str">
            <v xml:space="preserve">UN    </v>
          </cell>
          <cell r="D11323">
            <v>2053.13</v>
          </cell>
        </row>
        <row r="11324">
          <cell r="A11324">
            <v>5035</v>
          </cell>
          <cell r="B11324" t="str">
            <v xml:space="preserve">POSTE DE CONCRETO ARMADO DE SECAO CIRCULAR, EXTENSAO DE 11,00 M, RESISTENCIA DE 300 A 400 DAN, TIPO C-17                                                                                                                                                                                                                                                                                                                                                                                                  </v>
          </cell>
          <cell r="C11324" t="str">
            <v xml:space="preserve">UN    </v>
          </cell>
          <cell r="D11324">
            <v>2360.61</v>
          </cell>
        </row>
        <row r="11325">
          <cell r="A11325">
            <v>41180</v>
          </cell>
          <cell r="B11325" t="str">
            <v xml:space="preserve">POSTE DE CONCRETO ARMADO DE SECAO CIRCULAR, EXTENSAO DE 13,00 M, RESISTENCIA DE 1000 DAN, TIPO C-23                                                                                                                                                                                                                                                                                                                                                                                                       </v>
          </cell>
          <cell r="C11325" t="str">
            <v xml:space="preserve">UN    </v>
          </cell>
          <cell r="D11325">
            <v>5306.61</v>
          </cell>
        </row>
        <row r="11326">
          <cell r="A11326">
            <v>41181</v>
          </cell>
          <cell r="B11326" t="str">
            <v xml:space="preserve">POSTE DE CONCRETO ARMADO DE SECAO CIRCULAR, EXTENSAO DE 13,00 M, RESISTENCIA DE 1500 DAN, TIPO C-29                                                                                                                                                                                                                                                                                                                                                                                                       </v>
          </cell>
          <cell r="C11326" t="str">
            <v xml:space="preserve">UN    </v>
          </cell>
          <cell r="D11326">
            <v>7025.79</v>
          </cell>
        </row>
        <row r="11327">
          <cell r="A11327">
            <v>41182</v>
          </cell>
          <cell r="B11327" t="str">
            <v xml:space="preserve">POSTE DE CONCRETO ARMADO DE SECAO CIRCULAR, EXTENSAO DE 13,00 M, RESISTENCIA DE 2000 DAN, TIPO C-29                                                                                                                                                                                                                                                                                                                                                                                                       </v>
          </cell>
          <cell r="C11327" t="str">
            <v xml:space="preserve">UN    </v>
          </cell>
          <cell r="D11327">
            <v>10079.07</v>
          </cell>
        </row>
        <row r="11328">
          <cell r="A11328">
            <v>41183</v>
          </cell>
          <cell r="B11328" t="str">
            <v xml:space="preserve">POSTE DE CONCRETO ARMADO DE SECAO CIRCULAR, EXTENSAO DE 13,00 M, RESISTENCIA DE 2500 DAN, TIPO C-29                                                                                                                                                                                                                                                                                                                                                                                                       </v>
          </cell>
          <cell r="C11328" t="str">
            <v xml:space="preserve">UN    </v>
          </cell>
          <cell r="D11328">
            <v>12583.93</v>
          </cell>
        </row>
        <row r="11329">
          <cell r="A11329">
            <v>41184</v>
          </cell>
          <cell r="B11329" t="str">
            <v xml:space="preserve">POSTE DE CONCRETO ARMADO DE SECAO CIRCULAR, EXTENSAO DE 13,00 M, RESISTENCIA DE 3000 DAN, TIPO C-29                                                                                                                                                                                                                                                                                                                                                                                                       </v>
          </cell>
          <cell r="C11329" t="str">
            <v xml:space="preserve">UN    </v>
          </cell>
          <cell r="D11329">
            <v>19159.8</v>
          </cell>
        </row>
        <row r="11330">
          <cell r="A11330">
            <v>41185</v>
          </cell>
          <cell r="B11330" t="str">
            <v xml:space="preserve">POSTE DE CONCRETO ARMADO DE SECAO CIRCULAR, EXTENSAO DE 14,00 M, RESISTENCIA DE 1000 DAN, TIPO C-23                                                                                                                                                                                                                                                                                                                                                                                                       </v>
          </cell>
          <cell r="C11330" t="str">
            <v xml:space="preserve">UN    </v>
          </cell>
          <cell r="D11330">
            <v>7105.32</v>
          </cell>
        </row>
        <row r="11331">
          <cell r="A11331">
            <v>41186</v>
          </cell>
          <cell r="B11331" t="str">
            <v xml:space="preserve">POSTE DE CONCRETO ARMADO DE SECAO CIRCULAR, EXTENSAO DE 14,00 M, RESISTENCIA DE 1500 DAN, TIPO C-29                                                                                                                                                                                                                                                                                                                                                                                                       </v>
          </cell>
          <cell r="C11331" t="str">
            <v xml:space="preserve">UN    </v>
          </cell>
          <cell r="D11331">
            <v>9957.2800000000007</v>
          </cell>
        </row>
        <row r="11332">
          <cell r="A11332">
            <v>41187</v>
          </cell>
          <cell r="B11332" t="str">
            <v xml:space="preserve">POSTE DE CONCRETO ARMADO DE SECAO CIRCULAR, EXTENSAO DE 14,00 M, RESISTENCIA DE 2000 DAN, TIPO C-29                                                                                                                                                                                                                                                                                                                                                                                                       </v>
          </cell>
          <cell r="C11332" t="str">
            <v xml:space="preserve">UN    </v>
          </cell>
          <cell r="D11332">
            <v>13353.54</v>
          </cell>
        </row>
        <row r="11333">
          <cell r="A11333">
            <v>41188</v>
          </cell>
          <cell r="B11333" t="str">
            <v xml:space="preserve">POSTE DE CONCRETO ARMADO DE SECAO CIRCULAR, EXTENSAO DE 14,00 M, RESISTENCIA DE 2500 DAN, TIPO C-29                                                                                                                                                                                                                                                                                                                                                                                                       </v>
          </cell>
          <cell r="C11333" t="str">
            <v xml:space="preserve">UN    </v>
          </cell>
          <cell r="D11333">
            <v>17076.2</v>
          </cell>
        </row>
        <row r="11334">
          <cell r="A11334">
            <v>5036</v>
          </cell>
          <cell r="B11334" t="str">
            <v xml:space="preserve">POSTE DE CONCRETO ARMADO DE SECAO CIRCULAR, EXTENSAO DE 14,00 M, RESISTENCIA DE 300 A 400 DAN, TIPO C-17                                                                                                                                                                                                                                                                                                                                                                                                  </v>
          </cell>
          <cell r="C11334" t="str">
            <v xml:space="preserve">UN    </v>
          </cell>
          <cell r="D11334">
            <v>3621.6</v>
          </cell>
        </row>
        <row r="11335">
          <cell r="A11335">
            <v>41189</v>
          </cell>
          <cell r="B11335" t="str">
            <v xml:space="preserve">POSTE DE CONCRETO ARMADO DE SECAO CIRCULAR, EXTENSAO DE 14,00 M, RESISTENCIA DE 3000 DAN, TIPO C-29                                                                                                                                                                                                                                                                                                                                                                                                       </v>
          </cell>
          <cell r="C11335" t="str">
            <v xml:space="preserve">UN    </v>
          </cell>
          <cell r="D11335">
            <v>21953.24</v>
          </cell>
        </row>
        <row r="11336">
          <cell r="A11336">
            <v>41190</v>
          </cell>
          <cell r="B11336" t="str">
            <v xml:space="preserve">POSTE DE CONCRETO ARMADO DE SECAO CIRCULAR, EXTENSAO DE 15,00 M, RESISTENCIA DE 1000 DAN, TIPO C-23                                                                                                                                                                                                                                                                                                                                                                                                       </v>
          </cell>
          <cell r="C11336" t="str">
            <v xml:space="preserve">UN    </v>
          </cell>
          <cell r="D11336">
            <v>7634.57</v>
          </cell>
        </row>
        <row r="11337">
          <cell r="A11337">
            <v>41191</v>
          </cell>
          <cell r="B11337" t="str">
            <v xml:space="preserve">POSTE DE CONCRETO ARMADO DE SECAO CIRCULAR, EXTENSAO DE 15,00 M, RESISTENCIA DE 1500 DAN, TIPO C-29                                                                                                                                                                                                                                                                                                                                                                                                       </v>
          </cell>
          <cell r="C11337" t="str">
            <v xml:space="preserve">UN    </v>
          </cell>
          <cell r="D11337">
            <v>11707.32</v>
          </cell>
        </row>
        <row r="11338">
          <cell r="A11338">
            <v>41192</v>
          </cell>
          <cell r="B11338" t="str">
            <v xml:space="preserve">POSTE DE CONCRETO ARMADO DE SECAO CIRCULAR, EXTENSAO DE 15,00 M, RESISTENCIA DE 2000 DAN, TIPO C-29                                                                                                                                                                                                                                                                                                                                                                                                       </v>
          </cell>
          <cell r="C11338" t="str">
            <v xml:space="preserve">UN    </v>
          </cell>
          <cell r="D11338">
            <v>12204.8</v>
          </cell>
        </row>
        <row r="11339">
          <cell r="A11339">
            <v>41193</v>
          </cell>
          <cell r="B11339" t="str">
            <v xml:space="preserve">POSTE DE CONCRETO ARMADO DE SECAO CIRCULAR, EXTENSAO DE 15,00 M, RESISTENCIA DE 2500 DAN, TIPO C-29                                                                                                                                                                                                                                                                                                                                                                                                       </v>
          </cell>
          <cell r="C11339" t="str">
            <v xml:space="preserve">UN    </v>
          </cell>
          <cell r="D11339">
            <v>19942.23</v>
          </cell>
        </row>
        <row r="11340">
          <cell r="A11340">
            <v>41194</v>
          </cell>
          <cell r="B11340" t="str">
            <v xml:space="preserve">POSTE DE CONCRETO ARMADO DE SECAO CIRCULAR, EXTENSAO DE 15,00 M, RESISTENCIA DE 3000 DAN, TIPO C-29                                                                                                                                                                                                                                                                                                                                                                                                       </v>
          </cell>
          <cell r="C11340" t="str">
            <v xml:space="preserve">UN    </v>
          </cell>
          <cell r="D11340">
            <v>23795.599999999999</v>
          </cell>
        </row>
        <row r="11341">
          <cell r="A11341">
            <v>5044</v>
          </cell>
          <cell r="B11341" t="str">
            <v xml:space="preserve">POSTE DE CONCRETO ARMADO DE SECAO CIRCULAR, EXTENSAO DE 9,00 M, RESISTENCIA DE 200 A 300 DAN, TIPO C-14                                                                                                                                                                                                                                                                                                                                                                                                   </v>
          </cell>
          <cell r="C11341" t="str">
            <v xml:space="preserve">UN    </v>
          </cell>
          <cell r="D11341">
            <v>1280.45</v>
          </cell>
        </row>
        <row r="11342">
          <cell r="A11342">
            <v>5059</v>
          </cell>
          <cell r="B11342" t="str">
            <v xml:space="preserve">POSTE DE CONCRETO ARMADO DE SECAO CIRCULAR, EXTENSAO DE 9,00 M, RESISTENCIA DE 300 A 400 DAN, TIPO C-17                                                                                                                                                                                                                                                                                                                                                                                                   </v>
          </cell>
          <cell r="C11342" t="str">
            <v xml:space="preserve">UN    </v>
          </cell>
          <cell r="D11342">
            <v>1531.26</v>
          </cell>
        </row>
        <row r="11343">
          <cell r="A11343">
            <v>41201</v>
          </cell>
          <cell r="B11343" t="str">
            <v xml:space="preserve">POSTE DE CONCRETO ARMADO DE SECAO DUPLO T, EXTENSAO DE 10,00 M, RESISTENCIA DE 1000 DAN, TIPO B-1,5                                                                                                                                                                                                                                                                                                                                                                                                       </v>
          </cell>
          <cell r="C11343" t="str">
            <v xml:space="preserve">UN    </v>
          </cell>
          <cell r="D11343">
            <v>3107.56</v>
          </cell>
        </row>
        <row r="11344">
          <cell r="A11344">
            <v>41199</v>
          </cell>
          <cell r="B11344" t="str">
            <v xml:space="preserve">POSTE DE CONCRETO ARMADO DE SECAO DUPLO T, EXTENSAO DE 10,00 M, RESISTENCIA DE 150 DAN, TIPO D                                                                                                                                                                                                                                                                                                                                                                                                            </v>
          </cell>
          <cell r="C11344" t="str">
            <v xml:space="preserve">UN    </v>
          </cell>
          <cell r="D11344">
            <v>998.58</v>
          </cell>
        </row>
        <row r="11345">
          <cell r="A11345">
            <v>5057</v>
          </cell>
          <cell r="B11345" t="str">
            <v xml:space="preserve">POSTE DE CONCRETO ARMADO DE SECAO DUPLO T, EXTENSAO DE 10,00 M, RESISTENCIA DE 300 A 400 DAN, TIPO B OU D                                                                                                                                                                                                                                                                                                                                                                                                 </v>
          </cell>
          <cell r="C11345" t="str">
            <v xml:space="preserve">UN    </v>
          </cell>
          <cell r="D11345">
            <v>1351.89</v>
          </cell>
        </row>
        <row r="11346">
          <cell r="A11346">
            <v>41200</v>
          </cell>
          <cell r="B11346" t="str">
            <v xml:space="preserve">POSTE DE CONCRETO ARMADO DE SECAO DUPLO T, EXTENSAO DE 10,00 M, RESISTENCIA DE 600 DAN, TIPO B                                                                                                                                                                                                                                                                                                                                                                                                            </v>
          </cell>
          <cell r="C11346" t="str">
            <v xml:space="preserve">UN    </v>
          </cell>
          <cell r="D11346">
            <v>1943.58</v>
          </cell>
        </row>
        <row r="11347">
          <cell r="A11347">
            <v>41205</v>
          </cell>
          <cell r="B11347" t="str">
            <v xml:space="preserve">POSTE DE CONCRETO ARMADO DE SECAO DUPLO T, EXTENSAO DE 11,00 M, RESISTENCIA DE 1000 DAN, TIPO B-1,5                                                                                                                                                                                                                                                                                                                                                                                                       </v>
          </cell>
          <cell r="C11347" t="str">
            <v xml:space="preserve">UN    </v>
          </cell>
          <cell r="D11347">
            <v>3601.41</v>
          </cell>
        </row>
        <row r="11348">
          <cell r="A11348">
            <v>41202</v>
          </cell>
          <cell r="B11348" t="str">
            <v xml:space="preserve">POSTE DE CONCRETO ARMADO DE SECAO DUPLO T, EXTENSAO DE 11,00 M, RESISTENCIA DE 150 DAN, TIPO D                                                                                                                                                                                                                                                                                                                                                                                                            </v>
          </cell>
          <cell r="C11348" t="str">
            <v xml:space="preserve">UN    </v>
          </cell>
          <cell r="D11348">
            <v>1050.9100000000001</v>
          </cell>
        </row>
        <row r="11349">
          <cell r="A11349">
            <v>41206</v>
          </cell>
          <cell r="B11349" t="str">
            <v xml:space="preserve">POSTE DE CONCRETO ARMADO DE SECAO DUPLO T, EXTENSAO DE 11,00 M, RESISTENCIA DE 1500 DAN, TIPO B-3,0                                                                                                                                                                                                                                                                                                                                                                                                       </v>
          </cell>
          <cell r="C11349" t="str">
            <v xml:space="preserve">UN    </v>
          </cell>
          <cell r="D11349">
            <v>4748.3100000000004</v>
          </cell>
        </row>
        <row r="11350">
          <cell r="A11350">
            <v>12372</v>
          </cell>
          <cell r="B11350" t="str">
            <v xml:space="preserve">POSTE DE CONCRETO ARMADO DE SECAO DUPLO T, EXTENSAO DE 11,00 M, RESISTENCIA DE 200 DAN, TIPO D                                                                                                                                                                                                                                                                                                                                                                                                            </v>
          </cell>
          <cell r="C11350" t="str">
            <v xml:space="preserve">UN    </v>
          </cell>
          <cell r="D11350">
            <v>1103.47</v>
          </cell>
        </row>
        <row r="11351">
          <cell r="A11351">
            <v>41207</v>
          </cell>
          <cell r="B11351" t="str">
            <v xml:space="preserve">POSTE DE CONCRETO ARMADO DE SECAO DUPLO T, EXTENSAO DE 11,00 M, RESISTENCIA DE 2000 DAN, TIPO B-4,5                                                                                                                                                                                                                                                                                                                                                                                                       </v>
          </cell>
          <cell r="C11351" t="str">
            <v xml:space="preserve">UN    </v>
          </cell>
          <cell r="D11351">
            <v>6392.16</v>
          </cell>
        </row>
        <row r="11352">
          <cell r="A11352">
            <v>41203</v>
          </cell>
          <cell r="B11352" t="str">
            <v xml:space="preserve">POSTE DE CONCRETO ARMADO DE SECAO DUPLO T, EXTENSAO DE 11,00 M, RESISTENCIA DE 300 DAN, TIPO B                                                                                                                                                                                                                                                                                                                                                                                                            </v>
          </cell>
          <cell r="C11352" t="str">
            <v xml:space="preserve">UN    </v>
          </cell>
          <cell r="D11352">
            <v>1683.45</v>
          </cell>
        </row>
        <row r="11353">
          <cell r="A11353">
            <v>41204</v>
          </cell>
          <cell r="B11353" t="str">
            <v xml:space="preserve">POSTE DE CONCRETO ARMADO DE SECAO DUPLO T, EXTENSAO DE 11,00 M, RESISTENCIA DE 600 DAN, TIPO B                                                                                                                                                                                                                                                                                                                                                                                                            </v>
          </cell>
          <cell r="C11353" t="str">
            <v xml:space="preserve">UN    </v>
          </cell>
          <cell r="D11353">
            <v>2379.9699999999998</v>
          </cell>
        </row>
        <row r="11354">
          <cell r="A11354">
            <v>41210</v>
          </cell>
          <cell r="B11354" t="str">
            <v xml:space="preserve">POSTE DE CONCRETO ARMADO DE SECAO DUPLO T, EXTENSAO DE 12,00 M, RESISTENCIA DE 1000 DAN, TIPO B-1,5                                                                                                                                                                                                                                                                                                                                                                                                       </v>
          </cell>
          <cell r="C11354" t="str">
            <v xml:space="preserve">UN    </v>
          </cell>
          <cell r="D11354">
            <v>3975.69</v>
          </cell>
        </row>
        <row r="11355">
          <cell r="A11355">
            <v>41208</v>
          </cell>
          <cell r="B11355" t="str">
            <v xml:space="preserve">POSTE DE CONCRETO ARMADO DE SECAO DUPLO T, EXTENSAO DE 12,00 M, RESISTENCIA DE 150 DAN, TIPO D                                                                                                                                                                                                                                                                                                                                                                                                            </v>
          </cell>
          <cell r="C11355" t="str">
            <v xml:space="preserve">UN    </v>
          </cell>
          <cell r="D11355">
            <v>1391.72</v>
          </cell>
        </row>
        <row r="11356">
          <cell r="A11356">
            <v>41211</v>
          </cell>
          <cell r="B11356" t="str">
            <v xml:space="preserve">POSTE DE CONCRETO ARMADO DE SECAO DUPLO T, EXTENSAO DE 12,00 M, RESISTENCIA DE 1500 DAN, TIPO B-3,0                                                                                                                                                                                                                                                                                                                                                                                                       </v>
          </cell>
          <cell r="C11356" t="str">
            <v xml:space="preserve">UN    </v>
          </cell>
          <cell r="D11356">
            <v>5601.68</v>
          </cell>
        </row>
        <row r="11357">
          <cell r="A11357">
            <v>13339</v>
          </cell>
          <cell r="B11357" t="str">
            <v xml:space="preserve">POSTE DE CONCRETO ARMADO DE SECAO DUPLO T, EXTENSAO DE 12,00 M, RESISTENCIA DE 300 A 400 DAN, TIPO B OU D                                                                                                                                                                                                                                                                                                                                                                                                 </v>
          </cell>
          <cell r="C11357" t="str">
            <v xml:space="preserve">UN    </v>
          </cell>
          <cell r="D11357">
            <v>1886.12</v>
          </cell>
        </row>
        <row r="11358">
          <cell r="A11358">
            <v>41213</v>
          </cell>
          <cell r="B11358" t="str">
            <v xml:space="preserve">POSTE DE CONCRETO ARMADO DE SECAO DUPLO T, EXTENSAO DE 12,00 M, RESISTENCIA DE 3000 DAN, TIPO B-6,0                                                                                                                                                                                                                                                                                                                                                                                                       </v>
          </cell>
          <cell r="C11358" t="str">
            <v xml:space="preserve">UN    </v>
          </cell>
          <cell r="D11358">
            <v>11610.92</v>
          </cell>
        </row>
        <row r="11359">
          <cell r="A11359">
            <v>41209</v>
          </cell>
          <cell r="B11359" t="str">
            <v xml:space="preserve">POSTE DE CONCRETO ARMADO DE SECAO DUPLO T, EXTENSAO DE 12,00 M, RESISTENCIA DE 600 DAN, TIPO B                                                                                                                                                                                                                                                                                                                                                                                                            </v>
          </cell>
          <cell r="C11359" t="str">
            <v xml:space="preserve">UN    </v>
          </cell>
          <cell r="D11359">
            <v>2595.0700000000002</v>
          </cell>
        </row>
        <row r="11360">
          <cell r="A11360">
            <v>41216</v>
          </cell>
          <cell r="B11360" t="str">
            <v xml:space="preserve">POSTE DE CONCRETO ARMADO DE SECAO DUPLO T, EXTENSAO DE 13,00 M, RESISTENCIA DE 1000 DAN, TIPO B-1,5                                                                                                                                                                                                                                                                                                                                                                                                       </v>
          </cell>
          <cell r="C11360" t="str">
            <v xml:space="preserve">UN    </v>
          </cell>
          <cell r="D11360">
            <v>4860.8999999999996</v>
          </cell>
        </row>
        <row r="11361">
          <cell r="A11361">
            <v>41217</v>
          </cell>
          <cell r="B11361" t="str">
            <v xml:space="preserve">POSTE DE CONCRETO ARMADO DE SECAO DUPLO T, EXTENSAO DE 13,00 M, RESISTENCIA DE 1500 DAN, TIPO B-3,0                                                                                                                                                                                                                                                                                                                                                                                                       </v>
          </cell>
          <cell r="C11361" t="str">
            <v xml:space="preserve">UN    </v>
          </cell>
          <cell r="D11361">
            <v>7793.75</v>
          </cell>
        </row>
        <row r="11362">
          <cell r="A11362">
            <v>41218</v>
          </cell>
          <cell r="B11362" t="str">
            <v xml:space="preserve">POSTE DE CONCRETO ARMADO DE SECAO DUPLO T, EXTENSAO DE 13,00 M, RESISTENCIA DE 2000 DAN, TIPO B-4,5                                                                                                                                                                                                                                                                                                                                                                                                       </v>
          </cell>
          <cell r="C11362" t="str">
            <v xml:space="preserve">UN    </v>
          </cell>
          <cell r="D11362">
            <v>10451.65</v>
          </cell>
        </row>
        <row r="11363">
          <cell r="A11363">
            <v>41214</v>
          </cell>
          <cell r="B11363" t="str">
            <v xml:space="preserve">POSTE DE CONCRETO ARMADO DE SECAO DUPLO T, EXTENSAO DE 13,00 M, RESISTENCIA DE 300 DAN, TIPO B                                                                                                                                                                                                                                                                                                                                                                                                            </v>
          </cell>
          <cell r="C11363" t="str">
            <v xml:space="preserve">UN    </v>
          </cell>
          <cell r="D11363">
            <v>2203.71</v>
          </cell>
        </row>
        <row r="11364">
          <cell r="A11364">
            <v>41215</v>
          </cell>
          <cell r="B11364" t="str">
            <v xml:space="preserve">POSTE DE CONCRETO ARMADO DE SECAO DUPLO T, EXTENSAO DE 13,00 M, RESISTENCIA DE 600 DAN, TIPO B                                                                                                                                                                                                                                                                                                                                                                                                            </v>
          </cell>
          <cell r="C11364" t="str">
            <v xml:space="preserve">UN    </v>
          </cell>
          <cell r="D11364">
            <v>3317.99</v>
          </cell>
        </row>
        <row r="11365">
          <cell r="A11365">
            <v>41221</v>
          </cell>
          <cell r="B11365" t="str">
            <v xml:space="preserve">POSTE DE CONCRETO ARMADO DE SECAO DUPLO T, EXTENSAO DE 15,00 M, RESISTENCIA DE 1500 DAN, TIPO B-3,0                                                                                                                                                                                                                                                                                                                                                                                                       </v>
          </cell>
          <cell r="C11365" t="str">
            <v xml:space="preserve">UN    </v>
          </cell>
          <cell r="D11365">
            <v>9607.2900000000009</v>
          </cell>
        </row>
        <row r="11366">
          <cell r="A11366">
            <v>41222</v>
          </cell>
          <cell r="B11366" t="str">
            <v xml:space="preserve">POSTE DE CONCRETO ARMADO DE SECAO DUPLO T, EXTENSAO DE 15,00 M, RESISTENCIA DE 2000 DAN, TIPO B-4,5                                                                                                                                                                                                                                                                                                                                                                                                       </v>
          </cell>
          <cell r="C11366" t="str">
            <v xml:space="preserve">UN    </v>
          </cell>
          <cell r="D11366">
            <v>13748.14</v>
          </cell>
        </row>
        <row r="11367">
          <cell r="A11367">
            <v>41195</v>
          </cell>
          <cell r="B11367" t="str">
            <v xml:space="preserve">POSTE DE CONCRETO ARMADO DE SECAO DUPLO T, EXTENSAO DE 8,00 M, RESISTENCIA DE 150 DAN, TIPO D                                                                                                                                                                                                                                                                                                                                                                                                             </v>
          </cell>
          <cell r="C11367" t="str">
            <v xml:space="preserve">UN    </v>
          </cell>
          <cell r="D11367">
            <v>706.61</v>
          </cell>
        </row>
        <row r="11368">
          <cell r="A11368">
            <v>41198</v>
          </cell>
          <cell r="B11368" t="str">
            <v xml:space="preserve">POSTE DE CONCRETO ARMADO DE SECAO DUPLO T, EXTENSAO DE 9,00 M, RESISTENCIA DE 1000 DAN, TIPO B-1,5                                                                                                                                                                                                                                                                                                                                                                                                        </v>
          </cell>
          <cell r="C11368" t="str">
            <v xml:space="preserve">UN    </v>
          </cell>
          <cell r="D11368">
            <v>2761.28</v>
          </cell>
        </row>
        <row r="11369">
          <cell r="A11369">
            <v>41196</v>
          </cell>
          <cell r="B11369" t="str">
            <v xml:space="preserve">POSTE DE CONCRETO ARMADO DE SECAO DUPLO T, EXTENSAO DE 9,00 M, RESISTENCIA DE 150 DAN, TIPO D                                                                                                                                                                                                                                                                                                                                                                                                             </v>
          </cell>
          <cell r="C11369" t="str">
            <v xml:space="preserve">UN    </v>
          </cell>
          <cell r="D11369">
            <v>875.89</v>
          </cell>
        </row>
        <row r="11370">
          <cell r="A11370">
            <v>5033</v>
          </cell>
          <cell r="B11370" t="str">
            <v xml:space="preserve">POSTE DE CONCRETO ARMADO DE SECAO DUPLO T, EXTENSAO DE 9,00 M, RESISTENCIA DE 300 A 400 DAN, TIPO B OU D                                                                                                                                                                                                                                                                                                                                                                                                  </v>
          </cell>
          <cell r="C11370" t="str">
            <v xml:space="preserve">UN    </v>
          </cell>
          <cell r="D11370">
            <v>1150</v>
          </cell>
        </row>
        <row r="11371">
          <cell r="A11371">
            <v>41197</v>
          </cell>
          <cell r="B11371" t="str">
            <v xml:space="preserve">POSTE DE CONCRETO ARMADO DE SECAO DUPLO T, EXTENSAO DE 9,00 M, RESISTENCIA DE 600 DAN, TIPO B                                                                                                                                                                                                                                                                                                                                                                                                             </v>
          </cell>
          <cell r="C11371" t="str">
            <v xml:space="preserve">UN    </v>
          </cell>
          <cell r="D11371">
            <v>1708.18</v>
          </cell>
        </row>
        <row r="11372">
          <cell r="A11372">
            <v>12388</v>
          </cell>
          <cell r="B11372" t="str">
            <v xml:space="preserve">POSTE DECORATIVO PARA JARDIM EM ACO TUBULAR, SEM LUMINARIA, H = *2,5* M                                                                                                                                                                                                                                                                                                                                                                                                                                   </v>
          </cell>
          <cell r="C11372" t="str">
            <v xml:space="preserve">UN    </v>
          </cell>
          <cell r="D11372">
            <v>270.31</v>
          </cell>
        </row>
        <row r="11373">
          <cell r="A11373">
            <v>2731</v>
          </cell>
          <cell r="B11373" t="str">
            <v xml:space="preserve">POSTE ROLICO DE MADEIRA TRATADA, D = 20 A 25 CM, H = 12,00 M, EM EUCALIPTO OU EQUIVALENTE DA REGIAO                                                                                                                                                                                                                                                                                                                                                                                                       </v>
          </cell>
          <cell r="C11373" t="str">
            <v xml:space="preserve">M     </v>
          </cell>
          <cell r="D11373">
            <v>98.67</v>
          </cell>
        </row>
        <row r="11374">
          <cell r="A11374">
            <v>41457</v>
          </cell>
          <cell r="B11374" t="str">
            <v xml:space="preserve">POSTES METALICOS AUTOPORTANTES, CONICO OU TELESCOPICO, PARA SPDA, ALTURA 10 METROS LIVRES                                                                                                                                                                                                                                                                                                                                                                                                                 </v>
          </cell>
          <cell r="C11374" t="str">
            <v xml:space="preserve">UN    </v>
          </cell>
          <cell r="D11374">
            <v>1473.89</v>
          </cell>
        </row>
        <row r="11375">
          <cell r="A11375">
            <v>41458</v>
          </cell>
          <cell r="B11375" t="str">
            <v xml:space="preserve">POSTES METALICOS AUTOPORTANTES, CONICO OU TELESCOPICO, PARA SPDA, ALTURA 12 METROS LIVRES                                                                                                                                                                                                                                                                                                                                                                                                                 </v>
          </cell>
          <cell r="C11375" t="str">
            <v xml:space="preserve">UN    </v>
          </cell>
          <cell r="D11375">
            <v>2057.62</v>
          </cell>
        </row>
        <row r="11376">
          <cell r="A11376">
            <v>41459</v>
          </cell>
          <cell r="B11376" t="str">
            <v xml:space="preserve">POSTES METALICOS AUTOPORTANTES, CONICO OU TELESCOPICO, PARA SPDA, ALTURA 15 METROS LIVRES                                                                                                                                                                                                                                                                                                                                                                                                                 </v>
          </cell>
          <cell r="C11376" t="str">
            <v xml:space="preserve">UN    </v>
          </cell>
          <cell r="D11376">
            <v>2870.22</v>
          </cell>
        </row>
        <row r="11377">
          <cell r="A11377">
            <v>41461</v>
          </cell>
          <cell r="B11377" t="str">
            <v xml:space="preserve">POSTES METALICOS AUTOPORTANTES, CONICO OU TELESCOPICO, PARA SPDA, ALTURA 20 METROS LIVRES                                                                                                                                                                                                                                                                                                                                                                                                                 </v>
          </cell>
          <cell r="C11377" t="str">
            <v xml:space="preserve">UN    </v>
          </cell>
          <cell r="D11377">
            <v>3913.4</v>
          </cell>
        </row>
        <row r="11378">
          <cell r="A11378">
            <v>44537</v>
          </cell>
          <cell r="B11378" t="str">
            <v xml:space="preserve">POZOLANA DE CLASSE  C                                                                                                                                                                                                                                                                                                                                                                                                                                                                                     </v>
          </cell>
          <cell r="C11378" t="str">
            <v xml:space="preserve">T     </v>
          </cell>
          <cell r="D11378">
            <v>293.67</v>
          </cell>
        </row>
        <row r="11379">
          <cell r="A11379">
            <v>11844</v>
          </cell>
          <cell r="B11379" t="str">
            <v xml:space="preserve">PRANCHA APARELHADA *4 X 30* CM, EM MACARANDUBA/MASSARANDUBA, ANGELIM OU EQUIVALENTE DA REGIAO                                                                                                                                                                                                                                                                                                                                                                                                             </v>
          </cell>
          <cell r="C11379" t="str">
            <v xml:space="preserve">M     </v>
          </cell>
          <cell r="D11379">
            <v>55.4</v>
          </cell>
        </row>
        <row r="11380">
          <cell r="A11380">
            <v>4465</v>
          </cell>
          <cell r="B11380" t="str">
            <v xml:space="preserve">PRANCHA NAO APARELHADA *6 X 25* CM, EM MACARANDUBA/MASSARANDUBA, ANGELIM OU EQUIVALENTE DA REGIAO - BRUTA                                                                                                                                                                                                                                                                                                                                                                                                 </v>
          </cell>
          <cell r="C11380" t="str">
            <v xml:space="preserve">M     </v>
          </cell>
          <cell r="D11380">
            <v>46.04</v>
          </cell>
        </row>
        <row r="11381">
          <cell r="A11381">
            <v>35273</v>
          </cell>
          <cell r="B11381" t="str">
            <v xml:space="preserve">PRANCHA NAO APARELHADA *6 X 30* CM, EM MACARANDUBA/MASSARANDUBA, ANGELIM OU EQUIVALENTE DA REGIAO - BRUTA                                                                                                                                                                                                                                                                                                                                                                                                 </v>
          </cell>
          <cell r="C11381" t="str">
            <v xml:space="preserve">M     </v>
          </cell>
          <cell r="D11381">
            <v>55.21</v>
          </cell>
        </row>
        <row r="11382">
          <cell r="A11382">
            <v>4470</v>
          </cell>
          <cell r="B11382" t="str">
            <v xml:space="preserve">PRANCHA NAO APARELHADA *6 X 40* CM, EM MACARANDUBA/MASSARANDUBA, ANGELIM OU EQUIVALENTE DA REGIAO - BRUTA                                                                                                                                                                                                                                                                                                                                                                                                 </v>
          </cell>
          <cell r="C11382" t="str">
            <v xml:space="preserve">M     </v>
          </cell>
          <cell r="D11382">
            <v>127.42</v>
          </cell>
        </row>
        <row r="11383">
          <cell r="A11383">
            <v>20204</v>
          </cell>
          <cell r="B11383" t="str">
            <v xml:space="preserve">PRANCHAO APARELHADO *7,5 X 23* CM, EM MACARANDUBA/MASSARANDUBA, ANGELIM OU EQUIVALENTE DA REGIAO                                                                                                                                                                                                                                                                                                                                                                                                          </v>
          </cell>
          <cell r="C11383" t="str">
            <v xml:space="preserve">M     </v>
          </cell>
          <cell r="D11383">
            <v>84.95</v>
          </cell>
        </row>
        <row r="11384">
          <cell r="A11384">
            <v>20208</v>
          </cell>
          <cell r="B11384" t="str">
            <v xml:space="preserve">PRANCHAO APARELHADO *8 X 30* CM, EM MACARANDUBA/MASSARANDUBA, ANGELIM OU EQUIVALENTE DA REGIAO                                                                                                                                                                                                                                                                                                                                                                                                            </v>
          </cell>
          <cell r="C11384" t="str">
            <v xml:space="preserve">M     </v>
          </cell>
          <cell r="D11384">
            <v>114.68</v>
          </cell>
        </row>
        <row r="11385">
          <cell r="A11385">
            <v>4437</v>
          </cell>
          <cell r="B11385" t="str">
            <v xml:space="preserve">PRANCHAO NAO APARELHADO *7,5 X 23* CM, EM MACARANDUBA/MASSARANDUBA, ANGELIM OU EQUIVALENTE DA REGIAO - BRUTA                                                                                                                                                                                                                                                                                                                                                                                              </v>
          </cell>
          <cell r="C11385" t="str">
            <v xml:space="preserve">M     </v>
          </cell>
          <cell r="D11385">
            <v>95.56</v>
          </cell>
        </row>
        <row r="11386">
          <cell r="A11386">
            <v>14580</v>
          </cell>
          <cell r="B11386" t="str">
            <v xml:space="preserve">PRANCHAO NAO APARELHADO *8 X 30* CM, EM MACARANDUBA/MASSARANDUBA, ANGELIM OU EQUIVALENTE DA REGIAO - BRUTA                                                                                                                                                                                                                                                                                                                                                                                                </v>
          </cell>
          <cell r="C11386" t="str">
            <v xml:space="preserve">M     </v>
          </cell>
          <cell r="D11386">
            <v>95.56</v>
          </cell>
        </row>
        <row r="11387">
          <cell r="A11387">
            <v>40304</v>
          </cell>
          <cell r="B11387" t="str">
            <v xml:space="preserve">PREGO DE ACO POLIDO COM CABECA DUPLA 17 X 27 (2 1/2 X 11)                                                                                                                                                                                                                                                                                                                                                                                                                                                 </v>
          </cell>
          <cell r="C11387" t="str">
            <v xml:space="preserve">KG    </v>
          </cell>
          <cell r="D11387">
            <v>25.11</v>
          </cell>
        </row>
        <row r="11388">
          <cell r="A11388">
            <v>5065</v>
          </cell>
          <cell r="B11388" t="str">
            <v xml:space="preserve">PREGO DE ACO POLIDO COM CABECA 10 X 10 (7/8 X 17)                                                                                                                                                                                                                                                                                                                                                                                                                                                         </v>
          </cell>
          <cell r="C11388" t="str">
            <v xml:space="preserve">KG    </v>
          </cell>
          <cell r="D11388">
            <v>38.700000000000003</v>
          </cell>
        </row>
        <row r="11389">
          <cell r="A11389">
            <v>5072</v>
          </cell>
          <cell r="B11389" t="str">
            <v xml:space="preserve">PREGO DE ACO POLIDO COM CABECA 10 X 11 (1 X 17)                                                                                                                                                                                                                                                                                                                                                                                                                                                           </v>
          </cell>
          <cell r="C11389" t="str">
            <v xml:space="preserve">KG    </v>
          </cell>
          <cell r="D11389">
            <v>35.799999999999997</v>
          </cell>
        </row>
        <row r="11390">
          <cell r="A11390">
            <v>5066</v>
          </cell>
          <cell r="B11390" t="str">
            <v xml:space="preserve">PREGO DE ACO POLIDO COM CABECA 12 X 12                                                                                                                                                                                                                                                                                                                                                                                                                                                                    </v>
          </cell>
          <cell r="C11390" t="str">
            <v xml:space="preserve">KG    </v>
          </cell>
          <cell r="D11390">
            <v>26.81</v>
          </cell>
        </row>
        <row r="11391">
          <cell r="A11391">
            <v>5063</v>
          </cell>
          <cell r="B11391" t="str">
            <v xml:space="preserve">PREGO DE ACO POLIDO COM CABECA 14 X 18 (1 1/2 X 14)                                                                                                                                                                                                                                                                                                                                                                                                                                                       </v>
          </cell>
          <cell r="C11391" t="str">
            <v xml:space="preserve">KG    </v>
          </cell>
          <cell r="D11391">
            <v>24.27</v>
          </cell>
        </row>
        <row r="11392">
          <cell r="A11392">
            <v>20247</v>
          </cell>
          <cell r="B11392" t="str">
            <v xml:space="preserve">PREGO DE ACO POLIDO COM CABECA 15 X 15 (1 1/4 X 13)                                                                                                                                                                                                                                                                                                                                                                                                                                                       </v>
          </cell>
          <cell r="C11392" t="str">
            <v xml:space="preserve">KG    </v>
          </cell>
          <cell r="D11392">
            <v>22.53</v>
          </cell>
        </row>
        <row r="11393">
          <cell r="A11393">
            <v>5074</v>
          </cell>
          <cell r="B11393" t="str">
            <v xml:space="preserve">PREGO DE ACO POLIDO COM CABECA 15 X 18 (1 1/2 X 13)                                                                                                                                                                                                                                                                                                                                                                                                                                                       </v>
          </cell>
          <cell r="C11393" t="str">
            <v xml:space="preserve">KG    </v>
          </cell>
          <cell r="D11393">
            <v>22.79</v>
          </cell>
        </row>
        <row r="11394">
          <cell r="A11394">
            <v>5067</v>
          </cell>
          <cell r="B11394" t="str">
            <v xml:space="preserve">PREGO DE ACO POLIDO COM CABECA 16 X 24 (2 1/4 X 12)                                                                                                                                                                                                                                                                                                                                                                                                                                                       </v>
          </cell>
          <cell r="C11394" t="str">
            <v xml:space="preserve">KG    </v>
          </cell>
          <cell r="D11394">
            <v>21.68</v>
          </cell>
        </row>
        <row r="11395">
          <cell r="A11395">
            <v>5078</v>
          </cell>
          <cell r="B11395" t="str">
            <v xml:space="preserve">PREGO DE ACO POLIDO COM CABECA 16 X 27 (2 1/2 X 12)                                                                                                                                                                                                                                                                                                                                                                                                                                                       </v>
          </cell>
          <cell r="C11395" t="str">
            <v xml:space="preserve">KG    </v>
          </cell>
          <cell r="D11395">
            <v>21.44</v>
          </cell>
        </row>
        <row r="11396">
          <cell r="A11396">
            <v>5068</v>
          </cell>
          <cell r="B11396" t="str">
            <v xml:space="preserve">PREGO DE ACO POLIDO COM CABECA 17 X 21 (2 X 11)                                                                                                                                                                                                                                                                                                                                                                                                                                                           </v>
          </cell>
          <cell r="C11396" t="str">
            <v xml:space="preserve">KG    </v>
          </cell>
          <cell r="D11396">
            <v>20.34</v>
          </cell>
        </row>
        <row r="11397">
          <cell r="A11397">
            <v>5073</v>
          </cell>
          <cell r="B11397" t="str">
            <v xml:space="preserve">PREGO DE ACO POLIDO COM CABECA 17 X 24 (2 1/4 X 11)                                                                                                                                                                                                                                                                                                                                                                                                                                                       </v>
          </cell>
          <cell r="C11397" t="str">
            <v xml:space="preserve">KG    </v>
          </cell>
          <cell r="D11397">
            <v>20.74</v>
          </cell>
        </row>
        <row r="11398">
          <cell r="A11398">
            <v>5069</v>
          </cell>
          <cell r="B11398" t="str">
            <v xml:space="preserve">PREGO DE ACO POLIDO COM CABECA 17 X 27 (2 1/2 X 11)                                                                                                                                                                                                                                                                                                                                                                                                                                                       </v>
          </cell>
          <cell r="C11398" t="str">
            <v xml:space="preserve">KG    </v>
          </cell>
          <cell r="D11398">
            <v>20.74</v>
          </cell>
        </row>
        <row r="11399">
          <cell r="A11399">
            <v>5070</v>
          </cell>
          <cell r="B11399" t="str">
            <v xml:space="preserve">PREGO DE ACO POLIDO COM CABECA 17 X 30 (2 3/4 X 11)                                                                                                                                                                                                                                                                                                                                                                                                                                                       </v>
          </cell>
          <cell r="C11399" t="str">
            <v xml:space="preserve">KG    </v>
          </cell>
          <cell r="D11399">
            <v>20.96</v>
          </cell>
        </row>
        <row r="11400">
          <cell r="A11400">
            <v>5071</v>
          </cell>
          <cell r="B11400" t="str">
            <v xml:space="preserve">PREGO DE ACO POLIDO COM CABECA 18 X 24 (2 1/4 X 10)                                                                                                                                                                                                                                                                                                                                                                                                                                                       </v>
          </cell>
          <cell r="C11400" t="str">
            <v xml:space="preserve">KG    </v>
          </cell>
          <cell r="D11400">
            <v>20.34</v>
          </cell>
        </row>
        <row r="11401">
          <cell r="A11401">
            <v>5061</v>
          </cell>
          <cell r="B11401" t="str">
            <v xml:space="preserve">PREGO DE ACO POLIDO COM CABECA 18 X 27 (2 1/2 X 10)                                                                                                                                                                                                                                                                                                                                                                                                                                                       </v>
          </cell>
          <cell r="C11401" t="str">
            <v xml:space="preserve">KG    </v>
          </cell>
          <cell r="D11401">
            <v>20</v>
          </cell>
        </row>
        <row r="11402">
          <cell r="A11402">
            <v>5075</v>
          </cell>
          <cell r="B11402" t="str">
            <v xml:space="preserve">PREGO DE ACO POLIDO COM CABECA 18 X 30 (2 3/4 X 10)                                                                                                                                                                                                                                                                                                                                                                                                                                                       </v>
          </cell>
          <cell r="C11402" t="str">
            <v xml:space="preserve">KG    </v>
          </cell>
          <cell r="D11402">
            <v>20.34</v>
          </cell>
        </row>
        <row r="11403">
          <cell r="A11403">
            <v>39027</v>
          </cell>
          <cell r="B11403" t="str">
            <v xml:space="preserve">PREGO DE ACO POLIDO COM CABECA 19  X 36 (3 1/4  X  9)                                                                                                                                                                                                                                                                                                                                                                                                                                                     </v>
          </cell>
          <cell r="C11403" t="str">
            <v xml:space="preserve">KG    </v>
          </cell>
          <cell r="D11403">
            <v>20.32</v>
          </cell>
        </row>
        <row r="11404">
          <cell r="A11404">
            <v>5062</v>
          </cell>
          <cell r="B11404" t="str">
            <v xml:space="preserve">PREGO DE ACO POLIDO COM CABECA 19 X 33 (3 X 9)                                                                                                                                                                                                                                                                                                                                                                                                                                                            </v>
          </cell>
          <cell r="C11404" t="str">
            <v xml:space="preserve">KG    </v>
          </cell>
          <cell r="D11404">
            <v>20.61</v>
          </cell>
        </row>
        <row r="11405">
          <cell r="A11405">
            <v>40568</v>
          </cell>
          <cell r="B11405" t="str">
            <v xml:space="preserve">PREGO DE ACO POLIDO COM CABECA 22 X 48 (4 1/4 X 5)                                                                                                                                                                                                                                                                                                                                                                                                                                                        </v>
          </cell>
          <cell r="C11405" t="str">
            <v xml:space="preserve">KG    </v>
          </cell>
          <cell r="D11405">
            <v>20.5</v>
          </cell>
        </row>
        <row r="11406">
          <cell r="A11406">
            <v>39026</v>
          </cell>
          <cell r="B11406" t="str">
            <v xml:space="preserve">PREGO DE ACO POLIDO SEM CABECA 15 X 15 (1 1/4 X 13)                                                                                                                                                                                                                                                                                                                                                                                                                                                       </v>
          </cell>
          <cell r="C11406" t="str">
            <v xml:space="preserve">KG    </v>
          </cell>
          <cell r="D11406">
            <v>22.88</v>
          </cell>
        </row>
        <row r="11407">
          <cell r="A11407">
            <v>42431</v>
          </cell>
          <cell r="B11407" t="str">
            <v xml:space="preserve">PRESSAO DE PERNAS TRIPLO, EM TUBO DE ACO CARBONO, PINTURA NO PROCESSO ELETROSTATICO - EQUIPAMENTO DE GINASTICA PARA ACADEMIA AO AR LIVRE / ACADEMIA DA TERCEIRA IDADE - ATI                                                                                                                                                                                                                                                                                                                               </v>
          </cell>
          <cell r="C11407" t="str">
            <v xml:space="preserve">UN    </v>
          </cell>
          <cell r="D11407">
            <v>3957.85</v>
          </cell>
        </row>
        <row r="11408">
          <cell r="A11408">
            <v>44074</v>
          </cell>
          <cell r="B11408" t="str">
            <v xml:space="preserve">PRIMER DE POLIURETANO                                                                                                                                                                                                                                                                                                                                                                                                                                                                                     </v>
          </cell>
          <cell r="C11408" t="str">
            <v xml:space="preserve">L     </v>
          </cell>
          <cell r="D11408">
            <v>469.07</v>
          </cell>
        </row>
        <row r="11409">
          <cell r="A11409">
            <v>44072</v>
          </cell>
          <cell r="B11409" t="str">
            <v xml:space="preserve">PRIMER EPOXI / EPOXIDICO                                                                                                                                                                                                                                                                                                                                                                                                                                                                                  </v>
          </cell>
          <cell r="C11409" t="str">
            <v xml:space="preserve">L     </v>
          </cell>
          <cell r="D11409">
            <v>125.09</v>
          </cell>
        </row>
        <row r="11410">
          <cell r="A11410">
            <v>511</v>
          </cell>
          <cell r="B11410" t="str">
            <v xml:space="preserve">PRIMER PARA MANTA ASFALTICA A BASE DE ASFALTO MODIFICADO DILUIDO EM SOLVENTE, APLICACAO A FRIO                                                                                                                                                                                                                                                                                                                                                                                                            </v>
          </cell>
          <cell r="C11410" t="str">
            <v xml:space="preserve">L     </v>
          </cell>
          <cell r="D11410">
            <v>18.52</v>
          </cell>
        </row>
        <row r="11411">
          <cell r="A11411">
            <v>37540</v>
          </cell>
          <cell r="B11411" t="str">
            <v xml:space="preserve">PROJETOR DE ARGAMASSA, CAPACIDADE DE PROJECAO 1,5 M3/H, ALCANCE DA PROJECAO 30 ATE 60 M, MOTOR ELETRICO TRIFASICO                                                                                                                                                                                                                                                                                                                                                                                         </v>
          </cell>
          <cell r="C11411" t="str">
            <v xml:space="preserve">UN    </v>
          </cell>
          <cell r="D11411">
            <v>74841.5</v>
          </cell>
        </row>
        <row r="11412">
          <cell r="A11412">
            <v>37548</v>
          </cell>
          <cell r="B11412" t="str">
            <v xml:space="preserve">PROJETOR DE ARGAMASSA, CAPACIDADE DE PROJECAO 2,0 M3/H, ALCANCE DA PROJECAO ATE 50 M, MOTOR ELETRICO TRIFASICO                                                                                                                                                                                                                                                                                                                                                                                            </v>
          </cell>
          <cell r="C11412" t="str">
            <v xml:space="preserve">UN    </v>
          </cell>
          <cell r="D11412">
            <v>99202.04</v>
          </cell>
        </row>
        <row r="11413">
          <cell r="A11413">
            <v>39828</v>
          </cell>
          <cell r="B11413" t="str">
            <v xml:space="preserve">PROJETOR PNEUMATICO DE ARGAMASSA PARA CHAPISCO E REBOCO COM RECIPIENTE ACOPLADO, TIPO CANEQUINHA, COM VOLUME DE 1,50 L, SEM COMPRESSOR                                                                                                                                                                                                                                                                                                                                                                    </v>
          </cell>
          <cell r="C11413" t="str">
            <v xml:space="preserve">UN    </v>
          </cell>
          <cell r="D11413">
            <v>595.11</v>
          </cell>
        </row>
        <row r="11414">
          <cell r="A11414">
            <v>38392</v>
          </cell>
          <cell r="B11414" t="str">
            <v xml:space="preserve">PROLONGADOR/ EXTENSOR TELESCOPICO, EM CHAPA METALICA, COM 3 METROS, PARA ROLO DE PINTURA                                                                                                                                                                                                                                                                                                                                                                                                                  </v>
          </cell>
          <cell r="C11414" t="str">
            <v xml:space="preserve">UN    </v>
          </cell>
          <cell r="D11414">
            <v>63.19</v>
          </cell>
        </row>
        <row r="11415">
          <cell r="A11415">
            <v>11735</v>
          </cell>
          <cell r="B11415" t="str">
            <v xml:space="preserve">PROLONGAMENTO / PROLONGADOR PARA CAIXA SIFONADA, PVC, 100 MM X 200 MM (NBR 5688)                                                                                                                                                                                                                                                                                                                                                                                                                          </v>
          </cell>
          <cell r="C11415" t="str">
            <v xml:space="preserve">UN    </v>
          </cell>
          <cell r="D11415">
            <v>9.7899999999999991</v>
          </cell>
        </row>
        <row r="11416">
          <cell r="A11416">
            <v>11737</v>
          </cell>
          <cell r="B11416" t="str">
            <v xml:space="preserve">PROLONGAMENTO / PROLONGADOR PARA CAIXA SIFONADA, PVC, 150 MM X 150 MM (NBR 5688)                                                                                                                                                                                                                                                                                                                                                                                                                          </v>
          </cell>
          <cell r="C11416" t="str">
            <v xml:space="preserve">UN    </v>
          </cell>
          <cell r="D11416">
            <v>13.88</v>
          </cell>
        </row>
        <row r="11417">
          <cell r="A11417">
            <v>11738</v>
          </cell>
          <cell r="B11417" t="str">
            <v xml:space="preserve">PROLONGAMENTO / PROLONGADOR PARA CAIXA SIFONADA, PVC, 150 MM X 200 MM (NBR 5688)                                                                                                                                                                                                                                                                                                                                                                                                                          </v>
          </cell>
          <cell r="C11417" t="str">
            <v xml:space="preserve">UN    </v>
          </cell>
          <cell r="D11417">
            <v>17.5</v>
          </cell>
        </row>
        <row r="11418">
          <cell r="A11418">
            <v>36143</v>
          </cell>
          <cell r="B11418" t="str">
            <v xml:space="preserve">PROTETOR AUDITIVO TIPO CONCHA COM ABAFADOR DE RUIDOS, ATENUACAO ACIMA DE 22 DB                                                                                                                                                                                                                                                                                                                                                                                                                            </v>
          </cell>
          <cell r="C11418" t="str">
            <v xml:space="preserve">UN    </v>
          </cell>
          <cell r="D11418">
            <v>28.67</v>
          </cell>
        </row>
        <row r="11419">
          <cell r="A11419">
            <v>36142</v>
          </cell>
          <cell r="B11419" t="str">
            <v xml:space="preserve">PROTETOR AUDITIVO TIPO PLUG DE INSERCAO COM CORDAO, ATENUACAO SUPERIOR A 15 DB                                                                                                                                                                                                                                                                                                                                                                                                                            </v>
          </cell>
          <cell r="C11419" t="str">
            <v xml:space="preserve">UN    </v>
          </cell>
          <cell r="D11419">
            <v>2.09</v>
          </cell>
        </row>
        <row r="11420">
          <cell r="A11420">
            <v>36146</v>
          </cell>
          <cell r="B11420" t="str">
            <v xml:space="preserve">PROTETOR SOLAR FPS 30, EMBALAGEM 2 LITROS                                                                                                                                                                                                                                                                                                                                                                                                                                                                 </v>
          </cell>
          <cell r="C11420" t="str">
            <v xml:space="preserve">UN    </v>
          </cell>
          <cell r="D11420">
            <v>237.83</v>
          </cell>
        </row>
        <row r="11421">
          <cell r="A11421">
            <v>39015</v>
          </cell>
          <cell r="B11421" t="str">
            <v xml:space="preserve">PROTETOR/PONTEIRA PLASTICA PARA PONTA DE VERGALHAO DE ATE 1", TIPO PROTETOR DE ESPERA                                                                                                                                                                                                                                                                                                                                                                                                                     </v>
          </cell>
          <cell r="C11421" t="str">
            <v xml:space="preserve">UN    </v>
          </cell>
          <cell r="D11421">
            <v>0.87</v>
          </cell>
        </row>
        <row r="11422">
          <cell r="A11422">
            <v>38377</v>
          </cell>
          <cell r="B11422" t="str">
            <v xml:space="preserve">PRUMO DE CENTRO EM ACO *400* G, COM CORDAO EM NYLON E CALCO GUIA EM ACO OU MADEIRA                                                                                                                                                                                                                                                                                                                                                                                                                        </v>
          </cell>
          <cell r="C11422" t="str">
            <v xml:space="preserve">UN    </v>
          </cell>
          <cell r="D11422">
            <v>39.4</v>
          </cell>
        </row>
        <row r="11423">
          <cell r="A11423">
            <v>38376</v>
          </cell>
          <cell r="B11423" t="str">
            <v xml:space="preserve">PRUMO DE PAREDE EM ACO 700 A 750 G, COM CORDAO EM NYLON E TACO                                                                                                                                                                                                                                                                                                                                                                                                                                            </v>
          </cell>
          <cell r="C11423" t="str">
            <v xml:space="preserve">UN    </v>
          </cell>
          <cell r="D11423">
            <v>44.92</v>
          </cell>
        </row>
        <row r="11424">
          <cell r="A11424">
            <v>38116</v>
          </cell>
          <cell r="B11424" t="str">
            <v xml:space="preserve">PULSADOR CAMPAINHA 10A, 250V (APENAS MODULO)                                                                                                                                                                                                                                                                                                                                                                                                                                                              </v>
          </cell>
          <cell r="C11424" t="str">
            <v xml:space="preserve">UN    </v>
          </cell>
          <cell r="D11424">
            <v>7.14</v>
          </cell>
        </row>
        <row r="11425">
          <cell r="A11425">
            <v>38066</v>
          </cell>
          <cell r="B11425" t="str">
            <v xml:space="preserve">PULSADOR CAMPAINHA 10A, 250V, CONJUNTO MONTADO PARA EMBUTIR 4" X 2" (PLACA + SUPORTE + MODULO)                                                                                                                                                                                                                                                                                                                                                                                                            </v>
          </cell>
          <cell r="C11425" t="str">
            <v xml:space="preserve">UN    </v>
          </cell>
          <cell r="D11425">
            <v>11.79</v>
          </cell>
        </row>
        <row r="11426">
          <cell r="A11426">
            <v>38117</v>
          </cell>
          <cell r="B11426" t="str">
            <v xml:space="preserve">PULSADOR MINUTERIA 10A, 250V (APENAS MODULO)                                                                                                                                                                                                                                                                                                                                                                                                                                                              </v>
          </cell>
          <cell r="C11426" t="str">
            <v xml:space="preserve">UN    </v>
          </cell>
          <cell r="D11426">
            <v>12.16</v>
          </cell>
        </row>
        <row r="11427">
          <cell r="A11427">
            <v>38067</v>
          </cell>
          <cell r="B11427" t="str">
            <v xml:space="preserve">PULSADOR MINUTERIA 10A, 250V, CONJUNTO MONTADO PARA EMBUTIR 4" X 2" (PLACA + SUPORTE + MODULO)                                                                                                                                                                                                                                                                                                                                                                                                            </v>
          </cell>
          <cell r="C11427" t="str">
            <v xml:space="preserve">UN    </v>
          </cell>
          <cell r="D11427">
            <v>16.600000000000001</v>
          </cell>
        </row>
        <row r="11428">
          <cell r="A11428">
            <v>44313</v>
          </cell>
          <cell r="B11428" t="str">
            <v xml:space="preserve">PUNHO PARA PERFURATRIZ DE ESTEIRA T38, D = 1 1/2" (38 MM), C = 380 MM                                                                                                                                                                                                                                                                                                                                                                                                                                     </v>
          </cell>
          <cell r="C11428" t="str">
            <v xml:space="preserve">UN    </v>
          </cell>
          <cell r="D11428">
            <v>963.12</v>
          </cell>
        </row>
        <row r="11429">
          <cell r="A11429">
            <v>11522</v>
          </cell>
          <cell r="B11429" t="str">
            <v xml:space="preserve">PUXADOR DE EMBUTIR TIPO CONCHA, COM FURO PARA CHAVE, EM LATAO CROMADO, COMPRIMENTO DE APROX *100* MM E LARGURA DE APROX *40* MM                                                                                                                                                                                                                                                                                                                                                                           </v>
          </cell>
          <cell r="C11429" t="str">
            <v xml:space="preserve">UN    </v>
          </cell>
          <cell r="D11429">
            <v>12.58</v>
          </cell>
        </row>
        <row r="11430">
          <cell r="A11430">
            <v>43600</v>
          </cell>
          <cell r="B11430" t="str">
            <v xml:space="preserve">PUXADOR TIPO ALCA, EM ZAMAC CROMADO, COM COMPRIMENTO DE APROX 150 MM, COM ROSETA PARA PORTAS DE MADEIRAS, INCLUINDO PARAFUSOS                                                                                                                                                                                                                                                                                                                                                                             </v>
          </cell>
          <cell r="C11430" t="str">
            <v xml:space="preserve">UN    </v>
          </cell>
          <cell r="D11430">
            <v>50.4</v>
          </cell>
        </row>
        <row r="11431">
          <cell r="A11431">
            <v>5080</v>
          </cell>
          <cell r="B11431" t="str">
            <v xml:space="preserve">PUXADOR TIPO ALCA, EM ZAMAC CROMADO, COM ROSETAS, COMPRIMENTO DE APROX *100* MM, PARA PORTAS E JANELAS DE MADEIRA, INCLUINDO PARAFUSOS                                                                                                                                                                                                                                                                                                                                                                    </v>
          </cell>
          <cell r="C11431" t="str">
            <v xml:space="preserve">UN    </v>
          </cell>
          <cell r="D11431">
            <v>19.649999999999999</v>
          </cell>
        </row>
        <row r="11432">
          <cell r="A11432">
            <v>38168</v>
          </cell>
          <cell r="B11432" t="str">
            <v xml:space="preserve">PUXADOR TUBULAR RETO DUPLO, EM ALUMINIO CROMADO, COMPRIMENTO DE APROX 400 MM E DIAMETRO DE 25 MM (1")                                                                                                                                                                                                                                                                                                                                                                                                     </v>
          </cell>
          <cell r="C11432" t="str">
            <v xml:space="preserve">UN    </v>
          </cell>
          <cell r="D11432">
            <v>137.22999999999999</v>
          </cell>
        </row>
        <row r="11433">
          <cell r="A11433">
            <v>43601</v>
          </cell>
          <cell r="B11433" t="str">
            <v xml:space="preserve">PUXADOR TUBULAR RETO SIMPLES, EM ALUMINIO CROMADO, COM COMPRIMENTO DE APROX 400 MM E DIAMETRO DE 25 MM                                                                                                                                                                                                                                                                                                                                                                                                    </v>
          </cell>
          <cell r="C11433" t="str">
            <v xml:space="preserve">UN    </v>
          </cell>
          <cell r="D11433">
            <v>68.61</v>
          </cell>
        </row>
        <row r="11434">
          <cell r="A11434">
            <v>13393</v>
          </cell>
          <cell r="B11434" t="str">
            <v xml:space="preserve">QUADRO DE DISTRIBUICAO COM BARRAMENTO TRIFASICO, DE EMBUTIR, EM CHAPA DE ACO GALVANIZADO, PARA 12 DISJUNTORES DIN, 100 A                                                                                                                                                                                                                                                                                                                                                                                  </v>
          </cell>
          <cell r="C11434" t="str">
            <v xml:space="preserve">UN    </v>
          </cell>
          <cell r="D11434">
            <v>328.29</v>
          </cell>
        </row>
        <row r="11435">
          <cell r="A11435">
            <v>13395</v>
          </cell>
          <cell r="B11435" t="str">
            <v xml:space="preserve">QUADRO DE DISTRIBUICAO COM BARRAMENTO TRIFASICO, DE EMBUTIR, EM CHAPA DE ACO GALVANIZADO, PARA 18 DISJUNTORES DIN, 100 A                                                                                                                                                                                                                                                                                                                                                                                  </v>
          </cell>
          <cell r="C11435" t="str">
            <v xml:space="preserve">UN    </v>
          </cell>
          <cell r="D11435">
            <v>460.07</v>
          </cell>
        </row>
        <row r="11436">
          <cell r="A11436">
            <v>12039</v>
          </cell>
          <cell r="B11436" t="str">
            <v xml:space="preserve">QUADRO DE DISTRIBUICAO COM BARRAMENTO TRIFASICO, DE EMBUTIR, EM CHAPA DE ACO GALVANIZADO, PARA 24 DISJUNTORES DIN, 100 A                                                                                                                                                                                                                                                                                                                                                                                  </v>
          </cell>
          <cell r="C11436" t="str">
            <v xml:space="preserve">UN    </v>
          </cell>
          <cell r="D11436">
            <v>483.48</v>
          </cell>
        </row>
        <row r="11437">
          <cell r="A11437">
            <v>13396</v>
          </cell>
          <cell r="B11437" t="str">
            <v xml:space="preserve">QUADRO DE DISTRIBUICAO COM BARRAMENTO TRIFASICO, DE EMBUTIR, EM CHAPA DE ACO GALVANIZADO, PARA 28 DISJUNTORES DIN, 100 A                                                                                                                                                                                                                                                                                                                                                                                  </v>
          </cell>
          <cell r="C11437" t="str">
            <v xml:space="preserve">UN    </v>
          </cell>
          <cell r="D11437">
            <v>679.02</v>
          </cell>
        </row>
        <row r="11438">
          <cell r="A11438">
            <v>12041</v>
          </cell>
          <cell r="B11438" t="str">
            <v xml:space="preserve">QUADRO DE DISTRIBUICAO COM BARRAMENTO TRIFASICO, DE EMBUTIR, EM CHAPA DE ACO GALVANIZADO, PARA 30 DISJUNTORES DIN, 150 A                                                                                                                                                                                                                                                                                                                                                                                  </v>
          </cell>
          <cell r="C11438" t="str">
            <v xml:space="preserve">UN    </v>
          </cell>
          <cell r="D11438">
            <v>554.46</v>
          </cell>
        </row>
        <row r="11439">
          <cell r="A11439">
            <v>12043</v>
          </cell>
          <cell r="B11439" t="str">
            <v xml:space="preserve">QUADRO DE DISTRIBUICAO COM BARRAMENTO TRIFASICO, DE EMBUTIR, EM CHAPA DE ACO GALVANIZADO, PARA 30 DISJUNTORES DIN, 225 A                                                                                                                                                                                                                                                                                                                                                                                  </v>
          </cell>
          <cell r="C11439" t="str">
            <v xml:space="preserve">UN    </v>
          </cell>
          <cell r="D11439">
            <v>1170.6600000000001</v>
          </cell>
        </row>
        <row r="11440">
          <cell r="A11440">
            <v>39762</v>
          </cell>
          <cell r="B11440" t="str">
            <v xml:space="preserve">QUADRO DE DISTRIBUICAO COM BARRAMENTO TRIFASICO, DE EMBUTIR, EM CHAPA DE ACO GALVANIZADO, PARA 36 DISJUNTORES DIN, 100 A                                                                                                                                                                                                                                                                                                                                                                                  </v>
          </cell>
          <cell r="C11440" t="str">
            <v xml:space="preserve">UN    </v>
          </cell>
          <cell r="D11440">
            <v>557.26</v>
          </cell>
        </row>
        <row r="11441">
          <cell r="A11441">
            <v>12042</v>
          </cell>
          <cell r="B11441" t="str">
            <v xml:space="preserve">QUADRO DE DISTRIBUICAO COM BARRAMENTO TRIFASICO, DE EMBUTIR, EM CHAPA DE ACO GALVANIZADO, PARA 40 DISJUNTORES DIN, 100 A                                                                                                                                                                                                                                                                                                                                                                                  </v>
          </cell>
          <cell r="C11441" t="str">
            <v xml:space="preserve">UN    </v>
          </cell>
          <cell r="D11441">
            <v>813.59</v>
          </cell>
        </row>
        <row r="11442">
          <cell r="A11442">
            <v>39763</v>
          </cell>
          <cell r="B11442" t="str">
            <v xml:space="preserve">QUADRO DE DISTRIBUICAO COM BARRAMENTO TRIFASICO, DE EMBUTIR, EM CHAPA DE ACO GALVANIZADO, PARA 48 DISJUNTORES DIN, 100 A                                                                                                                                                                                                                                                                                                                                                                                  </v>
          </cell>
          <cell r="C11442" t="str">
            <v xml:space="preserve">UN    </v>
          </cell>
          <cell r="D11442">
            <v>952.2</v>
          </cell>
        </row>
        <row r="11443">
          <cell r="A11443">
            <v>39760</v>
          </cell>
          <cell r="B11443" t="str">
            <v xml:space="preserve">QUADRO DE DISTRIBUICAO COM BARRAMENTO TRIFASICO, DE SOBREPOR, EM CHAPA DE ACO GALVANIZADO, PARA *42* DISJUNTORES DIN, 100 A                                                                                                                                                                                                                                                                                                                                                                               </v>
          </cell>
          <cell r="C11443" t="str">
            <v xml:space="preserve">UN    </v>
          </cell>
          <cell r="D11443">
            <v>949.07</v>
          </cell>
        </row>
        <row r="11444">
          <cell r="A11444">
            <v>39756</v>
          </cell>
          <cell r="B11444" t="str">
            <v xml:space="preserve">QUADRO DE DISTRIBUICAO COM BARRAMENTO TRIFASICO, DE SOBREPOR, EM CHAPA DE ACO GALVANIZADO, PARA 12 DISJUNTORES DIN, 100 A                                                                                                                                                                                                                                                                                                                                                                                 </v>
          </cell>
          <cell r="C11444" t="str">
            <v xml:space="preserve">UN    </v>
          </cell>
          <cell r="D11444">
            <v>340.77</v>
          </cell>
        </row>
        <row r="11445">
          <cell r="A11445">
            <v>12038</v>
          </cell>
          <cell r="B11445" t="str">
            <v xml:space="preserve">QUADRO DE DISTRIBUICAO COM BARRAMENTO TRIFASICO, DE SOBREPOR, EM CHAPA DE ACO GALVANIZADO, PARA 18 DISJUNTORES DIN, 100 A                                                                                                                                                                                                                                                                                                                                                                                 </v>
          </cell>
          <cell r="C11445" t="str">
            <v xml:space="preserve">UN    </v>
          </cell>
          <cell r="D11445">
            <v>425.8</v>
          </cell>
        </row>
        <row r="11446">
          <cell r="A11446">
            <v>39757</v>
          </cell>
          <cell r="B11446" t="str">
            <v xml:space="preserve">QUADRO DE DISTRIBUICAO COM BARRAMENTO TRIFASICO, DE SOBREPOR, EM CHAPA DE ACO GALVANIZADO, PARA 28 DISJUNTORES DIN, 100 A                                                                                                                                                                                                                                                                                                                                                                                 </v>
          </cell>
          <cell r="C11446" t="str">
            <v xml:space="preserve">UN    </v>
          </cell>
          <cell r="D11446">
            <v>393.74</v>
          </cell>
        </row>
        <row r="11447">
          <cell r="A11447">
            <v>39758</v>
          </cell>
          <cell r="B11447" t="str">
            <v xml:space="preserve">QUADRO DE DISTRIBUICAO COM BARRAMENTO TRIFASICO, DE SOBREPOR, EM CHAPA DE ACO GALVANIZADO, PARA 30 DISJUNTORES DIN, 100 A                                                                                                                                                                                                                                                                                                                                                                                 </v>
          </cell>
          <cell r="C11447" t="str">
            <v xml:space="preserve">UN    </v>
          </cell>
          <cell r="D11447">
            <v>573.82000000000005</v>
          </cell>
        </row>
        <row r="11448">
          <cell r="A11448">
            <v>39759</v>
          </cell>
          <cell r="B11448" t="str">
            <v xml:space="preserve">QUADRO DE DISTRIBUICAO COM BARRAMENTO TRIFASICO, DE SOBREPOR, EM CHAPA DE ACO GALVANIZADO, PARA 36 DISJUNTORES DIN, 100 A                                                                                                                                                                                                                                                                                                                                                                                 </v>
          </cell>
          <cell r="C11448" t="str">
            <v xml:space="preserve">UN    </v>
          </cell>
          <cell r="D11448">
            <v>708.67</v>
          </cell>
        </row>
        <row r="11449">
          <cell r="A11449">
            <v>39761</v>
          </cell>
          <cell r="B11449" t="str">
            <v xml:space="preserve">QUADRO DE DISTRIBUICAO COM BARRAMENTO TRIFASICO, DE SOBREPOR, EM CHAPA DE ACO GALVANIZADO, PARA 48 DISJUNTORES DIN, 100 A                                                                                                                                                                                                                                                                                                                                                                                 </v>
          </cell>
          <cell r="C11449" t="str">
            <v xml:space="preserve">UN    </v>
          </cell>
          <cell r="D11449">
            <v>851.84</v>
          </cell>
        </row>
        <row r="11450">
          <cell r="A11450">
            <v>39805</v>
          </cell>
          <cell r="B11450" t="str">
            <v xml:space="preserve">QUADRO DE DISTRIBUICAO, EM PVC, DE EMBUTIR, COM BARRAMENTO TERRA / NEUTRO, PARA 12 DISJUNTORES NEMA OU 16 DISJUNTORES DIN                                                                                                                                                                                                                                                                                                                                                                                 </v>
          </cell>
          <cell r="C11450" t="str">
            <v xml:space="preserve">UN    </v>
          </cell>
          <cell r="D11450">
            <v>155.75</v>
          </cell>
        </row>
        <row r="11451">
          <cell r="A11451">
            <v>39806</v>
          </cell>
          <cell r="B11451" t="str">
            <v xml:space="preserve">QUADRO DE DISTRIBUICAO, EM PVC, DE EMBUTIR, COM BARRAMENTO TERRA / NEUTRO, PARA 18 DISJUNTORES NEMA OU 24 DISJUNTORES DIN                                                                                                                                                                                                                                                                                                                                                                                 </v>
          </cell>
          <cell r="C11451" t="str">
            <v xml:space="preserve">UN    </v>
          </cell>
          <cell r="D11451">
            <v>288.56</v>
          </cell>
        </row>
        <row r="11452">
          <cell r="A11452">
            <v>39807</v>
          </cell>
          <cell r="B11452" t="str">
            <v xml:space="preserve">QUADRO DE DISTRIBUICAO, EM PVC, DE EMBUTIR, COM BARRAMENTO TERRA / NEUTRO, PARA 27 DISJUNTORES NEMA OU 36 DISJUNTORES DIN                                                                                                                                                                                                                                                                                                                                                                                 </v>
          </cell>
          <cell r="C11452" t="str">
            <v xml:space="preserve">UN    </v>
          </cell>
          <cell r="D11452">
            <v>625.38</v>
          </cell>
        </row>
        <row r="11453">
          <cell r="A11453">
            <v>43100</v>
          </cell>
          <cell r="B11453" t="str">
            <v xml:space="preserve">QUADRO DE DISTRIBUICAO, EM PVC, DE EMBUTIR, COM BARRAMENTO TERRA / NEUTRO, PARA 48 DISJUNTORES DIN                                                                                                                                                                                                                                                                                                                                                                                                        </v>
          </cell>
          <cell r="C11453" t="str">
            <v xml:space="preserve">UN    </v>
          </cell>
          <cell r="D11453">
            <v>488.92</v>
          </cell>
        </row>
        <row r="11454">
          <cell r="A11454">
            <v>39804</v>
          </cell>
          <cell r="B11454" t="str">
            <v xml:space="preserve">QUADRO DE DISTRIBUICAO, EM PVC, DE EMBUTIR, COM BARRAMENTO TERRA / NEUTRO, PARA 6 DISJUNTORES NEMA OU 8 DISJUNTORES DIN                                                                                                                                                                                                                                                                                                                                                                                   </v>
          </cell>
          <cell r="C11454" t="str">
            <v xml:space="preserve">UN    </v>
          </cell>
          <cell r="D11454">
            <v>91.46</v>
          </cell>
        </row>
        <row r="11455">
          <cell r="A11455">
            <v>39796</v>
          </cell>
          <cell r="B11455" t="str">
            <v xml:space="preserve">QUADRO DE DISTRIBUICAO, SEM BARRAMENTO, EM PVC, DE EMBUTIR, PARA 12 DISJUNTORES NEMA OU 16 DISJUNTORES DIN                                                                                                                                                                                                                                                                                                                                                                                                </v>
          </cell>
          <cell r="C11455" t="str">
            <v xml:space="preserve">UN    </v>
          </cell>
          <cell r="D11455">
            <v>94.73</v>
          </cell>
        </row>
        <row r="11456">
          <cell r="A11456">
            <v>39797</v>
          </cell>
          <cell r="B11456" t="str">
            <v xml:space="preserve">QUADRO DE DISTRIBUICAO, SEM BARRAMENTO, EM PVC, DE EMBUTIR, PARA 18 DISJUNTORES NEMA OU 24 DISJUNTORES DIN                                                                                                                                                                                                                                                                                                                                                                                                </v>
          </cell>
          <cell r="C11456" t="str">
            <v xml:space="preserve">UN    </v>
          </cell>
          <cell r="D11456">
            <v>148.69999999999999</v>
          </cell>
        </row>
        <row r="11457">
          <cell r="A11457">
            <v>39798</v>
          </cell>
          <cell r="B11457" t="str">
            <v xml:space="preserve">QUADRO DE DISTRIBUICAO, SEM BARRAMENTO, EM PVC, DE EMBUTIR, PARA 27 DISJUNTORES NEMA OU 36 DISJUNTORES DIN                                                                                                                                                                                                                                                                                                                                                                                                </v>
          </cell>
          <cell r="C11457" t="str">
            <v xml:space="preserve">UN    </v>
          </cell>
          <cell r="D11457">
            <v>255.07</v>
          </cell>
        </row>
        <row r="11458">
          <cell r="A11458">
            <v>39794</v>
          </cell>
          <cell r="B11458" t="str">
            <v xml:space="preserve">QUADRO DE DISTRIBUICAO, SEM BARRAMENTO, EM PVC, DE EMBUTIR, PARA 3 DISJUNTORES NEMA OU 4 DISJUNTORES DIN                                                                                                                                                                                                                                                                                                                                                                                                  </v>
          </cell>
          <cell r="C11458" t="str">
            <v xml:space="preserve">UN    </v>
          </cell>
          <cell r="D11458">
            <v>40.21</v>
          </cell>
        </row>
        <row r="11459">
          <cell r="A11459">
            <v>39795</v>
          </cell>
          <cell r="B11459" t="str">
            <v xml:space="preserve">QUADRO DE DISTRIBUICAO, SEM BARRAMENTO, EM PVC, DE EMBUTIR, PARA 6 DISJUNTORES NEMA OU 8 DISJUNTORES DIN                                                                                                                                                                                                                                                                                                                                                                                                  </v>
          </cell>
          <cell r="C11459" t="str">
            <v xml:space="preserve">UN    </v>
          </cell>
          <cell r="D11459">
            <v>63.52</v>
          </cell>
        </row>
        <row r="11460">
          <cell r="A11460">
            <v>39801</v>
          </cell>
          <cell r="B11460" t="str">
            <v xml:space="preserve">QUADRO DE DISTRIBUICAO, SEM BARRAMENTO, EM PVC, DE SOBREPOR, PARA 12 DISJUNTORES NEMA OU 16 DISJUNTORES DIN                                                                                                                                                                                                                                                                                                                                                                                               </v>
          </cell>
          <cell r="C11460" t="str">
            <v xml:space="preserve">UN    </v>
          </cell>
          <cell r="D11460">
            <v>134.13999999999999</v>
          </cell>
        </row>
        <row r="11461">
          <cell r="A11461">
            <v>39802</v>
          </cell>
          <cell r="B11461" t="str">
            <v xml:space="preserve">QUADRO DE DISTRIBUICAO, SEM BARRAMENTO, EM PVC, DE SOBREPOR, PARA 18 DISJUNTORES NEMA OU 24 DISJUNTORES DIN                                                                                                                                                                                                                                                                                                                                                                                               </v>
          </cell>
          <cell r="C11461" t="str">
            <v xml:space="preserve">UN    </v>
          </cell>
          <cell r="D11461">
            <v>196.62</v>
          </cell>
        </row>
        <row r="11462">
          <cell r="A11462">
            <v>39803</v>
          </cell>
          <cell r="B11462" t="str">
            <v xml:space="preserve">QUADRO DE DISTRIBUICAO, SEM BARRAMENTO, EM PVC, DE SOBREPOR, PARA 27 DISJUNTORES NEMA OU 36 DISJUNTORES DIN                                                                                                                                                                                                                                                                                                                                                                                               </v>
          </cell>
          <cell r="C11462" t="str">
            <v xml:space="preserve">UN    </v>
          </cell>
          <cell r="D11462">
            <v>274.29000000000002</v>
          </cell>
        </row>
        <row r="11463">
          <cell r="A11463">
            <v>39799</v>
          </cell>
          <cell r="B11463" t="str">
            <v xml:space="preserve">QUADRO DE DISTRIBUICAO, SEM BARRAMENTO, EM PVC, DE SOBREPOR, PARA 3 DISJUNTORES NEMA OU 4 DISJUNTORES DIN                                                                                                                                                                                                                                                                                                                                                                                                 </v>
          </cell>
          <cell r="C11463" t="str">
            <v xml:space="preserve">UN    </v>
          </cell>
          <cell r="D11463">
            <v>46.87</v>
          </cell>
        </row>
        <row r="11464">
          <cell r="A11464">
            <v>39800</v>
          </cell>
          <cell r="B11464" t="str">
            <v xml:space="preserve">QUADRO DE DISTRIBUICAO, SEM BARRAMENTO, EM PVC, DE SOBREPOR, PARA 6 DISJUNTORES NEMA OU 8 DISJUNTORES DIN                                                                                                                                                                                                                                                                                                                                                                                                 </v>
          </cell>
          <cell r="C11464" t="str">
            <v xml:space="preserve">UN    </v>
          </cell>
          <cell r="D11464">
            <v>79.84</v>
          </cell>
        </row>
        <row r="11465">
          <cell r="A11465">
            <v>43837</v>
          </cell>
          <cell r="B11465" t="str">
            <v xml:space="preserve">RACK DE PISO PARA SERVIDOR, ABERTO, EM COLUNA, 44U X *570* MM                                                                                                                                                                                                                                                                                                                                                                                                                                             </v>
          </cell>
          <cell r="C11465" t="str">
            <v xml:space="preserve">UN    </v>
          </cell>
          <cell r="D11465">
            <v>2368.21</v>
          </cell>
        </row>
        <row r="11466">
          <cell r="A11466">
            <v>43836</v>
          </cell>
          <cell r="B11466" t="str">
            <v xml:space="preserve">RACK DE PISO PARA SERVIDOR, FECHADO, 44U, COM PORTA, 44U X *570* MM                                                                                                                                                                                                                                                                                                                                                                                                                                       </v>
          </cell>
          <cell r="C11466" t="str">
            <v xml:space="preserve">UN    </v>
          </cell>
          <cell r="D11466">
            <v>4818.8900000000003</v>
          </cell>
        </row>
        <row r="11467">
          <cell r="A11467">
            <v>21059</v>
          </cell>
          <cell r="B11467" t="str">
            <v xml:space="preserve">RALO FOFO COM REQUADRO, QUADRADO 150 X 150 MM                                                                                                                                                                                                                                                                                                                                                                                                                                                             </v>
          </cell>
          <cell r="C11467" t="str">
            <v xml:space="preserve">UN    </v>
          </cell>
          <cell r="D11467">
            <v>39.58</v>
          </cell>
        </row>
        <row r="11468">
          <cell r="A11468">
            <v>11234</v>
          </cell>
          <cell r="B11468" t="str">
            <v xml:space="preserve">RALO FOFO COM REQUADRO, QUADRADO 200 X 200 MM                                                                                                                                                                                                                                                                                                                                                                                                                                                             </v>
          </cell>
          <cell r="C11468" t="str">
            <v xml:space="preserve">UN    </v>
          </cell>
          <cell r="D11468">
            <v>59.65</v>
          </cell>
        </row>
        <row r="11469">
          <cell r="A11469">
            <v>21060</v>
          </cell>
          <cell r="B11469" t="str">
            <v xml:space="preserve">RALO FOFO COM REQUADRO, QUADRADO 250 X 250 MM                                                                                                                                                                                                                                                                                                                                                                                                                                                             </v>
          </cell>
          <cell r="C11469" t="str">
            <v xml:space="preserve">UN    </v>
          </cell>
          <cell r="D11469">
            <v>73.42</v>
          </cell>
        </row>
        <row r="11470">
          <cell r="A11470">
            <v>21061</v>
          </cell>
          <cell r="B11470" t="str">
            <v xml:space="preserve">RALO FOFO COM REQUADRO, QUADRADO 300 X 300 MM                                                                                                                                                                                                                                                                                                                                                                                                                                                             </v>
          </cell>
          <cell r="C11470" t="str">
            <v xml:space="preserve">UN    </v>
          </cell>
          <cell r="D11470">
            <v>91.78</v>
          </cell>
        </row>
        <row r="11471">
          <cell r="A11471">
            <v>21062</v>
          </cell>
          <cell r="B11471" t="str">
            <v xml:space="preserve">RALO FOFO COM REQUADRO, QUADRADO 400 X 400 MM                                                                                                                                                                                                                                                                                                                                                                                                                                                             </v>
          </cell>
          <cell r="C11471" t="str">
            <v xml:space="preserve">UN    </v>
          </cell>
          <cell r="D11471">
            <v>144.55000000000001</v>
          </cell>
        </row>
        <row r="11472">
          <cell r="A11472">
            <v>11708</v>
          </cell>
          <cell r="B11472" t="str">
            <v xml:space="preserve">RALO FOFO SEMIESFERICO, 100 MM, PARA LAJES/ CALHAS                                                                                                                                                                                                                                                                                                                                                                                                                                                        </v>
          </cell>
          <cell r="C11472" t="str">
            <v xml:space="preserve">UN    </v>
          </cell>
          <cell r="D11472">
            <v>15.77</v>
          </cell>
        </row>
        <row r="11473">
          <cell r="A11473">
            <v>11709</v>
          </cell>
          <cell r="B11473" t="str">
            <v xml:space="preserve">RALO FOFO SEMIESFERICO, 150 MM, PARA LAJES/ CALHAS                                                                                                                                                                                                                                                                                                                                                                                                                                                        </v>
          </cell>
          <cell r="C11473" t="str">
            <v xml:space="preserve">UN    </v>
          </cell>
          <cell r="D11473">
            <v>37.049999999999997</v>
          </cell>
        </row>
        <row r="11474">
          <cell r="A11474">
            <v>11710</v>
          </cell>
          <cell r="B11474" t="str">
            <v xml:space="preserve">RALO FOFO SEMIESFERICO, 200 MM, PARA LAJES/ CALHAS                                                                                                                                                                                                                                                                                                                                                                                                                                                        </v>
          </cell>
          <cell r="C11474" t="str">
            <v xml:space="preserve">UN    </v>
          </cell>
          <cell r="D11474">
            <v>85.18</v>
          </cell>
        </row>
        <row r="11475">
          <cell r="A11475">
            <v>11707</v>
          </cell>
          <cell r="B11475" t="str">
            <v xml:space="preserve">RALO FOFO SEMIESFERICO, 75 MM, PARA LAJES/ CALHAS                                                                                                                                                                                                                                                                                                                                                                                                                                                         </v>
          </cell>
          <cell r="C11475" t="str">
            <v xml:space="preserve">UN    </v>
          </cell>
          <cell r="D11475">
            <v>11.81</v>
          </cell>
        </row>
        <row r="11476">
          <cell r="A11476">
            <v>5102</v>
          </cell>
          <cell r="B11476" t="str">
            <v xml:space="preserve">RALO SECO / RALO DE PASSAGEM EM PVC, QUADRADO, 100 X 100 X 53 MM, SAIDA 40 MM, COM GRELHA BRANCA                                                                                                                                                                                                                                                                                                                                                                                                          </v>
          </cell>
          <cell r="C11476" t="str">
            <v xml:space="preserve">UN    </v>
          </cell>
          <cell r="D11476">
            <v>13.75</v>
          </cell>
        </row>
        <row r="11477">
          <cell r="A11477">
            <v>11711</v>
          </cell>
          <cell r="B11477" t="str">
            <v xml:space="preserve">RALO SECO CONICO, PVC, 100 X 40 MM, COM GRELHA QUADRADA BRANCA                                                                                                                                                                                                                                                                                                                                                                                                                                            </v>
          </cell>
          <cell r="C11477" t="str">
            <v xml:space="preserve">UN    </v>
          </cell>
          <cell r="D11477">
            <v>11.46</v>
          </cell>
        </row>
        <row r="11478">
          <cell r="A11478">
            <v>11739</v>
          </cell>
          <cell r="B11478" t="str">
            <v xml:space="preserve">RALO SECO CONICO, PVC, 100 X 40 MM, COM GRELHA REDONDA BRANCA                                                                                                                                                                                                                                                                                                                                                                                                                                             </v>
          </cell>
          <cell r="C11478" t="str">
            <v xml:space="preserve">UN    </v>
          </cell>
          <cell r="D11478">
            <v>9.8000000000000007</v>
          </cell>
        </row>
        <row r="11479">
          <cell r="A11479">
            <v>11741</v>
          </cell>
          <cell r="B11479" t="str">
            <v xml:space="preserve">RALO SIFONADO CILINDRICO, PVC, 100 X 40 MM, COM GRELHA REDONDA BRANCA                                                                                                                                                                                                                                                                                                                                                                                                                                     </v>
          </cell>
          <cell r="C11479" t="str">
            <v xml:space="preserve">UN    </v>
          </cell>
          <cell r="D11479">
            <v>12.48</v>
          </cell>
        </row>
        <row r="11480">
          <cell r="A11480">
            <v>11745</v>
          </cell>
          <cell r="B11480" t="str">
            <v xml:space="preserve">RALO SIFONADO QUADRADO, PVC, 100 X 53 MM, SAIDA 40 MM, COM GRELHA QUADRADA BRANCA                                                                                                                                                                                                                                                                                                                                                                                                                         </v>
          </cell>
          <cell r="C11480" t="str">
            <v xml:space="preserve">UN    </v>
          </cell>
          <cell r="D11480">
            <v>16.440000000000001</v>
          </cell>
        </row>
        <row r="11481">
          <cell r="A11481">
            <v>11743</v>
          </cell>
          <cell r="B11481" t="str">
            <v xml:space="preserve">RALO SIFONADO REDONDO CONICO, PVC, 100 X 40 MM, COM GRELHA REDONDA BRANCA                                                                                                                                                                                                                                                                                                                                                                                                                                 </v>
          </cell>
          <cell r="C11481" t="str">
            <v xml:space="preserve">UN    </v>
          </cell>
          <cell r="D11481">
            <v>10.48</v>
          </cell>
        </row>
        <row r="11482">
          <cell r="A11482">
            <v>5104</v>
          </cell>
          <cell r="B11482" t="str">
            <v xml:space="preserve">REBITE DE REPUXO EM ALUMINIO VAZADO, DIAMETRO 3,2 X 8 MM DE COMPRIMENTO (1KG = 1025 UNIDADES)                                                                                                                                                                                                                                                                                                                                                                                                             </v>
          </cell>
          <cell r="C11482" t="str">
            <v xml:space="preserve">KG    </v>
          </cell>
          <cell r="D11482">
            <v>71.89</v>
          </cell>
        </row>
        <row r="11483">
          <cell r="A11483">
            <v>44530</v>
          </cell>
          <cell r="B11483" t="str">
            <v xml:space="preserve">REBOLO ABRASIVO RETO DE USO GERAL GRAO 36, DE 6 X 1" (DIAMETRO X ESPESSURA)                                                                                                                                                                                                                                                                                                                                                                                                                               </v>
          </cell>
          <cell r="C11483" t="str">
            <v xml:space="preserve">UN    </v>
          </cell>
          <cell r="D11483">
            <v>36.020000000000003</v>
          </cell>
        </row>
        <row r="11484">
          <cell r="A11484">
            <v>2710</v>
          </cell>
          <cell r="B11484" t="str">
            <v xml:space="preserve">REBOLO ABRASIVO RETO DE USO GERAL GRAO 36, DE 6 X 3/4" (DIAMETRO X ESPESSURA)                                                                                                                                                                                                                                                                                                                                                                                                                             </v>
          </cell>
          <cell r="C11484" t="str">
            <v xml:space="preserve">UN    </v>
          </cell>
          <cell r="D11484">
            <v>28.76</v>
          </cell>
        </row>
        <row r="11485">
          <cell r="A11485">
            <v>14575</v>
          </cell>
          <cell r="B11485" t="str">
            <v xml:space="preserve">RECICLADORA DE ASFALTO A FRIO SOBRE RODAS, LARG. FRESAGEM 2,00 M, POT. 315 KW/422 HP                                                                                                                                                                                                                                                                                                                                                                                                                      </v>
          </cell>
          <cell r="C11485" t="str">
            <v xml:space="preserve">UN    </v>
          </cell>
          <cell r="D11485">
            <v>5220807</v>
          </cell>
        </row>
        <row r="11486">
          <cell r="A11486">
            <v>20043</v>
          </cell>
          <cell r="B11486" t="str">
            <v xml:space="preserve">REDUCAO EXCENTRICA PVC, DN 100 X 50 MM, PARA ESGOTO PREDIAL                                                                                                                                                                                                                                                                                                                                                                                                                                               </v>
          </cell>
          <cell r="C11486" t="str">
            <v xml:space="preserve">UN    </v>
          </cell>
          <cell r="D11486">
            <v>11.54</v>
          </cell>
        </row>
        <row r="11487">
          <cell r="A11487">
            <v>20044</v>
          </cell>
          <cell r="B11487" t="str">
            <v xml:space="preserve">REDUCAO EXCENTRICA PVC, DN 100 X 75 MM, PARA ESGOTO PREDIAL                                                                                                                                                                                                                                                                                                                                                                                                                                               </v>
          </cell>
          <cell r="C11487" t="str">
            <v xml:space="preserve">UN    </v>
          </cell>
          <cell r="D11487">
            <v>13.38</v>
          </cell>
        </row>
        <row r="11488">
          <cell r="A11488">
            <v>20042</v>
          </cell>
          <cell r="B11488" t="str">
            <v xml:space="preserve">REDUCAO EXCENTRICA PVC, DN 75 X 50 MM, PARA ESGOTO PREDIAL                                                                                                                                                                                                                                                                                                                                                                                                                                                </v>
          </cell>
          <cell r="C11488" t="str">
            <v xml:space="preserve">UN    </v>
          </cell>
          <cell r="D11488">
            <v>10.01</v>
          </cell>
        </row>
        <row r="11489">
          <cell r="A11489">
            <v>20046</v>
          </cell>
          <cell r="B11489" t="str">
            <v xml:space="preserve">REDUCAO EXCENTRICA PVC, SERIE R, DN 100 X 75 MM, PARA ESGOTO PREDIAL                                                                                                                                                                                                                                                                                                                                                                                                                                      </v>
          </cell>
          <cell r="C11489" t="str">
            <v xml:space="preserve">UN    </v>
          </cell>
          <cell r="D11489">
            <v>23.7</v>
          </cell>
        </row>
        <row r="11490">
          <cell r="A11490">
            <v>20047</v>
          </cell>
          <cell r="B11490" t="str">
            <v xml:space="preserve">REDUCAO EXCENTRICA PVC, SERIE R, DN 150 X 100 MM, PARA ESGOTO PREDIAL                                                                                                                                                                                                                                                                                                                                                                                                                                     </v>
          </cell>
          <cell r="C11490" t="str">
            <v xml:space="preserve">UN    </v>
          </cell>
          <cell r="D11490">
            <v>71.069999999999993</v>
          </cell>
        </row>
        <row r="11491">
          <cell r="A11491">
            <v>20045</v>
          </cell>
          <cell r="B11491" t="str">
            <v xml:space="preserve">REDUCAO EXCENTRICA PVC, SERIE R, DN 75 X 50 MM, PARA ESGOTO PREDIAL                                                                                                                                                                                                                                                                                                                                                                                                                                       </v>
          </cell>
          <cell r="C11491" t="str">
            <v xml:space="preserve">UN    </v>
          </cell>
          <cell r="D11491">
            <v>11.99</v>
          </cell>
        </row>
        <row r="11492">
          <cell r="A11492">
            <v>20972</v>
          </cell>
          <cell r="B11492" t="str">
            <v xml:space="preserve">REDUCAO FIXA TIPO STORZ, ENGATE RAPIDO 2.1/2" X 1.1/2", EM LATAO, PARA INSTALACAO PREDIAL COMBATE A INCENDIO PREDIAL                                                                                                                                                                                                                                                                                                                                                                                      </v>
          </cell>
          <cell r="C11492" t="str">
            <v xml:space="preserve">UN    </v>
          </cell>
          <cell r="D11492">
            <v>135.71</v>
          </cell>
        </row>
        <row r="11493">
          <cell r="A11493">
            <v>11321</v>
          </cell>
          <cell r="B11493" t="str">
            <v xml:space="preserve">REDUCAO PVC PBA, JE, PB, DN 100 X 50 / DE 110 X 60 MM, PARA REDE DE AGUA                                                                                                                                                                                                                                                                                                                                                                                                                                  </v>
          </cell>
          <cell r="C11493" t="str">
            <v xml:space="preserve">UN    </v>
          </cell>
          <cell r="D11493">
            <v>29.69</v>
          </cell>
        </row>
        <row r="11494">
          <cell r="A11494">
            <v>11323</v>
          </cell>
          <cell r="B11494" t="str">
            <v xml:space="preserve">REDUCAO PVC PBA, JE, PB, DN 100 X 75 / DE 110 X 85 MM, PARA REDE DE AGUA                                                                                                                                                                                                                                                                                                                                                                                                                                  </v>
          </cell>
          <cell r="C11494" t="str">
            <v xml:space="preserve">UN    </v>
          </cell>
          <cell r="D11494">
            <v>34.15</v>
          </cell>
        </row>
        <row r="11495">
          <cell r="A11495">
            <v>20327</v>
          </cell>
          <cell r="B11495" t="str">
            <v xml:space="preserve">REDUCAO PVC PBA, JE, PB, DN 75 X 50 / DE 85 X 60 MM, PARA REDE DE AGUA                                                                                                                                                                                                                                                                                                                                                                                                                                    </v>
          </cell>
          <cell r="C11495" t="str">
            <v xml:space="preserve">UN    </v>
          </cell>
          <cell r="D11495">
            <v>19.38</v>
          </cell>
        </row>
        <row r="11496">
          <cell r="A11496">
            <v>6034</v>
          </cell>
          <cell r="B11496" t="str">
            <v xml:space="preserve">REGISTRO DE ESFERA DE PASSEIO, PVC PARA POLIETILENO, 20 MM                                                                                                                                                                                                                                                                                                                                                                                                                                                </v>
          </cell>
          <cell r="C11496" t="str">
            <v xml:space="preserve">UN    </v>
          </cell>
          <cell r="D11496">
            <v>16.3</v>
          </cell>
        </row>
        <row r="11497">
          <cell r="A11497">
            <v>6036</v>
          </cell>
          <cell r="B11497" t="str">
            <v xml:space="preserve">REGISTRO DE ESFERA PVC, COM BORBOLETA, COM ROSCA EXTERNA, DE 1/2"                                                                                                                                                                                                                                                                                                                                                                                                                                         </v>
          </cell>
          <cell r="C11497" t="str">
            <v xml:space="preserve">UN    </v>
          </cell>
          <cell r="D11497">
            <v>22.2</v>
          </cell>
        </row>
        <row r="11498">
          <cell r="A11498">
            <v>6031</v>
          </cell>
          <cell r="B11498" t="str">
            <v xml:space="preserve">REGISTRO DE ESFERA PVC, COM BORBOLETA, COM ROSCA EXTERNA, DE 3/4"                                                                                                                                                                                                                                                                                                                                                                                                                                         </v>
          </cell>
          <cell r="C11498" t="str">
            <v xml:space="preserve">UN    </v>
          </cell>
          <cell r="D11498">
            <v>26.09</v>
          </cell>
        </row>
        <row r="11499">
          <cell r="A11499">
            <v>6029</v>
          </cell>
          <cell r="B11499" t="str">
            <v xml:space="preserve">REGISTRO DE ESFERA PVC, COM CABECA QUADRADA, COM ROSCA EXTERNA, 1/2"                                                                                                                                                                                                                                                                                                                                                                                                                                      </v>
          </cell>
          <cell r="C11499" t="str">
            <v xml:space="preserve">UN    </v>
          </cell>
          <cell r="D11499">
            <v>26.36</v>
          </cell>
        </row>
        <row r="11500">
          <cell r="A11500">
            <v>6033</v>
          </cell>
          <cell r="B11500" t="str">
            <v xml:space="preserve">REGISTRO DE ESFERA PVC, COM CABECA QUADRADA, COM ROSCA EXTERNA, 3/4"                                                                                                                                                                                                                                                                                                                                                                                                                                      </v>
          </cell>
          <cell r="C11500" t="str">
            <v xml:space="preserve">UN    </v>
          </cell>
          <cell r="D11500">
            <v>34.75</v>
          </cell>
        </row>
        <row r="11501">
          <cell r="A11501">
            <v>11672</v>
          </cell>
          <cell r="B11501" t="str">
            <v xml:space="preserve">REGISTRO DE ESFERA, PVC, COM VOLANTE, VS, ROSCAVEL, DN 1 1/2", COM CORPO DIVIDIDO                                                                                                                                                                                                                                                                                                                                                                                                                         </v>
          </cell>
          <cell r="C11501" t="str">
            <v xml:space="preserve">UN    </v>
          </cell>
          <cell r="D11501">
            <v>75.59</v>
          </cell>
        </row>
        <row r="11502">
          <cell r="A11502">
            <v>11669</v>
          </cell>
          <cell r="B11502" t="str">
            <v xml:space="preserve">REGISTRO DE ESFERA, PVC, COM VOLANTE, VS, ROSCAVEL, DN 1 1/4", COM CORPO DIVIDIDO                                                                                                                                                                                                                                                                                                                                                                                                                         </v>
          </cell>
          <cell r="C11502" t="str">
            <v xml:space="preserve">UN    </v>
          </cell>
          <cell r="D11502">
            <v>71.989999999999995</v>
          </cell>
        </row>
        <row r="11503">
          <cell r="A11503">
            <v>11670</v>
          </cell>
          <cell r="B11503" t="str">
            <v xml:space="preserve">REGISTRO DE ESFERA, PVC, COM VOLANTE, VS, ROSCAVEL, DN 1/2", COM CORPO DIVIDIDO                                                                                                                                                                                                                                                                                                                                                                                                                           </v>
          </cell>
          <cell r="C11503" t="str">
            <v xml:space="preserve">UN    </v>
          </cell>
          <cell r="D11503">
            <v>27.58</v>
          </cell>
        </row>
        <row r="11504">
          <cell r="A11504">
            <v>20055</v>
          </cell>
          <cell r="B11504" t="str">
            <v xml:space="preserve">REGISTRO DE ESFERA, PVC, COM VOLANTE, VS, ROSCAVEL, DN 1", COM CORPO DIVIDIDO                                                                                                                                                                                                                                                                                                                                                                                                                             </v>
          </cell>
          <cell r="C11504" t="str">
            <v xml:space="preserve">UN    </v>
          </cell>
          <cell r="D11504">
            <v>53.91</v>
          </cell>
        </row>
        <row r="11505">
          <cell r="A11505">
            <v>11671</v>
          </cell>
          <cell r="B11505" t="str">
            <v xml:space="preserve">REGISTRO DE ESFERA, PVC, COM VOLANTE, VS, ROSCAVEL, DN 2", COM CORPO DIVIDIDO                                                                                                                                                                                                                                                                                                                                                                                                                             </v>
          </cell>
          <cell r="C11505" t="str">
            <v xml:space="preserve">UN    </v>
          </cell>
          <cell r="D11505">
            <v>115.69</v>
          </cell>
        </row>
        <row r="11506">
          <cell r="A11506">
            <v>6032</v>
          </cell>
          <cell r="B11506" t="str">
            <v xml:space="preserve">REGISTRO DE ESFERA, PVC, COM VOLANTE, VS, ROSCAVEL, DN 3/4", COM CORPO DIVIDIDO                                                                                                                                                                                                                                                                                                                                                                                                                           </v>
          </cell>
          <cell r="C11506" t="str">
            <v xml:space="preserve">UN    </v>
          </cell>
          <cell r="D11506">
            <v>33.04</v>
          </cell>
        </row>
        <row r="11507">
          <cell r="A11507">
            <v>11673</v>
          </cell>
          <cell r="B11507" t="str">
            <v xml:space="preserve">REGISTRO DE ESFERA, PVC, COM VOLANTE, VS, SOLDAVEL, DN 20 MM, COM CORPO DIVIDIDO                                                                                                                                                                                                                                                                                                                                                                                                                          </v>
          </cell>
          <cell r="C11507" t="str">
            <v xml:space="preserve">UN    </v>
          </cell>
          <cell r="D11507">
            <v>26.02</v>
          </cell>
        </row>
        <row r="11508">
          <cell r="A11508">
            <v>11674</v>
          </cell>
          <cell r="B11508" t="str">
            <v xml:space="preserve">REGISTRO DE ESFERA, PVC, COM VOLANTE, VS, SOLDAVEL, DN 25 MM, COM CORPO DIVIDIDO                                                                                                                                                                                                                                                                                                                                                                                                                          </v>
          </cell>
          <cell r="C11508" t="str">
            <v xml:space="preserve">UN    </v>
          </cell>
          <cell r="D11508">
            <v>33.51</v>
          </cell>
        </row>
        <row r="11509">
          <cell r="A11509">
            <v>11675</v>
          </cell>
          <cell r="B11509" t="str">
            <v xml:space="preserve">REGISTRO DE ESFERA, PVC, COM VOLANTE, VS, SOLDAVEL, DN 32 MM, COM CORPO DIVIDIDO                                                                                                                                                                                                                                                                                                                                                                                                                          </v>
          </cell>
          <cell r="C11509" t="str">
            <v xml:space="preserve">UN    </v>
          </cell>
          <cell r="D11509">
            <v>53.2</v>
          </cell>
        </row>
        <row r="11510">
          <cell r="A11510">
            <v>11676</v>
          </cell>
          <cell r="B11510" t="str">
            <v xml:space="preserve">REGISTRO DE ESFERA, PVC, COM VOLANTE, VS, SOLDAVEL, DN 40 MM, COM CORPO DIVIDIDO                                                                                                                                                                                                                                                                                                                                                                                                                          </v>
          </cell>
          <cell r="C11510" t="str">
            <v xml:space="preserve">UN    </v>
          </cell>
          <cell r="D11510">
            <v>71.150000000000006</v>
          </cell>
        </row>
        <row r="11511">
          <cell r="A11511">
            <v>11677</v>
          </cell>
          <cell r="B11511" t="str">
            <v xml:space="preserve">REGISTRO DE ESFERA, PVC, COM VOLANTE, VS, SOLDAVEL, DN 50 MM, COM CORPO DIVIDIDO                                                                                                                                                                                                                                                                                                                                                                                                                          </v>
          </cell>
          <cell r="C11511" t="str">
            <v xml:space="preserve">UN    </v>
          </cell>
          <cell r="D11511">
            <v>73.48</v>
          </cell>
        </row>
        <row r="11512">
          <cell r="A11512">
            <v>11678</v>
          </cell>
          <cell r="B11512" t="str">
            <v xml:space="preserve">REGISTRO DE ESFERA, PVC, COM VOLANTE, VS, SOLDAVEL, DN 60 MM, COM CORPO DIVIDIDO                                                                                                                                                                                                                                                                                                                                                                                                                          </v>
          </cell>
          <cell r="C11512" t="str">
            <v xml:space="preserve">UN    </v>
          </cell>
          <cell r="D11512">
            <v>134.58000000000001</v>
          </cell>
        </row>
        <row r="11513">
          <cell r="A11513">
            <v>6038</v>
          </cell>
          <cell r="B11513" t="str">
            <v xml:space="preserve">REGISTRO DE PRESSAO PVC, ROSCAVEL, VOLANTE SIMPLES, DE 1/2"                                                                                                                                                                                                                                                                                                                                                                                                                                               </v>
          </cell>
          <cell r="C11513" t="str">
            <v xml:space="preserve">UN    </v>
          </cell>
          <cell r="D11513">
            <v>8.5399999999999991</v>
          </cell>
        </row>
        <row r="11514">
          <cell r="A11514">
            <v>11718</v>
          </cell>
          <cell r="B11514" t="str">
            <v xml:space="preserve">REGISTRO DE PRESSAO PVC, ROSCAVEL, VOLANTE SIMPLES, DE 3/4"                                                                                                                                                                                                                                                                                                                                                                                                                                               </v>
          </cell>
          <cell r="C11514" t="str">
            <v xml:space="preserve">UN    </v>
          </cell>
          <cell r="D11514">
            <v>24.35</v>
          </cell>
        </row>
        <row r="11515">
          <cell r="A11515">
            <v>6037</v>
          </cell>
          <cell r="B11515" t="str">
            <v xml:space="preserve">REGISTRO DE PRESSAO PVC, SOLDAVEL, VOLANTE SIMPLES, DE 20 MM                                                                                                                                                                                                                                                                                                                                                                                                                                              </v>
          </cell>
          <cell r="C11515" t="str">
            <v xml:space="preserve">UN    </v>
          </cell>
          <cell r="D11515">
            <v>17.760000000000002</v>
          </cell>
        </row>
        <row r="11516">
          <cell r="A11516">
            <v>11719</v>
          </cell>
          <cell r="B11516" t="str">
            <v xml:space="preserve">REGISTRO DE PRESSAO PVC, SOLDAVEL, VOLANTE SIMPLES, DE 25 MM                                                                                                                                                                                                                                                                                                                                                                                                                                              </v>
          </cell>
          <cell r="C11516" t="str">
            <v xml:space="preserve">UN    </v>
          </cell>
          <cell r="D11516">
            <v>19.75</v>
          </cell>
        </row>
        <row r="11517">
          <cell r="A11517">
            <v>6010</v>
          </cell>
          <cell r="B11517" t="str">
            <v xml:space="preserve">REGISTRO GAVETA BRUTO EM LATAO FORJADO, BITOLA 1 1/2"                                                                                                                                                                                                                                                                                                                                                                                                                                                     </v>
          </cell>
          <cell r="C11517" t="str">
            <v xml:space="preserve">UN    </v>
          </cell>
          <cell r="D11517">
            <v>110.84</v>
          </cell>
        </row>
        <row r="11518">
          <cell r="A11518">
            <v>6017</v>
          </cell>
          <cell r="B11518" t="str">
            <v xml:space="preserve">REGISTRO GAVETA BRUTO EM LATAO FORJADO, BITOLA 1 1/4"                                                                                                                                                                                                                                                                                                                                                                                                                                                     </v>
          </cell>
          <cell r="C11518" t="str">
            <v xml:space="preserve">UN    </v>
          </cell>
          <cell r="D11518">
            <v>87.79</v>
          </cell>
        </row>
        <row r="11519">
          <cell r="A11519">
            <v>6020</v>
          </cell>
          <cell r="B11519" t="str">
            <v xml:space="preserve">REGISTRO GAVETA BRUTO EM LATAO FORJADO, BITOLA 1/2"                                                                                                                                                                                                                                                                                                                                                                                                                                                       </v>
          </cell>
          <cell r="C11519" t="str">
            <v xml:space="preserve">UN    </v>
          </cell>
          <cell r="D11519">
            <v>38.69</v>
          </cell>
        </row>
        <row r="11520">
          <cell r="A11520">
            <v>6019</v>
          </cell>
          <cell r="B11520" t="str">
            <v xml:space="preserve">REGISTRO GAVETA BRUTO EM LATAO FORJADO, BITOLA 1"                                                                                                                                                                                                                                                                                                                                                                                                                                                         </v>
          </cell>
          <cell r="C11520" t="str">
            <v xml:space="preserve">UN    </v>
          </cell>
          <cell r="D11520">
            <v>64.42</v>
          </cell>
        </row>
        <row r="11521">
          <cell r="A11521">
            <v>6011</v>
          </cell>
          <cell r="B11521" t="str">
            <v xml:space="preserve">REGISTRO GAVETA BRUTO EM LATAO FORJADO, BITOLA 2 1/2"                                                                                                                                                                                                                                                                                                                                                                                                                                                     </v>
          </cell>
          <cell r="C11521" t="str">
            <v xml:space="preserve">UN    </v>
          </cell>
          <cell r="D11521">
            <v>320.17</v>
          </cell>
        </row>
        <row r="11522">
          <cell r="A11522">
            <v>6028</v>
          </cell>
          <cell r="B11522" t="str">
            <v xml:space="preserve">REGISTRO GAVETA BRUTO EM LATAO FORJADO, BITOLA 2"                                                                                                                                                                                                                                                                                                                                                                                                                                                         </v>
          </cell>
          <cell r="C11522" t="str">
            <v xml:space="preserve">UN    </v>
          </cell>
          <cell r="D11522">
            <v>154.38</v>
          </cell>
        </row>
        <row r="11523">
          <cell r="A11523">
            <v>6016</v>
          </cell>
          <cell r="B11523" t="str">
            <v xml:space="preserve">REGISTRO GAVETA BRUTO EM LATAO FORJADO, BITOLA 3/4"                                                                                                                                                                                                                                                                                                                                                                                                                                                       </v>
          </cell>
          <cell r="C11523" t="str">
            <v xml:space="preserve">UN    </v>
          </cell>
          <cell r="D11523">
            <v>40.81</v>
          </cell>
        </row>
        <row r="11524">
          <cell r="A11524">
            <v>6012</v>
          </cell>
          <cell r="B11524" t="str">
            <v xml:space="preserve">REGISTRO GAVETA BRUTO EM LATAO FORJADO, BITOLA 3"                                                                                                                                                                                                                                                                                                                                                                                                                                                         </v>
          </cell>
          <cell r="C11524" t="str">
            <v xml:space="preserve">UN    </v>
          </cell>
          <cell r="D11524">
            <v>387.62</v>
          </cell>
        </row>
        <row r="11525">
          <cell r="A11525">
            <v>6027</v>
          </cell>
          <cell r="B11525" t="str">
            <v xml:space="preserve">REGISTRO GAVETA BRUTO EM LATAO FORJADO, BITOLA 4"                                                                                                                                                                                                                                                                                                                                                                                                                                                         </v>
          </cell>
          <cell r="C11525" t="str">
            <v xml:space="preserve">UN    </v>
          </cell>
          <cell r="D11525">
            <v>807.67</v>
          </cell>
        </row>
        <row r="11526">
          <cell r="A11526">
            <v>6015</v>
          </cell>
          <cell r="B11526" t="str">
            <v xml:space="preserve">REGISTRO GAVETA COM ACABAMENTO E CANOPLA CROMADOS, SIMPLES, BITOLA 1 1/2"                                                                                                                                                                                                                                                                                                                                                                                                                                 </v>
          </cell>
          <cell r="C11526" t="str">
            <v xml:space="preserve">UN    </v>
          </cell>
          <cell r="D11526">
            <v>177.23</v>
          </cell>
        </row>
        <row r="11527">
          <cell r="A11527">
            <v>6014</v>
          </cell>
          <cell r="B11527" t="str">
            <v xml:space="preserve">REGISTRO GAVETA COM ACABAMENTO E CANOPLA CROMADOS, SIMPLES, BITOLA 1 1/4"                                                                                                                                                                                                                                                                                                                                                                                                                                 </v>
          </cell>
          <cell r="C11527" t="str">
            <v xml:space="preserve">UN    </v>
          </cell>
          <cell r="D11527">
            <v>169.45</v>
          </cell>
        </row>
        <row r="11528">
          <cell r="A11528">
            <v>6006</v>
          </cell>
          <cell r="B11528" t="str">
            <v xml:space="preserve">REGISTRO GAVETA COM ACABAMENTO E CANOPLA CROMADOS, SIMPLES, BITOLA 1/2"                                                                                                                                                                                                                                                                                                                                                                                                                                   </v>
          </cell>
          <cell r="C11528" t="str">
            <v xml:space="preserve">UN    </v>
          </cell>
          <cell r="D11528">
            <v>88.25</v>
          </cell>
        </row>
        <row r="11529">
          <cell r="A11529">
            <v>6013</v>
          </cell>
          <cell r="B11529" t="str">
            <v xml:space="preserve">REGISTRO GAVETA COM ACABAMENTO E CANOPLA CROMADOS, SIMPLES, BITOLA 1"                                                                                                                                                                                                                                                                                                                                                                                                                                     </v>
          </cell>
          <cell r="C11529" t="str">
            <v xml:space="preserve">UN    </v>
          </cell>
          <cell r="D11529">
            <v>121.87</v>
          </cell>
        </row>
        <row r="11530">
          <cell r="A11530">
            <v>6005</v>
          </cell>
          <cell r="B11530" t="str">
            <v xml:space="preserve">REGISTRO GAVETA COM ACABAMENTO E CANOPLA CROMADOS, SIMPLES, BITOLA 3/4"                                                                                                                                                                                                                                                                                                                                                                                                                                   </v>
          </cell>
          <cell r="C11530" t="str">
            <v xml:space="preserve">UN    </v>
          </cell>
          <cell r="D11530">
            <v>99.56</v>
          </cell>
        </row>
        <row r="11531">
          <cell r="A11531">
            <v>11756</v>
          </cell>
          <cell r="B11531" t="str">
            <v xml:space="preserve">REGISTRO OU REGULADOR DE GAS COZINHA, VAZAO DE 2 KG/H, 2,8 KPA                                                                                                                                                                                                                                                                                                                                                                                                                                            </v>
          </cell>
          <cell r="C11531" t="str">
            <v xml:space="preserve">UN    </v>
          </cell>
          <cell r="D11531">
            <v>47.55</v>
          </cell>
        </row>
        <row r="11532">
          <cell r="A11532">
            <v>10904</v>
          </cell>
          <cell r="B11532" t="str">
            <v xml:space="preserve">REGISTRO OU VALVULA GLOBO ANGULAR EM LATAO, PARA HIDRANTES EM INSTALACAO PREDIAL DE INCENDIO, 45 GRAUS, DIAMETRO DE 2 1/2", COM VOLANTE, CLASSE DE PRESSAO DE ATE 200 PSI                                                                                                                                                                                                                                                                                                                                 </v>
          </cell>
          <cell r="C11532" t="str">
            <v xml:space="preserve">UN    </v>
          </cell>
          <cell r="D11532">
            <v>190</v>
          </cell>
        </row>
        <row r="11533">
          <cell r="A11533">
            <v>11752</v>
          </cell>
          <cell r="B11533" t="str">
            <v xml:space="preserve">REGISTRO PRESSAO BRUTO EM LATAO FORJADO, BITOLA 1/2"                                                                                                                                                                                                                                                                                                                                                                                                                                                      </v>
          </cell>
          <cell r="C11533" t="str">
            <v xml:space="preserve">UN    </v>
          </cell>
          <cell r="D11533">
            <v>27.42</v>
          </cell>
        </row>
        <row r="11534">
          <cell r="A11534">
            <v>11753</v>
          </cell>
          <cell r="B11534" t="str">
            <v xml:space="preserve">REGISTRO PRESSAO BRUTO EM LATAO FORJADO, BITOLA 3/4"                                                                                                                                                                                                                                                                                                                                                                                                                                                      </v>
          </cell>
          <cell r="C11534" t="str">
            <v xml:space="preserve">UN    </v>
          </cell>
          <cell r="D11534">
            <v>32.729999999999997</v>
          </cell>
        </row>
        <row r="11535">
          <cell r="A11535">
            <v>6021</v>
          </cell>
          <cell r="B11535" t="str">
            <v xml:space="preserve">REGISTRO PRESSAO COM ACABAMENTO E CANOPLA CROMADA, SIMPLES, BITOLA 1/2"                                                                                                                                                                                                                                                                                                                                                                                                                                   </v>
          </cell>
          <cell r="C11535" t="str">
            <v xml:space="preserve">UN    </v>
          </cell>
          <cell r="D11535">
            <v>90.84</v>
          </cell>
        </row>
        <row r="11536">
          <cell r="A11536">
            <v>6024</v>
          </cell>
          <cell r="B11536" t="str">
            <v xml:space="preserve">REGISTRO PRESSAO COM ACABAMENTO E CANOPLA CROMADA, SIMPLES, BITOLA 3/4"                                                                                                                                                                                                                                                                                                                                                                                                                                   </v>
          </cell>
          <cell r="C11536" t="str">
            <v xml:space="preserve">UN    </v>
          </cell>
          <cell r="D11536">
            <v>93.9</v>
          </cell>
        </row>
        <row r="11537">
          <cell r="A11537">
            <v>38379</v>
          </cell>
          <cell r="B11537" t="str">
            <v xml:space="preserve">REGUA DE ALUMINIO PARA PEDREIRO 2 M X *25,5* MM                                                                                                                                                                                                                                                                                                                                                                                                                                                           </v>
          </cell>
          <cell r="C11537" t="str">
            <v xml:space="preserve">M     </v>
          </cell>
          <cell r="D11537">
            <v>52.71</v>
          </cell>
        </row>
        <row r="11538">
          <cell r="A11538">
            <v>13897</v>
          </cell>
          <cell r="B11538" t="str">
            <v xml:space="preserve">REGUA VIBRADORA DUPLA PARA CONCRETO A GASOLINA 5,5 HP, PESO DE 60 KG, COMPRIMENTO 4 M                                                                                                                                                                                                                                                                                                                                                                                                                     </v>
          </cell>
          <cell r="C11538" t="str">
            <v xml:space="preserve">UN    </v>
          </cell>
          <cell r="D11538">
            <v>6993.97</v>
          </cell>
        </row>
        <row r="11539">
          <cell r="A11539">
            <v>10640</v>
          </cell>
          <cell r="B11539" t="str">
            <v xml:space="preserve">REGUA VIBRATORIA DE CONCRETO TRELICADA, EQUIPADA COM MOTOR A GASOLINA DE 9 HP                                                                                                                                                                                                                                                                                                                                                                                                                             </v>
          </cell>
          <cell r="C11539" t="str">
            <v xml:space="preserve">UN    </v>
          </cell>
          <cell r="D11539">
            <v>15147.48</v>
          </cell>
        </row>
        <row r="11540">
          <cell r="A11540">
            <v>34357</v>
          </cell>
          <cell r="B11540" t="str">
            <v xml:space="preserve">REJUNTE CIMENTICIO, QUALQUER COR                                                                                                                                                                                                                                                                                                                                                                                                                                                                          </v>
          </cell>
          <cell r="C11540" t="str">
            <v xml:space="preserve">KG    </v>
          </cell>
          <cell r="D11540">
            <v>4.28</v>
          </cell>
        </row>
        <row r="11541">
          <cell r="A11541">
            <v>37329</v>
          </cell>
          <cell r="B11541" t="str">
            <v xml:space="preserve">REJUNTE EPOXI, QUALQUER COR                                                                                                                                                                                                                                                                                                                                                                                                                                                                               </v>
          </cell>
          <cell r="C11541" t="str">
            <v xml:space="preserve">KG    </v>
          </cell>
          <cell r="D11541">
            <v>90.28</v>
          </cell>
        </row>
        <row r="11542">
          <cell r="A11542">
            <v>2510</v>
          </cell>
          <cell r="B11542" t="str">
            <v xml:space="preserve">RELE FOTOELETRICO INTERNO E EXTERNO BIVOLT 1000 W, DE CONECTOR, SEM BASE                                                                                                                                                                                                                                                                                                                                                                                                                                  </v>
          </cell>
          <cell r="C11542" t="str">
            <v xml:space="preserve">UN    </v>
          </cell>
          <cell r="D11542">
            <v>35.46</v>
          </cell>
        </row>
        <row r="11543">
          <cell r="A11543">
            <v>12359</v>
          </cell>
          <cell r="B11543" t="str">
            <v xml:space="preserve">RELE TERMICO BIMETAL PARA USO EM MOTORES TRIFASICOS, TENSAO 380 V, POTENCIA ATE 15 CV, CORRENTE NOMINAL MAXIMA 22 A                                                                                                                                                                                                                                                                                                                                                                                       </v>
          </cell>
          <cell r="C11543" t="str">
            <v xml:space="preserve">UN    </v>
          </cell>
          <cell r="D11543">
            <v>129.22</v>
          </cell>
        </row>
        <row r="11544">
          <cell r="A11544">
            <v>7353</v>
          </cell>
          <cell r="B11544" t="str">
            <v xml:space="preserve">RESINA ACRILICA PREMIUM BASE AGUA - COR BRANCA                                                                                                                                                                                                                                                                                                                                                                                                                                                            </v>
          </cell>
          <cell r="C11544" t="str">
            <v xml:space="preserve">L     </v>
          </cell>
          <cell r="D11544">
            <v>31.02</v>
          </cell>
        </row>
        <row r="11545">
          <cell r="A11545">
            <v>36144</v>
          </cell>
          <cell r="B11545" t="str">
            <v xml:space="preserve">RESPIRADOR DESCARTAVEL SEM VALVULA DE EXALACAO, PFF 1                                                                                                                                                                                                                                                                                                                                                                                                                                                     </v>
          </cell>
          <cell r="C11545" t="str">
            <v xml:space="preserve">UN    </v>
          </cell>
          <cell r="D11545">
            <v>1.56</v>
          </cell>
        </row>
        <row r="11546">
          <cell r="A11546">
            <v>10518</v>
          </cell>
          <cell r="B11546" t="str">
            <v xml:space="preserve">RETARDO PARA CORDEL DETONANTE                                                                                                                                                                                                                                                                                                                                                                                                                                                                             </v>
          </cell>
          <cell r="C11546" t="str">
            <v xml:space="preserve">UN    </v>
          </cell>
          <cell r="D11546">
            <v>110.92</v>
          </cell>
        </row>
        <row r="11547">
          <cell r="A11547">
            <v>36530</v>
          </cell>
          <cell r="B11547" t="str">
            <v xml:space="preserve">RETROESCAVADEIRA SOBRE RODAS COM CARREGADEIRA, TRACAO 4 X 2, POTENCIA LIQUIDA 79 HP, PESO OPERACIONAL MINIMO DE 6570 KG, CAPACIDADE DA CARREGADEIRA DE 1,00 M3 E DA RETROESCAVADEIRA MINIMA DE 0,20 M3, PROFUNDIDADE DE ESCAVACAO MAXIMA DE 4,37 M                                                                                                                                                                                                                                                        </v>
          </cell>
          <cell r="C11547" t="str">
            <v xml:space="preserve">UN    </v>
          </cell>
          <cell r="D11547">
            <v>442536.57</v>
          </cell>
        </row>
        <row r="11548">
          <cell r="A11548">
            <v>6046</v>
          </cell>
          <cell r="B11548" t="str">
            <v xml:space="preserve">RETROESCAVADEIRA SOBRE RODAS COM CARREGADEIRA, TRACAO 4 X 4, POTENCIA LIQUIDA 72 HP, PESO OPERACIONAL MINIMO DE 7140 KG, CAPACIDADE MINIMA DA CARREGADEIRA DE 0,79 M3 E DA RETROESCAVADEIRA MINIMA DE 0,18 M3, PROFUNDIDADE DE ESCAVACAO MAXIMA DE 4,50 M                                                                                                                                                                                                                                                 </v>
          </cell>
          <cell r="C11548" t="str">
            <v xml:space="preserve">UN    </v>
          </cell>
          <cell r="D11548">
            <v>480000</v>
          </cell>
        </row>
        <row r="11549">
          <cell r="A11549">
            <v>36531</v>
          </cell>
          <cell r="B11549" t="str">
            <v xml:space="preserve">RETROESCAVADEIRA SOBRE RODAS COM CARREGADEIRA, TRACAO 4 X 4, POTENCIA LIQUIDA 88 HP, PESO OPERACIONAL MINIMO DE 6674 KG, CAPACIDADE DA CARREGADEIRA DE 1,00 M3 E DA RETROESCAVADEIRA MINIMA DE 0,26 M3, PROFUNDIDADE DE ESCAVACAO MAXIMA DE 4,37 M                                                                                                                                                                                                                                                        </v>
          </cell>
          <cell r="C11549" t="str">
            <v xml:space="preserve">UN    </v>
          </cell>
          <cell r="D11549">
            <v>497560.94</v>
          </cell>
        </row>
        <row r="11550">
          <cell r="A11550">
            <v>34684</v>
          </cell>
          <cell r="B11550" t="str">
            <v xml:space="preserve">REVESTIMENTO DE PAREDE EM GRANILITE, MARMORITE OU GRANITINA - ESP = 5 MM (INCLUSO EXECUCAO)                                                                                                                                                                                                                                                                                                                                                                                                               </v>
          </cell>
          <cell r="C11550" t="str">
            <v xml:space="preserve">M2    </v>
          </cell>
          <cell r="D11550">
            <v>256.62</v>
          </cell>
        </row>
        <row r="11551">
          <cell r="A11551">
            <v>34683</v>
          </cell>
          <cell r="B11551" t="str">
            <v xml:space="preserve">REVESTIMENTO DE PAREDE EM GRANILITE, MARMORITE OU GRANITINA COLORIDO - ESP = 5 MM (INCLUSO EXECUCAO)                                                                                                                                                                                                                                                                                                                                                                                                      </v>
          </cell>
          <cell r="C11551" t="str">
            <v xml:space="preserve">M2    </v>
          </cell>
          <cell r="D11551">
            <v>160.38999999999999</v>
          </cell>
        </row>
        <row r="11552">
          <cell r="A11552">
            <v>44954</v>
          </cell>
          <cell r="B11552" t="str">
            <v xml:space="preserve">REVESTIMENTO EM CERAMICA ESMALTADA PARA FACHADAS, PECAS NO FORMATO APROX. *5 X 15* CM, FORNECIDAS EM PLACAS COM PECAS UNIDAS EM PONTOS                                                                                                                                                                                                                                                                                                                                                                    </v>
          </cell>
          <cell r="C11552" t="str">
            <v xml:space="preserve">M2    </v>
          </cell>
          <cell r="D11552">
            <v>90.24</v>
          </cell>
        </row>
        <row r="11553">
          <cell r="A11553">
            <v>44955</v>
          </cell>
          <cell r="B11553" t="str">
            <v xml:space="preserve">REVESTIMENTO EM CERAMICA ESMALTADA PARA FACHADAS, PECAS NO FORMATO APROX. *7 X 26* CM, FORNECIDAS EM PLACAS COM PECAS UNIDAS EM PONTOS                                                                                                                                                                                                                                                                                                                                                                    </v>
          </cell>
          <cell r="C11553" t="str">
            <v xml:space="preserve">M2    </v>
          </cell>
          <cell r="D11553">
            <v>131.87</v>
          </cell>
        </row>
        <row r="11554">
          <cell r="A11554">
            <v>10515</v>
          </cell>
          <cell r="B11554" t="str">
            <v xml:space="preserve">REVESTIMENTO EM CERAMICA ESMALTADA, FORMATO MAIOR A 2025 CM2                                                                                                                                                                                                                                                                                                                                                                                                                                              </v>
          </cell>
          <cell r="C11554" t="str">
            <v xml:space="preserve">M2    </v>
          </cell>
          <cell r="D11554">
            <v>44.8</v>
          </cell>
        </row>
        <row r="11555">
          <cell r="A11555">
            <v>153</v>
          </cell>
          <cell r="B11555" t="str">
            <v xml:space="preserve">REVESTIMENTO EPOXI DE ALTA RESISTENCIA QUIMICA, ISENTO DE SOLVENTES, BICOMPONENTE                                                                                                                                                                                                                                                                                                                                                                                                                         </v>
          </cell>
          <cell r="C11555" t="str">
            <v xml:space="preserve">L     </v>
          </cell>
          <cell r="D11555">
            <v>81.33</v>
          </cell>
        </row>
        <row r="11556">
          <cell r="A11556">
            <v>34682</v>
          </cell>
          <cell r="B11556" t="str">
            <v xml:space="preserve">REVESTIMENTO PARA ESCADA EM GRANILITE, MARMORITE OU GRANITINA ESP = 8 MM (INCLUSO EXECUCAO)                                                                                                                                                                                                                                                                                                                                                                                                               </v>
          </cell>
          <cell r="C11556" t="str">
            <v xml:space="preserve">M2    </v>
          </cell>
          <cell r="D11556">
            <v>122.65</v>
          </cell>
        </row>
        <row r="11557">
          <cell r="A11557">
            <v>536</v>
          </cell>
          <cell r="B11557" t="str">
            <v xml:space="preserve">REVESTIMENTO PARA PAREDE, EM CERAMICA ESMALTADA, FORMATO MENOR OU IGUAL A 2025 CM2                                                                                                                                                                                                                                                                                                                                                                                                                        </v>
          </cell>
          <cell r="C11557" t="str">
            <v xml:space="preserve">M2    </v>
          </cell>
          <cell r="D11557">
            <v>25.23</v>
          </cell>
        </row>
        <row r="11558">
          <cell r="A11558">
            <v>20205</v>
          </cell>
          <cell r="B11558" t="str">
            <v xml:space="preserve">RIPA APARELHADA *1,5 X 5* CM, EM MACARANDUBA/MASSARANDUBA, ANGELIM OU EQUIVALENTE DA REGIAO                                                                                                                                                                                                                                                                                                                                                                                                               </v>
          </cell>
          <cell r="C11558" t="str">
            <v xml:space="preserve">M     </v>
          </cell>
          <cell r="D11558">
            <v>3.54</v>
          </cell>
        </row>
        <row r="11559">
          <cell r="A11559">
            <v>4412</v>
          </cell>
          <cell r="B11559" t="str">
            <v xml:space="preserve">RIPA NAO APARELHADA *1 X 3* CM, EM MACARANDUBA/MASSARANDUBA, ANGELIM OU EQUIVALENTE DA REGIAO - BRUTA                                                                                                                                                                                                                                                                                                                                                                                                     </v>
          </cell>
          <cell r="C11559" t="str">
            <v xml:space="preserve">M     </v>
          </cell>
          <cell r="D11559">
            <v>2.12</v>
          </cell>
        </row>
        <row r="11560">
          <cell r="A11560">
            <v>4408</v>
          </cell>
          <cell r="B11560" t="str">
            <v xml:space="preserve">RIPA NAO APARELHADA, *1,5 X 5* CM, EM MACARANDUBA/MASSARANDUBA, ANGELIM OU EQUIVALENTE DA REGIAO - BRUTA                                                                                                                                                                                                                                                                                                                                                                                                  </v>
          </cell>
          <cell r="C11560" t="str">
            <v xml:space="preserve">M     </v>
          </cell>
          <cell r="D11560">
            <v>2.64</v>
          </cell>
        </row>
        <row r="11561">
          <cell r="A11561">
            <v>36250</v>
          </cell>
          <cell r="B11561" t="str">
            <v xml:space="preserve">RODAFORRO EM PVC, PARA FORRO DE PVC, COMPRIMENTO 6 M                                                                                                                                                                                                                                                                                                                                                                                                                                                      </v>
          </cell>
          <cell r="C11561" t="str">
            <v xml:space="preserve">M     </v>
          </cell>
          <cell r="D11561">
            <v>4.1100000000000003</v>
          </cell>
        </row>
        <row r="11562">
          <cell r="A11562">
            <v>10857</v>
          </cell>
          <cell r="B11562" t="str">
            <v xml:space="preserve">RODAPE ARDOSIA, CINZA, 10 CM, E= *1CM                                                                                                                                                                                                                                                                                                                                                                                                                                                                     </v>
          </cell>
          <cell r="C11562" t="str">
            <v xml:space="preserve">M     </v>
          </cell>
          <cell r="D11562">
            <v>17.53</v>
          </cell>
        </row>
        <row r="11563">
          <cell r="A11563">
            <v>4803</v>
          </cell>
          <cell r="B11563" t="str">
            <v xml:space="preserve">RODAPE DE BORRACHA LISO, H = 70 MM, E = *2* MM, PARA ARGAMASSA, PRETO                                                                                                                                                                                                                                                                                                                                                                                                                                     </v>
          </cell>
          <cell r="C11563" t="str">
            <v xml:space="preserve">M     </v>
          </cell>
          <cell r="D11563">
            <v>25.3</v>
          </cell>
        </row>
        <row r="11564">
          <cell r="A11564">
            <v>6186</v>
          </cell>
          <cell r="B11564" t="str">
            <v xml:space="preserve">RODAPE DE MADEIRA MACICA CUMARU/IPE CHAMPANHE OU EQUIVALENTE DA REGIAO, *1,5 X 7 CM                                                                                                                                                                                                                                                                                                                                                                                                                       </v>
          </cell>
          <cell r="C11564" t="str">
            <v xml:space="preserve">M     </v>
          </cell>
          <cell r="D11564">
            <v>13.88</v>
          </cell>
        </row>
        <row r="11565">
          <cell r="A11565">
            <v>4829</v>
          </cell>
          <cell r="B11565" t="str">
            <v xml:space="preserve">RODAPE EM MARMORE, POLIDO, BRANCO COMUM, L= *7* CM, E= *2* CM, CORTE RETO                                                                                                                                                                                                                                                                                                                                                                                                                                 </v>
          </cell>
          <cell r="C11565" t="str">
            <v xml:space="preserve">M     </v>
          </cell>
          <cell r="D11565">
            <v>22.62</v>
          </cell>
        </row>
        <row r="11566">
          <cell r="A11566">
            <v>39829</v>
          </cell>
          <cell r="B11566" t="str">
            <v xml:space="preserve">RODAPE EM POLIESTIRENO, BRANCO, H = *5* CM, E = *1,5* CM                                                                                                                                                                                                                                                                                                                                                                                                                                                  </v>
          </cell>
          <cell r="C11566" t="str">
            <v xml:space="preserve">M     </v>
          </cell>
          <cell r="D11566">
            <v>37.15</v>
          </cell>
        </row>
        <row r="11567">
          <cell r="A11567">
            <v>20231</v>
          </cell>
          <cell r="B11567" t="str">
            <v xml:space="preserve">RODAPE OU RODABANCADA EM GRANITO, POLIDO, TIPO ANDORINHA/ QUARTZ/ CASTELO/ CORUMBA OU OUTROS EQUIVALENTES DA REGIAO, H= 10 CM, E= *2,0* CM                                                                                                                                                                                                                                                                                                                                                                </v>
          </cell>
          <cell r="C11567" t="str">
            <v xml:space="preserve">M     </v>
          </cell>
          <cell r="D11567">
            <v>35.35</v>
          </cell>
        </row>
        <row r="11568">
          <cell r="A11568">
            <v>4804</v>
          </cell>
          <cell r="B11568" t="str">
            <v xml:space="preserve">RODAPE PLANO PARA PISO VINILICO, H = 5 CM                                                                                                                                                                                                                                                                                                                                                                                                                                                                 </v>
          </cell>
          <cell r="C11568" t="str">
            <v xml:space="preserve">M     </v>
          </cell>
          <cell r="D11568">
            <v>19.420000000000002</v>
          </cell>
        </row>
        <row r="11569">
          <cell r="A11569">
            <v>34680</v>
          </cell>
          <cell r="B11569" t="str">
            <v xml:space="preserve">RODAPE PRE-MOLDADO DE GRANILITE, MARMORITE OU GRANITINA L = 10 CM                                                                                                                                                                                                                                                                                                                                                                                                                                         </v>
          </cell>
          <cell r="C11569" t="str">
            <v xml:space="preserve">M     </v>
          </cell>
          <cell r="D11569">
            <v>37.729999999999997</v>
          </cell>
        </row>
        <row r="11570">
          <cell r="A11570">
            <v>11573</v>
          </cell>
          <cell r="B11570" t="str">
            <v xml:space="preserve">RODIZIO TIPO NAPOLEAO PARA JANELAS DE CORRER, EM ZAMAC, COMPRIMENTO DE APROX 60 CM, COM ROLAMENTO EM ACO                                                                                                                                                                                                                                                                                                                                                                                                  </v>
          </cell>
          <cell r="C11570" t="str">
            <v xml:space="preserve">UN    </v>
          </cell>
          <cell r="D11570">
            <v>5.63</v>
          </cell>
        </row>
        <row r="11571">
          <cell r="A11571">
            <v>38401</v>
          </cell>
          <cell r="B11571" t="str">
            <v xml:space="preserve">RODO PARA CHAO 40 CM, COM BORRACHA DUPLA E CABO                                                                                                                                                                                                                                                                                                                                                                                                                                                           </v>
          </cell>
          <cell r="C11571" t="str">
            <v xml:space="preserve">UN    </v>
          </cell>
          <cell r="D11571">
            <v>14.55</v>
          </cell>
        </row>
        <row r="11572">
          <cell r="A11572">
            <v>11575</v>
          </cell>
          <cell r="B11572" t="str">
            <v xml:space="preserve">ROLDANA CONCAVA DUPLA, 4 RODAS, EM ZAMAC COM CHAPA DE LATAO, ROLAMENTOS EM ACO, PARA PORTAS E JANELAS DE CORRER                                                                                                                                                                                                                                                                                                                                                                                           </v>
          </cell>
          <cell r="C11572" t="str">
            <v xml:space="preserve">UN    </v>
          </cell>
          <cell r="D11572">
            <v>54.28</v>
          </cell>
        </row>
        <row r="11573">
          <cell r="A11573">
            <v>38179</v>
          </cell>
          <cell r="B11573" t="str">
            <v xml:space="preserve">ROLDANA CONCAVA DUPLA, 4 RODAS, PARA PORTA DE CORRER, EM ZAMAC COM CHAPA DE ACO, ROLAMENTO INTERNO BLINDADO DE ACO REVESTIDO EM NYLON                                                                                                                                                                                                                                                                                                                                                                     </v>
          </cell>
          <cell r="C11573" t="str">
            <v xml:space="preserve">UN    </v>
          </cell>
          <cell r="D11573">
            <v>44.88</v>
          </cell>
        </row>
        <row r="11574">
          <cell r="A11574">
            <v>20256</v>
          </cell>
          <cell r="B11574" t="str">
            <v xml:space="preserve">ROLDANA PLASTICA COM PREGO, TAMANHO 30 X 30 MM, PARA INSTALACAO ELETRICA APARENTE                                                                                                                                                                                                                                                                                                                                                                                                                         </v>
          </cell>
          <cell r="C11574" t="str">
            <v xml:space="preserve">UN    </v>
          </cell>
          <cell r="D11574">
            <v>0.33</v>
          </cell>
        </row>
        <row r="11575">
          <cell r="A11575">
            <v>14511</v>
          </cell>
          <cell r="B11575" t="str">
            <v xml:space="preserve">ROLO COMPACTADOR DE PNEUS, ESTATICO, PRESSAO VARIAVEL, POTENCIA 110 HP, PESO SEM/COM LASTRO 10,8/27 T, LARGURA DE ROLAGEM 2,30 M                                                                                                                                                                                                                                                                                                                                                                          </v>
          </cell>
          <cell r="C11575" t="str">
            <v xml:space="preserve">UN    </v>
          </cell>
          <cell r="D11575">
            <v>997825.41</v>
          </cell>
        </row>
        <row r="11576">
          <cell r="A11576">
            <v>10642</v>
          </cell>
          <cell r="B11576" t="str">
            <v xml:space="preserve">ROLO COMPACTADOR DE PNEUS, ESTATICO, PRESSAO VARIAVEL, POTENCIA 111 HP, PESO SEM/COM LASTRO 9,5/26,0 T, LARGURA DE ROLAGEM 1,90 M                                                                                                                                                                                                                                                                                                                                                                         </v>
          </cell>
          <cell r="C11576" t="str">
            <v xml:space="preserve">UN    </v>
          </cell>
          <cell r="D11576">
            <v>940000</v>
          </cell>
        </row>
        <row r="11577">
          <cell r="A11577">
            <v>14489</v>
          </cell>
          <cell r="B11577" t="str">
            <v xml:space="preserve">ROLO COMPACTADOR PE DE CARNEIRO VIBRATORIO, POTENCIA 125 HP, PESO OPERACIONAL SEM/COM LASTRO 11,95/13,30 T, IMPACTO DINAMICO 38,5/22,5 T, LARGURA DE TRABALHO 2,15 M                                                                                                                                                                                                                                                                                                                                      </v>
          </cell>
          <cell r="C11577" t="str">
            <v xml:space="preserve">UN    </v>
          </cell>
          <cell r="D11577">
            <v>833762.51</v>
          </cell>
        </row>
        <row r="11578">
          <cell r="A11578">
            <v>14513</v>
          </cell>
          <cell r="B11578" t="str">
            <v xml:space="preserve">ROLO COMPACTADOR PE DE CARNEIRO VIBRATORIO, POTENCIA 80 HP, PESO OPERACIONAL SEM/COM LASTRO 7,4/8,8 T, LARGURA DE TRABALHO 1,68 M                                                                                                                                                                                                                                                                                                                                                                         </v>
          </cell>
          <cell r="C11578" t="str">
            <v xml:space="preserve">UN    </v>
          </cell>
          <cell r="D11578">
            <v>625341.67000000004</v>
          </cell>
        </row>
        <row r="11579">
          <cell r="A11579">
            <v>13600</v>
          </cell>
          <cell r="B11579" t="str">
            <v xml:space="preserve">ROLO COMPACTADOR VIBRATORIO DE UM CILINDRO LISO DE ACO, POTENCIA 125 HP, PESO SEM/COM LASTRO 10,75/12,92 T, IMPACTO DINAMICO 31,5/18,5 T, LARGURA TRABALHO 2,15 M                                                                                                                                                                                                                                                                                                                                         </v>
          </cell>
          <cell r="C11579" t="str">
            <v xml:space="preserve">UN    </v>
          </cell>
          <cell r="D11579">
            <v>806866.86</v>
          </cell>
        </row>
        <row r="11580">
          <cell r="A11580">
            <v>10646</v>
          </cell>
          <cell r="B11580" t="str">
            <v xml:space="preserve">ROLO COMPACTADOR VIBRATORIO DE UM CILINDRO, ACO LISO, POTENCIA 80 HP, PESO OPERACIONAL MAXIMO 8,1 T, IMPACTO DINAMICO 16,15/9,5 T, LARGURA TRABALHO 1,68 M                                                                                                                                                                                                                                                                                                                                                </v>
          </cell>
          <cell r="C11580" t="str">
            <v xml:space="preserve">UN    </v>
          </cell>
          <cell r="D11580">
            <v>601465.48</v>
          </cell>
        </row>
        <row r="11581">
          <cell r="A11581">
            <v>6070</v>
          </cell>
          <cell r="B11581" t="str">
            <v xml:space="preserve">ROLO COMPACTADOR VIBRATORIO PE DE CARNEIRO, COM CONTROLE REMOTO POR RADIO, POTENCIA 12,5 KW, PESO OPERACIONAL DE 1,675 T, LARGURA DE TRABALHO 0,85 M                                                                                                                                                                                                                                                                                                                                                      </v>
          </cell>
          <cell r="C11581" t="str">
            <v xml:space="preserve">UN    </v>
          </cell>
          <cell r="D11581">
            <v>821828.55</v>
          </cell>
        </row>
        <row r="11582">
          <cell r="A11582">
            <v>6069</v>
          </cell>
          <cell r="B11582" t="str">
            <v xml:space="preserve">ROLO COMPACTADOR VIBRATORIO REBOCAVEL, CILINDRO DE ACO LISO, POTENCIA DE TRACAO DE 65 CV, PESO DE 4,7 T, IMPACTO DINAMICO TOTAL DE 18,3 T, LARGURA DO ROLO 1,67 M                                                                                                                                                                                                                                                                                                                                         </v>
          </cell>
          <cell r="C11582" t="str">
            <v xml:space="preserve">UN    </v>
          </cell>
          <cell r="D11582">
            <v>181554.32</v>
          </cell>
        </row>
        <row r="11583">
          <cell r="A11583">
            <v>14626</v>
          </cell>
          <cell r="B11583" t="str">
            <v xml:space="preserve">ROLO COMPACTADOR VIBRATORIO TANDEM, ACO LISO, POTENCIA 125 HP, PESO SEM/COM LASTRO 10,20/11,65 T, LARGURA DE TRABALHO 1,73 M                                                                                                                                                                                                                                                                                                                                                                              </v>
          </cell>
          <cell r="C11583" t="str">
            <v xml:space="preserve">UN    </v>
          </cell>
          <cell r="D11583">
            <v>899714.32</v>
          </cell>
        </row>
        <row r="11584">
          <cell r="A11584">
            <v>6067</v>
          </cell>
          <cell r="B11584" t="str">
            <v xml:space="preserve">ROLO COMPACTADOR VIBRATORIO TANDEM, ACO LISO, POTENCIA 58 CV, PESO SEM/COM LASTRO 6,5/9,4 T, LARGURA DE TRABALHO 1,20 M                                                                                                                                                                                                                                                                                                                                                                                   </v>
          </cell>
          <cell r="C11584" t="str">
            <v xml:space="preserve">UN    </v>
          </cell>
          <cell r="D11584">
            <v>738571.44</v>
          </cell>
        </row>
        <row r="11585">
          <cell r="A11585">
            <v>38393</v>
          </cell>
          <cell r="B11585" t="str">
            <v xml:space="preserve">ROLO DE ESPUMA POLIESTER, 23 CM X 68 MM (COMPRIMENTO X DIAMETRO), SEM CABO                                                                                                                                                                                                                                                                                                                                                                                                                                </v>
          </cell>
          <cell r="C11585" t="str">
            <v xml:space="preserve">UN    </v>
          </cell>
          <cell r="D11585">
            <v>17.7</v>
          </cell>
        </row>
        <row r="11586">
          <cell r="A11586">
            <v>38390</v>
          </cell>
          <cell r="B11586" t="str">
            <v xml:space="preserve">ROLO DE LA DE CARNEIRO 25 MM X 23 CM (ALTURA DA LA X COMPRIMENTO), SEM CABO                                                                                                                                                                                                                                                                                                                                                                                                                               </v>
          </cell>
          <cell r="C11586" t="str">
            <v xml:space="preserve">UN    </v>
          </cell>
          <cell r="D11586">
            <v>39.26</v>
          </cell>
        </row>
        <row r="11587">
          <cell r="A11587">
            <v>36532</v>
          </cell>
          <cell r="B11587" t="str">
            <v xml:space="preserve">ROMPEDOR ELETRICO PESO 26 KG, POTENCIA OPERACIONAL DE 2,5 KW                                                                                                                                                                                                                                                                                                                                                                                                                                              </v>
          </cell>
          <cell r="C11587" t="str">
            <v xml:space="preserve">UN    </v>
          </cell>
          <cell r="D11587">
            <v>31301.65</v>
          </cell>
        </row>
        <row r="11588">
          <cell r="A11588">
            <v>11578</v>
          </cell>
          <cell r="B11588" t="str">
            <v xml:space="preserve">ROSETA QUADRADA, SEM FUROS, EM ACO INOX POLIDO, LARGURA APROXIMADA DE 50 MM, PARA FECHADURA DE PORTA - PARAFUSOS INCLUIDOS                                                                                                                                                                                                                                                                                                                                                                                </v>
          </cell>
          <cell r="C11588" t="str">
            <v xml:space="preserve">UN    </v>
          </cell>
          <cell r="D11588">
            <v>11.72</v>
          </cell>
        </row>
        <row r="11589">
          <cell r="A11589">
            <v>11577</v>
          </cell>
          <cell r="B11589" t="str">
            <v xml:space="preserve">ROSETA REDONDA DE SOBREPOR, SEM FUROS, EM ACO INOX POLIDO, DIAMETRO APROXIMADO DE 50 MM, PARA FECHADURA DE PORTA - PARAFUSOS INCLUIDOS                                                                                                                                                                                                                                                                                                                                                                    </v>
          </cell>
          <cell r="C11589" t="str">
            <v xml:space="preserve">UN    </v>
          </cell>
          <cell r="D11589">
            <v>11.18</v>
          </cell>
        </row>
        <row r="11590">
          <cell r="A11590">
            <v>42432</v>
          </cell>
          <cell r="B11590" t="str">
            <v xml:space="preserve">ROTACAO DIAGONAL DUPLA, APARELHO TRIPLO, EM TUBO DE ACO CARBONO, PINTURA NO PROCESSO ELETROSTATICO - EQUIPAMENTO DE GINASTICA PARA ACADEMIA AO AR LIVRE / ACADEMIA DA TERCEIRA IDADE - ATI                                                                                                                                                                                                                                                                                                                </v>
          </cell>
          <cell r="C11590" t="str">
            <v xml:space="preserve">UN    </v>
          </cell>
          <cell r="D11590">
            <v>2424.64</v>
          </cell>
        </row>
        <row r="11591">
          <cell r="A11591">
            <v>42437</v>
          </cell>
          <cell r="B11591" t="str">
            <v xml:space="preserve">ROTACAO VERTICAL DUPLO, EM TUBO DE ACO CARBONO, PINTURA NO PROCESSO ELETROSTATICO - EQUIPAMENTO DE GINASTICA PARA ACADEMIA AO AR LIVRE / ACADEMIA DA TERCEIRA IDADE - ATI                                                                                                                                                                                                                                                                                                                                 </v>
          </cell>
          <cell r="C11591" t="str">
            <v xml:space="preserve">UN    </v>
          </cell>
          <cell r="D11591">
            <v>1843.37</v>
          </cell>
        </row>
        <row r="11592">
          <cell r="A11592">
            <v>1116</v>
          </cell>
          <cell r="B11592" t="str">
            <v xml:space="preserve">RUFO EXTERNO DE CHAPA DE ACO GALVANIZADA NUM 26, CORTE 25 CM                                                                                                                                                                                                                                                                                                                                                                                                                                              </v>
          </cell>
          <cell r="C11592" t="str">
            <v xml:space="preserve">M     </v>
          </cell>
          <cell r="D11592">
            <v>18.86</v>
          </cell>
        </row>
        <row r="11593">
          <cell r="A11593">
            <v>1115</v>
          </cell>
          <cell r="B11593" t="str">
            <v xml:space="preserve">RUFO EXTERNO DE CHAPA DE ACO GALVANIZADA NUM 26, CORTE 28 CM                                                                                                                                                                                                                                                                                                                                                                                                                                              </v>
          </cell>
          <cell r="C11593" t="str">
            <v xml:space="preserve">M     </v>
          </cell>
          <cell r="D11593">
            <v>22.6</v>
          </cell>
        </row>
        <row r="11594">
          <cell r="A11594">
            <v>1113</v>
          </cell>
          <cell r="B11594" t="str">
            <v xml:space="preserve">RUFO EXTERNO/INTERNO DE CHAPA DE ACO GALVANIZADA NUM 26, CORTE 33 CM                                                                                                                                                                                                                                                                                                                                                                                                                                      </v>
          </cell>
          <cell r="C11594" t="str">
            <v xml:space="preserve">M     </v>
          </cell>
          <cell r="D11594">
            <v>26.42</v>
          </cell>
        </row>
        <row r="11595">
          <cell r="A11595">
            <v>1114</v>
          </cell>
          <cell r="B11595" t="str">
            <v xml:space="preserve">RUFO INTERNO DE CHAPA DE ACO GALVANIZADA NUM 26, CORTE 50 CM                                                                                                                                                                                                                                                                                                                                                                                                                                              </v>
          </cell>
          <cell r="C11595" t="str">
            <v xml:space="preserve">M     </v>
          </cell>
          <cell r="D11595">
            <v>31.47</v>
          </cell>
        </row>
        <row r="11596">
          <cell r="A11596">
            <v>40873</v>
          </cell>
          <cell r="B11596" t="str">
            <v xml:space="preserve">RUFO INTERNO/EXTERNO DE CHAPA DE ACO GALVANIZADA NUM 24, CORTE 25 CM                                                                                                                                                                                                                                                                                                                                                                                                                                      </v>
          </cell>
          <cell r="C11596" t="str">
            <v xml:space="preserve">M     </v>
          </cell>
          <cell r="D11596">
            <v>24.63</v>
          </cell>
        </row>
        <row r="11597">
          <cell r="A11597">
            <v>20214</v>
          </cell>
          <cell r="B11597" t="str">
            <v xml:space="preserve">RUFO PARA TELHA ESTRUTURAL DE FIBROCIMENTO 1 ABA (SEM AMIANTO)                                                                                                                                                                                                                                                                                                                                                                                                                                            </v>
          </cell>
          <cell r="C11597" t="str">
            <v xml:space="preserve">UN    </v>
          </cell>
          <cell r="D11597">
            <v>53.47</v>
          </cell>
        </row>
        <row r="11598">
          <cell r="A11598">
            <v>7237</v>
          </cell>
          <cell r="B11598" t="str">
            <v xml:space="preserve">RUFO PARA TELHA ONDULADA DE FIBROCIMENTO, E = 6 MM, ABA *260* MM, COMPRIMENTO 1100 MM (SEM AMIANTO)                                                                                                                                                                                                                                                                                                                                                                                                       </v>
          </cell>
          <cell r="C11598" t="str">
            <v xml:space="preserve">UN    </v>
          </cell>
          <cell r="D11598">
            <v>52.34</v>
          </cell>
        </row>
        <row r="11599">
          <cell r="A11599">
            <v>11757</v>
          </cell>
          <cell r="B11599" t="str">
            <v xml:space="preserve">SABONETEIRA DE PAREDE EM METAL CROMADO                                                                                                                                                                                                                                                                                                                                                                                                                                                                    </v>
          </cell>
          <cell r="C11599" t="str">
            <v xml:space="preserve">UN    </v>
          </cell>
          <cell r="D11599">
            <v>36.1</v>
          </cell>
        </row>
        <row r="11600">
          <cell r="A11600">
            <v>11758</v>
          </cell>
          <cell r="B11600" t="str">
            <v xml:space="preserve">SABONETEIRA PLASTICA TIPO DISPENSER PARA SABONETE LIQUIDO COM RESERVATORIO 800 A 1500 ML                                                                                                                                                                                                                                                                                                                                                                                                                  </v>
          </cell>
          <cell r="C11600" t="str">
            <v xml:space="preserve">UN    </v>
          </cell>
          <cell r="D11600">
            <v>67.81</v>
          </cell>
        </row>
        <row r="11601">
          <cell r="A11601">
            <v>37526</v>
          </cell>
          <cell r="B11601" t="str">
            <v xml:space="preserve">SACO DE RAFIA PARA ENTULHO, NOVO, LISO (SEM CLICHE), *60 X 90* CM                                                                                                                                                                                                                                                                                                                                                                                                                                         </v>
          </cell>
          <cell r="C11601" t="str">
            <v xml:space="preserve">UN    </v>
          </cell>
          <cell r="D11601">
            <v>5.57</v>
          </cell>
        </row>
        <row r="11602">
          <cell r="A11602">
            <v>6076</v>
          </cell>
          <cell r="B11602" t="str">
            <v xml:space="preserve">SAIBRO PARA ARGAMASSA (COLETADO NO COMERCIO)                                                                                                                                                                                                                                                                                                                                                                                                                                                              </v>
          </cell>
          <cell r="C11602" t="str">
            <v xml:space="preserve">M3    </v>
          </cell>
          <cell r="D11602">
            <v>66.5</v>
          </cell>
        </row>
        <row r="11603">
          <cell r="A11603">
            <v>13109</v>
          </cell>
          <cell r="B11603" t="str">
            <v xml:space="preserve">SAPATA DE PVC ADITIVADO NERVURADO D = 6 POLEGADAS                                                                                                                                                                                                                                                                                                                                                                                                                                                         </v>
          </cell>
          <cell r="C11603" t="str">
            <v xml:space="preserve">UN    </v>
          </cell>
          <cell r="D11603">
            <v>270.93</v>
          </cell>
        </row>
        <row r="11604">
          <cell r="A11604">
            <v>13110</v>
          </cell>
          <cell r="B11604" t="str">
            <v xml:space="preserve">SAPATA DE PVC ADITIVADO NERVURADO D = 8 POLEGADAS                                                                                                                                                                                                                                                                                                                                                                                                                                                         </v>
          </cell>
          <cell r="C11604" t="str">
            <v xml:space="preserve">UN    </v>
          </cell>
          <cell r="D11604">
            <v>356.56</v>
          </cell>
        </row>
        <row r="11605">
          <cell r="A11605">
            <v>7581</v>
          </cell>
          <cell r="B11605" t="str">
            <v xml:space="preserve">SAPATILHA EM ACO GALVANIZADO PARA CABOS COM DIAMETRO NOMINAL ATE 5/8"                                                                                                                                                                                                                                                                                                                                                                                                                                     </v>
          </cell>
          <cell r="C11605" t="str">
            <v xml:space="preserve">UN    </v>
          </cell>
          <cell r="D11605">
            <v>4.93</v>
          </cell>
        </row>
        <row r="11606">
          <cell r="A11606">
            <v>4509</v>
          </cell>
          <cell r="B11606" t="str">
            <v xml:space="preserve">SARRAFO *2,5 X 10* CM EM PINUS, MISTA OU EQUIVALENTE DA REGIAO - BRUTA                                                                                                                                                                                                                                                                                                                                                                                                                                    </v>
          </cell>
          <cell r="C11606" t="str">
            <v xml:space="preserve">M     </v>
          </cell>
          <cell r="D11606">
            <v>4.07</v>
          </cell>
        </row>
        <row r="11607">
          <cell r="A11607">
            <v>4512</v>
          </cell>
          <cell r="B11607" t="str">
            <v xml:space="preserve">SARRAFO *2,5 X 5* CM EM PINUS, MISTA OU EQUIVALENTE DA REGIAO - BRUTA                                                                                                                                                                                                                                                                                                                                                                                                                                     </v>
          </cell>
          <cell r="C11607" t="str">
            <v xml:space="preserve">M     </v>
          </cell>
          <cell r="D11607">
            <v>1.94</v>
          </cell>
        </row>
        <row r="11608">
          <cell r="A11608">
            <v>4517</v>
          </cell>
          <cell r="B11608" t="str">
            <v xml:space="preserve">SARRAFO *2,5 X 7,5* CM EM PINUS, MISTA OU EQUIVALENTE DA REGIAO - BRUTA                                                                                                                                                                                                                                                                                                                                                                                                                                   </v>
          </cell>
          <cell r="C11608" t="str">
            <v xml:space="preserve">M     </v>
          </cell>
          <cell r="D11608">
            <v>2.8</v>
          </cell>
        </row>
        <row r="11609">
          <cell r="A11609">
            <v>20206</v>
          </cell>
          <cell r="B11609" t="str">
            <v xml:space="preserve">SARRAFO APARELHADO *2 X 10* CM, EM MACARANDUBA/MASSARANDUBA, ANGELIM OU EQUIVALENTE DA REGIAO                                                                                                                                                                                                                                                                                                                                                                                                             </v>
          </cell>
          <cell r="C11609" t="str">
            <v xml:space="preserve">M     </v>
          </cell>
          <cell r="D11609">
            <v>9.5500000000000007</v>
          </cell>
        </row>
        <row r="11610">
          <cell r="A11610">
            <v>4460</v>
          </cell>
          <cell r="B11610" t="str">
            <v xml:space="preserve">SARRAFO NAO APARELHADO *2,5 X 10* CM, EM MACARANDUBA/MASSARANDUBA, ANGELIM OU EQUIVALENTE DA REGIAO - BRUTA                                                                                                                                                                                                                                                                                                                                                                                               </v>
          </cell>
          <cell r="C11610" t="str">
            <v xml:space="preserve">M     </v>
          </cell>
          <cell r="D11610">
            <v>9.81</v>
          </cell>
        </row>
        <row r="11611">
          <cell r="A11611">
            <v>4415</v>
          </cell>
          <cell r="B11611" t="str">
            <v xml:space="preserve">SARRAFO NAO APARELHADO *2,5 X 5* CM, EM MACARANDUBA/MASSARANDUBA, ANGELIM, PEROBA-ROSA OU EQUIVALENTE DA REGIAO - BRUTA                                                                                                                                                                                                                                                                                                                                                                                   </v>
          </cell>
          <cell r="C11611" t="str">
            <v xml:space="preserve">M     </v>
          </cell>
          <cell r="D11611">
            <v>5.25</v>
          </cell>
        </row>
        <row r="11612">
          <cell r="A11612">
            <v>4417</v>
          </cell>
          <cell r="B11612" t="str">
            <v xml:space="preserve">SARRAFO NAO APARELHADO *2,5 X 7* CM, EM MACARANDUBA/MASSARANDUBA, ANGELIM, PEROBA-ROSA OU EQUIVALENTE DA REGIAO - BRUTA                                                                                                                                                                                                                                                                                                                                                                                   </v>
          </cell>
          <cell r="C11612" t="str">
            <v xml:space="preserve">M     </v>
          </cell>
          <cell r="D11612">
            <v>7.56</v>
          </cell>
        </row>
        <row r="11613">
          <cell r="A11613">
            <v>37373</v>
          </cell>
          <cell r="B11613" t="str">
            <v xml:space="preserve">SEGURO - HORISTA (COLETADO CAIXA - ENCARGOS COMPLEMENTARES)                                                                                                                                                                                                                                                                                                                                                                                                                                               </v>
          </cell>
          <cell r="C11613" t="str">
            <v xml:space="preserve">H     </v>
          </cell>
          <cell r="D11613">
            <v>0.04</v>
          </cell>
        </row>
        <row r="11614">
          <cell r="A11614">
            <v>40864</v>
          </cell>
          <cell r="B11614" t="str">
            <v xml:space="preserve">SEGURO - MENSALISTA (COLETADO CAIXA - ENCARGOS COMPLEMENTARES)                                                                                                                                                                                                                                                                                                                                                                                                                                            </v>
          </cell>
          <cell r="C11614" t="str">
            <v xml:space="preserve">MES   </v>
          </cell>
          <cell r="D11614">
            <v>7.31</v>
          </cell>
        </row>
        <row r="11615">
          <cell r="A11615">
            <v>4734</v>
          </cell>
          <cell r="B11615" t="str">
            <v xml:space="preserve">SEIXO ROLADO PARA APLICACAO EM CONCRETO (POSTO PEDREIRA/FORNECEDOR, SEM FRETE)                                                                                                                                                                                                                                                                                                                                                                                                                            </v>
          </cell>
          <cell r="C11615" t="str">
            <v xml:space="preserve">M3    </v>
          </cell>
          <cell r="D11615">
            <v>457.8</v>
          </cell>
        </row>
        <row r="11616">
          <cell r="A11616">
            <v>6085</v>
          </cell>
          <cell r="B11616" t="str">
            <v xml:space="preserve">SELADOR ACRILICO OPACO PREMIUM INTERIOR/EXTERIOR                                                                                                                                                                                                                                                                                                                                                                                                                                                          </v>
          </cell>
          <cell r="C11616" t="str">
            <v xml:space="preserve">L     </v>
          </cell>
          <cell r="D11616">
            <v>12.9</v>
          </cell>
        </row>
        <row r="11617">
          <cell r="A11617">
            <v>38396</v>
          </cell>
          <cell r="B11617" t="str">
            <v xml:space="preserve">SELADOR HORIZONTAL PARA FITA DE ACO 1" (25 MM)                                                                                                                                                                                                                                                                                                                                                                                                                                                            </v>
          </cell>
          <cell r="C11617" t="str">
            <v xml:space="preserve">UN    </v>
          </cell>
          <cell r="D11617">
            <v>685.95</v>
          </cell>
        </row>
        <row r="11618">
          <cell r="A11618">
            <v>11622</v>
          </cell>
          <cell r="B11618" t="str">
            <v xml:space="preserve">SELANTE A BASE DE ALCATRAO E POLIURETANO PARA JUNTAS HORIZONTAIS                                                                                                                                                                                                                                                                                                                                                                                                                                          </v>
          </cell>
          <cell r="C11618" t="str">
            <v xml:space="preserve">KG    </v>
          </cell>
          <cell r="D11618">
            <v>61.28</v>
          </cell>
        </row>
        <row r="11619">
          <cell r="A11619">
            <v>43143</v>
          </cell>
          <cell r="B11619" t="str">
            <v xml:space="preserve">SELANTE ACRILICO PARA TRATAMENTO / ACABAMENTO SUPERFICIAL DE CONCRETO ESTAMPADO, APARENTE, PEDRAS E OUTROS                                                                                                                                                                                                                                                                                                                                                                                                </v>
          </cell>
          <cell r="C11619" t="str">
            <v xml:space="preserve">L     </v>
          </cell>
          <cell r="D11619">
            <v>23.14</v>
          </cell>
        </row>
        <row r="11620">
          <cell r="A11620">
            <v>7317</v>
          </cell>
          <cell r="B11620" t="str">
            <v xml:space="preserve">SELANTE DE BASE ASFALTICA PARA VEDACAO                                                                                                                                                                                                                                                                                                                                                                                                                                                                    </v>
          </cell>
          <cell r="C11620" t="str">
            <v xml:space="preserve">KG    </v>
          </cell>
          <cell r="D11620">
            <v>32.03</v>
          </cell>
        </row>
        <row r="11621">
          <cell r="A11621">
            <v>142</v>
          </cell>
          <cell r="B11621" t="str">
            <v xml:space="preserve">SELANTE ELASTICO MONOCOMPONENTE A BASE DE POLIURETANO (PU) PARA JUNTAS DIVERSAS                                                                                                                                                                                                                                                                                                                                                                                                                           </v>
          </cell>
          <cell r="C11621" t="str">
            <v xml:space="preserve">310ML </v>
          </cell>
          <cell r="D11621">
            <v>28.92</v>
          </cell>
        </row>
        <row r="11622">
          <cell r="A11622">
            <v>43142</v>
          </cell>
          <cell r="B11622" t="str">
            <v xml:space="preserve">SELANTE MONOCOMPONENTE A BASE DE SILICONE DE BAIXO MODULO, PARA JUNTAS DE PAVIMENTACAO                                                                                                                                                                                                                                                                                                                                                                                                                    </v>
          </cell>
          <cell r="C11622" t="str">
            <v xml:space="preserve">L     </v>
          </cell>
          <cell r="D11622">
            <v>131.36000000000001</v>
          </cell>
        </row>
        <row r="11623">
          <cell r="A11623">
            <v>38123</v>
          </cell>
          <cell r="B11623" t="str">
            <v xml:space="preserve">SELANTE TIPO VEDA CALHA PARA METAL E FIBROCIMENTO                                                                                                                                                                                                                                                                                                                                                                                                                                                         </v>
          </cell>
          <cell r="C11623" t="str">
            <v xml:space="preserve">KG    </v>
          </cell>
          <cell r="D11623">
            <v>81.55</v>
          </cell>
        </row>
        <row r="11624">
          <cell r="A11624">
            <v>42699</v>
          </cell>
          <cell r="B11624" t="str">
            <v xml:space="preserve">SELIM PVC, COM TRAVA, JE, 90 GRAUS, DN 125 X 100 MM OU 150 X 100 MM, PARA REDE COLETORA ESGOTO                                                                                                                                                                                                                                                                                                                                                                                                            </v>
          </cell>
          <cell r="C11624" t="str">
            <v xml:space="preserve">UN    </v>
          </cell>
          <cell r="D11624">
            <v>41.53</v>
          </cell>
        </row>
        <row r="11625">
          <cell r="A11625">
            <v>37743</v>
          </cell>
          <cell r="B11625" t="str">
            <v xml:space="preserve">SEMIRREBOQUE COM DOIS EIXOS EM TANDEM TIPO BASCULANTE COM CACAMBA METALICA 14 M3 (INCLUI MONTAGEM, NAO INCLUI CAVALO MECANICO)                                                                                                                                                                                                                                                                                                                                                                            </v>
          </cell>
          <cell r="C11625" t="str">
            <v xml:space="preserve">UN    </v>
          </cell>
          <cell r="D11625">
            <v>242096.54</v>
          </cell>
        </row>
        <row r="11626">
          <cell r="A11626">
            <v>37744</v>
          </cell>
          <cell r="B11626" t="str">
            <v xml:space="preserve">SEMIRREBOQUE COM TRES EIXOS EM TANDEM TIPO BASCULANTE COM CACAMBA METALICA 18 M3 (INCLUI MONTAGEM, NAO INCLUI CAVALO MECANICO)                                                                                                                                                                                                                                                                                                                                                                            </v>
          </cell>
          <cell r="C11626" t="str">
            <v xml:space="preserve">UN    </v>
          </cell>
          <cell r="D11626">
            <v>284659.99</v>
          </cell>
        </row>
        <row r="11627">
          <cell r="A11627">
            <v>37741</v>
          </cell>
          <cell r="B11627" t="str">
            <v xml:space="preserve">SEMIRREBOQUE COM TRES EIXOS, PARA TRANSPORTE DE CARGA SECA, DIMENSOES APROXIMADAS 2,60 X 12,50 X 0,50 M (NAO INCLUI CAVALO MECANICO)                                                                                                                                                                                                                                                                                                                                                                      </v>
          </cell>
          <cell r="C11627" t="str">
            <v xml:space="preserve">UN    </v>
          </cell>
          <cell r="D11627">
            <v>220137.06</v>
          </cell>
        </row>
        <row r="11628">
          <cell r="A11628">
            <v>39396</v>
          </cell>
          <cell r="B11628" t="str">
            <v xml:space="preserve">SENSOR DE PRESENCA BIVOLT COM FOTOCELULA PARA QUALQUER TIPO DE LAMPADA, POTENCIA MAXIMA *1000* W, USO EXTERNO                                                                                                                                                                                                                                                                                                                                                                                             </v>
          </cell>
          <cell r="C11628" t="str">
            <v xml:space="preserve">UN    </v>
          </cell>
          <cell r="D11628">
            <v>69.44</v>
          </cell>
        </row>
        <row r="11629">
          <cell r="A11629">
            <v>39392</v>
          </cell>
          <cell r="B11629" t="str">
            <v xml:space="preserve">SENSOR DE PRESENCA BIVOLT DE PAREDE COM FOTOCELULA PARA QUALQUER TIPO DE LAMPADA POTENCIA MAXIMA *1000* W, USO INTERNO                                                                                                                                                                                                                                                                                                                                                                                    </v>
          </cell>
          <cell r="C11629" t="str">
            <v xml:space="preserve">UN    </v>
          </cell>
          <cell r="D11629">
            <v>78.33</v>
          </cell>
        </row>
        <row r="11630">
          <cell r="A11630">
            <v>39393</v>
          </cell>
          <cell r="B11630" t="str">
            <v xml:space="preserve">SENSOR DE PRESENCA BIVOLT DE PAREDE SEM FOTOCELULA PARA QUALQUER TIPO DE LAMPADA POTENCIA MAXIMA *1000* W, USO INTERNO                                                                                                                                                                                                                                                                                                                                                                                    </v>
          </cell>
          <cell r="C11630" t="str">
            <v xml:space="preserve">UN    </v>
          </cell>
          <cell r="D11630">
            <v>48.44</v>
          </cell>
        </row>
        <row r="11631">
          <cell r="A11631">
            <v>39394</v>
          </cell>
          <cell r="B11631" t="str">
            <v xml:space="preserve">SENSOR DE PRESENCA BIVOLT DE TETO COM FOTOCELULA PARA QUALQUER TIPO DE LAMPADA POTENCIA MAXIMA *1000* W, USO INTERNO                                                                                                                                                                                                                                                                                                                                                                                      </v>
          </cell>
          <cell r="C11631" t="str">
            <v xml:space="preserve">UN    </v>
          </cell>
          <cell r="D11631">
            <v>54.52</v>
          </cell>
        </row>
        <row r="11632">
          <cell r="A11632">
            <v>39395</v>
          </cell>
          <cell r="B11632" t="str">
            <v xml:space="preserve">SENSOR DE PRESENCA BIVOLT DE TETO SEM FOTOCELULA PARA QUALQUER TIPO DE LAMPADA POTENCIA MAXIMA *900* W, USO INTERNO                                                                                                                                                                                                                                                                                                                                                                                       </v>
          </cell>
          <cell r="C11632" t="str">
            <v xml:space="preserve">UN    </v>
          </cell>
          <cell r="D11632">
            <v>50.7</v>
          </cell>
        </row>
        <row r="11633">
          <cell r="A11633">
            <v>14618</v>
          </cell>
          <cell r="B11633" t="str">
            <v xml:space="preserve">SERRA CIRCULAR DE BANCADA COM MOTOR ELETRICO, POTENCIA DE *1600* W, PARA DISCO DE DIAMETRO DE 10" (250 MM)                                                                                                                                                                                                                                                                                                                                                                                                </v>
          </cell>
          <cell r="C11633" t="str">
            <v xml:space="preserve">UN    </v>
          </cell>
          <cell r="D11633">
            <v>1279.01</v>
          </cell>
        </row>
        <row r="11634">
          <cell r="A11634">
            <v>40269</v>
          </cell>
          <cell r="B11634" t="str">
            <v xml:space="preserve">SERRA CIRCULAR DE BANCADA, MODELO PICA-PAU, DIAMETRO DE 350 MM. CARACTERISTICAS DO MOTOR: TRIFASICO, POTENCIA DE 5 HP, FREQUENCIA DE 60 HZ                                                                                                                                                                                                                                                                                                                                                                </v>
          </cell>
          <cell r="C11634" t="str">
            <v xml:space="preserve">UN    </v>
          </cell>
          <cell r="D11634">
            <v>5153.07</v>
          </cell>
        </row>
        <row r="11635">
          <cell r="A11635">
            <v>6110</v>
          </cell>
          <cell r="B11635" t="str">
            <v xml:space="preserve">SERRALHEIRO (HORISTA)                                                                                                                                                                                                                                                                                                                                                                                                                                                                                     </v>
          </cell>
          <cell r="C11635" t="str">
            <v xml:space="preserve">H     </v>
          </cell>
          <cell r="D11635">
            <v>22.54</v>
          </cell>
        </row>
        <row r="11636">
          <cell r="A11636">
            <v>40910</v>
          </cell>
          <cell r="B11636" t="str">
            <v xml:space="preserve">SERRALHEIRO (MENSALISTA)                                                                                                                                                                                                                                                                                                                                                                                                                                                                                  </v>
          </cell>
          <cell r="C11636" t="str">
            <v xml:space="preserve">MES   </v>
          </cell>
          <cell r="D11636">
            <v>3951.26</v>
          </cell>
        </row>
        <row r="11637">
          <cell r="A11637">
            <v>6111</v>
          </cell>
          <cell r="B11637" t="str">
            <v xml:space="preserve">SERVENTE DE OBRAS (HORISTA)                                                                                                                                                                                                                                                                                                                                                                                                                                                                               </v>
          </cell>
          <cell r="C11637" t="str">
            <v xml:space="preserve">H     </v>
          </cell>
          <cell r="D11637">
            <v>13.01</v>
          </cell>
        </row>
        <row r="11638">
          <cell r="A11638">
            <v>41084</v>
          </cell>
          <cell r="B11638" t="str">
            <v xml:space="preserve">SERVENTE DE OBRAS (MENSALISTA)                                                                                                                                                                                                                                                                                                                                                                                                                                                                            </v>
          </cell>
          <cell r="C11638" t="str">
            <v xml:space="preserve">MES   </v>
          </cell>
          <cell r="D11638">
            <v>2279.4299999999998</v>
          </cell>
        </row>
        <row r="11639">
          <cell r="A11639">
            <v>44535</v>
          </cell>
          <cell r="B11639" t="str">
            <v xml:space="preserve">SERVICO DE BOMBEAMENTO DE CONCRETO COM CONSUMO MINIMO DE 40 M3, (DISPONIBILIZACAO DE BOMBA), SEM O LANCAMENTO                                                                                                                                                                                                                                                                                                                                                                                             </v>
          </cell>
          <cell r="C11639" t="str">
            <v xml:space="preserve">M3    </v>
          </cell>
          <cell r="D11639">
            <v>59.89</v>
          </cell>
        </row>
        <row r="11640">
          <cell r="A11640">
            <v>44945</v>
          </cell>
          <cell r="B11640" t="str">
            <v xml:space="preserve">SIFAO / TUBO SINFONADO EXTENSIVEL/SANFONADO, UNIVERSAL/ SIMPLES, ENTRE *50 A 70* CM, DE PLASTICO BRANCO                                                                                                                                                                                                                                                                                                                                                                                                   </v>
          </cell>
          <cell r="C11640" t="str">
            <v xml:space="preserve">UN    </v>
          </cell>
          <cell r="D11640">
            <v>8.4</v>
          </cell>
        </row>
        <row r="11641">
          <cell r="A11641">
            <v>38637</v>
          </cell>
          <cell r="B11641" t="str">
            <v xml:space="preserve">SIFAO EM METAL CROMADO PARA PIA AMERICANA, 1.1/2 X 1.1/2"                                                                                                                                                                                                                                                                                                                                                                                                                                                 </v>
          </cell>
          <cell r="C11641" t="str">
            <v xml:space="preserve">UN    </v>
          </cell>
          <cell r="D11641">
            <v>214.45</v>
          </cell>
        </row>
        <row r="11642">
          <cell r="A11642">
            <v>6150</v>
          </cell>
          <cell r="B11642" t="str">
            <v xml:space="preserve">SIFAO EM METAL CROMADO PARA PIA AMERICANA, 1.1/2 X 2"                                                                                                                                                                                                                                                                                                                                                                                                                                                     </v>
          </cell>
          <cell r="C11642" t="str">
            <v xml:space="preserve">UN    </v>
          </cell>
          <cell r="D11642">
            <v>217.07</v>
          </cell>
        </row>
        <row r="11643">
          <cell r="A11643">
            <v>6136</v>
          </cell>
          <cell r="B11643" t="str">
            <v xml:space="preserve">SIFAO EM METAL CROMADO PARA PIA OU LAVATORIO, 1 X 1.1/2"                                                                                                                                                                                                                                                                                                                                                                                                                                                  </v>
          </cell>
          <cell r="C11643" t="str">
            <v xml:space="preserve">UN    </v>
          </cell>
          <cell r="D11643">
            <v>170.63</v>
          </cell>
        </row>
        <row r="11644">
          <cell r="A11644">
            <v>38638</v>
          </cell>
          <cell r="B11644" t="str">
            <v xml:space="preserve">SIFAO EM METAL CROMADO PARA TANQUE, 1.1/4 X 1.1/2"                                                                                                                                                                                                                                                                                                                                                                                                                                                        </v>
          </cell>
          <cell r="C11644" t="str">
            <v xml:space="preserve">UN    </v>
          </cell>
          <cell r="D11644">
            <v>180.71</v>
          </cell>
        </row>
        <row r="11645">
          <cell r="A11645">
            <v>20262</v>
          </cell>
          <cell r="B11645" t="str">
            <v xml:space="preserve">SIFAO PLASTICO EXTENSIVEL UNIVERSAL, TIPO COPO                                                                                                                                                                                                                                                                                                                                                                                                                                                            </v>
          </cell>
          <cell r="C11645" t="str">
            <v xml:space="preserve">UN    </v>
          </cell>
          <cell r="D11645">
            <v>15.38</v>
          </cell>
        </row>
        <row r="11646">
          <cell r="A11646">
            <v>6145</v>
          </cell>
          <cell r="B11646" t="str">
            <v xml:space="preserve">SIFAO PLASTICO TIPO COPO PARA PIA AMERICANA 1.1/2 X 1.1/2"                                                                                                                                                                                                                                                                                                                                                                                                                                                </v>
          </cell>
          <cell r="C11646" t="str">
            <v xml:space="preserve">UN    </v>
          </cell>
          <cell r="D11646">
            <v>16.989999999999998</v>
          </cell>
        </row>
        <row r="11647">
          <cell r="A11647">
            <v>6149</v>
          </cell>
          <cell r="B11647" t="str">
            <v xml:space="preserve">SIFAO PLASTICO TIPO COPO PARA PIA OU LAVATORIO, 1 X 1.1/2"                                                                                                                                                                                                                                                                                                                                                                                                                                                </v>
          </cell>
          <cell r="C11647" t="str">
            <v xml:space="preserve">UN    </v>
          </cell>
          <cell r="D11647">
            <v>11.23</v>
          </cell>
        </row>
        <row r="11648">
          <cell r="A11648">
            <v>6146</v>
          </cell>
          <cell r="B11648" t="str">
            <v xml:space="preserve">SIFAO PLASTICO TIPO COPO PARA TANQUE, 1.1/4 X 1.1/2"                                                                                                                                                                                                                                                                                                                                                                                                                                                      </v>
          </cell>
          <cell r="C11648" t="str">
            <v xml:space="preserve">UN    </v>
          </cell>
          <cell r="D11648">
            <v>16.149999999999999</v>
          </cell>
        </row>
        <row r="11649">
          <cell r="A11649">
            <v>44536</v>
          </cell>
          <cell r="B11649" t="str">
            <v xml:space="preserve">SILICA ATIVA PARA ADICAO EM CONCRETO E  ARGAMASSA                                                                                                                                                                                                                                                                                                                                                                                                                                                         </v>
          </cell>
          <cell r="C11649" t="str">
            <v xml:space="preserve">KG    </v>
          </cell>
          <cell r="D11649">
            <v>2.4300000000000002</v>
          </cell>
        </row>
        <row r="11650">
          <cell r="A11650">
            <v>39961</v>
          </cell>
          <cell r="B11650" t="str">
            <v xml:space="preserve">SILICONE ACETICO USO GERAL INCOLOR 280 G                                                                                                                                                                                                                                                                                                                                                                                                                                                                  </v>
          </cell>
          <cell r="C11650" t="str">
            <v xml:space="preserve">UN    </v>
          </cell>
          <cell r="D11650">
            <v>19.11</v>
          </cell>
        </row>
        <row r="11651">
          <cell r="A11651">
            <v>42433</v>
          </cell>
          <cell r="B11651" t="str">
            <v xml:space="preserve">SIMULADOR DE CAMINHADA TRIPLO, EM TUBO DE ACO CARBONO, PINTURA NO PROCESSO ELETROSTATICO - EQUIPAMENTO DE GINASTICA PARA ACADEMIA AO AR LIVRE / ACADEMIA DA TERCEIRA IDADE - ATI                                                                                                                                                                                                                                                                                                                          </v>
          </cell>
          <cell r="C11651" t="str">
            <v xml:space="preserve">UN    </v>
          </cell>
          <cell r="D11651">
            <v>4789.18</v>
          </cell>
        </row>
        <row r="11652">
          <cell r="A11652">
            <v>42434</v>
          </cell>
          <cell r="B11652" t="str">
            <v xml:space="preserve">SIMULADOR DE CAVALGADA TRIPLO, EM TUBO DE ACO CARBONO, PINTURA NO PROCESSO ELETROSTATICO - EQUIPAMENTO DE GINASTICA PARA ACADEMIA AO AR LIVRE / ACADEMIA DA TERCEIRA IDADE - ATI                                                                                                                                                                                                                                                                                                                          </v>
          </cell>
          <cell r="C11652" t="str">
            <v xml:space="preserve">UN    </v>
          </cell>
          <cell r="D11652">
            <v>5175.3999999999996</v>
          </cell>
        </row>
        <row r="11653">
          <cell r="A11653">
            <v>42435</v>
          </cell>
          <cell r="B11653" t="str">
            <v xml:space="preserve">SIMULADOR DE REMO INDIVIDUAL, EM TUBO DE ACO CARBONO, PINTURA NO PROCESSO ELETROSTATICO - EQUIPAMENTO DE GINASTICA PARA ACADEMIA AO AR LIVRE / ACADEMIA DA TERCEIRA IDADE - ATI                                                                                                                                                                                                                                                                                                                           </v>
          </cell>
          <cell r="C11653" t="str">
            <v xml:space="preserve">UN    </v>
          </cell>
          <cell r="D11653">
            <v>2580.7800000000002</v>
          </cell>
        </row>
        <row r="11654">
          <cell r="A11654">
            <v>38061</v>
          </cell>
          <cell r="B11654" t="str">
            <v xml:space="preserve">SINALIZADOR NOTURNO SIMPLES PARA PARA-RAIOS, SEM RELE FOTOELETRICO                                                                                                                                                                                                                                                                                                                                                                                                                                        </v>
          </cell>
          <cell r="C11654" t="str">
            <v xml:space="preserve">UN    </v>
          </cell>
          <cell r="D11654">
            <v>44.56</v>
          </cell>
        </row>
        <row r="11655">
          <cell r="A11655">
            <v>20250</v>
          </cell>
          <cell r="B11655" t="str">
            <v xml:space="preserve">SISAL EM FIBRA / ESTOPA SISAL PARA GESSO                                                                                                                                                                                                                                                                                                                                                                                                                                                                  </v>
          </cell>
          <cell r="C11655" t="str">
            <v xml:space="preserve">KG    </v>
          </cell>
          <cell r="D11655">
            <v>25.11</v>
          </cell>
        </row>
        <row r="11656">
          <cell r="A11656">
            <v>13388</v>
          </cell>
          <cell r="B11656" t="str">
            <v xml:space="preserve">SOLDA EM BARRA DE ESTANHO-CHUMBO 50/50                                                                                                                                                                                                                                                                                                                                                                                                                                                                    </v>
          </cell>
          <cell r="C11656" t="str">
            <v xml:space="preserve">KG    </v>
          </cell>
          <cell r="D11656">
            <v>131.15</v>
          </cell>
        </row>
        <row r="11657">
          <cell r="A11657">
            <v>39914</v>
          </cell>
          <cell r="B11657" t="str">
            <v xml:space="preserve">SOLDA EM VARETA FOSCOPER, D = *2,5* MM X COMPRIMENTO 500 MM                                                                                                                                                                                                                                                                                                                                                                                                                                               </v>
          </cell>
          <cell r="C11657" t="str">
            <v xml:space="preserve">KG    </v>
          </cell>
          <cell r="D11657">
            <v>253.36</v>
          </cell>
        </row>
        <row r="11658">
          <cell r="A11658">
            <v>12732</v>
          </cell>
          <cell r="B11658" t="str">
            <v xml:space="preserve">SOLDA ESTANHO/COBRE PARA CONEXOES DE COBRE, FIO 2,5 MM, CARRETEL 500 GR (SEM CHUMBO)                                                                                                                                                                                                                                                                                                                                                                                                                      </v>
          </cell>
          <cell r="C11658" t="str">
            <v xml:space="preserve">UN    </v>
          </cell>
          <cell r="D11658">
            <v>292.33999999999997</v>
          </cell>
        </row>
        <row r="11659">
          <cell r="A11659">
            <v>6160</v>
          </cell>
          <cell r="B11659" t="str">
            <v xml:space="preserve">SOLDADOR (HORISTA)                                                                                                                                                                                                                                                                                                                                                                                                                                                                                        </v>
          </cell>
          <cell r="C11659" t="str">
            <v xml:space="preserve">H     </v>
          </cell>
          <cell r="D11659">
            <v>21.19</v>
          </cell>
        </row>
        <row r="11660">
          <cell r="A11660">
            <v>41087</v>
          </cell>
          <cell r="B11660" t="str">
            <v xml:space="preserve">SOLDADOR (MENSALISTA)                                                                                                                                                                                                                                                                                                                                                                                                                                                                                     </v>
          </cell>
          <cell r="C11660" t="str">
            <v xml:space="preserve">MES   </v>
          </cell>
          <cell r="D11660">
            <v>3712.68</v>
          </cell>
        </row>
        <row r="11661">
          <cell r="A11661">
            <v>6166</v>
          </cell>
          <cell r="B11661" t="str">
            <v xml:space="preserve">SOLDADOR ELETRICO (PARA SOLDA A SER TESTADA COM RAIOS "X") (HORISTA)                                                                                                                                                                                                                                                                                                                                                                                                                                      </v>
          </cell>
          <cell r="C11661" t="str">
            <v xml:space="preserve">H     </v>
          </cell>
          <cell r="D11661">
            <v>24.89</v>
          </cell>
        </row>
        <row r="11662">
          <cell r="A11662">
            <v>41088</v>
          </cell>
          <cell r="B11662" t="str">
            <v xml:space="preserve">SOLDADOR ELETRICO (PARA SOLDA A SER TESTADA COM RAIOS "X") (MENSALISTA)                                                                                                                                                                                                                                                                                                                                                                                                                                   </v>
          </cell>
          <cell r="C11662" t="str">
            <v xml:space="preserve">MES   </v>
          </cell>
          <cell r="D11662">
            <v>4362.87</v>
          </cell>
        </row>
        <row r="11663">
          <cell r="A11663">
            <v>20232</v>
          </cell>
          <cell r="B11663" t="str">
            <v xml:space="preserve">SOLEIRA EM GRANITO, POLIDO, TIPO ANDORINHA/ QUARTZ/ CASTELO/ CORUMBA OU OUTROS EQUIVALENTES DA REGIAO, L= *15* CM, E= *2,0* CM                                                                                                                                                                                                                                                                                                                                                                            </v>
          </cell>
          <cell r="C11663" t="str">
            <v xml:space="preserve">M     </v>
          </cell>
          <cell r="D11663">
            <v>50.03</v>
          </cell>
        </row>
        <row r="11664">
          <cell r="A11664">
            <v>10856</v>
          </cell>
          <cell r="B11664" t="str">
            <v xml:space="preserve">SOLEIRA PRE-MOLDADA EM GRANILITE, MARMORITE OU GRANITINA, L = *15 CM                                                                                                                                                                                                                                                                                                                                                                                                                                      </v>
          </cell>
          <cell r="C11664" t="str">
            <v xml:space="preserve">M     </v>
          </cell>
          <cell r="D11664">
            <v>103.78</v>
          </cell>
        </row>
        <row r="11665">
          <cell r="A11665">
            <v>4828</v>
          </cell>
          <cell r="B11665" t="str">
            <v xml:space="preserve">SOLEIRA/ PEITORIL EM MARMORE, POLIDO, BRANCO COMUM, L= *15* CM, E= *2* CM, CORTE RETO                                                                                                                                                                                                                                                                                                                                                                                                                     </v>
          </cell>
          <cell r="C11665" t="str">
            <v xml:space="preserve">M     </v>
          </cell>
          <cell r="D11665">
            <v>33.76</v>
          </cell>
        </row>
        <row r="11666">
          <cell r="A11666">
            <v>20249</v>
          </cell>
          <cell r="B11666" t="str">
            <v xml:space="preserve">SOLEIRA/ TABEIRA EM MARMORE, POLIDO, BRANCO COMUM, L= 5 CM, E= *2,0* CM                                                                                                                                                                                                                                                                                                                                                                                                                                   </v>
          </cell>
          <cell r="C11666" t="str">
            <v xml:space="preserve">M     </v>
          </cell>
          <cell r="D11666">
            <v>18.48</v>
          </cell>
        </row>
        <row r="11667">
          <cell r="A11667">
            <v>11609</v>
          </cell>
          <cell r="B11667" t="str">
            <v xml:space="preserve">SOLUCAO ASFALTICA ELASTOMERICA PARA IMPRIMACAO, APLICACAO A FRIO                                                                                                                                                                                                                                                                                                                                                                                                                                          </v>
          </cell>
          <cell r="C11667" t="str">
            <v xml:space="preserve">L     </v>
          </cell>
          <cell r="D11667">
            <v>10.18</v>
          </cell>
        </row>
        <row r="11668">
          <cell r="A11668">
            <v>20083</v>
          </cell>
          <cell r="B11668" t="str">
            <v xml:space="preserve">SOLUCAO PREPARADORA / LIMPADORA PARA PVC, FRASCO COM 1000 CM3                                                                                                                                                                                                                                                                                                                                                                                                                                             </v>
          </cell>
          <cell r="C11668" t="str">
            <v xml:space="preserve">UN    </v>
          </cell>
          <cell r="D11668">
            <v>78.02</v>
          </cell>
        </row>
        <row r="11669">
          <cell r="A11669">
            <v>10691</v>
          </cell>
          <cell r="B11669" t="str">
            <v xml:space="preserve">SOLVENTE PARA COLA A BASE DE RESINA SINTETICA (PARA COLA DE LAMINADO MELAMINICO E OUTRAS SUPERFICIES)                                                                                                                                                                                                                                                                                                                                                                                                     </v>
          </cell>
          <cell r="C11669" t="str">
            <v xml:space="preserve">L     </v>
          </cell>
          <cell r="D11669">
            <v>59.9</v>
          </cell>
        </row>
        <row r="11670">
          <cell r="A11670">
            <v>12295</v>
          </cell>
          <cell r="B11670" t="str">
            <v xml:space="preserve">SOQUETE DE BAQUELITE BASE E27, PARA LAMPADAS                                                                                                                                                                                                                                                                                                                                                                                                                                                              </v>
          </cell>
          <cell r="C11670" t="str">
            <v xml:space="preserve">UN    </v>
          </cell>
          <cell r="D11670">
            <v>2.8</v>
          </cell>
        </row>
        <row r="11671">
          <cell r="A11671">
            <v>12296</v>
          </cell>
          <cell r="B11671" t="str">
            <v xml:space="preserve">SOQUETE DE PORCELANA BASE E27, FIXO DE TETO, PARA LAMPADAS                                                                                                                                                                                                                                                                                                                                                                                                                                                </v>
          </cell>
          <cell r="C11671" t="str">
            <v xml:space="preserve">UN    </v>
          </cell>
          <cell r="D11671">
            <v>3.63</v>
          </cell>
        </row>
        <row r="11672">
          <cell r="A11672">
            <v>12294</v>
          </cell>
          <cell r="B11672" t="str">
            <v xml:space="preserve">SOQUETE DE PORCELANA BASE E27, PARA USO AO TEMPO, PARA LAMPADAS                                                                                                                                                                                                                                                                                                                                                                                                                                           </v>
          </cell>
          <cell r="C11672" t="str">
            <v xml:space="preserve">UN    </v>
          </cell>
          <cell r="D11672">
            <v>8.7100000000000009</v>
          </cell>
        </row>
        <row r="11673">
          <cell r="A11673">
            <v>14543</v>
          </cell>
          <cell r="B11673" t="str">
            <v xml:space="preserve">SOQUETE DE PVC / TERMOPLASTICO BASE E27, COM CHAVE, PARA LAMPADAS                                                                                                                                                                                                                                                                                                                                                                                                                                         </v>
          </cell>
          <cell r="C11673" t="str">
            <v xml:space="preserve">UN    </v>
          </cell>
          <cell r="D11673">
            <v>6.22</v>
          </cell>
        </row>
        <row r="11674">
          <cell r="A11674">
            <v>13329</v>
          </cell>
          <cell r="B11674" t="str">
            <v xml:space="preserve">SOQUETE DE PVC / TERMOPLASTICO BASE E27, COM RABICHO, PARA LAMPADAS                                                                                                                                                                                                                                                                                                                                                                                                                                       </v>
          </cell>
          <cell r="C11674" t="str">
            <v xml:space="preserve">UN    </v>
          </cell>
          <cell r="D11674">
            <v>3.65</v>
          </cell>
        </row>
        <row r="11675">
          <cell r="A11675">
            <v>21047</v>
          </cell>
          <cell r="B11675" t="str">
            <v xml:space="preserve">SPRINKLER TIPO PENDENTE, BULBO AMARELO DE RESPOSTA RAPIDA, 79 GRAUS CELSIUS, ACABAMENTO CROMADO, D = 20 MM (3/4")                                                                                                                                                                                                                                                                                                                                                                                         </v>
          </cell>
          <cell r="C11675" t="str">
            <v xml:space="preserve">UN    </v>
          </cell>
          <cell r="D11675">
            <v>59.51</v>
          </cell>
        </row>
        <row r="11676">
          <cell r="A11676">
            <v>21042</v>
          </cell>
          <cell r="B11676" t="str">
            <v xml:space="preserve">SPRINKLER TIPO PENDENTE, BULBO AMARELO DE RESPOSTA RAPIDA, 79 GRAUS CELSIUS, ACABAMENTO NATURAL OU CROMADO, D = 15 MM (1/2")                                                                                                                                                                                                                                                                                                                                                                              </v>
          </cell>
          <cell r="C11676" t="str">
            <v xml:space="preserve">UN    </v>
          </cell>
          <cell r="D11676">
            <v>45.87</v>
          </cell>
        </row>
        <row r="11677">
          <cell r="A11677">
            <v>21043</v>
          </cell>
          <cell r="B11677" t="str">
            <v xml:space="preserve">SPRINKLER TIPO PENDENTE, BULBO AMARELO DE RESPOSTA RAPIDA, 79 GRAUS CELSIUS, ACABAMENTO NATURAL, D = 20 MM (3/4")                                                                                                                                                                                                                                                                                                                                                                                         </v>
          </cell>
          <cell r="C11677" t="str">
            <v xml:space="preserve">UN    </v>
          </cell>
          <cell r="D11677">
            <v>57.94</v>
          </cell>
        </row>
        <row r="11678">
          <cell r="A11678">
            <v>21044</v>
          </cell>
          <cell r="B11678" t="str">
            <v xml:space="preserve">SPRINKLER TIPO PENDENTE, BULBO VERMELHO DE RESPOSTA RAPIDA, 68 GRAUS CELSIUS, ACABAMENTO CROMADO, D = 15 MM (1/2")                                                                                                                                                                                                                                                                                                                                                                                        </v>
          </cell>
          <cell r="C11678" t="str">
            <v xml:space="preserve">UN    </v>
          </cell>
          <cell r="D11678">
            <v>40.36</v>
          </cell>
        </row>
        <row r="11679">
          <cell r="A11679">
            <v>21045</v>
          </cell>
          <cell r="B11679" t="str">
            <v xml:space="preserve">SPRINKLER TIPO PENDENTE, BULBO VERMELHO DE RESPOSTA RAPIDA, 68 GRAUS CELSIUS, ACABAMENTO CROMADO, D = 20 MM (3/4")                                                                                                                                                                                                                                                                                                                                                                                        </v>
          </cell>
          <cell r="C11679" t="str">
            <v xml:space="preserve">UN    </v>
          </cell>
          <cell r="D11679">
            <v>55.29</v>
          </cell>
        </row>
        <row r="11680">
          <cell r="A11680">
            <v>21041</v>
          </cell>
          <cell r="B11680" t="str">
            <v xml:space="preserve">SPRINKLER TIPO PENDENTE, BULBO VERMELHO DE RESPOSTA RAPIDA, 68 GRAUS CELSIUS, ACABAMENTO NATURAL, D = 20 MM (3/4")                                                                                                                                                                                                                                                                                                                                                                                        </v>
          </cell>
          <cell r="C11680" t="str">
            <v xml:space="preserve">UN    </v>
          </cell>
          <cell r="D11680">
            <v>47.68</v>
          </cell>
        </row>
        <row r="11681">
          <cell r="A11681">
            <v>21040</v>
          </cell>
          <cell r="B11681" t="str">
            <v xml:space="preserve">SPRINKLER TIPO PENDENTE, BULBO VERMELHO RESPOSTA RAPIDA, 68 GRAUS CELSIUS, ACABAMENTO NATURAL, D = 15 MM (1/2")                                                                                                                                                                                                                                                                                                                                                                                           </v>
          </cell>
          <cell r="C11681" t="str">
            <v xml:space="preserve">UN    </v>
          </cell>
          <cell r="D11681">
            <v>39.5</v>
          </cell>
        </row>
        <row r="11682">
          <cell r="A11682">
            <v>14149</v>
          </cell>
          <cell r="B11682" t="str">
            <v xml:space="preserve">SUPORTE "Y" PARA FITA PERFURADA                                                                                                                                                                                                                                                                                                                                                                                                                                                                           </v>
          </cell>
          <cell r="C11682" t="str">
            <v xml:space="preserve">CENTO </v>
          </cell>
          <cell r="D11682">
            <v>209.03</v>
          </cell>
        </row>
        <row r="11683">
          <cell r="A11683">
            <v>38099</v>
          </cell>
          <cell r="B11683" t="str">
            <v xml:space="preserve">SUPORTE DE FIXACAO PARA ESPELHO / PLACA 4" X 2", PARA 3 MODULOS, PARA INSTALACAO DE TOMADAS E INTERRUPTORES (SOMENTE SUPORTE)                                                                                                                                                                                                                                                                                                                                                                             </v>
          </cell>
          <cell r="C11683" t="str">
            <v xml:space="preserve">UN    </v>
          </cell>
          <cell r="D11683">
            <v>1.87</v>
          </cell>
        </row>
        <row r="11684">
          <cell r="A11684">
            <v>38100</v>
          </cell>
          <cell r="B11684" t="str">
            <v xml:space="preserve">SUPORTE DE FIXACAO PARA ESPELHO / PLACA 4" X 4", PARA 6 MODULOS, PARA INSTALACAO DE TOMADAS E INTERRUPTORES (SOMENTE SUPORTE)                                                                                                                                                                                                                                                                                                                                                                             </v>
          </cell>
          <cell r="C11684" t="str">
            <v xml:space="preserve">UN    </v>
          </cell>
          <cell r="D11684">
            <v>3.07</v>
          </cell>
        </row>
        <row r="11685">
          <cell r="A11685">
            <v>7576</v>
          </cell>
          <cell r="B11685" t="str">
            <v xml:space="preserve">SUPORTE EM ACO GALVANIZADO PARA TRANSFORMADOR PARA POSTE DUPLO T 185 X 95 MM, CHAPA DE 5/16"                                                                                                                                                                                                                                                                                                                                                                                                              </v>
          </cell>
          <cell r="C11685" t="str">
            <v xml:space="preserve">UN    </v>
          </cell>
          <cell r="D11685">
            <v>202.53</v>
          </cell>
        </row>
        <row r="11686">
          <cell r="A11686">
            <v>3384</v>
          </cell>
          <cell r="B11686" t="str">
            <v xml:space="preserve">SUPORTE GUIA SIMPLES COM ROLDANA EM POLIPROPILENO PARA CHUMBAR, H = 20 CM                                                                                                                                                                                                                                                                                                                                                                                                                                 </v>
          </cell>
          <cell r="C11686" t="str">
            <v xml:space="preserve">UN    </v>
          </cell>
          <cell r="D11686">
            <v>7.97</v>
          </cell>
        </row>
        <row r="11687">
          <cell r="A11687">
            <v>7572</v>
          </cell>
          <cell r="B11687" t="str">
            <v xml:space="preserve">SUPORTE ISOLADOR REFORCADO DIAMETRO NOMINAL 5/16", COM ROSCA SOBERBA E BUCHA                                                                                                                                                                                                                                                                                                                                                                                                                              </v>
          </cell>
          <cell r="C11687" t="str">
            <v xml:space="preserve">UN    </v>
          </cell>
          <cell r="D11687">
            <v>7.28</v>
          </cell>
        </row>
        <row r="11688">
          <cell r="A11688">
            <v>3396</v>
          </cell>
          <cell r="B11688" t="str">
            <v xml:space="preserve">SUPORTE ISOLADOR SIMPLES DIAMETRO NOMINAL 5/16", COM ROSCA SOBERBA E BUCHA                                                                                                                                                                                                                                                                                                                                                                                                                                </v>
          </cell>
          <cell r="C11688" t="str">
            <v xml:space="preserve">UN    </v>
          </cell>
          <cell r="D11688">
            <v>4.92</v>
          </cell>
        </row>
        <row r="11689">
          <cell r="A11689">
            <v>37590</v>
          </cell>
          <cell r="B11689" t="str">
            <v xml:space="preserve">SUPORTE MAO-FRANCESA EM ACO, ABAS IGUAIS 30 CM, CAPACIDADE MINIMA 60 KG, BRANCO                                                                                                                                                                                                                                                                                                                                                                                                                           </v>
          </cell>
          <cell r="C11689" t="str">
            <v xml:space="preserve">UN    </v>
          </cell>
          <cell r="D11689">
            <v>16.86</v>
          </cell>
        </row>
        <row r="11690">
          <cell r="A11690">
            <v>37591</v>
          </cell>
          <cell r="B11690" t="str">
            <v xml:space="preserve">SUPORTE MAO-FRANCESA EM ACO, ABAS IGUAIS 40 CM, CAPACIDADE MINIMA 70 KG, BRANCO                                                                                                                                                                                                                                                                                                                                                                                                                           </v>
          </cell>
          <cell r="C11690" t="str">
            <v xml:space="preserve">UN    </v>
          </cell>
          <cell r="D11690">
            <v>20.27</v>
          </cell>
        </row>
        <row r="11691">
          <cell r="A11691">
            <v>12626</v>
          </cell>
          <cell r="B11691" t="str">
            <v xml:space="preserve">SUPORTE METALICO PARA CALHA PLUVIAL, ZINCADO, DOBRADO, DIAMETRO ENTRE 119 E 170 MM, PARA DRENAGEM PLUVIAL PREDIAL                                                                                                                                                                                                                                                                                                                                                                                         </v>
          </cell>
          <cell r="C11691" t="str">
            <v xml:space="preserve">UN    </v>
          </cell>
          <cell r="D11691">
            <v>52.53</v>
          </cell>
        </row>
        <row r="11692">
          <cell r="A11692">
            <v>11033</v>
          </cell>
          <cell r="B11692" t="str">
            <v xml:space="preserve">SUPORTE PARA CALHA DE 150 MM EM ACO GALVANIZADO                                                                                                                                                                                                                                                                                                                                                                                                                                                           </v>
          </cell>
          <cell r="C11692" t="str">
            <v xml:space="preserve">UN    </v>
          </cell>
          <cell r="D11692">
            <v>7.85</v>
          </cell>
        </row>
        <row r="11693">
          <cell r="A11693">
            <v>390</v>
          </cell>
          <cell r="B11693" t="str">
            <v xml:space="preserve">SUPORTE PARA TUBO DIAMETRO NOMINAL 2", COM ROSCA MECANICA                                                                                                                                                                                                                                                                                                                                                                                                                                                 </v>
          </cell>
          <cell r="C11693" t="str">
            <v xml:space="preserve">UN    </v>
          </cell>
          <cell r="D11693">
            <v>8.91</v>
          </cell>
        </row>
        <row r="11694">
          <cell r="A11694">
            <v>42436</v>
          </cell>
          <cell r="B11694" t="str">
            <v xml:space="preserve">SURF DUPLO, EM TUBO DE ACO CARBONO, PINTURA NO PROCESSO ELETROSTATICO - EQUIPAMENTO DE GINASTICA PARA ACADEMIA AO AR LIVRE / ACADEMIA DA TERCEIRA IDADE - ATI                                                                                                                                                                                                                                                                                                                                             </v>
          </cell>
          <cell r="C11694" t="str">
            <v xml:space="preserve">UN    </v>
          </cell>
          <cell r="D11694">
            <v>2701.34</v>
          </cell>
        </row>
        <row r="11695">
          <cell r="A11695">
            <v>6194</v>
          </cell>
          <cell r="B11695" t="str">
            <v xml:space="preserve">TABUA *2,5 X 15 CM EM PINUS, MISTA OU EQUIVALENTE DA REGIAO - BRUTA                                                                                                                                                                                                                                                                                                                                                                                                                                       </v>
          </cell>
          <cell r="C11695" t="str">
            <v xml:space="preserve">M     </v>
          </cell>
          <cell r="D11695">
            <v>5.72</v>
          </cell>
        </row>
        <row r="11696">
          <cell r="A11696">
            <v>10567</v>
          </cell>
          <cell r="B11696" t="str">
            <v xml:space="preserve">TABUA *2,5 X 23* CM EM PINUS, MISTA OU EQUIVALENTE DA REGIAO - BRUTA                                                                                                                                                                                                                                                                                                                                                                                                                                      </v>
          </cell>
          <cell r="C11696" t="str">
            <v xml:space="preserve">M     </v>
          </cell>
          <cell r="D11696">
            <v>9.06</v>
          </cell>
        </row>
        <row r="11697">
          <cell r="A11697">
            <v>6212</v>
          </cell>
          <cell r="B11697" t="str">
            <v xml:space="preserve">TABUA *2,5 X 30 CM EM PINUS, MISTA OU EQUIVALENTE DA REGIAO - BRUTA                                                                                                                                                                                                                                                                                                                                                                                                                                       </v>
          </cell>
          <cell r="C11697" t="str">
            <v xml:space="preserve">M     </v>
          </cell>
          <cell r="D11697">
            <v>13.3</v>
          </cell>
        </row>
        <row r="11698">
          <cell r="A11698">
            <v>3993</v>
          </cell>
          <cell r="B11698" t="str">
            <v xml:space="preserve">TABUA APARELHADA *2,5 X 15* CM, EM MACARANDUBA/MASSARANDUBA, ANGELIM OU EQUIVALENTE DA REGIAO                                                                                                                                                                                                                                                                                                                                                                                                             </v>
          </cell>
          <cell r="C11698" t="str">
            <v xml:space="preserve">M2    </v>
          </cell>
          <cell r="D11698">
            <v>126.96</v>
          </cell>
        </row>
        <row r="11699">
          <cell r="A11699">
            <v>3990</v>
          </cell>
          <cell r="B11699" t="str">
            <v xml:space="preserve">TABUA APARELHADA *2,5 X 25* CM, EM MACARANDUBA/MASSARANDUBA, ANGELIM OU EQUIVALENTE DA REGIAO                                                                                                                                                                                                                                                                                                                                                                                                             </v>
          </cell>
          <cell r="C11699" t="str">
            <v xml:space="preserve">M     </v>
          </cell>
          <cell r="D11699">
            <v>23.89</v>
          </cell>
        </row>
        <row r="11700">
          <cell r="A11700">
            <v>3992</v>
          </cell>
          <cell r="B11700" t="str">
            <v xml:space="preserve">TABUA APARELHADA *2,5 X 30* CM, EM MACARANDUBA/MASSARANDUBA, ANGELIM OU EQUIVALENTE DA REGIAO                                                                                                                                                                                                                                                                                                                                                                                                             </v>
          </cell>
          <cell r="C11700" t="str">
            <v xml:space="preserve">M     </v>
          </cell>
          <cell r="D11700">
            <v>32.25</v>
          </cell>
        </row>
        <row r="11701">
          <cell r="A11701">
            <v>6178</v>
          </cell>
          <cell r="B11701" t="str">
            <v xml:space="preserve">TABUA DE MADEIRA PARA PISO, CUMARU/IPE CHAMPANHE OU EQUIVALENTE DA REGIAO, ENCAIXE MACHO/FEMEA, *10 X 2* CM                                                                                                                                                                                                                                                                                                                                                                                               </v>
          </cell>
          <cell r="C11701" t="str">
            <v xml:space="preserve">M2    </v>
          </cell>
          <cell r="D11701">
            <v>231.64</v>
          </cell>
        </row>
        <row r="11702">
          <cell r="A11702">
            <v>6180</v>
          </cell>
          <cell r="B11702" t="str">
            <v xml:space="preserve">TABUA DE MADEIRA PARA PISO, CUMARU/IPE CHAMPANHE OU EQUIVALENTE DA REGIAO, ENCAIXE MACHO/FEMEA, *15 X 2* CM                                                                                                                                                                                                                                                                                                                                                                                               </v>
          </cell>
          <cell r="C11702" t="str">
            <v xml:space="preserve">M2    </v>
          </cell>
          <cell r="D11702">
            <v>250</v>
          </cell>
        </row>
        <row r="11703">
          <cell r="A11703">
            <v>6182</v>
          </cell>
          <cell r="B11703" t="str">
            <v xml:space="preserve">TABUA DE MADEIRA PARA PISO, IPE (CERNE) OU EQUIVALENTE DA REGIAO, ENCAIXE MACHO/FEMEA, *20 X 2* CM                                                                                                                                                                                                                                                                                                                                                                                                        </v>
          </cell>
          <cell r="C11703" t="str">
            <v xml:space="preserve">M2    </v>
          </cell>
          <cell r="D11703">
            <v>310.31</v>
          </cell>
        </row>
        <row r="11704">
          <cell r="A11704">
            <v>43614</v>
          </cell>
          <cell r="B11704" t="str">
            <v xml:space="preserve">TABUA NAO APARELHADA *2,5 X 15* CM, EM MACARANDUBA/MASSARANDUBA, ANGELIM OU EQUIVALENTE DA REGIAO - BRUTA                                                                                                                                                                                                                                                                                                                                                                                                 </v>
          </cell>
          <cell r="C11704" t="str">
            <v xml:space="preserve">M     </v>
          </cell>
          <cell r="D11704">
            <v>16.14</v>
          </cell>
        </row>
        <row r="11705">
          <cell r="A11705">
            <v>6193</v>
          </cell>
          <cell r="B11705" t="str">
            <v xml:space="preserve">TABUA NAO APARELHADA *2,5 X 20* CM, EM MACARANDUBA/MASSARANDUBA, ANGELIM OU EQUIVALENTE DA REGIAO - BRUTA                                                                                                                                                                                                                                                                                                                                                                                                 </v>
          </cell>
          <cell r="C11705" t="str">
            <v xml:space="preserve">M     </v>
          </cell>
          <cell r="D11705">
            <v>19.64</v>
          </cell>
        </row>
        <row r="11706">
          <cell r="A11706">
            <v>6189</v>
          </cell>
          <cell r="B11706" t="str">
            <v xml:space="preserve">TABUA NAO APARELHADA *2,5 X 30* CM, EM MACARANDUBA/MASSARANDUBA, ANGELIM OU EQUIVALENTE DA REGIAO - BRUTA                                                                                                                                                                                                                                                                                                                                                                                                 </v>
          </cell>
          <cell r="C11706" t="str">
            <v xml:space="preserve">M     </v>
          </cell>
          <cell r="D11706">
            <v>28.67</v>
          </cell>
        </row>
        <row r="11707">
          <cell r="A11707">
            <v>6214</v>
          </cell>
          <cell r="B11707" t="str">
            <v xml:space="preserve">TACO DE MADEIRA PARA PISO, IPE (CERNE) OU EQUIVALENTE DA REGIAO, 7 X 42 CM, E = 2 CM                                                                                                                                                                                                                                                                                                                                                                                                                      </v>
          </cell>
          <cell r="C11707" t="str">
            <v xml:space="preserve">M2    </v>
          </cell>
          <cell r="D11707">
            <v>145.1</v>
          </cell>
        </row>
        <row r="11708">
          <cell r="A11708">
            <v>36153</v>
          </cell>
          <cell r="B11708" t="str">
            <v xml:space="preserve">TALABARTE DE SEGURANCA, 2 MOSQUETOES TRAVA DUPLA *53* MM DE ABERTURA, COM ABSORVEDOR DE ENERGIA                                                                                                                                                                                                                                                                                                                                                                                                           </v>
          </cell>
          <cell r="C11708" t="str">
            <v xml:space="preserve">UN    </v>
          </cell>
          <cell r="D11708">
            <v>187.11</v>
          </cell>
        </row>
        <row r="11709">
          <cell r="A11709">
            <v>10740</v>
          </cell>
          <cell r="B11709" t="str">
            <v xml:space="preserve">TALHA ELETRICA 3 T, VELOCIDADE 2,1 M / MIN, POTENCIA 1,3 KW                                                                                                                                                                                                                                                                                                                                                                                                                                               </v>
          </cell>
          <cell r="C11709" t="str">
            <v xml:space="preserve">UN    </v>
          </cell>
          <cell r="D11709">
            <v>8739.49</v>
          </cell>
        </row>
        <row r="11710">
          <cell r="A11710">
            <v>13914</v>
          </cell>
          <cell r="B11710" t="str">
            <v xml:space="preserve">TALHA MANUAL DE CORRENTE, CAPACIDADE DE 1 T COM ELEVACAO DE 3 M                                                                                                                                                                                                                                                                                                                                                                                                                                           </v>
          </cell>
          <cell r="C11710" t="str">
            <v xml:space="preserve">UN    </v>
          </cell>
          <cell r="D11710">
            <v>632.33000000000004</v>
          </cell>
        </row>
        <row r="11711">
          <cell r="A11711">
            <v>10742</v>
          </cell>
          <cell r="B11711" t="str">
            <v xml:space="preserve">TALHA MANUAL DE CORRENTE, CAPACIDADE DE 2 T COM ELEVACAO DE 3 M                                                                                                                                                                                                                                                                                                                                                                                                                                           </v>
          </cell>
          <cell r="C11711" t="str">
            <v xml:space="preserve">UN    </v>
          </cell>
          <cell r="D11711">
            <v>922.27</v>
          </cell>
        </row>
        <row r="11712">
          <cell r="A11712">
            <v>38465</v>
          </cell>
          <cell r="B11712" t="str">
            <v xml:space="preserve">TALHADEIRA COM PUNHO DE PROTECAO *20 X 250* MM                                                                                                                                                                                                                                                                                                                                                                                                                                                            </v>
          </cell>
          <cell r="C11712" t="str">
            <v xml:space="preserve">UN    </v>
          </cell>
          <cell r="D11712">
            <v>41.42</v>
          </cell>
        </row>
        <row r="11713">
          <cell r="A11713">
            <v>7543</v>
          </cell>
          <cell r="B11713" t="str">
            <v xml:space="preserve">TAMPA CEGA EM PVC PARA CONDULETE 4 X 2"                                                                                                                                                                                                                                                                                                                                                                                                                                                                   </v>
          </cell>
          <cell r="C11713" t="str">
            <v xml:space="preserve">UN    </v>
          </cell>
          <cell r="D11713">
            <v>5.24</v>
          </cell>
        </row>
        <row r="11714">
          <cell r="A11714">
            <v>43427</v>
          </cell>
          <cell r="B11714" t="str">
            <v xml:space="preserve">TAMPA DE CONCRETO ARMADO PARA FOSSA SEPTICA, DIAMETRO NOMINAL DE 3,00 M E ESPESSURA MINIMA DE 100 MM                                                                                                                                                                                                                                                                                                                                                                                                      </v>
          </cell>
          <cell r="C11714" t="str">
            <v xml:space="preserve">UN    </v>
          </cell>
          <cell r="D11714">
            <v>1903.95</v>
          </cell>
        </row>
        <row r="11715">
          <cell r="A11715">
            <v>41613</v>
          </cell>
          <cell r="B11715" t="str">
            <v xml:space="preserve">TAMPA DE CONCRETO ARMADO PARA FOSSA, D = *0,90* M, E = 0,05 M                                                                                                                                                                                                                                                                                                                                                                                                                                             </v>
          </cell>
          <cell r="C11715" t="str">
            <v xml:space="preserve">UN    </v>
          </cell>
          <cell r="D11715">
            <v>122.39</v>
          </cell>
        </row>
        <row r="11716">
          <cell r="A11716">
            <v>41614</v>
          </cell>
          <cell r="B11716" t="str">
            <v xml:space="preserve">TAMPA DE CONCRETO ARMADO PARA FOSSA, D = *1,10* M, E = 0,05 M                                                                                                                                                                                                                                                                                                                                                                                                                                             </v>
          </cell>
          <cell r="C11716" t="str">
            <v xml:space="preserve">UN    </v>
          </cell>
          <cell r="D11716">
            <v>155.94</v>
          </cell>
        </row>
        <row r="11717">
          <cell r="A11717">
            <v>41615</v>
          </cell>
          <cell r="B11717" t="str">
            <v xml:space="preserve">TAMPA DE CONCRETO ARMADO PARA FOSSA, D = *1,35* M, E = 0,05 M                                                                                                                                                                                                                                                                                                                                                                                                                                             </v>
          </cell>
          <cell r="C11717" t="str">
            <v xml:space="preserve">UN    </v>
          </cell>
          <cell r="D11717">
            <v>241.02</v>
          </cell>
        </row>
        <row r="11718">
          <cell r="A11718">
            <v>41616</v>
          </cell>
          <cell r="B11718" t="str">
            <v xml:space="preserve">TAMPA DE CONCRETO ARMADO PARA FOSSA, D = 1,50 M, E = 0,05 M                                                                                                                                                                                                                                                                                                                                                                                                                                               </v>
          </cell>
          <cell r="C11718" t="str">
            <v xml:space="preserve">UN    </v>
          </cell>
          <cell r="D11718">
            <v>360.13</v>
          </cell>
        </row>
        <row r="11719">
          <cell r="A11719">
            <v>41617</v>
          </cell>
          <cell r="B11719" t="str">
            <v xml:space="preserve">TAMPA DE CONCRETO ARMADO PARA FOSSA, D = 2,00 M, E = 0,05 M                                                                                                                                                                                                                                                                                                                                                                                                                                               </v>
          </cell>
          <cell r="C11719" t="str">
            <v xml:space="preserve">UN    </v>
          </cell>
          <cell r="D11719">
            <v>716.08</v>
          </cell>
        </row>
        <row r="11720">
          <cell r="A11720">
            <v>41618</v>
          </cell>
          <cell r="B11720" t="str">
            <v xml:space="preserve">TAMPA DE CONCRETO ARMADO PARA FOSSA, D = 2,50 M, E = 0,05 M                                                                                                                                                                                                                                                                                                                                                                                                                                               </v>
          </cell>
          <cell r="C11720" t="str">
            <v xml:space="preserve">UN    </v>
          </cell>
          <cell r="D11720">
            <v>1318.25</v>
          </cell>
        </row>
        <row r="11721">
          <cell r="A11721">
            <v>43428</v>
          </cell>
          <cell r="B11721" t="str">
            <v xml:space="preserve">TAMPA DE CONCRETO ARMADO PARA POCO DE INSPECAO, COM FURO E TAMPINHA, DIAMETRO NOMINAL DE 3,00 M E ESPESSURA MINIMA DE 100 MM                                                                                                                                                                                                                                                                                                                                                                              </v>
          </cell>
          <cell r="C11721" t="str">
            <v xml:space="preserve">UN    </v>
          </cell>
          <cell r="D11721">
            <v>2315.54</v>
          </cell>
        </row>
        <row r="11722">
          <cell r="A11722">
            <v>41619</v>
          </cell>
          <cell r="B11722" t="str">
            <v xml:space="preserve">TAMPA DE CONCRETO ARMADO PARA POCO, COM FURO E TAMPINHA, D = *0,90* M, E = 0,05 M                                                                                                                                                                                                                                                                                                                                                                                                                         </v>
          </cell>
          <cell r="C11722" t="str">
            <v xml:space="preserve">UN    </v>
          </cell>
          <cell r="D11722">
            <v>150.02000000000001</v>
          </cell>
        </row>
        <row r="11723">
          <cell r="A11723">
            <v>41620</v>
          </cell>
          <cell r="B11723" t="str">
            <v xml:space="preserve">TAMPA DE CONCRETO ARMADO PARA POCO, COM FURO E TAMPINHA, D = *1,10* M, E = 0,05 M                                                                                                                                                                                                                                                                                                                                                                                                                         </v>
          </cell>
          <cell r="C11723" t="str">
            <v xml:space="preserve">UN    </v>
          </cell>
          <cell r="D11723">
            <v>189.5</v>
          </cell>
        </row>
        <row r="11724">
          <cell r="A11724">
            <v>41622</v>
          </cell>
          <cell r="B11724" t="str">
            <v xml:space="preserve">TAMPA DE CONCRETO ARMADO PARA POCO, COM FURO E TAMPINHA, D = *1,35* M, E = 0,05 M                                                                                                                                                                                                                                                                                                                                                                                                                         </v>
          </cell>
          <cell r="C11724" t="str">
            <v xml:space="preserve">UN    </v>
          </cell>
          <cell r="D11724">
            <v>328.67</v>
          </cell>
        </row>
        <row r="11725">
          <cell r="A11725">
            <v>41623</v>
          </cell>
          <cell r="B11725" t="str">
            <v xml:space="preserve">TAMPA DE CONCRETO ARMADO PARA POCO, COM FURO E TAMPINHA, D = 1,50 M, E = 0,05 M                                                                                                                                                                                                                                                                                                                                                                                                                           </v>
          </cell>
          <cell r="C11725" t="str">
            <v xml:space="preserve">UN    </v>
          </cell>
          <cell r="D11725">
            <v>505.35</v>
          </cell>
        </row>
        <row r="11726">
          <cell r="A11726">
            <v>41624</v>
          </cell>
          <cell r="B11726" t="str">
            <v xml:space="preserve">TAMPA DE CONCRETO ARMADO PARA POCO, COM FURO E TAMPINHA, D = 2,00 M, E = 0,05 M                                                                                                                                                                                                                                                                                                                                                                                                                           </v>
          </cell>
          <cell r="C11726" t="str">
            <v xml:space="preserve">UN    </v>
          </cell>
          <cell r="D11726">
            <v>947.53</v>
          </cell>
        </row>
        <row r="11727">
          <cell r="A11727">
            <v>41625</v>
          </cell>
          <cell r="B11727" t="str">
            <v xml:space="preserve">TAMPA DE CONCRETO ARMADO PARA POCO, COM FURO E TAMPINHA, D = 2,50 M, E = 0,05 M                                                                                                                                                                                                                                                                                                                                                                                                                           </v>
          </cell>
          <cell r="C11727" t="str">
            <v xml:space="preserve">UN    </v>
          </cell>
          <cell r="D11727">
            <v>1457.82</v>
          </cell>
        </row>
        <row r="11728">
          <cell r="A11728">
            <v>39352</v>
          </cell>
          <cell r="B11728" t="str">
            <v xml:space="preserve">TAMPA PARA CONDULETE, EM PVC, PARA TOMADA HEXAGONAL                                                                                                                                                                                                                                                                                                                                                                                                                                                       </v>
          </cell>
          <cell r="C11728" t="str">
            <v xml:space="preserve">UN    </v>
          </cell>
          <cell r="D11728">
            <v>3.23</v>
          </cell>
        </row>
        <row r="11729">
          <cell r="A11729">
            <v>39346</v>
          </cell>
          <cell r="B11729" t="str">
            <v xml:space="preserve">TAMPA PARA CONDULETE, EM PVC, PARA 1 INTERRUPTOR                                                                                                                                                                                                                                                                                                                                                                                                                                                          </v>
          </cell>
          <cell r="C11729" t="str">
            <v xml:space="preserve">UN    </v>
          </cell>
          <cell r="D11729">
            <v>3.23</v>
          </cell>
        </row>
        <row r="11730">
          <cell r="A11730">
            <v>39350</v>
          </cell>
          <cell r="B11730" t="str">
            <v xml:space="preserve">TAMPA PARA CONDULETE, EM PVC, PARA 1 MODULO RJ                                                                                                                                                                                                                                                                                                                                                                                                                                                            </v>
          </cell>
          <cell r="C11730" t="str">
            <v xml:space="preserve">UN    </v>
          </cell>
          <cell r="D11730">
            <v>3.48</v>
          </cell>
        </row>
        <row r="11731">
          <cell r="A11731">
            <v>39351</v>
          </cell>
          <cell r="B11731" t="str">
            <v xml:space="preserve">TAMPA PARA CONDULETE, EM PVC, PARA 2 MODULOS RJ                                                                                                                                                                                                                                                                                                                                                                                                                                                           </v>
          </cell>
          <cell r="C11731" t="str">
            <v xml:space="preserve">UN    </v>
          </cell>
          <cell r="D11731">
            <v>4.03</v>
          </cell>
        </row>
        <row r="11732">
          <cell r="A11732">
            <v>38837</v>
          </cell>
          <cell r="B11732" t="str">
            <v xml:space="preserve">TAMPAO / CAP, ROSCA MACHO, DN 1", PARA TUBO PEX PARA INST. AGUA QUENTE/FRIA                                                                                                                                                                                                                                                                                                                                                                                                                               </v>
          </cell>
          <cell r="C11732" t="str">
            <v xml:space="preserve">UN    </v>
          </cell>
          <cell r="D11732">
            <v>8.6199999999999992</v>
          </cell>
        </row>
        <row r="11733">
          <cell r="A11733">
            <v>38836</v>
          </cell>
          <cell r="B11733" t="str">
            <v xml:space="preserve">TAMPAO / CAP, ROSCA MACHO, DN 3/4", PARA TUBO PEX PARA INST. AGUA QUENTE/FRIA                                                                                                                                                                                                                                                                                                                                                                                                                             </v>
          </cell>
          <cell r="C11733" t="str">
            <v xml:space="preserve">UN    </v>
          </cell>
          <cell r="D11733">
            <v>6.02</v>
          </cell>
        </row>
        <row r="11734">
          <cell r="A11734">
            <v>2666</v>
          </cell>
          <cell r="B11734" t="str">
            <v xml:space="preserve">TAMPAO / TERMINAL / PLUG, D = 1 1/4", PARA DUTO CORRUGADO PEAD (CABEAMENTO SUBTERRANEO)                                                                                                                                                                                                                                                                                                                                                                                                                   </v>
          </cell>
          <cell r="C11734" t="str">
            <v xml:space="preserve">UN    </v>
          </cell>
          <cell r="D11734">
            <v>7.92</v>
          </cell>
        </row>
        <row r="11735">
          <cell r="A11735">
            <v>2668</v>
          </cell>
          <cell r="B11735" t="str">
            <v xml:space="preserve">TAMPAO / TERMINAL / PLUG, D = 2", PARA DUTO CORRUGADO PEAD (CABEAMENTO SUBTERRANEO)                                                                                                                                                                                                                                                                                                                                                                                                                       </v>
          </cell>
          <cell r="C11735" t="str">
            <v xml:space="preserve">UN    </v>
          </cell>
          <cell r="D11735">
            <v>9.0500000000000007</v>
          </cell>
        </row>
        <row r="11736">
          <cell r="A11736">
            <v>2664</v>
          </cell>
          <cell r="B11736" t="str">
            <v xml:space="preserve">TAMPAO / TERMINAL / PLUG, D = 3", PARA DUTO CORRUGADO PEAD (CABEAMENTO SUBTERRANEO)                                                                                                                                                                                                                                                                                                                                                                                                                       </v>
          </cell>
          <cell r="C11736" t="str">
            <v xml:space="preserve">UN    </v>
          </cell>
          <cell r="D11736">
            <v>13.34</v>
          </cell>
        </row>
        <row r="11737">
          <cell r="A11737">
            <v>2662</v>
          </cell>
          <cell r="B11737" t="str">
            <v xml:space="preserve">TAMPAO / TERMINAL / PLUG, D = 4", PARA DUTO CORRUGADO PEAD (CABEAMENTO SUBTERRANEO)                                                                                                                                                                                                                                                                                                                                                                                                                       </v>
          </cell>
          <cell r="C11737" t="str">
            <v xml:space="preserve">UN    </v>
          </cell>
          <cell r="D11737">
            <v>16.37</v>
          </cell>
        </row>
        <row r="11738">
          <cell r="A11738">
            <v>20964</v>
          </cell>
          <cell r="B11738" t="str">
            <v xml:space="preserve">TAMPAO COM CORRENTE, EM LATAO, ENGATE RAPIDO 1 1/2", PARA INSTALACAO PREDIAL DE COMBATE A INCENDIO                                                                                                                                                                                                                                                                                                                                                                                                        </v>
          </cell>
          <cell r="C11738" t="str">
            <v xml:space="preserve">UN    </v>
          </cell>
          <cell r="D11738">
            <v>74.19</v>
          </cell>
        </row>
        <row r="11739">
          <cell r="A11739">
            <v>10905</v>
          </cell>
          <cell r="B11739" t="str">
            <v xml:space="preserve">TAMPAO COM CORRENTE, EM LATAO, ENGATE RAPIDO 2 1/2", PARA INSTALACAO PREDIAL DE COMBATE A INCENDIO                                                                                                                                                                                                                                                                                                                                                                                                        </v>
          </cell>
          <cell r="C11739" t="str">
            <v xml:space="preserve">UN    </v>
          </cell>
          <cell r="D11739">
            <v>99.52</v>
          </cell>
        </row>
        <row r="11740">
          <cell r="A11740">
            <v>11289</v>
          </cell>
          <cell r="B11740" t="str">
            <v xml:space="preserve">TAMPAO FOFO ARTICULADO P/ REGISTRO, COM BASE / REQUADRO, CLASSE A15 CARGA MAX 1,5 T, *200 X 200* MM (COM INSCRICAO EM RELEVO DO TIPO DE REDE)                                                                                                                                                                                                                                                                                                                                                             </v>
          </cell>
          <cell r="C11740" t="str">
            <v xml:space="preserve">UN    </v>
          </cell>
          <cell r="D11740">
            <v>64.239999999999995</v>
          </cell>
        </row>
        <row r="11741">
          <cell r="A11741">
            <v>11241</v>
          </cell>
          <cell r="B11741" t="str">
            <v xml:space="preserve">TAMPAO FOFO ARTICULADO P/ REGISTRO, COM BASE / REQUADRO, CLASSE A15 CARGA MAXIMA 1,5 T, *400 X 400* MM (COM INSCRICAO EM RELEVO DO TIPO DE REDE)                                                                                                                                                                                                                                                                                                                                                          </v>
          </cell>
          <cell r="C11741" t="str">
            <v xml:space="preserve">UN    </v>
          </cell>
          <cell r="D11741">
            <v>160.62</v>
          </cell>
        </row>
        <row r="11742">
          <cell r="A11742">
            <v>11301</v>
          </cell>
          <cell r="B11742" t="str">
            <v xml:space="preserve">TAMPAO FOFO ARTICULADO, COM BASE / REQUADRO, CLASSE B125 CARGA MAX 12,5 T, REDONDO, TAMPA 600 MM (COM INSCRICAO EM RELEVO DO TIPO DE REDE)                                                                                                                                                                                                                                                                                                                                                                </v>
          </cell>
          <cell r="C11742" t="str">
            <v xml:space="preserve">UN    </v>
          </cell>
          <cell r="D11742">
            <v>407.28</v>
          </cell>
        </row>
        <row r="11743">
          <cell r="A11743">
            <v>21090</v>
          </cell>
          <cell r="B11743" t="str">
            <v xml:space="preserve">TAMPAO FOFO ARTICULADO, COM BASE / REQUADRO, CLASSE D400 CARGA MAX 40 T, REDONDO, TAMPA 600 MM (COM INSCRICAO EM RELEVO DO TIPO DE REDE)                                                                                                                                                                                                                                                                                                                                                                  </v>
          </cell>
          <cell r="C11743" t="str">
            <v xml:space="preserve">UN    </v>
          </cell>
          <cell r="D11743">
            <v>499.06</v>
          </cell>
        </row>
        <row r="11744">
          <cell r="A11744">
            <v>11315</v>
          </cell>
          <cell r="B11744" t="str">
            <v xml:space="preserve">TAMPAO FOFO SIMPLES COM BASE / REQUADRO, CLASSE A15 CARGA MAX. 1,5 T, 300 X 300 MM (COM INSCRICAO EM RELEVO DO TIPO DE REDE)                                                                                                                                                                                                                                                                                                                                                                              </v>
          </cell>
          <cell r="C11744" t="str">
            <v xml:space="preserve">UN    </v>
          </cell>
          <cell r="D11744">
            <v>97.51</v>
          </cell>
        </row>
        <row r="11745">
          <cell r="A11745">
            <v>21071</v>
          </cell>
          <cell r="B11745" t="str">
            <v xml:space="preserve">TAMPAO FOFO SIMPLES COM BASE / REQUADRO, CLASSE A15 CARGA MAX. 1,5 T, 400 X 400 MM (COM INSCRICAO EM RELEVO DO TIPO DE REDE)                                                                                                                                                                                                                                                                                                                                                                              </v>
          </cell>
          <cell r="C11745" t="str">
            <v xml:space="preserve">UN    </v>
          </cell>
          <cell r="D11745">
            <v>149.13999999999999</v>
          </cell>
        </row>
        <row r="11746">
          <cell r="A11746">
            <v>14112</v>
          </cell>
          <cell r="B11746" t="str">
            <v xml:space="preserve">TAMPAO FOFO SIMPLES COM BASE / REQUADRO, CLASSE A15 CARGA MAX. 1,5 T, 400 X 600 MM (COM INSCRICAO EM RELEVO DO TIPO DE REDE)                                                                                                                                                                                                                                                                                                                                                                              </v>
          </cell>
          <cell r="C11746" t="str">
            <v xml:space="preserve">UN    </v>
          </cell>
          <cell r="D11746">
            <v>208.23</v>
          </cell>
        </row>
        <row r="11747">
          <cell r="A11747">
            <v>11316</v>
          </cell>
          <cell r="B11747" t="str">
            <v xml:space="preserve">TAMPAO FOFO SIMPLES COM BASE / REQUADRO, CLASSE B125 CARGA MAX. 12,5 T, REDONDO, TAMPA 500 MM (COM INSCRICAO EM RELEVO DO TIPO DE REDE)                                                                                                                                                                                                                                                                                                                                                                   </v>
          </cell>
          <cell r="C11747" t="str">
            <v xml:space="preserve">UN    </v>
          </cell>
          <cell r="D11747">
            <v>321.24</v>
          </cell>
        </row>
        <row r="11748">
          <cell r="A11748">
            <v>6243</v>
          </cell>
          <cell r="B11748" t="str">
            <v xml:space="preserve">TAMPAO FOFO SIMPLES COM BASE / REQUADRO, CLASSE B125 CARGA MAX. 12,5 T, REDONDO, TAMPA 600 MM (COM INSCRICAO EM RELEVO DO TIPO DE REDE)                                                                                                                                                                                                                                                                                                                                                                   </v>
          </cell>
          <cell r="C11748" t="str">
            <v xml:space="preserve">UN    </v>
          </cell>
          <cell r="D11748">
            <v>370</v>
          </cell>
        </row>
        <row r="11749">
          <cell r="A11749">
            <v>6240</v>
          </cell>
          <cell r="B11749" t="str">
            <v xml:space="preserve">TAMPAO FOFO SIMPLES COM BASE / REQUADRO, CLASSE D400 CARGA MAX. 40 T, REDONDO, TAMPA 600 MM (COM INSCRICAO EM RELEVO DO TIPO DE REDE)                                                                                                                                                                                                                                                                                                                                                                     </v>
          </cell>
          <cell r="C11749" t="str">
            <v xml:space="preserve">UN    </v>
          </cell>
          <cell r="D11749">
            <v>489.89</v>
          </cell>
        </row>
        <row r="11750">
          <cell r="A11750">
            <v>11296</v>
          </cell>
          <cell r="B11750" t="str">
            <v xml:space="preserve">TAMPAO FOFO SIMPLES COM BASE / REQUADRO, CLASSE D400 CARGA MAX. 40 T, REDONDO, TAMPA 900 MM (COM INSCRICAO EM RELEVO DO TIPO DE REDE)                                                                                                                                                                                                                                                                                                                                                                     </v>
          </cell>
          <cell r="C11750" t="str">
            <v xml:space="preserve">UN    </v>
          </cell>
          <cell r="D11750">
            <v>1560.88</v>
          </cell>
        </row>
        <row r="11751">
          <cell r="A11751">
            <v>11299</v>
          </cell>
          <cell r="B11751" t="str">
            <v xml:space="preserve">TAMPAO FOFO SIMPLES COM BASE / REQUADRO, R-2, CLASSE A15 CARGA MAX. 1,5 T, 550 X 1100 MM (COM INSCRICAO EM RELEVO DO TIPO DE REDE)                                                                                                                                                                                                                                                                                                                                                                        </v>
          </cell>
          <cell r="C11751" t="str">
            <v xml:space="preserve">UN    </v>
          </cell>
          <cell r="D11751">
            <v>528.32000000000005</v>
          </cell>
        </row>
        <row r="11752">
          <cell r="A11752">
            <v>11688</v>
          </cell>
          <cell r="B11752" t="str">
            <v xml:space="preserve">TANQUE ACO INOXIDAVEL (ACO 304) COM ESFREGADOR E VALVULA, DE *50 X 40 X 22* CM                                                                                                                                                                                                                                                                                                                                                                                                                            </v>
          </cell>
          <cell r="C11752" t="str">
            <v xml:space="preserve">UN    </v>
          </cell>
          <cell r="D11752">
            <v>596.62</v>
          </cell>
        </row>
        <row r="11753">
          <cell r="A11753">
            <v>37736</v>
          </cell>
          <cell r="B11753" t="str">
            <v xml:space="preserve">TANQUE DE ACO CARBONO NAO REVESTIDO, PARA TRANSPORTE DE AGUA COM CAPACIDADE DE 10 M3, COM BOMBA CENTRIFUGA POR TOMADA DE FORCA, VAZAO MAXIMA *75* M3/H (INCLUI MONTAGEM, NAO INCLUI CAMINHAO)                                                                                                                                                                                                                                                                                                             </v>
          </cell>
          <cell r="C11753" t="str">
            <v xml:space="preserve">UN    </v>
          </cell>
          <cell r="D11753">
            <v>85950</v>
          </cell>
        </row>
        <row r="11754">
          <cell r="A11754">
            <v>37739</v>
          </cell>
          <cell r="B11754" t="str">
            <v xml:space="preserve">TANQUE DE ACO PARA TRANSPORTE DE AGUA COM CAPACIDADE DE 14 M3 (INCLUI MONTAGEM, NAO INCLUI CAMINHAO)                                                                                                                                                                                                                                                                                                                                                                                                      </v>
          </cell>
          <cell r="C11754" t="str">
            <v xml:space="preserve">UN    </v>
          </cell>
          <cell r="D11754">
            <v>105784.61</v>
          </cell>
        </row>
        <row r="11755">
          <cell r="A11755">
            <v>37740</v>
          </cell>
          <cell r="B11755" t="str">
            <v xml:space="preserve">TANQUE DE ACO PARA TRANSPORTE DE AGUA COM CAPACIDADE DE 4 M3 (INCLUI MONTAGEM, NAO INCLUI CAMINHAO)                                                                                                                                                                                                                                                                                                                                                                                                       </v>
          </cell>
          <cell r="C11755" t="str">
            <v xml:space="preserve">UN    </v>
          </cell>
          <cell r="D11755">
            <v>60366.21</v>
          </cell>
        </row>
        <row r="11756">
          <cell r="A11756">
            <v>37738</v>
          </cell>
          <cell r="B11756" t="str">
            <v xml:space="preserve">TANQUE DE ACO PARA TRANSPORTE DE AGUA COM CAPACIDADE DE 6 M3 (INCLUI MONTAGEM, NAO INCLUI CAMINHAO)                                                                                                                                                                                                                                                                                                                                                                                                       </v>
          </cell>
          <cell r="C11756" t="str">
            <v xml:space="preserve">UN    </v>
          </cell>
          <cell r="D11756">
            <v>71720.820000000007</v>
          </cell>
        </row>
        <row r="11757">
          <cell r="A11757">
            <v>37737</v>
          </cell>
          <cell r="B11757" t="str">
            <v xml:space="preserve">TANQUE DE ACO PARA TRANSPORTE DE AGUA COM CAPACIDADE DE 8 M3 (INCLUI MONTAGEM, NAO INCLUI CAMINHAO)                                                                                                                                                                                                                                                                                                                                                                                                       </v>
          </cell>
          <cell r="C11757" t="str">
            <v xml:space="preserve">UN    </v>
          </cell>
          <cell r="D11757">
            <v>57060.45</v>
          </cell>
        </row>
        <row r="11758">
          <cell r="A11758">
            <v>25014</v>
          </cell>
          <cell r="B11758" t="str">
            <v xml:space="preserve">TANQUE DE ASFALTO ESTACIONARIO COM MACARICO, CAPACIDADE 20.000 L                                                                                                                                                                                                                                                                                                                                                                                                                                          </v>
          </cell>
          <cell r="C11758" t="str">
            <v xml:space="preserve">UN    </v>
          </cell>
          <cell r="D11758">
            <v>119510.74</v>
          </cell>
        </row>
        <row r="11759">
          <cell r="A11759">
            <v>25013</v>
          </cell>
          <cell r="B11759" t="str">
            <v xml:space="preserve">TANQUE DE ASFALTO ESTACIONARIO COM SERPENTINA, CAPACIDADE 20.000 L                                                                                                                                                                                                                                                                                                                                                                                                                                        </v>
          </cell>
          <cell r="C11759" t="str">
            <v xml:space="preserve">UN    </v>
          </cell>
          <cell r="D11759">
            <v>125259.91</v>
          </cell>
        </row>
        <row r="11760">
          <cell r="A11760">
            <v>14405</v>
          </cell>
          <cell r="B11760" t="str">
            <v xml:space="preserve">TANQUE DE ASFALTO ESTACIONARIO COM SERPENTINA, CAPACIDADE 30.000 L                                                                                                                                                                                                                                                                                                                                                                                                                                        </v>
          </cell>
          <cell r="C11760" t="str">
            <v xml:space="preserve">UN    </v>
          </cell>
          <cell r="D11760">
            <v>147034.85999999999</v>
          </cell>
        </row>
        <row r="11761">
          <cell r="A11761">
            <v>20271</v>
          </cell>
          <cell r="B11761" t="str">
            <v xml:space="preserve">TANQUE DE LOUCA BRANCA, COM COLUNA, *30* L                                                                                                                                                                                                                                                                                                                                                                                                                                                                </v>
          </cell>
          <cell r="C11761" t="str">
            <v xml:space="preserve">UN    </v>
          </cell>
          <cell r="D11761">
            <v>639.11</v>
          </cell>
        </row>
        <row r="11762">
          <cell r="A11762">
            <v>10423</v>
          </cell>
          <cell r="B11762" t="str">
            <v xml:space="preserve">TANQUE DE LOUCA BRANCA, SUSPENSO, *20* L                                                                                                                                                                                                                                                                                                                                                                                                                                                                  </v>
          </cell>
          <cell r="C11762" t="str">
            <v xml:space="preserve">UN    </v>
          </cell>
          <cell r="D11762">
            <v>469.25</v>
          </cell>
        </row>
        <row r="11763">
          <cell r="A11763">
            <v>36790</v>
          </cell>
          <cell r="B11763" t="str">
            <v xml:space="preserve">TANQUE DUPLO EM MARMORE SINTETICO COM CUBA LISA E ESFREGADOR, *110 X 60* CM                                                                                                                                                                                                                                                                                                                                                                                                                               </v>
          </cell>
          <cell r="C11763" t="str">
            <v xml:space="preserve">UN    </v>
          </cell>
          <cell r="D11763">
            <v>240.9</v>
          </cell>
        </row>
        <row r="11764">
          <cell r="A11764">
            <v>37589</v>
          </cell>
          <cell r="B11764" t="str">
            <v xml:space="preserve">TANQUE SIMPLES EM MARMORE SINTETICO COM COLUNA, CAPACIDADE *22* L, *60 X 46* CM                                                                                                                                                                                                                                                                                                                                                                                                                           </v>
          </cell>
          <cell r="C11764" t="str">
            <v xml:space="preserve">UN    </v>
          </cell>
          <cell r="D11764">
            <v>295.16000000000003</v>
          </cell>
        </row>
        <row r="11765">
          <cell r="A11765">
            <v>11690</v>
          </cell>
          <cell r="B11765" t="str">
            <v xml:space="preserve">TANQUE SIMPLES EM MARMORE SINTETICO DE FIXAR NA PAREDE, CAPACIDADE *22* L, *60 X 46* CM                                                                                                                                                                                                                                                                                                                                                                                                                   </v>
          </cell>
          <cell r="C11765" t="str">
            <v xml:space="preserve">UN    </v>
          </cell>
          <cell r="D11765">
            <v>156.80000000000001</v>
          </cell>
        </row>
        <row r="11766">
          <cell r="A11766">
            <v>20234</v>
          </cell>
          <cell r="B11766" t="str">
            <v xml:space="preserve">TANQUE SIMPLES EM MARMORE SINTETICO SUSPENSO, CAPACIDADE *38* L, *60 X 60* CM                                                                                                                                                                                                                                                                                                                                                                                                                             </v>
          </cell>
          <cell r="C11766" t="str">
            <v xml:space="preserve">UN    </v>
          </cell>
          <cell r="D11766">
            <v>198.43</v>
          </cell>
        </row>
        <row r="11767">
          <cell r="A11767">
            <v>44480</v>
          </cell>
          <cell r="B11767" t="str">
            <v xml:space="preserve">TARIFA "A" ENTRE 0 E 20M3 FORNECIMENTO D'AGUA                                                                                                                                                                                                                                                                                                                                                                                                                                                             </v>
          </cell>
          <cell r="C11767" t="str">
            <v xml:space="preserve">M3    </v>
          </cell>
          <cell r="D11767">
            <v>16.649999999999999</v>
          </cell>
        </row>
        <row r="11768">
          <cell r="A11768">
            <v>11457</v>
          </cell>
          <cell r="B11768" t="str">
            <v xml:space="preserve">TARJETA LIVRE / OCUPADO PARA PORTA DE BANHEIRO, CORPO EM ZAMAC E ESPELHO EM LATAO                                                                                                                                                                                                                                                                                                                                                                                                                         </v>
          </cell>
          <cell r="C11768" t="str">
            <v xml:space="preserve">UN    </v>
          </cell>
          <cell r="D11768">
            <v>44.37</v>
          </cell>
        </row>
        <row r="11769">
          <cell r="A11769">
            <v>44073</v>
          </cell>
          <cell r="B11769" t="str">
            <v xml:space="preserve">TARUGO DELIMITADOR DE PROFUNDIDADE EM ESPUMA DE POLIETILENO DE BAIXA DENSIDADE 10 MM, CINZA                                                                                                                                                                                                                                                                                                                                                                                                               </v>
          </cell>
          <cell r="C11769" t="str">
            <v xml:space="preserve">M     </v>
          </cell>
          <cell r="D11769">
            <v>0.67</v>
          </cell>
        </row>
        <row r="11770">
          <cell r="A11770">
            <v>44253</v>
          </cell>
          <cell r="B11770" t="str">
            <v xml:space="preserve">TE CPVC, SOLDAVEL, 90 GRAUS, 114 MM, PARA AGUA QUENTE PREDIAL                                                                                                                                                                                                                                                                                                                                                                                                                                             </v>
          </cell>
          <cell r="C11770" t="str">
            <v xml:space="preserve">UN    </v>
          </cell>
          <cell r="D11770">
            <v>307.68</v>
          </cell>
        </row>
        <row r="11771">
          <cell r="A11771">
            <v>21121</v>
          </cell>
          <cell r="B11771" t="str">
            <v xml:space="preserve">TE CPVC, SOLDAVEL, 90 GRAUS, 15 MM, PARA AGUA QUENTE PREDIAL                                                                                                                                                                                                                                                                                                                                                                                                                                              </v>
          </cell>
          <cell r="C11771" t="str">
            <v xml:space="preserve">UN    </v>
          </cell>
          <cell r="D11771">
            <v>4.41</v>
          </cell>
        </row>
        <row r="11772">
          <cell r="A11772">
            <v>38010</v>
          </cell>
          <cell r="B11772" t="str">
            <v xml:space="preserve">TE CPVC, SOLDAVEL, 90 GRAUS, 22 MM, PARA AGUA QUENTE PREDIAL                                                                                                                                                                                                                                                                                                                                                                                                                                              </v>
          </cell>
          <cell r="C11772" t="str">
            <v xml:space="preserve">UN    </v>
          </cell>
          <cell r="D11772">
            <v>5.49</v>
          </cell>
        </row>
        <row r="11773">
          <cell r="A11773">
            <v>38011</v>
          </cell>
          <cell r="B11773" t="str">
            <v xml:space="preserve">TE CPVC, SOLDAVEL, 90 GRAUS, 28 MM, PARA AGUA QUENTE PREDIAL                                                                                                                                                                                                                                                                                                                                                                                                                                              </v>
          </cell>
          <cell r="C11773" t="str">
            <v xml:space="preserve">UN    </v>
          </cell>
          <cell r="D11773">
            <v>11.01</v>
          </cell>
        </row>
        <row r="11774">
          <cell r="A11774">
            <v>38012</v>
          </cell>
          <cell r="B11774" t="str">
            <v xml:space="preserve">TE CPVC, SOLDAVEL, 90 GRAUS, 35 MM, PARA AGUA QUENTE PREDIAL                                                                                                                                                                                                                                                                                                                                                                                                                                              </v>
          </cell>
          <cell r="C11774" t="str">
            <v xml:space="preserve">UN    </v>
          </cell>
          <cell r="D11774">
            <v>42</v>
          </cell>
        </row>
        <row r="11775">
          <cell r="A11775">
            <v>38013</v>
          </cell>
          <cell r="B11775" t="str">
            <v xml:space="preserve">TE CPVC, SOLDAVEL, 90 GRAUS, 42 MM, PARA AGUA QUENTE PREDIAL                                                                                                                                                                                                                                                                                                                                                                                                                                              </v>
          </cell>
          <cell r="C11775" t="str">
            <v xml:space="preserve">UN    </v>
          </cell>
          <cell r="D11775">
            <v>53.96</v>
          </cell>
        </row>
        <row r="11776">
          <cell r="A11776">
            <v>38014</v>
          </cell>
          <cell r="B11776" t="str">
            <v xml:space="preserve">TE CPVC, SOLDAVEL, 90 GRAUS, 54 MM, PARA AGUA QUENTE PREDIAL                                                                                                                                                                                                                                                                                                                                                                                                                                              </v>
          </cell>
          <cell r="C11776" t="str">
            <v xml:space="preserve">UN    </v>
          </cell>
          <cell r="D11776">
            <v>90.11</v>
          </cell>
        </row>
        <row r="11777">
          <cell r="A11777">
            <v>38015</v>
          </cell>
          <cell r="B11777" t="str">
            <v xml:space="preserve">TE CPVC, SOLDAVEL, 90 GRAUS, 73 MM, PARA AGUA QUENTE PREDIAL                                                                                                                                                                                                                                                                                                                                                                                                                                              </v>
          </cell>
          <cell r="C11777" t="str">
            <v xml:space="preserve">UN    </v>
          </cell>
          <cell r="D11777">
            <v>211.83</v>
          </cell>
        </row>
        <row r="11778">
          <cell r="A11778">
            <v>38016</v>
          </cell>
          <cell r="B11778" t="str">
            <v xml:space="preserve">TE CPVC, SOLDAVEL, 90 GRAUS, 89 MM, PARA AGUA QUENTE PREDIAL                                                                                                                                                                                                                                                                                                                                                                                                                                              </v>
          </cell>
          <cell r="C11778" t="str">
            <v xml:space="preserve">UN    </v>
          </cell>
          <cell r="D11778">
            <v>246.34</v>
          </cell>
        </row>
        <row r="11779">
          <cell r="A11779">
            <v>12741</v>
          </cell>
          <cell r="B11779" t="str">
            <v xml:space="preserve">TE DE COBRE SEM ANEL DE SOLDA, BOLSA X BOLSA X BOLSA, 104 MM                                                                                                                                                                                                                                                                                                                                                                                                                                              </v>
          </cell>
          <cell r="C11779" t="str">
            <v xml:space="preserve">UN    </v>
          </cell>
          <cell r="D11779">
            <v>1403.72</v>
          </cell>
        </row>
        <row r="11780">
          <cell r="A11780">
            <v>12733</v>
          </cell>
          <cell r="B11780" t="str">
            <v xml:space="preserve">TE DE COBRE SEM ANEL DE SOLDA, BOLSA X BOLSA X BOLSA, 15 MM                                                                                                                                                                                                                                                                                                                                                                                                                                               </v>
          </cell>
          <cell r="C11780" t="str">
            <v xml:space="preserve">UN    </v>
          </cell>
          <cell r="D11780">
            <v>7.06</v>
          </cell>
        </row>
        <row r="11781">
          <cell r="A11781">
            <v>12734</v>
          </cell>
          <cell r="B11781" t="str">
            <v xml:space="preserve">TE DE COBRE SEM ANEL DE SOLDA, BOLSA X BOLSA X BOLSA, 22 MM                                                                                                                                                                                                                                                                                                                                                                                                                                               </v>
          </cell>
          <cell r="C11781" t="str">
            <v xml:space="preserve">UN    </v>
          </cell>
          <cell r="D11781">
            <v>15.05</v>
          </cell>
        </row>
        <row r="11782">
          <cell r="A11782">
            <v>12735</v>
          </cell>
          <cell r="B11782" t="str">
            <v xml:space="preserve">TE DE COBRE SEM ANEL DE SOLDA, BOLSA X BOLSA X BOLSA, 28 MM                                                                                                                                                                                                                                                                                                                                                                                                                                               </v>
          </cell>
          <cell r="C11782" t="str">
            <v xml:space="preserve">UN    </v>
          </cell>
          <cell r="D11782">
            <v>24.76</v>
          </cell>
        </row>
        <row r="11783">
          <cell r="A11783">
            <v>12736</v>
          </cell>
          <cell r="B11783" t="str">
            <v xml:space="preserve">TE DE COBRE SEM ANEL DE SOLDA, BOLSA X BOLSA X BOLSA, 35 MM                                                                                                                                                                                                                                                                                                                                                                                                                                               </v>
          </cell>
          <cell r="C11783" t="str">
            <v xml:space="preserve">UN    </v>
          </cell>
          <cell r="D11783">
            <v>56.61</v>
          </cell>
        </row>
        <row r="11784">
          <cell r="A11784">
            <v>12737</v>
          </cell>
          <cell r="B11784" t="str">
            <v xml:space="preserve">TE DE COBRE SEM ANEL DE SOLDA, BOLSA X BOLSA X BOLSA, 42 MM                                                                                                                                                                                                                                                                                                                                                                                                                                               </v>
          </cell>
          <cell r="C11784" t="str">
            <v xml:space="preserve">UN    </v>
          </cell>
          <cell r="D11784">
            <v>72.930000000000007</v>
          </cell>
        </row>
        <row r="11785">
          <cell r="A11785">
            <v>12738</v>
          </cell>
          <cell r="B11785" t="str">
            <v xml:space="preserve">TE DE COBRE SEM ANEL DE SOLDA, BOLSA X BOLSA X BOLSA, 54 MM                                                                                                                                                                                                                                                                                                                                                                                                                                               </v>
          </cell>
          <cell r="C11785" t="str">
            <v xml:space="preserve">UN    </v>
          </cell>
          <cell r="D11785">
            <v>144.15</v>
          </cell>
        </row>
        <row r="11786">
          <cell r="A11786">
            <v>12739</v>
          </cell>
          <cell r="B11786" t="str">
            <v xml:space="preserve">TE DE COBRE SEM ANEL DE SOLDA, BOLSA X BOLSA X BOLSA, 66 MM                                                                                                                                                                                                                                                                                                                                                                                                                                               </v>
          </cell>
          <cell r="C11786" t="str">
            <v xml:space="preserve">UN    </v>
          </cell>
          <cell r="D11786">
            <v>410.35</v>
          </cell>
        </row>
        <row r="11787">
          <cell r="A11787">
            <v>12740</v>
          </cell>
          <cell r="B11787" t="str">
            <v xml:space="preserve">TE DE COBRE SEM ANEL DE SOLDA, BOLSA X BOLSA X BOLSA, 79 MM                                                                                                                                                                                                                                                                                                                                                                                                                                               </v>
          </cell>
          <cell r="C11787" t="str">
            <v xml:space="preserve">UN    </v>
          </cell>
          <cell r="D11787">
            <v>642.01</v>
          </cell>
        </row>
        <row r="11788">
          <cell r="A11788">
            <v>6297</v>
          </cell>
          <cell r="B11788" t="str">
            <v xml:space="preserve">TE DE FERRO GALVANIZADO, DE 1 1/2"                                                                                                                                                                                                                                                                                                                                                                                                                                                                        </v>
          </cell>
          <cell r="C11788" t="str">
            <v xml:space="preserve">UN    </v>
          </cell>
          <cell r="D11788">
            <v>46.75</v>
          </cell>
        </row>
        <row r="11789">
          <cell r="A11789">
            <v>6296</v>
          </cell>
          <cell r="B11789" t="str">
            <v xml:space="preserve">TE DE FERRO GALVANIZADO, DE 1 1/4"                                                                                                                                                                                                                                                                                                                                                                                                                                                                        </v>
          </cell>
          <cell r="C11789" t="str">
            <v xml:space="preserve">UN    </v>
          </cell>
          <cell r="D11789">
            <v>36.9</v>
          </cell>
        </row>
        <row r="11790">
          <cell r="A11790">
            <v>6294</v>
          </cell>
          <cell r="B11790" t="str">
            <v xml:space="preserve">TE DE FERRO GALVANIZADO, DE 1/2"                                                                                                                                                                                                                                                                                                                                                                                                                                                                          </v>
          </cell>
          <cell r="C11790" t="str">
            <v xml:space="preserve">UN    </v>
          </cell>
          <cell r="D11790">
            <v>10.52</v>
          </cell>
        </row>
        <row r="11791">
          <cell r="A11791">
            <v>6323</v>
          </cell>
          <cell r="B11791" t="str">
            <v xml:space="preserve">TE DE FERRO GALVANIZADO, DE 1"                                                                                                                                                                                                                                                                                                                                                                                                                                                                            </v>
          </cell>
          <cell r="C11791" t="str">
            <v xml:space="preserve">UN    </v>
          </cell>
          <cell r="D11791">
            <v>24.11</v>
          </cell>
        </row>
        <row r="11792">
          <cell r="A11792">
            <v>6299</v>
          </cell>
          <cell r="B11792" t="str">
            <v xml:space="preserve">TE DE FERRO GALVANIZADO, DE 2 1/2"                                                                                                                                                                                                                                                                                                                                                                                                                                                                        </v>
          </cell>
          <cell r="C11792" t="str">
            <v xml:space="preserve">UN    </v>
          </cell>
          <cell r="D11792">
            <v>140.62</v>
          </cell>
        </row>
        <row r="11793">
          <cell r="A11793">
            <v>6298</v>
          </cell>
          <cell r="B11793" t="str">
            <v xml:space="preserve">TE DE FERRO GALVANIZADO, DE 2"                                                                                                                                                                                                                                                                                                                                                                                                                                                                            </v>
          </cell>
          <cell r="C11793" t="str">
            <v xml:space="preserve">UN    </v>
          </cell>
          <cell r="D11793">
            <v>74.06</v>
          </cell>
        </row>
        <row r="11794">
          <cell r="A11794">
            <v>6295</v>
          </cell>
          <cell r="B11794" t="str">
            <v xml:space="preserve">TE DE FERRO GALVANIZADO, DE 3/4"                                                                                                                                                                                                                                                                                                                                                                                                                                                                          </v>
          </cell>
          <cell r="C11794" t="str">
            <v xml:space="preserve">UN    </v>
          </cell>
          <cell r="D11794">
            <v>14.98</v>
          </cell>
        </row>
        <row r="11795">
          <cell r="A11795">
            <v>6322</v>
          </cell>
          <cell r="B11795" t="str">
            <v xml:space="preserve">TE DE FERRO GALVANIZADO, DE 3"                                                                                                                                                                                                                                                                                                                                                                                                                                                                            </v>
          </cell>
          <cell r="C11795" t="str">
            <v xml:space="preserve">UN    </v>
          </cell>
          <cell r="D11795">
            <v>188.34</v>
          </cell>
        </row>
        <row r="11796">
          <cell r="A11796">
            <v>6300</v>
          </cell>
          <cell r="B11796" t="str">
            <v xml:space="preserve">TE DE FERRO GALVANIZADO, DE 4"                                                                                                                                                                                                                                                                                                                                                                                                                                                                            </v>
          </cell>
          <cell r="C11796" t="str">
            <v xml:space="preserve">UN    </v>
          </cell>
          <cell r="D11796">
            <v>347.23</v>
          </cell>
        </row>
        <row r="11797">
          <cell r="A11797">
            <v>6321</v>
          </cell>
          <cell r="B11797" t="str">
            <v xml:space="preserve">TE DE FERRO GALVANIZADO, DE 5"                                                                                                                                                                                                                                                                                                                                                                                                                                                                            </v>
          </cell>
          <cell r="C11797" t="str">
            <v xml:space="preserve">UN    </v>
          </cell>
          <cell r="D11797">
            <v>495.99</v>
          </cell>
        </row>
        <row r="11798">
          <cell r="A11798">
            <v>6301</v>
          </cell>
          <cell r="B11798" t="str">
            <v xml:space="preserve">TE DE FERRO GALVANIZADO, DE 6"                                                                                                                                                                                                                                                                                                                                                                                                                                                                            </v>
          </cell>
          <cell r="C11798" t="str">
            <v xml:space="preserve">UN    </v>
          </cell>
          <cell r="D11798">
            <v>1162.55</v>
          </cell>
        </row>
        <row r="11799">
          <cell r="A11799">
            <v>20183</v>
          </cell>
          <cell r="B11799" t="str">
            <v xml:space="preserve">TE DE INSPECAO, PVC, SERIE R, 100 X 75 MM, PARA ESGOTO PREDIAL                                                                                                                                                                                                                                                                                                                                                                                                                                            </v>
          </cell>
          <cell r="C11799" t="str">
            <v xml:space="preserve">UN    </v>
          </cell>
          <cell r="D11799">
            <v>65.03</v>
          </cell>
        </row>
        <row r="11800">
          <cell r="A11800">
            <v>38448</v>
          </cell>
          <cell r="B11800" t="str">
            <v xml:space="preserve">TE DE INSPECAO, PVC, SERIE R, 150 X 100 MM, PARA ESGOTO PREDIAL                                                                                                                                                                                                                                                                                                                                                                                                                                           </v>
          </cell>
          <cell r="C11800" t="str">
            <v xml:space="preserve">UN    </v>
          </cell>
          <cell r="D11800">
            <v>295.11</v>
          </cell>
        </row>
        <row r="11801">
          <cell r="A11801">
            <v>20182</v>
          </cell>
          <cell r="B11801" t="str">
            <v xml:space="preserve">TE DE INSPECAO, PVC, SERIE R, 75 X 75 MM, PARA ESGOTO PREDIAL                                                                                                                                                                                                                                                                                                                                                                                                                                             </v>
          </cell>
          <cell r="C11801" t="str">
            <v xml:space="preserve">UN    </v>
          </cell>
          <cell r="D11801">
            <v>37.81</v>
          </cell>
        </row>
        <row r="11802">
          <cell r="A11802">
            <v>7105</v>
          </cell>
          <cell r="B11802" t="str">
            <v xml:space="preserve">TE DE INSPECAO, PVC, 100 X 75 MM, SERIE NORMAL PARA ESGOTO PREDIAL                                                                                                                                                                                                                                                                                                                                                                                                                                        </v>
          </cell>
          <cell r="C11802" t="str">
            <v xml:space="preserve">UN    </v>
          </cell>
          <cell r="D11802">
            <v>52.78</v>
          </cell>
        </row>
        <row r="11803">
          <cell r="A11803">
            <v>7119</v>
          </cell>
          <cell r="B11803" t="str">
            <v xml:space="preserve">TE DE REDUCAO COM ROSCA, PVC, 90 GRAUS, 1 X 3/4", PARA AGUA FRIA PREDIAL                                                                                                                                                                                                                                                                                                                                                                                                                                  </v>
          </cell>
          <cell r="C11803" t="str">
            <v xml:space="preserve">UN    </v>
          </cell>
          <cell r="D11803">
            <v>13.55</v>
          </cell>
        </row>
        <row r="11804">
          <cell r="A11804">
            <v>7126</v>
          </cell>
          <cell r="B11804" t="str">
            <v xml:space="preserve">TE DE REDUCAO COM ROSCA, PVC, 90 GRAUS, 1.1/2" X 3/4", AGUA FRIA PREDIAL                                                                                                                                                                                                                                                                                                                                                                                                                                  </v>
          </cell>
          <cell r="C11804" t="str">
            <v xml:space="preserve">UN    </v>
          </cell>
          <cell r="D11804">
            <v>27.65</v>
          </cell>
        </row>
        <row r="11805">
          <cell r="A11805">
            <v>7120</v>
          </cell>
          <cell r="B11805" t="str">
            <v xml:space="preserve">TE DE REDUCAO COM ROSCA, PVC, 90 GRAUS, 3/4 X 1/2", PARA AGUA FRIA PREDIAL                                                                                                                                                                                                                                                                                                                                                                                                                                </v>
          </cell>
          <cell r="C11805" t="str">
            <v xml:space="preserve">UN    </v>
          </cell>
          <cell r="D11805">
            <v>10.39</v>
          </cell>
        </row>
        <row r="11806">
          <cell r="A11806">
            <v>6319</v>
          </cell>
          <cell r="B11806" t="str">
            <v xml:space="preserve">TE DE REDUCAO DE FERRO GALVANIZADO, COM ROSCA BSP, DE 1 1/2" X 1"                                                                                                                                                                                                                                                                                                                                                                                                                                         </v>
          </cell>
          <cell r="C11806" t="str">
            <v xml:space="preserve">UN    </v>
          </cell>
          <cell r="D11806">
            <v>54.93</v>
          </cell>
        </row>
        <row r="11807">
          <cell r="A11807">
            <v>6304</v>
          </cell>
          <cell r="B11807" t="str">
            <v xml:space="preserve">TE DE REDUCAO DE FERRO GALVANIZADO, COM ROSCA BSP, DE 1 1/2" X 3/4"                                                                                                                                                                                                                                                                                                                                                                                                                                       </v>
          </cell>
          <cell r="C11807" t="str">
            <v xml:space="preserve">UN    </v>
          </cell>
          <cell r="D11807">
            <v>54.93</v>
          </cell>
        </row>
        <row r="11808">
          <cell r="A11808">
            <v>21116</v>
          </cell>
          <cell r="B11808" t="str">
            <v xml:space="preserve">TE DE REDUCAO DE FERRO GALVANIZADO, COM ROSCA BSP, DE 1 1/4" X 3/4"                                                                                                                                                                                                                                                                                                                                                                                                                                       </v>
          </cell>
          <cell r="C11808" t="str">
            <v xml:space="preserve">UN    </v>
          </cell>
          <cell r="D11808">
            <v>41.59</v>
          </cell>
        </row>
        <row r="11809">
          <cell r="A11809">
            <v>6320</v>
          </cell>
          <cell r="B11809" t="str">
            <v xml:space="preserve">TE DE REDUCAO DE FERRO GALVANIZADO, COM ROSCA BSP, DE 1" X 1/2"                                                                                                                                                                                                                                                                                                                                                                                                                                           </v>
          </cell>
          <cell r="C11809" t="str">
            <v xml:space="preserve">UN    </v>
          </cell>
          <cell r="D11809">
            <v>28.29</v>
          </cell>
        </row>
        <row r="11810">
          <cell r="A11810">
            <v>6303</v>
          </cell>
          <cell r="B11810" t="str">
            <v xml:space="preserve">TE DE REDUCAO DE FERRO GALVANIZADO, COM ROSCA BSP, DE 1" X 3/4"                                                                                                                                                                                                                                                                                                                                                                                                                                           </v>
          </cell>
          <cell r="C11810" t="str">
            <v xml:space="preserve">UN    </v>
          </cell>
          <cell r="D11810">
            <v>28.29</v>
          </cell>
        </row>
        <row r="11811">
          <cell r="A11811">
            <v>6308</v>
          </cell>
          <cell r="B11811" t="str">
            <v xml:space="preserve">TE DE REDUCAO DE FERRO GALVANIZADO, COM ROSCA BSP, DE 2 1/2" X 1 1/2"                                                                                                                                                                                                                                                                                                                                                                                                                                     </v>
          </cell>
          <cell r="C11811" t="str">
            <v xml:space="preserve">UN    </v>
          </cell>
          <cell r="D11811">
            <v>151.99</v>
          </cell>
        </row>
        <row r="11812">
          <cell r="A11812">
            <v>6317</v>
          </cell>
          <cell r="B11812" t="str">
            <v xml:space="preserve">TE DE REDUCAO DE FERRO GALVANIZADO, COM ROSCA BSP, DE 2 1/2" X 1 1/4"                                                                                                                                                                                                                                                                                                                                                                                                                                     </v>
          </cell>
          <cell r="C11812" t="str">
            <v xml:space="preserve">UN    </v>
          </cell>
          <cell r="D11812">
            <v>151.99</v>
          </cell>
        </row>
        <row r="11813">
          <cell r="A11813">
            <v>6307</v>
          </cell>
          <cell r="B11813" t="str">
            <v xml:space="preserve">TE DE REDUCAO DE FERRO GALVANIZADO, COM ROSCA BSP, DE 2 1/2" X 1"                                                                                                                                                                                                                                                                                                                                                                                                                                         </v>
          </cell>
          <cell r="C11813" t="str">
            <v xml:space="preserve">UN    </v>
          </cell>
          <cell r="D11813">
            <v>151.99</v>
          </cell>
        </row>
        <row r="11814">
          <cell r="A11814">
            <v>6309</v>
          </cell>
          <cell r="B11814" t="str">
            <v xml:space="preserve">TE DE REDUCAO DE FERRO GALVANIZADO, COM ROSCA BSP, DE 2 1/2" X 2"                                                                                                                                                                                                                                                                                                                                                                                                                                         </v>
          </cell>
          <cell r="C11814" t="str">
            <v xml:space="preserve">UN    </v>
          </cell>
          <cell r="D11814">
            <v>156.4</v>
          </cell>
        </row>
        <row r="11815">
          <cell r="A11815">
            <v>6318</v>
          </cell>
          <cell r="B11815" t="str">
            <v xml:space="preserve">TE DE REDUCAO DE FERRO GALVANIZADO, COM ROSCA BSP, DE 2" X 1 1/2"                                                                                                                                                                                                                                                                                                                                                                                                                                         </v>
          </cell>
          <cell r="C11815" t="str">
            <v xml:space="preserve">UN    </v>
          </cell>
          <cell r="D11815">
            <v>81.98</v>
          </cell>
        </row>
        <row r="11816">
          <cell r="A11816">
            <v>6306</v>
          </cell>
          <cell r="B11816" t="str">
            <v xml:space="preserve">TE DE REDUCAO DE FERRO GALVANIZADO, COM ROSCA BSP, DE 2" X 1 1/4"                                                                                                                                                                                                                                                                                                                                                                                                                                         </v>
          </cell>
          <cell r="C11816" t="str">
            <v xml:space="preserve">UN    </v>
          </cell>
          <cell r="D11816">
            <v>81.98</v>
          </cell>
        </row>
        <row r="11817">
          <cell r="A11817">
            <v>6305</v>
          </cell>
          <cell r="B11817" t="str">
            <v xml:space="preserve">TE DE REDUCAO DE FERRO GALVANIZADO, COM ROSCA BSP, DE 2" X 1"                                                                                                                                                                                                                                                                                                                                                                                                                                             </v>
          </cell>
          <cell r="C11817" t="str">
            <v xml:space="preserve">UN    </v>
          </cell>
          <cell r="D11817">
            <v>81.98</v>
          </cell>
        </row>
        <row r="11818">
          <cell r="A11818">
            <v>6302</v>
          </cell>
          <cell r="B11818" t="str">
            <v xml:space="preserve">TE DE REDUCAO DE FERRO GALVANIZADO, COM ROSCA BSP, DE 3/4" X 1/2"                                                                                                                                                                                                                                                                                                                                                                                                                                         </v>
          </cell>
          <cell r="C11818" t="str">
            <v xml:space="preserve">UN    </v>
          </cell>
          <cell r="D11818">
            <v>17.39</v>
          </cell>
        </row>
        <row r="11819">
          <cell r="A11819">
            <v>6312</v>
          </cell>
          <cell r="B11819" t="str">
            <v xml:space="preserve">TE DE REDUCAO DE FERRO GALVANIZADO, COM ROSCA BSP, DE 3" X 1 1/2"                                                                                                                                                                                                                                                                                                                                                                                                                                         </v>
          </cell>
          <cell r="C11819" t="str">
            <v xml:space="preserve">UN    </v>
          </cell>
          <cell r="D11819">
            <v>218.62</v>
          </cell>
        </row>
        <row r="11820">
          <cell r="A11820">
            <v>6311</v>
          </cell>
          <cell r="B11820" t="str">
            <v xml:space="preserve">TE DE REDUCAO DE FERRO GALVANIZADO, COM ROSCA BSP, DE 3" X 1 1/4"                                                                                                                                                                                                                                                                                                                                                                                                                                         </v>
          </cell>
          <cell r="C11820" t="str">
            <v xml:space="preserve">UN    </v>
          </cell>
          <cell r="D11820">
            <v>218.62</v>
          </cell>
        </row>
        <row r="11821">
          <cell r="A11821">
            <v>6310</v>
          </cell>
          <cell r="B11821" t="str">
            <v xml:space="preserve">TE DE REDUCAO DE FERRO GALVANIZADO, COM ROSCA BSP, DE 3" X 1"                                                                                                                                                                                                                                                                                                                                                                                                                                             </v>
          </cell>
          <cell r="C11821" t="str">
            <v xml:space="preserve">UN    </v>
          </cell>
          <cell r="D11821">
            <v>218.62</v>
          </cell>
        </row>
        <row r="11822">
          <cell r="A11822">
            <v>6314</v>
          </cell>
          <cell r="B11822" t="str">
            <v xml:space="preserve">TE DE REDUCAO DE FERRO GALVANIZADO, COM ROSCA BSP, DE 3" X 2 1/2"                                                                                                                                                                                                                                                                                                                                                                                                                                         </v>
          </cell>
          <cell r="C11822" t="str">
            <v xml:space="preserve">UN    </v>
          </cell>
          <cell r="D11822">
            <v>218.62</v>
          </cell>
        </row>
        <row r="11823">
          <cell r="A11823">
            <v>6313</v>
          </cell>
          <cell r="B11823" t="str">
            <v xml:space="preserve">TE DE REDUCAO DE FERRO GALVANIZADO, COM ROSCA BSP, DE 3" X 2"                                                                                                                                                                                                                                                                                                                                                                                                                                             </v>
          </cell>
          <cell r="C11823" t="str">
            <v xml:space="preserve">UN    </v>
          </cell>
          <cell r="D11823">
            <v>218.62</v>
          </cell>
        </row>
        <row r="11824">
          <cell r="A11824">
            <v>6315</v>
          </cell>
          <cell r="B11824" t="str">
            <v xml:space="preserve">TE DE REDUCAO DE FERRO GALVANIZADO, COM ROSCA BSP, DE 4" X 2"                                                                                                                                                                                                                                                                                                                                                                                                                                             </v>
          </cell>
          <cell r="C11824" t="str">
            <v xml:space="preserve">UN    </v>
          </cell>
          <cell r="D11824">
            <v>413.94</v>
          </cell>
        </row>
        <row r="11825">
          <cell r="A11825">
            <v>6316</v>
          </cell>
          <cell r="B11825" t="str">
            <v xml:space="preserve">TE DE REDUCAO DE FERRO GALVANIZADO, COM ROSCA BSP, DE 4" X 3"                                                                                                                                                                                                                                                                                                                                                                                                                                             </v>
          </cell>
          <cell r="C11825" t="str">
            <v xml:space="preserve">UN    </v>
          </cell>
          <cell r="D11825">
            <v>413.94</v>
          </cell>
        </row>
        <row r="11826">
          <cell r="A11826">
            <v>39324</v>
          </cell>
          <cell r="B11826" t="str">
            <v xml:space="preserve">TE DE REDUCAO, CPVC, 22 X 15 MM, PARA AGUA QUENTE PREDIAL                                                                                                                                                                                                                                                                                                                                                                                                                                                 </v>
          </cell>
          <cell r="C11826" t="str">
            <v xml:space="preserve">UN    </v>
          </cell>
          <cell r="D11826">
            <v>5.74</v>
          </cell>
        </row>
        <row r="11827">
          <cell r="A11827">
            <v>39325</v>
          </cell>
          <cell r="B11827" t="str">
            <v xml:space="preserve">TE DE REDUCAO, CPVC, 28 X 22 MM, PARA AGUA QUENTE PREDIAL                                                                                                                                                                                                                                                                                                                                                                                                                                                 </v>
          </cell>
          <cell r="C11827" t="str">
            <v xml:space="preserve">UN    </v>
          </cell>
          <cell r="D11827">
            <v>8.65</v>
          </cell>
        </row>
        <row r="11828">
          <cell r="A11828">
            <v>39326</v>
          </cell>
          <cell r="B11828" t="str">
            <v xml:space="preserve">TE DE REDUCAO, CPVC, 35 X 28 MM, PARA AGUA QUENTE PREDIAL                                                                                                                                                                                                                                                                                                                                                                                                                                                 </v>
          </cell>
          <cell r="C11828" t="str">
            <v xml:space="preserve">UN    </v>
          </cell>
          <cell r="D11828">
            <v>31.06</v>
          </cell>
        </row>
        <row r="11829">
          <cell r="A11829">
            <v>39327</v>
          </cell>
          <cell r="B11829" t="str">
            <v xml:space="preserve">TE DE REDUCAO, CPVC, 42 X 35 MM, PARA AGUA QUENTE PREDIAL                                                                                                                                                                                                                                                                                                                                                                                                                                                 </v>
          </cell>
          <cell r="C11829" t="str">
            <v xml:space="preserve">UN    </v>
          </cell>
          <cell r="D11829">
            <v>46.86</v>
          </cell>
        </row>
        <row r="11830">
          <cell r="A11830">
            <v>11378</v>
          </cell>
          <cell r="B11830" t="str">
            <v xml:space="preserve">TE DE REDUCAO, PVC PBA, BBB, JE, DN 100 X 50 / DE 110 X 60 MM, PARA REDE DE AGUA                                                                                                                                                                                                                                                                                                                                                                                                                          </v>
          </cell>
          <cell r="C11830" t="str">
            <v xml:space="preserve">UN    </v>
          </cell>
          <cell r="D11830">
            <v>92.89</v>
          </cell>
        </row>
        <row r="11831">
          <cell r="A11831">
            <v>11379</v>
          </cell>
          <cell r="B11831" t="str">
            <v xml:space="preserve">TE DE REDUCAO, PVC PBA, BBB, JE, DN 100 X 75 / DE 110 X 85 MM, PARA REDE DE AGUA                                                                                                                                                                                                                                                                                                                                                                                                                          </v>
          </cell>
          <cell r="C11831" t="str">
            <v xml:space="preserve">UN    </v>
          </cell>
          <cell r="D11831">
            <v>78.489999999999995</v>
          </cell>
        </row>
        <row r="11832">
          <cell r="A11832">
            <v>11493</v>
          </cell>
          <cell r="B11832" t="str">
            <v xml:space="preserve">TE DE REDUCAO, PVC PBA, BBB, JE, DN 75 X 50 / DE 85 X 60 MM, PARA REDE DE AGUA                                                                                                                                                                                                                                                                                                                                                                                                                            </v>
          </cell>
          <cell r="C11832" t="str">
            <v xml:space="preserve">UN    </v>
          </cell>
          <cell r="D11832">
            <v>45.27</v>
          </cell>
        </row>
        <row r="11833">
          <cell r="A11833">
            <v>7106</v>
          </cell>
          <cell r="B11833" t="str">
            <v xml:space="preserve">TE DE REDUCAO, PVC, SOLDAVEL, 90 GRAUS, 110 MM X 60 MM, PARA AGUA FRIA PREDIAL                                                                                                                                                                                                                                                                                                                                                                                                                            </v>
          </cell>
          <cell r="C11833" t="str">
            <v xml:space="preserve">UN    </v>
          </cell>
          <cell r="D11833">
            <v>171.08</v>
          </cell>
        </row>
        <row r="11834">
          <cell r="A11834">
            <v>7104</v>
          </cell>
          <cell r="B11834" t="str">
            <v xml:space="preserve">TE DE REDUCAO, PVC, SOLDAVEL, 90 GRAUS, 25 MM X 20 MM, PARA AGUA FRIA PREDIAL                                                                                                                                                                                                                                                                                                                                                                                                                             </v>
          </cell>
          <cell r="C11834" t="str">
            <v xml:space="preserve">UN    </v>
          </cell>
          <cell r="D11834">
            <v>4.6100000000000003</v>
          </cell>
        </row>
        <row r="11835">
          <cell r="A11835">
            <v>7136</v>
          </cell>
          <cell r="B11835" t="str">
            <v xml:space="preserve">TE DE REDUCAO, PVC, SOLDAVEL, 90 GRAUS, 32 MM X 25 MM, PARA AGUA FRIA PREDIAL                                                                                                                                                                                                                                                                                                                                                                                                                             </v>
          </cell>
          <cell r="C11835" t="str">
            <v xml:space="preserve">UN    </v>
          </cell>
          <cell r="D11835">
            <v>8.0299999999999994</v>
          </cell>
        </row>
        <row r="11836">
          <cell r="A11836">
            <v>7128</v>
          </cell>
          <cell r="B11836" t="str">
            <v xml:space="preserve">TE DE REDUCAO, PVC, SOLDAVEL, 90 GRAUS, 40 MM X 32 MM, PARA AGUA FRIA PREDIAL                                                                                                                                                                                                                                                                                                                                                                                                                             </v>
          </cell>
          <cell r="C11836" t="str">
            <v xml:space="preserve">UN    </v>
          </cell>
          <cell r="D11836">
            <v>10.42</v>
          </cell>
        </row>
        <row r="11837">
          <cell r="A11837">
            <v>7108</v>
          </cell>
          <cell r="B11837" t="str">
            <v xml:space="preserve">TE DE REDUCAO, PVC, SOLDAVEL, 90 GRAUS, 50 MM X 20 MM, PARA AGUA FRIA PREDIAL                                                                                                                                                                                                                                                                                                                                                                                                                             </v>
          </cell>
          <cell r="C11837" t="str">
            <v xml:space="preserve">UN    </v>
          </cell>
          <cell r="D11837">
            <v>10.39</v>
          </cell>
        </row>
        <row r="11838">
          <cell r="A11838">
            <v>7129</v>
          </cell>
          <cell r="B11838" t="str">
            <v xml:space="preserve">TE DE REDUCAO, PVC, SOLDAVEL, 90 GRAUS, 50 MM X 25 MM, PARA AGUA FRIA PREDIAL                                                                                                                                                                                                                                                                                                                                                                                                                             </v>
          </cell>
          <cell r="C11838" t="str">
            <v xml:space="preserve">UN    </v>
          </cell>
          <cell r="D11838">
            <v>12.23</v>
          </cell>
        </row>
        <row r="11839">
          <cell r="A11839">
            <v>7130</v>
          </cell>
          <cell r="B11839" t="str">
            <v xml:space="preserve">TE DE REDUCAO, PVC, SOLDAVEL, 90 GRAUS, 50 MM X 32 MM, PARA AGUA FRIA PREDIAL                                                                                                                                                                                                                                                                                                                                                                                                                             </v>
          </cell>
          <cell r="C11839" t="str">
            <v xml:space="preserve">UN    </v>
          </cell>
          <cell r="D11839">
            <v>17.77</v>
          </cell>
        </row>
        <row r="11840">
          <cell r="A11840">
            <v>7131</v>
          </cell>
          <cell r="B11840" t="str">
            <v xml:space="preserve">TE DE REDUCAO, PVC, SOLDAVEL, 90 GRAUS, 50 MM X 40 MM, PARA AGUA FRIA PREDIAL                                                                                                                                                                                                                                                                                                                                                                                                                             </v>
          </cell>
          <cell r="C11840" t="str">
            <v xml:space="preserve">UN    </v>
          </cell>
          <cell r="D11840">
            <v>21.73</v>
          </cell>
        </row>
        <row r="11841">
          <cell r="A11841">
            <v>7132</v>
          </cell>
          <cell r="B11841" t="str">
            <v xml:space="preserve">TE DE REDUCAO, PVC, SOLDAVEL, 90 GRAUS, 75 MM X 50 MM, PARA AGUA FRIA PREDIAL                                                                                                                                                                                                                                                                                                                                                                                                                             </v>
          </cell>
          <cell r="C11841" t="str">
            <v xml:space="preserve">UN    </v>
          </cell>
          <cell r="D11841">
            <v>51.17</v>
          </cell>
        </row>
        <row r="11842">
          <cell r="A11842">
            <v>7133</v>
          </cell>
          <cell r="B11842" t="str">
            <v xml:space="preserve">TE DE REDUCAO, PVC, SOLDAVEL, 90 GRAUS, 85 MM X 60 MM, PARA AGUA FRIA PREDIAL                                                                                                                                                                                                                                                                                                                                                                                                                             </v>
          </cell>
          <cell r="C11842" t="str">
            <v xml:space="preserve">UN    </v>
          </cell>
          <cell r="D11842">
            <v>118.25</v>
          </cell>
        </row>
        <row r="11843">
          <cell r="A11843">
            <v>37420</v>
          </cell>
          <cell r="B11843" t="str">
            <v xml:space="preserve">TE DE SERVICO INTEGRADO, EM POLIPROPILENO (PP), PARA TUBOS EM PEAD/PVC, 60 X 20 MM - LIGACAO PREDIAL DE AGUA                                                                                                                                                                                                                                                                                                                                                                                              </v>
          </cell>
          <cell r="C11843" t="str">
            <v xml:space="preserve">UN    </v>
          </cell>
          <cell r="D11843">
            <v>40.04</v>
          </cell>
        </row>
        <row r="11844">
          <cell r="A11844">
            <v>37421</v>
          </cell>
          <cell r="B11844" t="str">
            <v xml:space="preserve">TE DE SERVICO INTEGRADO, EM POLIPROPILENO (PP), PARA TUBOS EM PEAD/PVC, 60 X 32 MM - LIGACAO PREDIAL DE AGUA                                                                                                                                                                                                                                                                                                                                                                                              </v>
          </cell>
          <cell r="C11844" t="str">
            <v xml:space="preserve">UN    </v>
          </cell>
          <cell r="D11844">
            <v>54.73</v>
          </cell>
        </row>
        <row r="11845">
          <cell r="A11845">
            <v>37422</v>
          </cell>
          <cell r="B11845" t="str">
            <v xml:space="preserve">TE DE SERVICO INTEGRADO, EM POLIPROPILENO (PP), PARA TUBOS EM PEAD, 63 X 20 MM - LIGACAO PREDIAL DE AGUA                                                                                                                                                                                                                                                                                                                                                                                                  </v>
          </cell>
          <cell r="C11845" t="str">
            <v xml:space="preserve">UN    </v>
          </cell>
          <cell r="D11845">
            <v>51.23</v>
          </cell>
        </row>
        <row r="11846">
          <cell r="A11846">
            <v>37443</v>
          </cell>
          <cell r="B11846" t="str">
            <v xml:space="preserve">TE DE SERVICO, PEAD PE 100, DE 125 X 20 MM, PARA ELETROFUSAO                                                                                                                                                                                                                                                                                                                                                                                                                                              </v>
          </cell>
          <cell r="C11846" t="str">
            <v xml:space="preserve">UN    </v>
          </cell>
          <cell r="D11846">
            <v>186.25</v>
          </cell>
        </row>
        <row r="11847">
          <cell r="A11847">
            <v>37444</v>
          </cell>
          <cell r="B11847" t="str">
            <v xml:space="preserve">TE DE SERVICO, PEAD PE 100, DE 125 X 32 MM, PARA ELETROFUSAO                                                                                                                                                                                                                                                                                                                                                                                                                                              </v>
          </cell>
          <cell r="C11847" t="str">
            <v xml:space="preserve">UN    </v>
          </cell>
          <cell r="D11847">
            <v>189.41</v>
          </cell>
        </row>
        <row r="11848">
          <cell r="A11848">
            <v>37445</v>
          </cell>
          <cell r="B11848" t="str">
            <v xml:space="preserve">TE DE SERVICO, PEAD PE 100, DE 125 X 63 MM, PARA ELETROFUSAO                                                                                                                                                                                                                                                                                                                                                                                                                                              </v>
          </cell>
          <cell r="C11848" t="str">
            <v xml:space="preserve">UN    </v>
          </cell>
          <cell r="D11848">
            <v>287.10000000000002</v>
          </cell>
        </row>
        <row r="11849">
          <cell r="A11849">
            <v>37446</v>
          </cell>
          <cell r="B11849" t="str">
            <v xml:space="preserve">TE DE SERVICO, PEAD PE 100, DE 200 X 20 MM, PARA ELETROFUSAO                                                                                                                                                                                                                                                                                                                                                                                                                                              </v>
          </cell>
          <cell r="C11849" t="str">
            <v xml:space="preserve">UN    </v>
          </cell>
          <cell r="D11849">
            <v>312.98</v>
          </cell>
        </row>
        <row r="11850">
          <cell r="A11850">
            <v>37447</v>
          </cell>
          <cell r="B11850" t="str">
            <v xml:space="preserve">TE DE SERVICO, PEAD PE 100, DE 200 X 32 MM, PARA ELETROFUSAO                                                                                                                                                                                                                                                                                                                                                                                                                                              </v>
          </cell>
          <cell r="C11850" t="str">
            <v xml:space="preserve">UN    </v>
          </cell>
          <cell r="D11850">
            <v>317.88</v>
          </cell>
        </row>
        <row r="11851">
          <cell r="A11851">
            <v>37448</v>
          </cell>
          <cell r="B11851" t="str">
            <v xml:space="preserve">TE DE SERVICO, PEAD PE 100, DE 200 X 63 MM, PARA ELETROFUSAO                                                                                                                                                                                                                                                                                                                                                                                                                                              </v>
          </cell>
          <cell r="C11851" t="str">
            <v xml:space="preserve">UN    </v>
          </cell>
          <cell r="D11851">
            <v>436.03</v>
          </cell>
        </row>
        <row r="11852">
          <cell r="A11852">
            <v>37440</v>
          </cell>
          <cell r="B11852" t="str">
            <v xml:space="preserve">TE DE SERVICO, PEAD PE 100, DE 63 X 20 MM, PARA ELETROFUSAO                                                                                                                                                                                                                                                                                                                                                                                                                                               </v>
          </cell>
          <cell r="C11852" t="str">
            <v xml:space="preserve">UN    </v>
          </cell>
          <cell r="D11852">
            <v>147.83000000000001</v>
          </cell>
        </row>
        <row r="11853">
          <cell r="A11853">
            <v>37441</v>
          </cell>
          <cell r="B11853" t="str">
            <v xml:space="preserve">TE DE SERVICO, PEAD PE 100, DE 63 X 32 MM, PARA ELETROFUSAO                                                                                                                                                                                                                                                                                                                                                                                                                                               </v>
          </cell>
          <cell r="C11853" t="str">
            <v xml:space="preserve">UN    </v>
          </cell>
          <cell r="D11853">
            <v>147.83000000000001</v>
          </cell>
        </row>
        <row r="11854">
          <cell r="A11854">
            <v>37442</v>
          </cell>
          <cell r="B11854" t="str">
            <v xml:space="preserve">TE DE SERVICO, PEAD PE 100, DE 63 X 63 MM, PARA ELETROFUSAO                                                                                                                                                                                                                                                                                                                                                                                                                                               </v>
          </cell>
          <cell r="C11854" t="str">
            <v xml:space="preserve">UN    </v>
          </cell>
          <cell r="D11854">
            <v>178.06</v>
          </cell>
        </row>
        <row r="11855">
          <cell r="A11855">
            <v>38017</v>
          </cell>
          <cell r="B11855" t="str">
            <v xml:space="preserve">TE DE TRANSICAO, CPVC, SOLDAVEL, 15 MM X 1/2", PARA AGUA QUENTE                                                                                                                                                                                                                                                                                                                                                                                                                                           </v>
          </cell>
          <cell r="C11855" t="str">
            <v xml:space="preserve">UN    </v>
          </cell>
          <cell r="D11855">
            <v>11.74</v>
          </cell>
        </row>
        <row r="11856">
          <cell r="A11856">
            <v>38018</v>
          </cell>
          <cell r="B11856" t="str">
            <v xml:space="preserve">TE DE TRANSICAO, CPVC, SOLDAVEL, 22 MM X 1/2", PARA AGUA QUENTE                                                                                                                                                                                                                                                                                                                                                                                                                                           </v>
          </cell>
          <cell r="C11856" t="str">
            <v xml:space="preserve">UN    </v>
          </cell>
          <cell r="D11856">
            <v>13.2</v>
          </cell>
        </row>
        <row r="11857">
          <cell r="A11857">
            <v>39895</v>
          </cell>
          <cell r="B11857" t="str">
            <v xml:space="preserve">TE DUPLA CURVA BRONZE/LATAO SEM ANEL DE SOLDA, ROSCA F X BOLSA X ROSCA F, 1/2" X 15 X 1/2"                                                                                                                                                                                                                                                                                                                                                                                                                </v>
          </cell>
          <cell r="C11857" t="str">
            <v xml:space="preserve">UN    </v>
          </cell>
          <cell r="D11857">
            <v>50.99</v>
          </cell>
        </row>
        <row r="11858">
          <cell r="A11858">
            <v>39896</v>
          </cell>
          <cell r="B11858" t="str">
            <v xml:space="preserve">TE DUPLA CURVA BRONZE/LATAO SEM ANEL DE SOLDA, ROSCA F X BOLSA X ROSCA F, 3/4" X 22 X 3/4"                                                                                                                                                                                                                                                                                                                                                                                                                </v>
          </cell>
          <cell r="C11858" t="str">
            <v xml:space="preserve">UN    </v>
          </cell>
          <cell r="D11858">
            <v>74.739999999999995</v>
          </cell>
        </row>
        <row r="11859">
          <cell r="A11859">
            <v>38873</v>
          </cell>
          <cell r="B11859" t="str">
            <v xml:space="preserve">TE METALICO, PARA CONEXAO COM ANEL DESLIZANTE, DN 16 MM, EM TUBO PEX PARA INST. AGUA QUENTE/FRIA                                                                                                                                                                                                                                                                                                                                                                                                          </v>
          </cell>
          <cell r="C11859" t="str">
            <v xml:space="preserve">UN    </v>
          </cell>
          <cell r="D11859">
            <v>16.41</v>
          </cell>
        </row>
        <row r="11860">
          <cell r="A11860">
            <v>38874</v>
          </cell>
          <cell r="B11860" t="str">
            <v xml:space="preserve">TE METALICO, PARA CONEXAO COM ANEL DESLIZANTE, DN 20 MM, EM TUBO PEX PARA INST. AGUA QUENTE/FRIA                                                                                                                                                                                                                                                                                                                                                                                                          </v>
          </cell>
          <cell r="C11860" t="str">
            <v xml:space="preserve">UN    </v>
          </cell>
          <cell r="D11860">
            <v>20.79</v>
          </cell>
        </row>
        <row r="11861">
          <cell r="A11861">
            <v>38875</v>
          </cell>
          <cell r="B11861" t="str">
            <v xml:space="preserve">TE METALICO, PARA CONEXAO COM ANEL DESLIZANTE, DN 25 MM, EM TUBO PEX PARA INST. AGUA QUENTE/FRIA                                                                                                                                                                                                                                                                                                                                                                                                          </v>
          </cell>
          <cell r="C11861" t="str">
            <v xml:space="preserve">UN    </v>
          </cell>
          <cell r="D11861">
            <v>32.94</v>
          </cell>
        </row>
        <row r="11862">
          <cell r="A11862">
            <v>38876</v>
          </cell>
          <cell r="B11862" t="str">
            <v xml:space="preserve">TE METALICO, PARA CONEXAO COM ANEL DESLIZANTE, DN 32 MM, EM TUBO PEX PARA INST. AGUA QUENTE/FRIA                                                                                                                                                                                                                                                                                                                                                                                                          </v>
          </cell>
          <cell r="C11862" t="str">
            <v xml:space="preserve">UN    </v>
          </cell>
          <cell r="D11862">
            <v>44.27</v>
          </cell>
        </row>
        <row r="11863">
          <cell r="A11863">
            <v>39000</v>
          </cell>
          <cell r="B11863" t="str">
            <v xml:space="preserve">TE MISTURADOR COM INSERTO METALICO, FEMEA, PPR, DN 25 MM X 3/4", PARA AGUA QUENTE E FRIA PREDIAL                                                                                                                                                                                                                                                                                                                                                                                                          </v>
          </cell>
          <cell r="C11863" t="str">
            <v xml:space="preserve">UN    </v>
          </cell>
          <cell r="D11863">
            <v>28.39</v>
          </cell>
        </row>
        <row r="11864">
          <cell r="A11864">
            <v>38674</v>
          </cell>
          <cell r="B11864" t="str">
            <v xml:space="preserve">TE MISTURADOR DE TRANSICAO, CPVC, COM ROSCA, 22 MM X 3/4", PARA AGUA QUENTE                                                                                                                                                                                                                                                                                                                                                                                                                               </v>
          </cell>
          <cell r="C11864" t="str">
            <v xml:space="preserve">UN    </v>
          </cell>
          <cell r="D11864">
            <v>39.520000000000003</v>
          </cell>
        </row>
        <row r="11865">
          <cell r="A11865">
            <v>38019</v>
          </cell>
          <cell r="B11865" t="str">
            <v xml:space="preserve">TE MISTURADOR, CPVC, SOLDAVEL, 15 MM, PARA AGUA QUENTE                                                                                                                                                                                                                                                                                                                                                                                                                                                    </v>
          </cell>
          <cell r="C11865" t="str">
            <v xml:space="preserve">UN    </v>
          </cell>
          <cell r="D11865">
            <v>8.36</v>
          </cell>
        </row>
        <row r="11866">
          <cell r="A11866">
            <v>38020</v>
          </cell>
          <cell r="B11866" t="str">
            <v xml:space="preserve">TE MISTURADOR, CPVC, SOLDAVEL, 22 MM, PARA AGUA QUENTE                                                                                                                                                                                                                                                                                                                                                                                                                                                    </v>
          </cell>
          <cell r="C11866" t="str">
            <v xml:space="preserve">UN    </v>
          </cell>
          <cell r="D11866">
            <v>10.3</v>
          </cell>
        </row>
        <row r="11867">
          <cell r="A11867">
            <v>38454</v>
          </cell>
          <cell r="B11867" t="str">
            <v xml:space="preserve">TE MISTURADOR, PPR, F/M/M, DN 20 X 20 MM, PARA AGUA QUENTE PREDIAL                                                                                                                                                                                                                                                                                                                                                                                                                                        </v>
          </cell>
          <cell r="C11867" t="str">
            <v xml:space="preserve">UN    </v>
          </cell>
          <cell r="D11867">
            <v>10.64</v>
          </cell>
        </row>
        <row r="11868">
          <cell r="A11868">
            <v>38455</v>
          </cell>
          <cell r="B11868" t="str">
            <v xml:space="preserve">TE MISTURADOR, PPR, F/M/M, DN 25 X 25 MM, PARA AGUA QUENTE PREDIAL                                                                                                                                                                                                                                                                                                                                                                                                                                        </v>
          </cell>
          <cell r="C11868" t="str">
            <v xml:space="preserve">UN    </v>
          </cell>
          <cell r="D11868">
            <v>14.25</v>
          </cell>
        </row>
        <row r="11869">
          <cell r="A11869">
            <v>38462</v>
          </cell>
          <cell r="B11869" t="str">
            <v xml:space="preserve">TE NORMAL, PPR, F/F/F, SOLDAVEL, 90 GRAUS, DN 110 X 110 X 110 MM, PARA AGUA QUENTE PREDIAL                                                                                                                                                                                                                                                                                                                                                                                                                </v>
          </cell>
          <cell r="C11869" t="str">
            <v xml:space="preserve">UN    </v>
          </cell>
          <cell r="D11869">
            <v>229.76</v>
          </cell>
        </row>
        <row r="11870">
          <cell r="A11870">
            <v>36362</v>
          </cell>
          <cell r="B11870" t="str">
            <v xml:space="preserve">TE NORMAL, PPR, F/F/F, SOLDAVEL, 90 GRAUS, DN 20 X 20 X 20 MM, PARA AGUA QUENTE PREDIAL                                                                                                                                                                                                                                                                                                                                                                                                                   </v>
          </cell>
          <cell r="C11870" t="str">
            <v xml:space="preserve">UN    </v>
          </cell>
          <cell r="D11870">
            <v>3.17</v>
          </cell>
        </row>
        <row r="11871">
          <cell r="A11871">
            <v>36298</v>
          </cell>
          <cell r="B11871" t="str">
            <v xml:space="preserve">TE NORMAL, PPR, F/F/F, SOLDAVEL, 90 GRAUS, DN 25 X 25 X 25 MM, PARA AGUA QUENTE PREDIAL                                                                                                                                                                                                                                                                                                                                                                                                                   </v>
          </cell>
          <cell r="C11871" t="str">
            <v xml:space="preserve">UN    </v>
          </cell>
          <cell r="D11871">
            <v>2.73</v>
          </cell>
        </row>
        <row r="11872">
          <cell r="A11872">
            <v>38456</v>
          </cell>
          <cell r="B11872" t="str">
            <v xml:space="preserve">TE NORMAL, PPR, F/F/F, SOLDAVEL, 90 GRAUS, DN 32 X 32 X 32 MM, PARA AGUA QUENTE PREDIAL                                                                                                                                                                                                                                                                                                                                                                                                                   </v>
          </cell>
          <cell r="C11872" t="str">
            <v xml:space="preserve">UN    </v>
          </cell>
          <cell r="D11872">
            <v>6.79</v>
          </cell>
        </row>
        <row r="11873">
          <cell r="A11873">
            <v>38457</v>
          </cell>
          <cell r="B11873" t="str">
            <v xml:space="preserve">TE NORMAL, PPR, F/F/F, SOLDAVEL, 90 GRAUS, DN 40 X 40 X 40 MM, PARA AGUA QUENTE PREDIAL                                                                                                                                                                                                                                                                                                                                                                                                                   </v>
          </cell>
          <cell r="C11873" t="str">
            <v xml:space="preserve">UN    </v>
          </cell>
          <cell r="D11873">
            <v>12.38</v>
          </cell>
        </row>
        <row r="11874">
          <cell r="A11874">
            <v>38458</v>
          </cell>
          <cell r="B11874" t="str">
            <v xml:space="preserve">TE NORMAL, PPR, F/F/F, SOLDAVEL, 90 GRAUS, DN 50 X 50 X 50 MM, PARA AGUA QUENTE PREDIAL                                                                                                                                                                                                                                                                                                                                                                                                                   </v>
          </cell>
          <cell r="C11874" t="str">
            <v xml:space="preserve">UN    </v>
          </cell>
          <cell r="D11874">
            <v>23.85</v>
          </cell>
        </row>
        <row r="11875">
          <cell r="A11875">
            <v>38459</v>
          </cell>
          <cell r="B11875" t="str">
            <v xml:space="preserve">TE NORMAL, PPR, F/F/F, SOLDAVEL, 90 GRAUS, DN 63 X 63 X 63 MM, PARA AGUA QUENTE PREDIAL                                                                                                                                                                                                                                                                                                                                                                                                                   </v>
          </cell>
          <cell r="C11875" t="str">
            <v xml:space="preserve">UN    </v>
          </cell>
          <cell r="D11875">
            <v>37.49</v>
          </cell>
        </row>
        <row r="11876">
          <cell r="A11876">
            <v>38460</v>
          </cell>
          <cell r="B11876" t="str">
            <v xml:space="preserve">TE NORMAL, PPR, F/F/F, SOLDAVEL, 90 GRAUS, DN 75 X 75 X 75 MM, PARA AGUA QUENTE PREDIAL                                                                                                                                                                                                                                                                                                                                                                                                                   </v>
          </cell>
          <cell r="C11876" t="str">
            <v xml:space="preserve">UN    </v>
          </cell>
          <cell r="D11876">
            <v>80.430000000000007</v>
          </cell>
        </row>
        <row r="11877">
          <cell r="A11877">
            <v>38461</v>
          </cell>
          <cell r="B11877" t="str">
            <v xml:space="preserve">TE NORMAL, PPR, F/F/F, SOLDAVEL, 90 GRAUS, DN 90 X 90 X 90 MM, PARA AGUA QUENTE PREDIAL                                                                                                                                                                                                                                                                                                                                                                                                                   </v>
          </cell>
          <cell r="C11877" t="str">
            <v xml:space="preserve">UN    </v>
          </cell>
          <cell r="D11877">
            <v>107.93</v>
          </cell>
        </row>
        <row r="11878">
          <cell r="A11878">
            <v>7094</v>
          </cell>
          <cell r="B11878" t="str">
            <v xml:space="preserve">TE PVC ROSCAVEL 90 GRAUS, 1", PARA AGUA FRIA PREDIAL                                                                                                                                                                                                                                                                                                                                                                                                                                                      </v>
          </cell>
          <cell r="C11878" t="str">
            <v xml:space="preserve">UN    </v>
          </cell>
          <cell r="D11878">
            <v>15.05</v>
          </cell>
        </row>
        <row r="11879">
          <cell r="A11879">
            <v>7116</v>
          </cell>
          <cell r="B11879" t="str">
            <v xml:space="preserve">TE PVC SOLDAVEL, BBB, 90 GRAUS, DN 40 MM, PARA ESGOTO SECUNDARIO PREDIAL                                                                                                                                                                                                                                                                                                                                                                                                                                  </v>
          </cell>
          <cell r="C11879" t="str">
            <v xml:space="preserve">UN    </v>
          </cell>
          <cell r="D11879">
            <v>4.7300000000000004</v>
          </cell>
        </row>
        <row r="11880">
          <cell r="A11880">
            <v>7118</v>
          </cell>
          <cell r="B11880" t="str">
            <v xml:space="preserve">TE PVC, ROSCAVEL, 90 GRAUS, 1 1/2", AGUA FRIA PREDIAL                                                                                                                                                                                                                                                                                                                                                                                                                                                     </v>
          </cell>
          <cell r="C11880" t="str">
            <v xml:space="preserve">UN    </v>
          </cell>
          <cell r="D11880">
            <v>30.96</v>
          </cell>
        </row>
        <row r="11881">
          <cell r="A11881">
            <v>7098</v>
          </cell>
          <cell r="B11881" t="str">
            <v xml:space="preserve">TE PVC, ROSCAVEL, 90 GRAUS, 1/2", AGUA FRIA PREDIAL                                                                                                                                                                                                                                                                                                                                                                                                                                                       </v>
          </cell>
          <cell r="C11881" t="str">
            <v xml:space="preserve">UN    </v>
          </cell>
          <cell r="D11881">
            <v>4.5999999999999996</v>
          </cell>
        </row>
        <row r="11882">
          <cell r="A11882">
            <v>7110</v>
          </cell>
          <cell r="B11882" t="str">
            <v xml:space="preserve">TE PVC, ROSCAVEL, 90 GRAUS, 2", AGUA FRIA PREDIAL                                                                                                                                                                                                                                                                                                                                                                                                                                                         </v>
          </cell>
          <cell r="C11882" t="str">
            <v xml:space="preserve">UN    </v>
          </cell>
          <cell r="D11882">
            <v>58.86</v>
          </cell>
        </row>
        <row r="11883">
          <cell r="A11883">
            <v>7123</v>
          </cell>
          <cell r="B11883" t="str">
            <v xml:space="preserve">TE PVC, ROSCAVEL, 90 GRAUS, 3/4", AGUA FRIA PREDIAL                                                                                                                                                                                                                                                                                                                                                                                                                                                       </v>
          </cell>
          <cell r="C11883" t="str">
            <v xml:space="preserve">UN    </v>
          </cell>
          <cell r="D11883">
            <v>5.57</v>
          </cell>
        </row>
        <row r="11884">
          <cell r="A11884">
            <v>7121</v>
          </cell>
          <cell r="B11884" t="str">
            <v xml:space="preserve">TE PVC, SOLDAVEL, COM BUCHA DE LATAO NA BOLSA CENTRAL, 90 GRAUS, 20 MM X 1/2", PARA AGUA FRIA PREDIAL                                                                                                                                                                                                                                                                                                                                                                                                     </v>
          </cell>
          <cell r="C11884" t="str">
            <v xml:space="preserve">UN    </v>
          </cell>
          <cell r="D11884">
            <v>11.01</v>
          </cell>
        </row>
        <row r="11885">
          <cell r="A11885">
            <v>7137</v>
          </cell>
          <cell r="B11885" t="str">
            <v xml:space="preserve">TE PVC, SOLDAVEL, COM BUCHA DE LATAO NA BOLSA CENTRAL, 90 GRAUS, 25 MM X 1/2", PARA AGUA FRIA PREDIAL                                                                                                                                                                                                                                                                                                                                                                                                     </v>
          </cell>
          <cell r="C11885" t="str">
            <v xml:space="preserve">UN    </v>
          </cell>
          <cell r="D11885">
            <v>12.02</v>
          </cell>
        </row>
        <row r="11886">
          <cell r="A11886">
            <v>7122</v>
          </cell>
          <cell r="B11886" t="str">
            <v xml:space="preserve">TE PVC, SOLDAVEL, COM BUCHA DE LATAO NA BOLSA CENTRAL, 90 GRAUS, 25 MM X 3/4", PARA AGUA FRIA PREDIAL                                                                                                                                                                                                                                                                                                                                                                                                     </v>
          </cell>
          <cell r="C11886" t="str">
            <v xml:space="preserve">UN    </v>
          </cell>
          <cell r="D11886">
            <v>13.23</v>
          </cell>
        </row>
        <row r="11887">
          <cell r="A11887">
            <v>7114</v>
          </cell>
          <cell r="B11887" t="str">
            <v xml:space="preserve">TE PVC, SOLDAVEL, COM BUCHA DE LATAO NA BOLSA CENTRAL, 90 GRAUS, 32 MM X 3/4", PARA AGUA FRIA PREDIAL                                                                                                                                                                                                                                                                                                                                                                                                     </v>
          </cell>
          <cell r="C11887" t="str">
            <v xml:space="preserve">UN    </v>
          </cell>
          <cell r="D11887">
            <v>15.39</v>
          </cell>
        </row>
        <row r="11888">
          <cell r="A11888">
            <v>7109</v>
          </cell>
          <cell r="B11888" t="str">
            <v xml:space="preserve">TE PVC, SOLDAVEL, COM ROSCA NA BOLSA CENTRAL, 90 GRAUS, 20 MM X 1/2", PARA AGUA FRIA PREDIAL                                                                                                                                                                                                                                                                                                                                                                                                              </v>
          </cell>
          <cell r="C11888" t="str">
            <v xml:space="preserve">UN    </v>
          </cell>
          <cell r="D11888">
            <v>3.05</v>
          </cell>
        </row>
        <row r="11889">
          <cell r="A11889">
            <v>7135</v>
          </cell>
          <cell r="B11889" t="str">
            <v xml:space="preserve">TE PVC, SOLDAVEL, COM ROSCA NA BOLSA CENTRAL, 90 GRAUS, 25 MM X 1/2", PARA AGUA FRIA PREDIAL                                                                                                                                                                                                                                                                                                                                                                                                              </v>
          </cell>
          <cell r="C11889" t="str">
            <v xml:space="preserve">UN    </v>
          </cell>
          <cell r="D11889">
            <v>6.25</v>
          </cell>
        </row>
        <row r="11890">
          <cell r="A11890">
            <v>37947</v>
          </cell>
          <cell r="B11890" t="str">
            <v xml:space="preserve">TE PVC, SOLDAVEL, COM ROSCA NA BOLSA CENTRAL, 90 GRAUS, 25 MM X 3/4", PARA AGUA FRIA PREDIAL                                                                                                                                                                                                                                                                                                                                                                                                              </v>
          </cell>
          <cell r="C11890" t="str">
            <v xml:space="preserve">UN    </v>
          </cell>
          <cell r="D11890">
            <v>5.08</v>
          </cell>
        </row>
        <row r="11891">
          <cell r="A11891">
            <v>7103</v>
          </cell>
          <cell r="B11891" t="str">
            <v xml:space="preserve">TE PVC, SOLDAVEL, COM ROSCA NA BOLSA CENTRAL, 90 GRAUS, 32 MM X 3/4", PARA AGUA FRIA PREDIAL                                                                                                                                                                                                                                                                                                                                                                                                              </v>
          </cell>
          <cell r="C11891" t="str">
            <v xml:space="preserve">UN    </v>
          </cell>
          <cell r="D11891">
            <v>16.55</v>
          </cell>
        </row>
        <row r="11892">
          <cell r="A11892">
            <v>40419</v>
          </cell>
          <cell r="B11892" t="str">
            <v xml:space="preserve">TE RANHURADO EM FERRO FUNDIDO, DN 50 (2")                                                                                                                                                                                                                                                                                                                                                                                                                                                                 </v>
          </cell>
          <cell r="C11892" t="str">
            <v xml:space="preserve">UN    </v>
          </cell>
          <cell r="D11892">
            <v>34.69</v>
          </cell>
        </row>
        <row r="11893">
          <cell r="A11893">
            <v>40420</v>
          </cell>
          <cell r="B11893" t="str">
            <v xml:space="preserve">TE RANHURADO EM FERRO FUNDIDO, DN 65 (2 1/2")                                                                                                                                                                                                                                                                                                                                                                                                                                                             </v>
          </cell>
          <cell r="C11893" t="str">
            <v xml:space="preserve">UN    </v>
          </cell>
          <cell r="D11893">
            <v>50.61</v>
          </cell>
        </row>
        <row r="11894">
          <cell r="A11894">
            <v>40421</v>
          </cell>
          <cell r="B11894" t="str">
            <v xml:space="preserve">TE RANHURADO EM FERRO FUNDIDO, DN 80 (3")                                                                                                                                                                                                                                                                                                                                                                                                                                                                 </v>
          </cell>
          <cell r="C11894" t="str">
            <v xml:space="preserve">UN    </v>
          </cell>
          <cell r="D11894">
            <v>53.88</v>
          </cell>
        </row>
        <row r="11895">
          <cell r="A11895">
            <v>38905</v>
          </cell>
          <cell r="B11895" t="str">
            <v xml:space="preserve">TE ROSCA FEMEA, METALICO, PARA CONEXAO COM ANEL DESLIZANTE, DN 16 MM X 1/2", EM TUBO PEX PARA INST. AGUA QUENTE/FRIA                                                                                                                                                                                                                                                                                                                                                                                      </v>
          </cell>
          <cell r="C11895" t="str">
            <v xml:space="preserve">UN    </v>
          </cell>
          <cell r="D11895">
            <v>21.24</v>
          </cell>
        </row>
        <row r="11896">
          <cell r="A11896">
            <v>38907</v>
          </cell>
          <cell r="B11896" t="str">
            <v xml:space="preserve">TE ROSCA FEMEA, METALICO, PARA CONEXAO COM ANEL DESLIZANTE, DN 20 MM X 1/2", EM TUBO PEX PARA INST. AGUA QUENTE/FRIA                                                                                                                                                                                                                                                                                                                                                                                      </v>
          </cell>
          <cell r="C11896" t="str">
            <v xml:space="preserve">UN    </v>
          </cell>
          <cell r="D11896">
            <v>20.48</v>
          </cell>
        </row>
        <row r="11897">
          <cell r="A11897">
            <v>38910</v>
          </cell>
          <cell r="B11897" t="str">
            <v xml:space="preserve">TE ROSCA FEMEA, METALICO, PARA CONEXAO COM ANEL DESLIZANTE, DN 25 MM X 3/4", EM TUBO PEX PARA INST. AGUA QUENTE/FRIA                                                                                                                                                                                                                                                                                                                                                                                      </v>
          </cell>
          <cell r="C11897" t="str">
            <v xml:space="preserve">UN    </v>
          </cell>
          <cell r="D11897">
            <v>23.95</v>
          </cell>
        </row>
        <row r="11898">
          <cell r="A11898">
            <v>11655</v>
          </cell>
          <cell r="B11898" t="str">
            <v xml:space="preserve">TE SANITARIO DE REDUCAO, PVC, DN 100 X 50 MM, SERIE NORMAL, PARA ESGOTO PREDIAL                                                                                                                                                                                                                                                                                                                                                                                                                           </v>
          </cell>
          <cell r="C11898" t="str">
            <v xml:space="preserve">UN    </v>
          </cell>
          <cell r="D11898">
            <v>21.88</v>
          </cell>
        </row>
        <row r="11899">
          <cell r="A11899">
            <v>11656</v>
          </cell>
          <cell r="B11899" t="str">
            <v xml:space="preserve">TE SANITARIO DE REDUCAO, PVC, DN 100 X 75 MM, SERIE NORMAL PARA ESGOTO PREDIAL                                                                                                                                                                                                                                                                                                                                                                                                                            </v>
          </cell>
          <cell r="C11899" t="str">
            <v xml:space="preserve">UN    </v>
          </cell>
          <cell r="D11899">
            <v>25.12</v>
          </cell>
        </row>
        <row r="11900">
          <cell r="A11900">
            <v>7091</v>
          </cell>
          <cell r="B11900" t="str">
            <v xml:space="preserve">TE SANITARIO, PVC, DN 100 X 100 MM, SERIE NORMAL, PARA ESGOTO PREDIAL                                                                                                                                                                                                                                                                                                                                                                                                                                     </v>
          </cell>
          <cell r="C11900" t="str">
            <v xml:space="preserve">UN    </v>
          </cell>
          <cell r="D11900">
            <v>20.58</v>
          </cell>
        </row>
        <row r="11901">
          <cell r="A11901">
            <v>37948</v>
          </cell>
          <cell r="B11901" t="str">
            <v xml:space="preserve">TE SANITARIO, PVC, DN 40 X 40 MM, SERIE NORMAL, PARA ESGOTO PREDIAL                                                                                                                                                                                                                                                                                                                                                                                                                                       </v>
          </cell>
          <cell r="C11901" t="str">
            <v xml:space="preserve">UN    </v>
          </cell>
          <cell r="D11901">
            <v>4.76</v>
          </cell>
        </row>
        <row r="11902">
          <cell r="A11902">
            <v>7097</v>
          </cell>
          <cell r="B11902" t="str">
            <v xml:space="preserve">TE SANITARIO, PVC, DN 50 X 50 MM, SERIE NORMAL, PARA ESGOTO PREDIAL                                                                                                                                                                                                                                                                                                                                                                                                                                       </v>
          </cell>
          <cell r="C11902" t="str">
            <v xml:space="preserve">UN    </v>
          </cell>
          <cell r="D11902">
            <v>9.66</v>
          </cell>
        </row>
        <row r="11903">
          <cell r="A11903">
            <v>11658</v>
          </cell>
          <cell r="B11903" t="str">
            <v xml:space="preserve">TE SANITARIO, PVC, DN 75 X 75 MM, SERIE NORMAL PARA ESGOTO PREDIAL                                                                                                                                                                                                                                                                                                                                                                                                                                        </v>
          </cell>
          <cell r="C11903" t="str">
            <v xml:space="preserve">UN    </v>
          </cell>
          <cell r="D11903">
            <v>21.36</v>
          </cell>
        </row>
        <row r="11904">
          <cell r="A11904">
            <v>7146</v>
          </cell>
          <cell r="B11904" t="str">
            <v xml:space="preserve">TE SOLDAVEL, PVC, 90 GRAUS, 110 MM, PARA AGUA FRIA PREDIAL (NBR 5648)                                                                                                                                                                                                                                                                                                                                                                                                                                     </v>
          </cell>
          <cell r="C11904" t="str">
            <v xml:space="preserve">UN    </v>
          </cell>
          <cell r="D11904">
            <v>201.46</v>
          </cell>
        </row>
        <row r="11905">
          <cell r="A11905">
            <v>7138</v>
          </cell>
          <cell r="B11905" t="str">
            <v xml:space="preserve">TE SOLDAVEL, PVC, 90 GRAUS, 20 MM, PARA AGUA FRIA PREDIAL (NBR 5648)                                                                                                                                                                                                                                                                                                                                                                                                                                      </v>
          </cell>
          <cell r="C11905" t="str">
            <v xml:space="preserve">UN    </v>
          </cell>
          <cell r="D11905">
            <v>1.27</v>
          </cell>
        </row>
        <row r="11906">
          <cell r="A11906">
            <v>7139</v>
          </cell>
          <cell r="B11906" t="str">
            <v xml:space="preserve">TE SOLDAVEL, PVC, 90 GRAUS, 25 MM, PARA AGUA FRIA PREDIAL (NBR 5648)                                                                                                                                                                                                                                                                                                                                                                                                                                      </v>
          </cell>
          <cell r="C11906" t="str">
            <v xml:space="preserve">UN    </v>
          </cell>
          <cell r="D11906">
            <v>1.45</v>
          </cell>
        </row>
        <row r="11907">
          <cell r="A11907">
            <v>7140</v>
          </cell>
          <cell r="B11907" t="str">
            <v xml:space="preserve">TE SOLDAVEL, PVC, 90 GRAUS, 32 MM, PARA AGUA FRIA PREDIAL (NBR 5648)                                                                                                                                                                                                                                                                                                                                                                                                                                      </v>
          </cell>
          <cell r="C11907" t="str">
            <v xml:space="preserve">UN    </v>
          </cell>
          <cell r="D11907">
            <v>4.53</v>
          </cell>
        </row>
        <row r="11908">
          <cell r="A11908">
            <v>7141</v>
          </cell>
          <cell r="B11908" t="str">
            <v xml:space="preserve">TE SOLDAVEL, PVC, 90 GRAUS, 40 MM, PARA AGUA FRIA PREDIAL (NBR 5648)                                                                                                                                                                                                                                                                                                                                                                                                                                      </v>
          </cell>
          <cell r="C11908" t="str">
            <v xml:space="preserve">UN    </v>
          </cell>
          <cell r="D11908">
            <v>11.08</v>
          </cell>
        </row>
        <row r="11909">
          <cell r="A11909">
            <v>7143</v>
          </cell>
          <cell r="B11909" t="str">
            <v xml:space="preserve">TE SOLDAVEL, PVC, 90 GRAUS, 60 MM, PARA AGUA FRIA PREDIAL (NBR 5648)                                                                                                                                                                                                                                                                                                                                                                                                                                      </v>
          </cell>
          <cell r="C11909" t="str">
            <v xml:space="preserve">UN    </v>
          </cell>
          <cell r="D11909">
            <v>37.19</v>
          </cell>
        </row>
        <row r="11910">
          <cell r="A11910">
            <v>7144</v>
          </cell>
          <cell r="B11910" t="str">
            <v xml:space="preserve">TE SOLDAVEL, PVC, 90 GRAUS, 75 MM, PARA AGUA FRIA PREDIAL (NBR 5648)                                                                                                                                                                                                                                                                                                                                                                                                                                      </v>
          </cell>
          <cell r="C11910" t="str">
            <v xml:space="preserve">UN    </v>
          </cell>
          <cell r="D11910">
            <v>69</v>
          </cell>
        </row>
        <row r="11911">
          <cell r="A11911">
            <v>7145</v>
          </cell>
          <cell r="B11911" t="str">
            <v xml:space="preserve">TE SOLDAVEL, PVC, 90 GRAUS, 85 MM, PARA AGUA FRIA PREDIAL (NBR 5648)                                                                                                                                                                                                                                                                                                                                                                                                                                      </v>
          </cell>
          <cell r="C11911" t="str">
            <v xml:space="preserve">UN    </v>
          </cell>
          <cell r="D11911">
            <v>93.82</v>
          </cell>
        </row>
        <row r="11912">
          <cell r="A11912">
            <v>7142</v>
          </cell>
          <cell r="B11912" t="str">
            <v xml:space="preserve">TE SOLDAVEL, PVC, 90 GRAUS,50 MM, PARA AGUA FRIA PREDIAL (NBR 5648)                                                                                                                                                                                                                                                                                                                                                                                                                                       </v>
          </cell>
          <cell r="C11912" t="str">
            <v xml:space="preserve">UN    </v>
          </cell>
          <cell r="D11912">
            <v>11.59</v>
          </cell>
        </row>
        <row r="11913">
          <cell r="A11913">
            <v>3593</v>
          </cell>
          <cell r="B11913" t="str">
            <v xml:space="preserve">TE 45 GRAUS DE FERRO GALVANIZADO, COM ROSCA BSP, DE 1 1/2"                                                                                                                                                                                                                                                                                                                                                                                                                                                </v>
          </cell>
          <cell r="C11913" t="str">
            <v xml:space="preserve">UN    </v>
          </cell>
          <cell r="D11913">
            <v>101.47</v>
          </cell>
        </row>
        <row r="11914">
          <cell r="A11914">
            <v>3588</v>
          </cell>
          <cell r="B11914" t="str">
            <v xml:space="preserve">TE 45 GRAUS DE FERRO GALVANIZADO, COM ROSCA BSP, DE 1 1/4"                                                                                                                                                                                                                                                                                                                                                                                                                                                </v>
          </cell>
          <cell r="C11914" t="str">
            <v xml:space="preserve">UN    </v>
          </cell>
          <cell r="D11914">
            <v>78.209999999999994</v>
          </cell>
        </row>
        <row r="11915">
          <cell r="A11915">
            <v>3585</v>
          </cell>
          <cell r="B11915" t="str">
            <v xml:space="preserve">TE 45 GRAUS DE FERRO GALVANIZADO, COM ROSCA BSP, DE 1/2"                                                                                                                                                                                                                                                                                                                                                                                                                                                  </v>
          </cell>
          <cell r="C11915" t="str">
            <v xml:space="preserve">UN    </v>
          </cell>
          <cell r="D11915">
            <v>24.16</v>
          </cell>
        </row>
        <row r="11916">
          <cell r="A11916">
            <v>3587</v>
          </cell>
          <cell r="B11916" t="str">
            <v xml:space="preserve">TE 45 GRAUS DE FERRO GALVANIZADO, COM ROSCA BSP, DE 1"                                                                                                                                                                                                                                                                                                                                                                                                                                                    </v>
          </cell>
          <cell r="C11916" t="str">
            <v xml:space="preserve">UN    </v>
          </cell>
          <cell r="D11916">
            <v>48.53</v>
          </cell>
        </row>
        <row r="11917">
          <cell r="A11917">
            <v>3590</v>
          </cell>
          <cell r="B11917" t="str">
            <v xml:space="preserve">TE 45 GRAUS DE FERRO GALVANIZADO, COM ROSCA BSP, DE 2 1/2"                                                                                                                                                                                                                                                                                                                                                                                                                                                </v>
          </cell>
          <cell r="C11917" t="str">
            <v xml:space="preserve">UN    </v>
          </cell>
          <cell r="D11917">
            <v>288.11</v>
          </cell>
        </row>
        <row r="11918">
          <cell r="A11918">
            <v>3589</v>
          </cell>
          <cell r="B11918" t="str">
            <v xml:space="preserve">TE 45 GRAUS DE FERRO GALVANIZADO, COM ROSCA BSP, DE 2"                                                                                                                                                                                                                                                                                                                                                                                                                                                    </v>
          </cell>
          <cell r="C11918" t="str">
            <v xml:space="preserve">UN    </v>
          </cell>
          <cell r="D11918">
            <v>154.63999999999999</v>
          </cell>
        </row>
        <row r="11919">
          <cell r="A11919">
            <v>3586</v>
          </cell>
          <cell r="B11919" t="str">
            <v xml:space="preserve">TE 45 GRAUS DE FERRO GALVANIZADO, COM ROSCA BSP, DE 3/4"                                                                                                                                                                                                                                                                                                                                                                                                                                                  </v>
          </cell>
          <cell r="C11919" t="str">
            <v xml:space="preserve">UN    </v>
          </cell>
          <cell r="D11919">
            <v>31.64</v>
          </cell>
        </row>
        <row r="11920">
          <cell r="A11920">
            <v>3592</v>
          </cell>
          <cell r="B11920" t="str">
            <v xml:space="preserve">TE 45 GRAUS DE FERRO GALVANIZADO, COM ROSCA BSP, DE 3"                                                                                                                                                                                                                                                                                                                                                                                                                                                    </v>
          </cell>
          <cell r="C11920" t="str">
            <v xml:space="preserve">UN    </v>
          </cell>
          <cell r="D11920">
            <v>455.41</v>
          </cell>
        </row>
        <row r="11921">
          <cell r="A11921">
            <v>3591</v>
          </cell>
          <cell r="B11921" t="str">
            <v xml:space="preserve">TE 45 GRAUS DE FERRO GALVANIZADO, COM ROSCA BSP, DE 4"                                                                                                                                                                                                                                                                                                                                                                                                                                                    </v>
          </cell>
          <cell r="C11921" t="str">
            <v xml:space="preserve">UN    </v>
          </cell>
          <cell r="D11921">
            <v>730.05</v>
          </cell>
        </row>
        <row r="11922">
          <cell r="A11922">
            <v>40396</v>
          </cell>
          <cell r="B11922" t="str">
            <v xml:space="preserve">TE 90 GRAUS EM ACO CARBONO, SOLDAVEL, PRESSAO 3.000 LBS, DN 1 1/2"                                                                                                                                                                                                                                                                                                                                                                                                                                        </v>
          </cell>
          <cell r="C11922" t="str">
            <v xml:space="preserve">UN    </v>
          </cell>
          <cell r="D11922">
            <v>104.45</v>
          </cell>
        </row>
        <row r="11923">
          <cell r="A11923">
            <v>40395</v>
          </cell>
          <cell r="B11923" t="str">
            <v xml:space="preserve">TE 90 GRAUS EM ACO CARBONO, SOLDAVEL, PRESSAO 3.000 LBS, DN 1 1/4"                                                                                                                                                                                                                                                                                                                                                                                                                                        </v>
          </cell>
          <cell r="C11923" t="str">
            <v xml:space="preserve">UN    </v>
          </cell>
          <cell r="D11923">
            <v>80.16</v>
          </cell>
        </row>
        <row r="11924">
          <cell r="A11924">
            <v>40392</v>
          </cell>
          <cell r="B11924" t="str">
            <v xml:space="preserve">TE 90 GRAUS EM ACO CARBONO, SOLDAVEL, PRESSAO 3.000 LBS, DN 1/2"                                                                                                                                                                                                                                                                                                                                                                                                                                          </v>
          </cell>
          <cell r="C11924" t="str">
            <v xml:space="preserve">UN    </v>
          </cell>
          <cell r="D11924">
            <v>25.79</v>
          </cell>
        </row>
        <row r="11925">
          <cell r="A11925">
            <v>40394</v>
          </cell>
          <cell r="B11925" t="str">
            <v xml:space="preserve">TE 90 GRAUS EM ACO CARBONO, SOLDAVEL, PRESSAO 3.000 LBS, DN 1"                                                                                                                                                                                                                                                                                                                                                                                                                                            </v>
          </cell>
          <cell r="C11925" t="str">
            <v xml:space="preserve">UN    </v>
          </cell>
          <cell r="D11925">
            <v>52.19</v>
          </cell>
        </row>
        <row r="11926">
          <cell r="A11926">
            <v>40398</v>
          </cell>
          <cell r="B11926" t="str">
            <v xml:space="preserve">TE 90 GRAUS EM ACO CARBONO, SOLDAVEL, PRESSAO 3.000 LBS, DN 2 1/2"                                                                                                                                                                                                                                                                                                                                                                                                                                        </v>
          </cell>
          <cell r="C11926" t="str">
            <v xml:space="preserve">UN    </v>
          </cell>
          <cell r="D11926">
            <v>335.12</v>
          </cell>
        </row>
        <row r="11927">
          <cell r="A11927">
            <v>40397</v>
          </cell>
          <cell r="B11927" t="str">
            <v xml:space="preserve">TE 90 GRAUS EM ACO CARBONO, SOLDAVEL, PRESSAO 3.000 LBS, DN 2"                                                                                                                                                                                                                                                                                                                                                                                                                                            </v>
          </cell>
          <cell r="C11927" t="str">
            <v xml:space="preserve">UN    </v>
          </cell>
          <cell r="D11927">
            <v>171.62</v>
          </cell>
        </row>
        <row r="11928">
          <cell r="A11928">
            <v>40393</v>
          </cell>
          <cell r="B11928" t="str">
            <v xml:space="preserve">TE 90 GRAUS EM ACO CARBONO, SOLDAVEL, PRESSAO 3.000 LBS, DN 3/4"                                                                                                                                                                                                                                                                                                                                                                                                                                          </v>
          </cell>
          <cell r="C11928" t="str">
            <v xml:space="preserve">UN    </v>
          </cell>
          <cell r="D11928">
            <v>33.22</v>
          </cell>
        </row>
        <row r="11929">
          <cell r="A11929">
            <v>40399</v>
          </cell>
          <cell r="B11929" t="str">
            <v xml:space="preserve">TE 90 GRAUS EM ACO CARBONO, SOLDAVEL, PRESSAO 3.000 LBS, DN 3"                                                                                                                                                                                                                                                                                                                                                                                                                                            </v>
          </cell>
          <cell r="C11929" t="str">
            <v xml:space="preserve">UN    </v>
          </cell>
          <cell r="D11929">
            <v>548.24</v>
          </cell>
        </row>
        <row r="11930">
          <cell r="A11930">
            <v>39322</v>
          </cell>
          <cell r="B11930" t="str">
            <v xml:space="preserve">TE, PLASTICO, DN 16 MM, PARA CONEXAO COM CRIMPAGEM, EM TUBO PEX PARA INST. AGUA QUENTE/FRIA                                                                                                                                                                                                                                                                                                                                                                                                               </v>
          </cell>
          <cell r="C11930" t="str">
            <v xml:space="preserve">UN    </v>
          </cell>
          <cell r="D11930">
            <v>10.1</v>
          </cell>
        </row>
        <row r="11931">
          <cell r="A11931">
            <v>39289</v>
          </cell>
          <cell r="B11931" t="str">
            <v xml:space="preserve">TE, PLASTICO, DN 20 MM, PARA CONEXAO COM CRIMPAGEM, EM TUBO PEX PARA INST. AGUA QUENTE/FRIA                                                                                                                                                                                                                                                                                                                                                                                                               </v>
          </cell>
          <cell r="C11931" t="str">
            <v xml:space="preserve">UN    </v>
          </cell>
          <cell r="D11931">
            <v>18.84</v>
          </cell>
        </row>
        <row r="11932">
          <cell r="A11932">
            <v>39290</v>
          </cell>
          <cell r="B11932" t="str">
            <v xml:space="preserve">TE, PLASTICO, DN 25 MM, PARA CONEXAO COM CRIMPAGEM, EM TUBO PEX PARA INST. AGUA QUENTE/FRIA                                                                                                                                                                                                                                                                                                                                                                                                               </v>
          </cell>
          <cell r="C11932" t="str">
            <v xml:space="preserve">UN    </v>
          </cell>
          <cell r="D11932">
            <v>31.8</v>
          </cell>
        </row>
        <row r="11933">
          <cell r="A11933">
            <v>39291</v>
          </cell>
          <cell r="B11933" t="str">
            <v xml:space="preserve">TE, PLASTICO, DN 32 MM, PARA CONEXAO COM CRIMPAGEM, EM TUBO PEX PARA INST. AGUA QUENTE/FRIA                                                                                                                                                                                                                                                                                                                                                                                                               </v>
          </cell>
          <cell r="C11933" t="str">
            <v xml:space="preserve">UN    </v>
          </cell>
          <cell r="D11933">
            <v>35.17</v>
          </cell>
        </row>
        <row r="11934">
          <cell r="A11934">
            <v>41892</v>
          </cell>
          <cell r="B11934" t="str">
            <v xml:space="preserve">TE, PVC PBA, BBB, 90 GRAUS, DN 100 / DE 110 MM, PARA REDE DE AGUA                                                                                                                                                                                                                                                                                                                                                                                                                                         </v>
          </cell>
          <cell r="C11934" t="str">
            <v xml:space="preserve">UN    </v>
          </cell>
          <cell r="D11934">
            <v>116.89</v>
          </cell>
        </row>
        <row r="11935">
          <cell r="A11935">
            <v>7048</v>
          </cell>
          <cell r="B11935" t="str">
            <v xml:space="preserve">TE, PVC PBA, BBB, 90 GRAUS, DN 50 / DE 60 MM, PARA REDE DE AGUA                                                                                                                                                                                                                                                                                                                                                                                                                                           </v>
          </cell>
          <cell r="C11935" t="str">
            <v xml:space="preserve">UN    </v>
          </cell>
          <cell r="D11935">
            <v>25.23</v>
          </cell>
        </row>
        <row r="11936">
          <cell r="A11936">
            <v>7088</v>
          </cell>
          <cell r="B11936" t="str">
            <v xml:space="preserve">TE, PVC PBA, BBB, 90 GRAUS, DN 75 / DE 85 MM, PARA REDE DE AGUA                                                                                                                                                                                                                                                                                                                                                                                                                                           </v>
          </cell>
          <cell r="C11936" t="str">
            <v xml:space="preserve">UN    </v>
          </cell>
          <cell r="D11936">
            <v>55.17</v>
          </cell>
        </row>
        <row r="11937">
          <cell r="A11937">
            <v>20179</v>
          </cell>
          <cell r="B11937" t="str">
            <v xml:space="preserve">TE, PVC, SERIE R, 100 X 100 MM, PARA ESGOTO PREDIAL                                                                                                                                                                                                                                                                                                                                                                                                                                                       </v>
          </cell>
          <cell r="C11937" t="str">
            <v xml:space="preserve">UN    </v>
          </cell>
          <cell r="D11937">
            <v>56.3</v>
          </cell>
        </row>
        <row r="11938">
          <cell r="A11938">
            <v>20178</v>
          </cell>
          <cell r="B11938" t="str">
            <v xml:space="preserve">TE, PVC, SERIE R, 100 X 75 MM, PARA ESGOTO PREDIAL                                                                                                                                                                                                                                                                                                                                                                                                                                                        </v>
          </cell>
          <cell r="C11938" t="str">
            <v xml:space="preserve">UN    </v>
          </cell>
          <cell r="D11938">
            <v>67.48</v>
          </cell>
        </row>
        <row r="11939">
          <cell r="A11939">
            <v>20180</v>
          </cell>
          <cell r="B11939" t="str">
            <v xml:space="preserve">TE, PVC, SERIE R, 150 X 100 MM, PARA ESGOTO PREDIAL                                                                                                                                                                                                                                                                                                                                                                                                                                                       </v>
          </cell>
          <cell r="C11939" t="str">
            <v xml:space="preserve">UN    </v>
          </cell>
          <cell r="D11939">
            <v>111.38</v>
          </cell>
        </row>
        <row r="11940">
          <cell r="A11940">
            <v>20181</v>
          </cell>
          <cell r="B11940" t="str">
            <v xml:space="preserve">TE, PVC, SERIE R, 150 X 150 MM, PARA ESGOTO PREDIAL                                                                                                                                                                                                                                                                                                                                                                                                                                                       </v>
          </cell>
          <cell r="C11940" t="str">
            <v xml:space="preserve">UN    </v>
          </cell>
          <cell r="D11940">
            <v>149.13</v>
          </cell>
        </row>
        <row r="11941">
          <cell r="A11941">
            <v>20177</v>
          </cell>
          <cell r="B11941" t="str">
            <v xml:space="preserve">TE, PVC, SERIE R, 75 X 75 MM, PARA ESGOTO PREDIAL                                                                                                                                                                                                                                                                                                                                                                                                                                                         </v>
          </cell>
          <cell r="C11941" t="str">
            <v xml:space="preserve">UN    </v>
          </cell>
          <cell r="D11941">
            <v>36.89</v>
          </cell>
        </row>
        <row r="11942">
          <cell r="A11942">
            <v>7070</v>
          </cell>
          <cell r="B11942" t="str">
            <v xml:space="preserve">TE, PVC, 90 GRAUS, BBB, JE, DN 200 MM, PARA REDE COLETORA ESGOTO                                                                                                                                                                                                                                                                                                                                                                                                                                          </v>
          </cell>
          <cell r="C11942" t="str">
            <v xml:space="preserve">UN    </v>
          </cell>
          <cell r="D11942">
            <v>264.7</v>
          </cell>
        </row>
        <row r="11943">
          <cell r="A11943">
            <v>40945</v>
          </cell>
          <cell r="B11943" t="str">
            <v xml:space="preserve">TECNICO DE EDIFICACOES (HORISTA)                                                                                                                                                                                                                                                                                                                                                                                                                                                                          </v>
          </cell>
          <cell r="C11943" t="str">
            <v xml:space="preserve">H     </v>
          </cell>
          <cell r="D11943">
            <v>24.8</v>
          </cell>
        </row>
        <row r="11944">
          <cell r="A11944">
            <v>40946</v>
          </cell>
          <cell r="B11944" t="str">
            <v xml:space="preserve">TECNICO DE EDIFICACOES (MENSALISTA)                                                                                                                                                                                                                                                                                                                                                                                                                                                                       </v>
          </cell>
          <cell r="C11944" t="str">
            <v xml:space="preserve">MES   </v>
          </cell>
          <cell r="D11944">
            <v>4348.41</v>
          </cell>
        </row>
        <row r="11945">
          <cell r="A11945">
            <v>7153</v>
          </cell>
          <cell r="B11945" t="str">
            <v xml:space="preserve">TECNICO EM LABORATORIO E CAMPO DE CONSTRUCAO CIVIL (HORISTA)                                                                                                                                                                                                                                                                                                                                                                                                                                              </v>
          </cell>
          <cell r="C11945" t="str">
            <v xml:space="preserve">H     </v>
          </cell>
          <cell r="D11945">
            <v>42.47</v>
          </cell>
        </row>
        <row r="11946">
          <cell r="A11946">
            <v>41089</v>
          </cell>
          <cell r="B11946" t="str">
            <v xml:space="preserve">TECNICO EM LABORATORIO E CAMPO DE CONSTRUCAO CIVIL (MENSALISTA)                                                                                                                                                                                                                                                                                                                                                                                                                                           </v>
          </cell>
          <cell r="C11946" t="str">
            <v xml:space="preserve">MES   </v>
          </cell>
          <cell r="D11946">
            <v>7441.79</v>
          </cell>
        </row>
        <row r="11947">
          <cell r="A11947">
            <v>40943</v>
          </cell>
          <cell r="B11947" t="str">
            <v xml:space="preserve">TECNICO EM SEGURANCA DO TRABALHO (HORISTA)                                                                                                                                                                                                                                                                                                                                                                                                                                                                </v>
          </cell>
          <cell r="C11947" t="str">
            <v xml:space="preserve">H     </v>
          </cell>
          <cell r="D11947">
            <v>30.14</v>
          </cell>
        </row>
        <row r="11948">
          <cell r="A11948">
            <v>40944</v>
          </cell>
          <cell r="B11948" t="str">
            <v xml:space="preserve">TECNICO EM SEGURANCA DO TRABALHO (MENSALISTA)                                                                                                                                                                                                                                                                                                                                                                                                                                                             </v>
          </cell>
          <cell r="C11948" t="str">
            <v xml:space="preserve">MES   </v>
          </cell>
          <cell r="D11948">
            <v>5283.23</v>
          </cell>
        </row>
        <row r="11949">
          <cell r="A11949">
            <v>6175</v>
          </cell>
          <cell r="B11949" t="str">
            <v xml:space="preserve">TECNICO EM SONDAGEM (HORISTA)                                                                                                                                                                                                                                                                                                                                                                                                                                                                             </v>
          </cell>
          <cell r="C11949" t="str">
            <v xml:space="preserve">H     </v>
          </cell>
          <cell r="D11949">
            <v>44.64</v>
          </cell>
        </row>
        <row r="11950">
          <cell r="A11950">
            <v>41092</v>
          </cell>
          <cell r="B11950" t="str">
            <v xml:space="preserve">TECNICO EM SONDAGEM (MENSALISTA)                                                                                                                                                                                                                                                                                                                                                                                                                                                                          </v>
          </cell>
          <cell r="C11950" t="str">
            <v xml:space="preserve">MES   </v>
          </cell>
          <cell r="D11950">
            <v>7824.26</v>
          </cell>
        </row>
        <row r="11951">
          <cell r="A11951">
            <v>37712</v>
          </cell>
          <cell r="B11951" t="str">
            <v xml:space="preserve">TELA ARAME GALVANIZADO REVESTIDO COM POLIMERO, MALHA HEXAGONAL DUPLA TORCAO, 8 X 10 CM (ZN/AL REVESTIDO COM POLIMERO), FIO *2,4* MM                                                                                                                                                                                                                                                                                                                                                                       </v>
          </cell>
          <cell r="C11951" t="str">
            <v xml:space="preserve">M2    </v>
          </cell>
          <cell r="D11951">
            <v>86.27</v>
          </cell>
        </row>
        <row r="11952">
          <cell r="A11952">
            <v>34558</v>
          </cell>
          <cell r="B11952" t="str">
            <v xml:space="preserve">TELA DE ACO SOLDADA GALVANIZADA/ZINCADA PARA ALVENARIA, FIO D = *1,20 A 1,70* MM, MALHA 15 X 15 MM, (C X L) *50 X 10,5* CM                                                                                                                                                                                                                                                                                                                                                                                </v>
          </cell>
          <cell r="C11952" t="str">
            <v xml:space="preserve">M     </v>
          </cell>
          <cell r="D11952">
            <v>3.2</v>
          </cell>
        </row>
        <row r="11953">
          <cell r="A11953">
            <v>34547</v>
          </cell>
          <cell r="B11953" t="str">
            <v xml:space="preserve">TELA DE ACO SOLDADA GALVANIZADA/ZINCADA PARA ALVENARIA, FIO D = *1,20 A 1,70* MM, MALHA 15 X 15 MM, (C X L) *50 X 12* CM                                                                                                                                                                                                                                                                                                                                                                                  </v>
          </cell>
          <cell r="C11953" t="str">
            <v xml:space="preserve">M     </v>
          </cell>
          <cell r="D11953">
            <v>3.93</v>
          </cell>
        </row>
        <row r="11954">
          <cell r="A11954">
            <v>34548</v>
          </cell>
          <cell r="B11954" t="str">
            <v xml:space="preserve">TELA DE ACO SOLDADA GALVANIZADA/ZINCADA PARA ALVENARIA, FIO D = *1,20 A 1,70* MM, MALHA 15 X 15 MM, (C X L) *50 X 17,5* CM                                                                                                                                                                                                                                                                                                                                                                                </v>
          </cell>
          <cell r="C11954" t="str">
            <v xml:space="preserve">M     </v>
          </cell>
          <cell r="D11954">
            <v>6.45</v>
          </cell>
        </row>
        <row r="11955">
          <cell r="A11955">
            <v>34550</v>
          </cell>
          <cell r="B11955" t="str">
            <v xml:space="preserve">TELA DE ACO SOLDADA GALVANIZADA/ZINCADA PARA ALVENARIA, FIO D = *1,20 A 1,70* MM, MALHA 15 X 15 MM, (C X L) *50 X 6* CM                                                                                                                                                                                                                                                                                                                                                                                   </v>
          </cell>
          <cell r="C11955" t="str">
            <v xml:space="preserve">M     </v>
          </cell>
          <cell r="D11955">
            <v>1.7</v>
          </cell>
        </row>
        <row r="11956">
          <cell r="A11956">
            <v>34557</v>
          </cell>
          <cell r="B11956" t="str">
            <v xml:space="preserve">TELA DE ACO SOLDADA GALVANIZADA/ZINCADA PARA ALVENARIA, FIO D = *1,20 A 1,70* MM, MALHA 15 X 15 MM, (C X L) *50 X 7,5* CM                                                                                                                                                                                                                                                                                                                                                                                 </v>
          </cell>
          <cell r="C11956" t="str">
            <v xml:space="preserve">M     </v>
          </cell>
          <cell r="D11956">
            <v>2.4900000000000002</v>
          </cell>
        </row>
        <row r="11957">
          <cell r="A11957">
            <v>37411</v>
          </cell>
          <cell r="B11957" t="str">
            <v xml:space="preserve">TELA DE ACO SOLDADA GALVANIZADA/ZINCADA PARA ALVENARIA, FIO D = *1,24 MM, MALHA 25 X 25 MM                                                                                                                                                                                                                                                                                                                                                                                                                </v>
          </cell>
          <cell r="C11957" t="str">
            <v xml:space="preserve">M2    </v>
          </cell>
          <cell r="D11957">
            <v>18.21</v>
          </cell>
        </row>
        <row r="11958">
          <cell r="A11958">
            <v>39508</v>
          </cell>
          <cell r="B11958" t="str">
            <v xml:space="preserve">TELA DE ACO SOLDADA NERVURADA, CA-60, L-159, (1,69 KG/M2), DIAMETRO DO FIO = 4,5 MM, LARGURA = 2,45 M, ESPACAMENTO DA MALHA = 30 X 10 CM                                                                                                                                                                                                                                                                                                                                                                  </v>
          </cell>
          <cell r="C11958" t="str">
            <v xml:space="preserve">M2    </v>
          </cell>
          <cell r="D11958">
            <v>10.23</v>
          </cell>
        </row>
        <row r="11959">
          <cell r="A11959">
            <v>39507</v>
          </cell>
          <cell r="B11959" t="str">
            <v xml:space="preserve">TELA DE ACO SOLDADA NERVURADA, CA-60, Q-113, (1,8 KG/M2), DIAMETRO DO FIO = 3,8 MM, LARGURA = 2,45 M, ESPACAMENTO DA MALHA = 10 X 10 CM                                                                                                                                                                                                                                                                                                                                                                   </v>
          </cell>
          <cell r="C11959" t="str">
            <v xml:space="preserve">M2    </v>
          </cell>
          <cell r="D11959">
            <v>15.26</v>
          </cell>
        </row>
        <row r="11960">
          <cell r="A11960">
            <v>7155</v>
          </cell>
          <cell r="B11960" t="str">
            <v xml:space="preserve">TELA DE ACO SOLDADA NERVURADA, CA-60, Q-138, (2,20 KG/M2), DIAMETRO DO FIO = 4,2 MM, LARGURA = 2,45 M, ESPACAMENTO DA MALHA = 10 X 10 CM                                                                                                                                                                                                                                                                                                                                                                  </v>
          </cell>
          <cell r="C11960" t="str">
            <v xml:space="preserve">M2    </v>
          </cell>
          <cell r="D11960">
            <v>19.59</v>
          </cell>
        </row>
        <row r="11961">
          <cell r="A11961">
            <v>42406</v>
          </cell>
          <cell r="B11961" t="str">
            <v xml:space="preserve">TELA DE ACO SOLDADA NERVURADA, CA-60, Q-159, (2,52 KG/M2), DIAMETRO DO FIO = 4,5 MM, LARGURA = 2,45 M, ESPACAMENTO DA MALHA = 10 X 10 CM                                                                                                                                                                                                                                                                                                                                                                  </v>
          </cell>
          <cell r="C11961" t="str">
            <v xml:space="preserve">M2    </v>
          </cell>
          <cell r="D11961">
            <v>22.46</v>
          </cell>
        </row>
        <row r="11962">
          <cell r="A11962">
            <v>7156</v>
          </cell>
          <cell r="B11962" t="str">
            <v xml:space="preserve">TELA DE ACO SOLDADA NERVURADA, CA-60, Q-196, (3,11 KG/M2), DIAMETRO DO FIO = 5,0 MM, LARGURA = 2,45 M, ESPACAMENTO DA MALHA = 10 X 10 CM                                                                                                                                                                                                                                                                                                                                                                  </v>
          </cell>
          <cell r="C11962" t="str">
            <v xml:space="preserve">M2    </v>
          </cell>
          <cell r="D11962">
            <v>28.11</v>
          </cell>
        </row>
        <row r="11963">
          <cell r="A11963">
            <v>43127</v>
          </cell>
          <cell r="B11963" t="str">
            <v xml:space="preserve">TELA DE ACO SOLDADA NERVURADA, CA-60, Q-283 (4,48 KG/M2), DIAMETRO DO FIO = 6,0 MM, LARGURA = 2,45 X 6,00 M DE COMPRIMENTO, ESPACAMENTO DA MALHA = 10 X 10 CM                                                                                                                                                                                                                                                                                                                                             </v>
          </cell>
          <cell r="C11963" t="str">
            <v xml:space="preserve">M2    </v>
          </cell>
          <cell r="D11963">
            <v>40.229999999999997</v>
          </cell>
        </row>
        <row r="11964">
          <cell r="A11964">
            <v>10917</v>
          </cell>
          <cell r="B11964" t="str">
            <v xml:space="preserve">TELA DE ACO SOLDADA NERVURADA, CA-60, Q-61, (0,97 KG/M2), DIAMETRO DO FIO = 3,4 MM, LARGURA = 2,45 M, ESPACAMENTO DA MALHA = 15 X 15 CM                                                                                                                                                                                                                                                                                                                                                                   </v>
          </cell>
          <cell r="C11964" t="str">
            <v xml:space="preserve">M2    </v>
          </cell>
          <cell r="D11964">
            <v>8.49</v>
          </cell>
        </row>
        <row r="11965">
          <cell r="A11965">
            <v>21141</v>
          </cell>
          <cell r="B11965" t="str">
            <v xml:space="preserve">TELA DE ACO SOLDADA NERVURADA, CA-60, Q-92, (1,48 KG/M2), DIAMETRO DO FIO = 4,2 MM, LARGURA = 2,45 X 60 M DE COMPRIMENTO, ESPACAMENTO DA MALHA = 15 X 15 CM                                                                                                                                                                                                                                                                                                                                               </v>
          </cell>
          <cell r="C11965" t="str">
            <v xml:space="preserve">M2    </v>
          </cell>
          <cell r="D11965">
            <v>13.14</v>
          </cell>
        </row>
        <row r="11966">
          <cell r="A11966">
            <v>39509</v>
          </cell>
          <cell r="B11966" t="str">
            <v xml:space="preserve">TELA DE ACO SOLDADA NERVURADA, CA-60, T-196, (2,11 KG/M2), DIAMETRO DO FIO = 5,0 MM, LARGURA = 2,45 M, ESPACAMENTO DA MALHA = 30 X 10 CM                                                                                                                                                                                                                                                                                                                                                                  </v>
          </cell>
          <cell r="C11966" t="str">
            <v xml:space="preserve">M2    </v>
          </cell>
          <cell r="D11966">
            <v>12.64</v>
          </cell>
        </row>
        <row r="11967">
          <cell r="A11967">
            <v>44529</v>
          </cell>
          <cell r="B11967" t="str">
            <v xml:space="preserve">TELA DE ANIAGEM ( JUTA)                                                                                                                                                                                                                                                                                                                                                                                                                                                                                   </v>
          </cell>
          <cell r="C11967" t="str">
            <v xml:space="preserve">M2    </v>
          </cell>
          <cell r="D11967">
            <v>22.55</v>
          </cell>
        </row>
        <row r="11968">
          <cell r="A11968">
            <v>7167</v>
          </cell>
          <cell r="B11968" t="str">
            <v xml:space="preserve">TELA DE ARAME GALVANIZADA QUADRANGULAR / LOSANGULAR, FIO 2,11 MM (14 BWG), MALHA 5 X 5 CM, H = 2 M                                                                                                                                                                                                                                                                                                                                                                                                        </v>
          </cell>
          <cell r="C11968" t="str">
            <v xml:space="preserve">M2    </v>
          </cell>
          <cell r="D11968">
            <v>25.19</v>
          </cell>
        </row>
        <row r="11969">
          <cell r="A11969">
            <v>10928</v>
          </cell>
          <cell r="B11969" t="str">
            <v xml:space="preserve">TELA DE ARAME GALVANIZADA QUADRANGULAR / LOSANGULAR, FIO 2,11 MM (14 BWG), MALHA 8 X 8 CM, H = 2 M                                                                                                                                                                                                                                                                                                                                                                                                        </v>
          </cell>
          <cell r="C11969" t="str">
            <v xml:space="preserve">M2    </v>
          </cell>
          <cell r="D11969">
            <v>14.47</v>
          </cell>
        </row>
        <row r="11970">
          <cell r="A11970">
            <v>10933</v>
          </cell>
          <cell r="B11970" t="str">
            <v xml:space="preserve">TELA DE ARAME GALVANIZADA QUADRANGULAR / LOSANGULAR, FIO 2,77 MM (12 BWG), MALHA 10 X 10 CM, H = 2 M                                                                                                                                                                                                                                                                                                                                                                                                      </v>
          </cell>
          <cell r="C11970" t="str">
            <v xml:space="preserve">M2    </v>
          </cell>
          <cell r="D11970">
            <v>21.83</v>
          </cell>
        </row>
        <row r="11971">
          <cell r="A11971">
            <v>7158</v>
          </cell>
          <cell r="B11971" t="str">
            <v xml:space="preserve">TELA DE ARAME GALVANIZADA QUADRANGULAR / LOSANGULAR, FIO 2,77 MM (12 BWG), MALHA 5 X 5 CM, H = 2 M                                                                                                                                                                                                                                                                                                                                                                                                        </v>
          </cell>
          <cell r="C11971" t="str">
            <v xml:space="preserve">M2    </v>
          </cell>
          <cell r="D11971">
            <v>37.03</v>
          </cell>
        </row>
        <row r="11972">
          <cell r="A11972">
            <v>10927</v>
          </cell>
          <cell r="B11972" t="str">
            <v xml:space="preserve">TELA DE ARAME GALVANIZADA QUADRANGULAR / LOSANGULAR, FIO 2,77 MM (12 BWG), MALHA 8 X 8 CM, H = 2 M                                                                                                                                                                                                                                                                                                                                                                                                        </v>
          </cell>
          <cell r="C11972" t="str">
            <v xml:space="preserve">M2    </v>
          </cell>
          <cell r="D11972">
            <v>23.68</v>
          </cell>
        </row>
        <row r="11973">
          <cell r="A11973">
            <v>7162</v>
          </cell>
          <cell r="B11973" t="str">
            <v xml:space="preserve">TELA DE ARAME GALVANIZADA QUADRANGULAR / LOSANGULAR, FIO 3,4 MM (10 BWG), MALHA 5 X 5 CM, H = 2 M                                                                                                                                                                                                                                                                                                                                                                                                         </v>
          </cell>
          <cell r="C11973" t="str">
            <v xml:space="preserve">M2    </v>
          </cell>
          <cell r="D11973">
            <v>57.95</v>
          </cell>
        </row>
        <row r="11974">
          <cell r="A11974">
            <v>10932</v>
          </cell>
          <cell r="B11974" t="str">
            <v xml:space="preserve">TELA DE ARAME GALVANIZADA QUADRANGULAR / LOSANGULAR, FIO 4,19 MM (8 BWG), MALHA 5 X 5 CM, H = 2 M                                                                                                                                                                                                                                                                                                                                                                                                         </v>
          </cell>
          <cell r="C11974" t="str">
            <v xml:space="preserve">M2    </v>
          </cell>
          <cell r="D11974">
            <v>100.79</v>
          </cell>
        </row>
        <row r="11975">
          <cell r="A11975">
            <v>10937</v>
          </cell>
          <cell r="B11975" t="str">
            <v xml:space="preserve">TELA DE ARAME GALVANIZADA REVESTIDA EM PVC, QUADRANGULAR / LOSANGULAR, FIO 2,11 MM (14 BWG), BITOLA FINAL = *2,8* MM, MALHA *8 X 8* CM, H = 2 M                                                                                                                                                                                                                                                                                                                                                           </v>
          </cell>
          <cell r="C11975" t="str">
            <v xml:space="preserve">M2    </v>
          </cell>
          <cell r="D11975">
            <v>25.91</v>
          </cell>
        </row>
        <row r="11976">
          <cell r="A11976">
            <v>10935</v>
          </cell>
          <cell r="B11976" t="str">
            <v xml:space="preserve">TELA DE ARAME GALVANIZADA REVESTIDA EM PVC, QUADRANGULAR / LOSANGULAR, FIO 2,77 MM (12 BWG), BITOLA FINAL = *3,8* MM, MALHA 7,5 X 7,5 CM, H = 2 M                                                                                                                                                                                                                                                                                                                                                         </v>
          </cell>
          <cell r="C11976" t="str">
            <v xml:space="preserve">M2    </v>
          </cell>
          <cell r="D11976">
            <v>44.93</v>
          </cell>
        </row>
        <row r="11977">
          <cell r="A11977">
            <v>10931</v>
          </cell>
          <cell r="B11977" t="str">
            <v xml:space="preserve">TELA DE ARAME GALVANIZADA, HEXAGONAL, FIO 0,56 MM (24 BWG), MALHA 1/2", H = 1 M                                                                                                                                                                                                                                                                                                                                                                                                                           </v>
          </cell>
          <cell r="C11977" t="str">
            <v xml:space="preserve">M2    </v>
          </cell>
          <cell r="D11977">
            <v>12.64</v>
          </cell>
        </row>
        <row r="11978">
          <cell r="A11978">
            <v>7164</v>
          </cell>
          <cell r="B11978" t="str">
            <v xml:space="preserve">TELA DE ARAME ONDULADA, FIO *2,77* MM (12 BWG), MALHA 5 X 5 CM, H = 2 M                                                                                                                                                                                                                                                                                                                                                                                                                                   </v>
          </cell>
          <cell r="C11978" t="str">
            <v xml:space="preserve">M2    </v>
          </cell>
          <cell r="D11978">
            <v>41.82</v>
          </cell>
        </row>
        <row r="11979">
          <cell r="A11979">
            <v>36887</v>
          </cell>
          <cell r="B11979" t="str">
            <v xml:space="preserve">TELA DE FIBRA DE VIDRO, ACABAMENTO ANTI-ALCALINO, MALHA 10 X 10 MM                                                                                                                                                                                                                                                                                                                                                                                                                                        </v>
          </cell>
          <cell r="C11979" t="str">
            <v xml:space="preserve">M2    </v>
          </cell>
          <cell r="D11979">
            <v>10.1</v>
          </cell>
        </row>
        <row r="11980">
          <cell r="A11980">
            <v>34630</v>
          </cell>
          <cell r="B11980" t="str">
            <v xml:space="preserve">TELA EM MALHA HEXAGONAL DE DUPLA TORCAO 8 X 10 CM (ZN/AL REVESTIDO COM POLIMERO), FIO 2,7 MM, COM GEOMANTA OU BIOMANTA, DIMENSOES 4,0 X 2,0 X 0,6 M, COM INCLINACAO DE 70 GRAUS, PARA SOLO REFORCADO                                                                                                                                                                                                                                                                                                      </v>
          </cell>
          <cell r="C11980" t="str">
            <v xml:space="preserve">UN    </v>
          </cell>
          <cell r="D11980">
            <v>1402.06</v>
          </cell>
        </row>
        <row r="11981">
          <cell r="A11981">
            <v>7161</v>
          </cell>
          <cell r="B11981" t="str">
            <v xml:space="preserve">TELA EM METAL PARA ESTUQUE (DEPLOYE)                                                                                                                                                                                                                                                                                                                                                                                                                                                                      </v>
          </cell>
          <cell r="C11981" t="str">
            <v xml:space="preserve">M2    </v>
          </cell>
          <cell r="D11981">
            <v>5.2</v>
          </cell>
        </row>
        <row r="11982">
          <cell r="A11982">
            <v>7170</v>
          </cell>
          <cell r="B11982" t="str">
            <v xml:space="preserve">TELA FACHADEIRA EM POLIETILENO, ROLO DE 3 X 100 M (L X C), COR BRANCA, SEM LOGOMARCA - PARA PROTECAO DE OBRAS                                                                                                                                                                                                                                                                                                                                                                                             </v>
          </cell>
          <cell r="C11982" t="str">
            <v xml:space="preserve">M2    </v>
          </cell>
          <cell r="D11982">
            <v>2.44</v>
          </cell>
        </row>
        <row r="11983">
          <cell r="A11983">
            <v>37524</v>
          </cell>
          <cell r="B11983" t="str">
            <v xml:space="preserve">TELA PLASTICA LARANJA, TIPO TAPUME PARA SINALIZACAO, MALHA RETANGULAR, ROLO 1.20 X 50 M (L X C)                                                                                                                                                                                                                                                                                                                                                                                                           </v>
          </cell>
          <cell r="C11983" t="str">
            <v xml:space="preserve">M     </v>
          </cell>
          <cell r="D11983">
            <v>2.23</v>
          </cell>
        </row>
        <row r="11984">
          <cell r="A11984">
            <v>37525</v>
          </cell>
          <cell r="B11984" t="str">
            <v xml:space="preserve">TELA PLASTICA TECIDA LISTRADA BRANCA E LARANJA, TIPO GUARDA CORPO, EM POLIETILENO MONOFILADO, ROLO 1,20 X 50 M (L X C)                                                                                                                                                                                                                                                                                                                                                                                    </v>
          </cell>
          <cell r="C11984" t="str">
            <v xml:space="preserve">M     </v>
          </cell>
          <cell r="D11984">
            <v>3.05</v>
          </cell>
        </row>
        <row r="11985">
          <cell r="A11985">
            <v>36789</v>
          </cell>
          <cell r="B11985" t="str">
            <v xml:space="preserve">TELHA CERAMICA TIPO AMERICANA, COMPRIMENTO DE *45* CM, RENDIMENTO DE *12* TELHAS/M2                                                                                                                                                                                                                                                                                                                                                                                                                       </v>
          </cell>
          <cell r="C11985" t="str">
            <v xml:space="preserve">UN    </v>
          </cell>
          <cell r="D11985">
            <v>1.23</v>
          </cell>
        </row>
        <row r="11986">
          <cell r="A11986">
            <v>7173</v>
          </cell>
          <cell r="B11986" t="str">
            <v xml:space="preserve">TELHA DE BARRO / CERAMICA, NAO ESMALTADA, TIPO COLONIAL, CANAL, PLAN, PAULISTA, COMPRIMENTO DE *44 A 50* CM, RENDIMENTO DE COBERTURA DE *26* TELHAS/M2                                                                                                                                                                                                                                                                                                                                                    </v>
          </cell>
          <cell r="C11986" t="str">
            <v xml:space="preserve">MIL   </v>
          </cell>
          <cell r="D11986">
            <v>800</v>
          </cell>
        </row>
        <row r="11987">
          <cell r="A11987">
            <v>7175</v>
          </cell>
          <cell r="B11987" t="str">
            <v xml:space="preserve">TELHA DE BARRO / CERAMICA, NAO ESMALTADA, TIPO ROMANA, AMERICANA, PORTUGUESA, FRANCESA, COMPRIMENTO DE *41* CM, RENDIMENTO DE *16* TELHAS/M2                                                                                                                                                                                                                                                                                                                                                              </v>
          </cell>
          <cell r="C11987" t="str">
            <v xml:space="preserve">UN    </v>
          </cell>
          <cell r="D11987">
            <v>0.9</v>
          </cell>
        </row>
        <row r="11988">
          <cell r="A11988">
            <v>40741</v>
          </cell>
          <cell r="B11988" t="str">
            <v xml:space="preserve">TELHA DE CONCRETO TIPO CLASSICA, COR CINZA, COMPRIMENTO DE *42* CM, RENDIMENTO DE *10* TELHAS/M2                                                                                                                                                                                                                                                                                                                                                                                                          </v>
          </cell>
          <cell r="C11988" t="str">
            <v xml:space="preserve">UN    </v>
          </cell>
          <cell r="D11988">
            <v>3.19</v>
          </cell>
        </row>
        <row r="11989">
          <cell r="A11989">
            <v>7184</v>
          </cell>
          <cell r="B11989" t="str">
            <v xml:space="preserve">TELHA DE FIBRA DE VIDRO ONDULADA, TRANSLUCIDA / INCOLOR, E = *0,6* MM, DE *0,50 X 2,44* M (L X C)                                                                                                                                                                                                                                                                                                                                                                                                         </v>
          </cell>
          <cell r="C11989" t="str">
            <v xml:space="preserve">M2    </v>
          </cell>
          <cell r="D11989">
            <v>40.98</v>
          </cell>
        </row>
        <row r="11990">
          <cell r="A11990">
            <v>34458</v>
          </cell>
          <cell r="B11990" t="str">
            <v xml:space="preserve">TELHA DE FIBROCIMENTO E = 6 MM, DE 3,00 X 1,06 M (SEM AMIANTO)                                                                                                                                                                                                                                                                                                                                                                                                                                            </v>
          </cell>
          <cell r="C11990" t="str">
            <v xml:space="preserve">UN    </v>
          </cell>
          <cell r="D11990">
            <v>146.02000000000001</v>
          </cell>
        </row>
        <row r="11991">
          <cell r="A11991">
            <v>34464</v>
          </cell>
          <cell r="B11991" t="str">
            <v xml:space="preserve">TELHA DE FIBROCIMENTO E = 6 MM, DE 4,10 X 1,06 M (SEM AMIANTO)                                                                                                                                                                                                                                                                                                                                                                                                                                            </v>
          </cell>
          <cell r="C11991" t="str">
            <v xml:space="preserve">UN    </v>
          </cell>
          <cell r="D11991">
            <v>217.36</v>
          </cell>
        </row>
        <row r="11992">
          <cell r="A11992">
            <v>34468</v>
          </cell>
          <cell r="B11992" t="str">
            <v xml:space="preserve">TELHA DE FIBROCIMENTO E = 6 MM, DE 4,60 X 1,06 M (SEM AMIANTO)                                                                                                                                                                                                                                                                                                                                                                                                                                            </v>
          </cell>
          <cell r="C11992" t="str">
            <v xml:space="preserve">UN    </v>
          </cell>
          <cell r="D11992">
            <v>274.02999999999997</v>
          </cell>
        </row>
        <row r="11993">
          <cell r="A11993">
            <v>34473</v>
          </cell>
          <cell r="B11993" t="str">
            <v xml:space="preserve">TELHA DE FIBROCIMENTO E = 8 MM, DE 3,00 X 1,06 M (SEM AMIANTO)                                                                                                                                                                                                                                                                                                                                                                                                                                            </v>
          </cell>
          <cell r="C11993" t="str">
            <v xml:space="preserve">UN    </v>
          </cell>
          <cell r="D11993">
            <v>166.23</v>
          </cell>
        </row>
        <row r="11994">
          <cell r="A11994">
            <v>34480</v>
          </cell>
          <cell r="B11994" t="str">
            <v xml:space="preserve">TELHA DE FIBROCIMENTO E = 8 MM, DE 4,10 X 1,06 M (SEM AMIANTO)                                                                                                                                                                                                                                                                                                                                                                                                                                            </v>
          </cell>
          <cell r="C11994" t="str">
            <v xml:space="preserve">UN    </v>
          </cell>
          <cell r="D11994">
            <v>307.20999999999998</v>
          </cell>
        </row>
        <row r="11995">
          <cell r="A11995">
            <v>34486</v>
          </cell>
          <cell r="B11995" t="str">
            <v xml:space="preserve">TELHA DE FIBROCIMENTO E = 8 MM, DE 4,60 X 1,06 M (SEM AMIANTO)                                                                                                                                                                                                                                                                                                                                                                                                                                            </v>
          </cell>
          <cell r="C11995" t="str">
            <v xml:space="preserve">UN    </v>
          </cell>
          <cell r="D11995">
            <v>363.72</v>
          </cell>
        </row>
        <row r="11996">
          <cell r="A11996">
            <v>7190</v>
          </cell>
          <cell r="B11996" t="str">
            <v xml:space="preserve">TELHA DE FIBROCIMENTO ONDULADA E = 4 MM, DE 1,22 X 0,50 M (SEM AMIANTO)                                                                                                                                                                                                                                                                                                                                                                                                                                   </v>
          </cell>
          <cell r="C11996" t="str">
            <v xml:space="preserve">UN    </v>
          </cell>
          <cell r="D11996">
            <v>12.14</v>
          </cell>
        </row>
        <row r="11997">
          <cell r="A11997">
            <v>34417</v>
          </cell>
          <cell r="B11997" t="str">
            <v xml:space="preserve">TELHA DE FIBROCIMENTO ONDULADA E = 4 MM, DE 2,13 X 0,50 M (SEM AMIANTO)                                                                                                                                                                                                                                                                                                                                                                                                                                   </v>
          </cell>
          <cell r="C11997" t="str">
            <v xml:space="preserve">UN    </v>
          </cell>
          <cell r="D11997">
            <v>19.43</v>
          </cell>
        </row>
        <row r="11998">
          <cell r="A11998">
            <v>7213</v>
          </cell>
          <cell r="B11998" t="str">
            <v xml:space="preserve">TELHA DE FIBROCIMENTO ONDULADA E = 4 MM, DE 2,44 X 0,50 M (SEM AMIANTO)                                                                                                                                                                                                                                                                                                                                                                                                                                   </v>
          </cell>
          <cell r="C11998" t="str">
            <v xml:space="preserve">M2    </v>
          </cell>
          <cell r="D11998">
            <v>17.82</v>
          </cell>
        </row>
        <row r="11999">
          <cell r="A11999">
            <v>7195</v>
          </cell>
          <cell r="B11999" t="str">
            <v xml:space="preserve">TELHA DE FIBROCIMENTO ONDULADA E = 6 MM, DE 1,53 X 1,10 M (SEM AMIANTO)                                                                                                                                                                                                                                                                                                                                                                                                                                   </v>
          </cell>
          <cell r="C11999" t="str">
            <v xml:space="preserve">UN    </v>
          </cell>
          <cell r="D11999">
            <v>52.32</v>
          </cell>
        </row>
        <row r="12000">
          <cell r="A12000">
            <v>7186</v>
          </cell>
          <cell r="B12000" t="str">
            <v xml:space="preserve">TELHA DE FIBROCIMENTO ONDULADA E = 6 MM, DE 1,83 X 1,10 M (SEM AMIANTO)                                                                                                                                                                                                                                                                                                                                                                                                                                   </v>
          </cell>
          <cell r="C12000" t="str">
            <v xml:space="preserve">UN    </v>
          </cell>
          <cell r="D12000">
            <v>57</v>
          </cell>
        </row>
        <row r="12001">
          <cell r="A12001">
            <v>7194</v>
          </cell>
          <cell r="B12001" t="str">
            <v xml:space="preserve">TELHA DE FIBROCIMENTO ONDULADA E = 6 MM, DE 2,44 X 1,10 M (SEM AMIANTO)                                                                                                                                                                                                                                                                                                                                                                                                                                   </v>
          </cell>
          <cell r="C12001" t="str">
            <v xml:space="preserve">M2    </v>
          </cell>
          <cell r="D12001">
            <v>26.28</v>
          </cell>
        </row>
        <row r="12002">
          <cell r="A12002">
            <v>7197</v>
          </cell>
          <cell r="B12002" t="str">
            <v xml:space="preserve">TELHA DE FIBROCIMENTO ONDULADA E = 6 MM, DE 3,66 X 1,10 M (SEM AMIANTO)                                                                                                                                                                                                                                                                                                                                                                                                                                   </v>
          </cell>
          <cell r="C12002" t="str">
            <v xml:space="preserve">UN    </v>
          </cell>
          <cell r="D12002">
            <v>110.92</v>
          </cell>
        </row>
        <row r="12003">
          <cell r="A12003">
            <v>7192</v>
          </cell>
          <cell r="B12003" t="str">
            <v xml:space="preserve">TELHA DE FIBROCIMENTO ONDULADA E = 8 MM, DE 1,53 X 1,10 M (SEM AMIANTO)                                                                                                                                                                                                                                                                                                                                                                                                                                   </v>
          </cell>
          <cell r="C12003" t="str">
            <v xml:space="preserve">UN    </v>
          </cell>
          <cell r="D12003">
            <v>99.38</v>
          </cell>
        </row>
        <row r="12004">
          <cell r="A12004">
            <v>7193</v>
          </cell>
          <cell r="B12004" t="str">
            <v xml:space="preserve">TELHA DE FIBROCIMENTO ONDULADA E = 8 MM, DE 1,83 X 1,10 M (SEM AMIANTO)                                                                                                                                                                                                                                                                                                                                                                                                                                   </v>
          </cell>
          <cell r="C12004" t="str">
            <v xml:space="preserve">UN    </v>
          </cell>
          <cell r="D12004">
            <v>111.88</v>
          </cell>
        </row>
        <row r="12005">
          <cell r="A12005">
            <v>7189</v>
          </cell>
          <cell r="B12005" t="str">
            <v xml:space="preserve">TELHA DE FIBROCIMENTO ONDULADA E = 8 MM, DE 2,44 X 1,10 M (SEM AMIANTO)                                                                                                                                                                                                                                                                                                                                                                                                                                   </v>
          </cell>
          <cell r="C12005" t="str">
            <v xml:space="preserve">UN    </v>
          </cell>
          <cell r="D12005">
            <v>130.02000000000001</v>
          </cell>
        </row>
        <row r="12006">
          <cell r="A12006">
            <v>34402</v>
          </cell>
          <cell r="B12006" t="str">
            <v xml:space="preserve">TELHA DE FIBROCIMENTO ONDULADA E = 8 MM, DE 3,66 X 1,10 M (SEM AMIANTO)                                                                                                                                                                                                                                                                                                                                                                                                                                   </v>
          </cell>
          <cell r="C12006" t="str">
            <v xml:space="preserve">UN    </v>
          </cell>
          <cell r="D12006">
            <v>183.56</v>
          </cell>
        </row>
        <row r="12007">
          <cell r="A12007">
            <v>7245</v>
          </cell>
          <cell r="B12007" t="str">
            <v xml:space="preserve">TELHA DE VIDRO TIPO FRANCESA, *39 X 23* CM                                                                                                                                                                                                                                                                                                                                                                                                                                                                </v>
          </cell>
          <cell r="C12007" t="str">
            <v xml:space="preserve">UN    </v>
          </cell>
          <cell r="D12007">
            <v>41.58</v>
          </cell>
        </row>
        <row r="12008">
          <cell r="A12008">
            <v>34425</v>
          </cell>
          <cell r="B12008" t="str">
            <v xml:space="preserve">TELHA ESTRUTURAL DE FIBROCIMENTO 1 ABA, DE 0,52 X 2,00 M (SEM AMIANTO)                                                                                                                                                                                                                                                                                                                                                                                                                                    </v>
          </cell>
          <cell r="C12008" t="str">
            <v xml:space="preserve">UN    </v>
          </cell>
          <cell r="D12008">
            <v>117.92</v>
          </cell>
        </row>
        <row r="12009">
          <cell r="A12009">
            <v>7223</v>
          </cell>
          <cell r="B12009" t="str">
            <v xml:space="preserve">TELHA ESTRUTURAL DE FIBROCIMENTO 1 ABA, DE 0,52 X 2,50 M (SEM AMIANTO)                                                                                                                                                                                                                                                                                                                                                                                                                                    </v>
          </cell>
          <cell r="C12009" t="str">
            <v xml:space="preserve">UN    </v>
          </cell>
          <cell r="D12009">
            <v>131.41</v>
          </cell>
        </row>
        <row r="12010">
          <cell r="A12010">
            <v>7234</v>
          </cell>
          <cell r="B12010" t="str">
            <v xml:space="preserve">TELHA ESTRUTURAL DE FIBROCIMENTO 1 ABA, DE 0,52 X 3,60 M (SEM AMIANTO)                                                                                                                                                                                                                                                                                                                                                                                                                                    </v>
          </cell>
          <cell r="C12010" t="str">
            <v xml:space="preserve">UN    </v>
          </cell>
          <cell r="D12010">
            <v>198.29</v>
          </cell>
        </row>
        <row r="12011">
          <cell r="A12011">
            <v>7224</v>
          </cell>
          <cell r="B12011" t="str">
            <v xml:space="preserve">TELHA ESTRUTURAL DE FIBROCIMENTO 1 ABA, DE 0,52 X 4,00 M (SEM AMIANTO)                                                                                                                                                                                                                                                                                                                                                                                                                                    </v>
          </cell>
          <cell r="C12011" t="str">
            <v xml:space="preserve">UN    </v>
          </cell>
          <cell r="D12011">
            <v>241.57</v>
          </cell>
        </row>
        <row r="12012">
          <cell r="A12012">
            <v>7225</v>
          </cell>
          <cell r="B12012" t="str">
            <v xml:space="preserve">TELHA ESTRUTURAL DE FIBROCIMENTO 1 ABA, DE 0,52 X 5,00 M (SEM AMIANTO)                                                                                                                                                                                                                                                                                                                                                                                                                                    </v>
          </cell>
          <cell r="C12012" t="str">
            <v xml:space="preserve">UN    </v>
          </cell>
          <cell r="D12012">
            <v>259.02999999999997</v>
          </cell>
        </row>
        <row r="12013">
          <cell r="A12013">
            <v>7226</v>
          </cell>
          <cell r="B12013" t="str">
            <v xml:space="preserve">TELHA ESTRUTURAL DE FIBROCIMENTO 1 ABA, DE 0,52 X 5,50 M (SEM AMIANTO)                                                                                                                                                                                                                                                                                                                                                                                                                                    </v>
          </cell>
          <cell r="C12013" t="str">
            <v xml:space="preserve">UN    </v>
          </cell>
          <cell r="D12013">
            <v>276.42</v>
          </cell>
        </row>
        <row r="12014">
          <cell r="A12014">
            <v>7227</v>
          </cell>
          <cell r="B12014" t="str">
            <v xml:space="preserve">TELHA ESTRUTURAL DE FIBROCIMENTO 1 ABA, DE 0,52 X 6,50 M (SEM AMIANTO)                                                                                                                                                                                                                                                                                                                                                                                                                                    </v>
          </cell>
          <cell r="C12014" t="str">
            <v xml:space="preserve">UN    </v>
          </cell>
          <cell r="D12014">
            <v>314.64</v>
          </cell>
        </row>
        <row r="12015">
          <cell r="A12015">
            <v>7212</v>
          </cell>
          <cell r="B12015" t="str">
            <v xml:space="preserve">TELHA ESTRUTURAL DE FIBROCIMENTO 1 ABA, DE 0,52 X 7,20 M (SEM AMIANTO)                                                                                                                                                                                                                                                                                                                                                                                                                                    </v>
          </cell>
          <cell r="C12015" t="str">
            <v xml:space="preserve">UN    </v>
          </cell>
          <cell r="D12015">
            <v>345.72</v>
          </cell>
        </row>
        <row r="12016">
          <cell r="A12016">
            <v>7229</v>
          </cell>
          <cell r="B12016" t="str">
            <v xml:space="preserve">TELHA ESTRUTURAL DE FIBROCIMENTO 2 ABAS, DE 1,00 X 3,00 M (SEM AMIANTO)                                                                                                                                                                                                                                                                                                                                                                                                                                   </v>
          </cell>
          <cell r="C12016" t="str">
            <v xml:space="preserve">UN    </v>
          </cell>
          <cell r="D12016">
            <v>219.14</v>
          </cell>
        </row>
        <row r="12017">
          <cell r="A12017">
            <v>7230</v>
          </cell>
          <cell r="B12017" t="str">
            <v xml:space="preserve">TELHA ESTRUTURAL DE FIBROCIMENTO 2 ABAS, DE 1,00 X 4,60 M (SEM AMIANTO)                                                                                                                                                                                                                                                                                                                                                                                                                                   </v>
          </cell>
          <cell r="C12017" t="str">
            <v xml:space="preserve">UN    </v>
          </cell>
          <cell r="D12017">
            <v>364.82</v>
          </cell>
        </row>
        <row r="12018">
          <cell r="A12018">
            <v>7231</v>
          </cell>
          <cell r="B12018" t="str">
            <v xml:space="preserve">TELHA ESTRUTURAL DE FIBROCIMENTO 2 ABAS, DE 1,00 X 6,00 M (SEM AMIANTO)                                                                                                                                                                                                                                                                                                                                                                                                                                   </v>
          </cell>
          <cell r="C12018" t="str">
            <v xml:space="preserve">UN    </v>
          </cell>
          <cell r="D12018">
            <v>517.53</v>
          </cell>
        </row>
        <row r="12019">
          <cell r="A12019">
            <v>7220</v>
          </cell>
          <cell r="B12019" t="str">
            <v xml:space="preserve">TELHA ESTRUTURAL DE FIBROCIMENTO 2 ABAS, DE 1,00 X 7,40 M (SEM AMIANTO)                                                                                                                                                                                                                                                                                                                                                                                                                                   </v>
          </cell>
          <cell r="C12019" t="str">
            <v xml:space="preserve">UN    </v>
          </cell>
          <cell r="D12019">
            <v>638.84</v>
          </cell>
        </row>
        <row r="12020">
          <cell r="A12020">
            <v>34447</v>
          </cell>
          <cell r="B12020" t="str">
            <v xml:space="preserve">TELHA ESTRUTURAL DE FIBROCIMENTO 2 ABAS, DE 1,00 X 8,20 M (SEM AMIANTO)                                                                                                                                                                                                                                                                                                                                                                                                                                   </v>
          </cell>
          <cell r="C12020" t="str">
            <v xml:space="preserve">UN    </v>
          </cell>
          <cell r="D12020">
            <v>714.31</v>
          </cell>
        </row>
        <row r="12021">
          <cell r="A12021">
            <v>7233</v>
          </cell>
          <cell r="B12021" t="str">
            <v xml:space="preserve">TELHA ESTRUTURAL DE FIBROCIMENTO 2 ABAS, DE 1,00 X 9,20 M (SEM AMIANTO)                                                                                                                                                                                                                                                                                                                                                                                                                                   </v>
          </cell>
          <cell r="C12021" t="str">
            <v xml:space="preserve">UN    </v>
          </cell>
          <cell r="D12021">
            <v>819.43</v>
          </cell>
        </row>
        <row r="12022">
          <cell r="A12022">
            <v>40740</v>
          </cell>
          <cell r="B12022" t="str">
            <v xml:space="preserve">TELHA GALVALUME COM ISOLAMENTO TERMOACUSTICO EM ESPUMA RIGIDA DE POLIURETANO (PU) INJETADO, ESPESSURA DE 30 MM, DENSIDADE DE 35 KG/M3, REVESTIMENTO EM TELHA TRAPEZOIDAL NAS DUAS FACES COM ESPESSURA DE 0,50 MM CADA, ACABAMENTO NATURAL (NAO INCLUI ACESSORIOS DE FIXACAO)                                                                                                                                                                                                                              </v>
          </cell>
          <cell r="C12022" t="str">
            <v xml:space="preserve">M2    </v>
          </cell>
          <cell r="D12022">
            <v>167.53</v>
          </cell>
        </row>
        <row r="12023">
          <cell r="A12023">
            <v>25007</v>
          </cell>
          <cell r="B12023" t="str">
            <v xml:space="preserve">TELHA ONDULADA EM ACO ZINCADO, ALTURA DE 17 MM, ESPESSURA DE 0,50 MM, LARGURA UTIL DE APROXIMADAMENTE 985 MM, SEM PINTURA                                                                                                                                                                                                                                                                                                                                                                                 </v>
          </cell>
          <cell r="C12023" t="str">
            <v xml:space="preserve">M2    </v>
          </cell>
          <cell r="D12023">
            <v>47.94</v>
          </cell>
        </row>
        <row r="12024">
          <cell r="A12024">
            <v>43071</v>
          </cell>
          <cell r="B12024" t="str">
            <v xml:space="preserve">TELHA TERMOISOLANTE REVESTIDA EM ACO GALVALUME, FACE SUPERIOR TRAPEZOIDAL E FACE INFERIOR PLANA (NAO INCLUI ACESSORIOS DE FIXACAO), REVEST COM ESPESSURA DE 0,50 MM, COM PRE-PINTURA DE COR BRANCA NAS DUAS FACES, NUCLEO EM POLIISOCIANURATO (PIR) COM ESPESSURA DE 50 MM                                                                                                                                                                                                                                </v>
          </cell>
          <cell r="C12024" t="str">
            <v xml:space="preserve">M2    </v>
          </cell>
          <cell r="D12024">
            <v>188.65</v>
          </cell>
        </row>
        <row r="12025">
          <cell r="A12025">
            <v>39520</v>
          </cell>
          <cell r="B12025" t="str">
            <v xml:space="preserve">TELHA TERMOISOLANTE REVESTIDA EM ACO GALVANIZADO, FACE SUPERIOR EM TELHA TRAPEZOIDAL E FACE INFERIOR EM CHAPA PLANA (SEM ACESSORIOS DE FIXACAO), REVESTIMENTO COM ESPESSURA DE 0,50 MM COM PRE-PINTURA NAS DUAS FACES, NUCLEO EM POLIESTIRENO (EPS) DE 30 MM                                                                                                                                                                                                                                              </v>
          </cell>
          <cell r="C12025" t="str">
            <v xml:space="preserve">M2    </v>
          </cell>
          <cell r="D12025">
            <v>153.9</v>
          </cell>
        </row>
        <row r="12026">
          <cell r="A12026">
            <v>39521</v>
          </cell>
          <cell r="B12026" t="str">
            <v xml:space="preserve">TELHA TERMOISOLANTE REVESTIDA EM ACO GALVANIZADO, FACE SUPERIOR EM TELHA TRAPEZOIDAL E FACE INFERIOR EM CHAPA PLANA (SEM ACESSORIOS DE FIXACAO), REVESTIMENTO COM ESPESSURA DE 0,50 MM COM PRE-PINTURA NAS DUAS FACES, NUCLEO EM POLIESTIRENO (EPS) DE 50 MM                                                                                                                                                                                                                                              </v>
          </cell>
          <cell r="C12026" t="str">
            <v xml:space="preserve">M2    </v>
          </cell>
          <cell r="D12026">
            <v>158.93</v>
          </cell>
        </row>
        <row r="12027">
          <cell r="A12027">
            <v>39522</v>
          </cell>
          <cell r="B12027" t="str">
            <v xml:space="preserve">TELHA TERMOISOLANTE REVESTIDA EM ACO GALVANIZADO, FACES SUPERIOR E INFERIOR EM TELHA TRAPEZOIDAL (SEM ACESSORIOS DE FIXACAO), REVESTIMENTO COM ESPESSURA DE 0,50 MM COM PRE-PINTURA NAS DUAS FACES, NUCLEO EM POLIESTIRENO (EPS) DE 50 MM                                                                                                                                                                                                                                                                 </v>
          </cell>
          <cell r="C12027" t="str">
            <v xml:space="preserve">M2    </v>
          </cell>
          <cell r="D12027">
            <v>164.11</v>
          </cell>
        </row>
        <row r="12028">
          <cell r="A12028">
            <v>7243</v>
          </cell>
          <cell r="B12028" t="str">
            <v xml:space="preserve">TELHA TRAPEZOIDAL EM ACO ZINCADO, SEM PINTURA, ALTURA DE APROXIMADAMENTE 40 MM, ESPESSURA DE 0,50 MM E LARGURA UTIL DE 980 MM                                                                                                                                                                                                                                                                                                                                                                             </v>
          </cell>
          <cell r="C12028" t="str">
            <v xml:space="preserve">M2    </v>
          </cell>
          <cell r="D12028">
            <v>50.09</v>
          </cell>
        </row>
        <row r="12029">
          <cell r="A12029">
            <v>11067</v>
          </cell>
          <cell r="B12029" t="str">
            <v xml:space="preserve">TELHA TRAPEZOIDAL EM ALUMINIO, ALTURA DE *38* MM E ESPESSURA DE 0,5 MM (LARGURA TOTAL DE 1056 MM E COMPRIMENTO DE 5000 MM)                                                                                                                                                                                                                                                                                                                                                                                </v>
          </cell>
          <cell r="C12029" t="str">
            <v xml:space="preserve">UN    </v>
          </cell>
          <cell r="D12029">
            <v>689.54</v>
          </cell>
        </row>
        <row r="12030">
          <cell r="A12030">
            <v>11068</v>
          </cell>
          <cell r="B12030" t="str">
            <v xml:space="preserve">TELHA TRAPEZOIDAL EM ALUMINIO, ALTURA DE *38* MM E ESPESSURA DE 0,7 MM (LARGURA TOTAL DE 1056 MM E COMPRIMENTO DE 5000 MM)                                                                                                                                                                                                                                                                                                                                                                                </v>
          </cell>
          <cell r="C12030" t="str">
            <v xml:space="preserve">UN    </v>
          </cell>
          <cell r="D12030">
            <v>871.12</v>
          </cell>
        </row>
        <row r="12031">
          <cell r="A12031">
            <v>7246</v>
          </cell>
          <cell r="B12031" t="str">
            <v xml:space="preserve">TELHA VIDRO TIPO CANAL OU COLONIAL, C = 46 A 50 CM                                                                                                                                                                                                                                                                                                                                                                                                                                                        </v>
          </cell>
          <cell r="C12031" t="str">
            <v xml:space="preserve">UN    </v>
          </cell>
          <cell r="D12031">
            <v>45.92</v>
          </cell>
        </row>
        <row r="12032">
          <cell r="A12032">
            <v>12869</v>
          </cell>
          <cell r="B12032" t="str">
            <v xml:space="preserve">TELHADOR / TELHADISTA (HORISTA)                                                                                                                                                                                                                                                                                                                                                                                                                                                                           </v>
          </cell>
          <cell r="C12032" t="str">
            <v xml:space="preserve">H     </v>
          </cell>
          <cell r="D12032">
            <v>20.399999999999999</v>
          </cell>
        </row>
        <row r="12033">
          <cell r="A12033">
            <v>41097</v>
          </cell>
          <cell r="B12033" t="str">
            <v xml:space="preserve">TELHADOR / TELHADISTA (MENSALISTA)                                                                                                                                                                                                                                                                                                                                                                                                                                                                        </v>
          </cell>
          <cell r="C12033" t="str">
            <v xml:space="preserve">MES   </v>
          </cell>
          <cell r="D12033">
            <v>3577.81</v>
          </cell>
        </row>
        <row r="12034">
          <cell r="A12034">
            <v>1574</v>
          </cell>
          <cell r="B12034" t="str">
            <v xml:space="preserve">TERMINAL A COMPRESSAO EM COBRE ESTANHADO PARA CABO 10 MM2, 1 FURO E 1 COMPRESSAO, PARA PARAFUSO DE FIXACAO M6                                                                                                                                                                                                                                                                                                                                                                                             </v>
          </cell>
          <cell r="C12034" t="str">
            <v xml:space="preserve">UN    </v>
          </cell>
          <cell r="D12034">
            <v>1.81</v>
          </cell>
        </row>
        <row r="12035">
          <cell r="A12035">
            <v>1581</v>
          </cell>
          <cell r="B12035" t="str">
            <v xml:space="preserve">TERMINAL A COMPRESSAO EM COBRE ESTANHADO PARA CABO 120 MM2, 1 FURO E 1 COMPRESSAO, PARA PARAFUSO DE FIXACAO M12                                                                                                                                                                                                                                                                                                                                                                                           </v>
          </cell>
          <cell r="C12035" t="str">
            <v xml:space="preserve">UN    </v>
          </cell>
          <cell r="D12035">
            <v>12.59</v>
          </cell>
        </row>
        <row r="12036">
          <cell r="A12036">
            <v>1575</v>
          </cell>
          <cell r="B12036" t="str">
            <v xml:space="preserve">TERMINAL A COMPRESSAO EM COBRE ESTANHADO PARA CABO 16 MM2, 1 FURO E 1 COMPRESSAO, PARA PARAFUSO DE FIXACAO M6                                                                                                                                                                                                                                                                                                                                                                                             </v>
          </cell>
          <cell r="C12036" t="str">
            <v xml:space="preserve">UN    </v>
          </cell>
          <cell r="D12036">
            <v>2.15</v>
          </cell>
        </row>
        <row r="12037">
          <cell r="A12037">
            <v>1570</v>
          </cell>
          <cell r="B12037" t="str">
            <v xml:space="preserve">TERMINAL A COMPRESSAO EM COBRE ESTANHADO PARA CABO 2,5 MM2, 1 FURO E 1 COMPRESSAO, PARA PARAFUSO DE FIXACAO M5                                                                                                                                                                                                                                                                                                                                                                                            </v>
          </cell>
          <cell r="C12037" t="str">
            <v xml:space="preserve">UN    </v>
          </cell>
          <cell r="D12037">
            <v>1.08</v>
          </cell>
        </row>
        <row r="12038">
          <cell r="A12038">
            <v>1576</v>
          </cell>
          <cell r="B12038" t="str">
            <v xml:space="preserve">TERMINAL A COMPRESSAO EM COBRE ESTANHADO PARA CABO 25 MM2, 1 FURO E 1 COMPRESSAO, PARA PARAFUSO DE FIXACAO M8                                                                                                                                                                                                                                                                                                                                                                                             </v>
          </cell>
          <cell r="C12038" t="str">
            <v xml:space="preserve">UN    </v>
          </cell>
          <cell r="D12038">
            <v>2.98</v>
          </cell>
        </row>
        <row r="12039">
          <cell r="A12039">
            <v>1577</v>
          </cell>
          <cell r="B12039" t="str">
            <v xml:space="preserve">TERMINAL A COMPRESSAO EM COBRE ESTANHADO PARA CABO 35 MM2, 1 FURO E 1 COMPRESSAO, PARA PARAFUSO DE FIXACAO M8                                                                                                                                                                                                                                                                                                                                                                                             </v>
          </cell>
          <cell r="C12039" t="str">
            <v xml:space="preserve">UN    </v>
          </cell>
          <cell r="D12039">
            <v>3.36</v>
          </cell>
        </row>
        <row r="12040">
          <cell r="A12040">
            <v>1571</v>
          </cell>
          <cell r="B12040" t="str">
            <v xml:space="preserve">TERMINAL A COMPRESSAO EM COBRE ESTANHADO PARA CABO 4 MM2, 1 FURO E 1 COMPRESSAO, PARA PARAFUSO DE FIXACAO M5                                                                                                                                                                                                                                                                                                                                                                                              </v>
          </cell>
          <cell r="C12040" t="str">
            <v xml:space="preserve">UN    </v>
          </cell>
          <cell r="D12040">
            <v>1.41</v>
          </cell>
        </row>
        <row r="12041">
          <cell r="A12041">
            <v>1578</v>
          </cell>
          <cell r="B12041" t="str">
            <v xml:space="preserve">TERMINAL A COMPRESSAO EM COBRE ESTANHADO PARA CABO 50 MM2, 1 FURO E 1 COMPRESSAO, PARA PARAFUSO DE FIXACAO M8                                                                                                                                                                                                                                                                                                                                                                                             </v>
          </cell>
          <cell r="C12041" t="str">
            <v xml:space="preserve">UN    </v>
          </cell>
          <cell r="D12041">
            <v>5.83</v>
          </cell>
        </row>
        <row r="12042">
          <cell r="A12042">
            <v>1573</v>
          </cell>
          <cell r="B12042" t="str">
            <v xml:space="preserve">TERMINAL A COMPRESSAO EM COBRE ESTANHADO PARA CABO 6 MM2, 1 FURO E 1 COMPRESSAO, PARA PARAFUSO DE FIXACAO M6                                                                                                                                                                                                                                                                                                                                                                                              </v>
          </cell>
          <cell r="C12042" t="str">
            <v xml:space="preserve">UN    </v>
          </cell>
          <cell r="D12042">
            <v>1.68</v>
          </cell>
        </row>
        <row r="12043">
          <cell r="A12043">
            <v>1579</v>
          </cell>
          <cell r="B12043" t="str">
            <v xml:space="preserve">TERMINAL A COMPRESSAO EM COBRE ESTANHADO PARA CABO 70 MM2, 1 FURO E 1 COMPRESSAO, PARA PARAFUSO DE FIXACAO M10                                                                                                                                                                                                                                                                                                                                                                                            </v>
          </cell>
          <cell r="C12043" t="str">
            <v xml:space="preserve">UN    </v>
          </cell>
          <cell r="D12043">
            <v>7.27</v>
          </cell>
        </row>
        <row r="12044">
          <cell r="A12044">
            <v>1580</v>
          </cell>
          <cell r="B12044" t="str">
            <v xml:space="preserve">TERMINAL A COMPRESSAO EM COBRE ESTANHADO PARA CABO 95 MM2, 1 FURO E 1 COMPRESSAO, PARA PARAFUSO DE FIXACAO M12                                                                                                                                                                                                                                                                                                                                                                                            </v>
          </cell>
          <cell r="C12044" t="str">
            <v xml:space="preserve">UN    </v>
          </cell>
          <cell r="D12044">
            <v>8.9499999999999993</v>
          </cell>
        </row>
        <row r="12045">
          <cell r="A12045">
            <v>39321</v>
          </cell>
          <cell r="B12045" t="str">
            <v xml:space="preserve">TERMINAL DE VENTILACAO, 100 MM, SERIE NORMAL, ESGOTO PREDIAL                                                                                                                                                                                                                                                                                                                                                                                                                                              </v>
          </cell>
          <cell r="C12045" t="str">
            <v xml:space="preserve">UN    </v>
          </cell>
          <cell r="D12045">
            <v>28.21</v>
          </cell>
        </row>
        <row r="12046">
          <cell r="A12046">
            <v>39319</v>
          </cell>
          <cell r="B12046" t="str">
            <v xml:space="preserve">TERMINAL DE VENTILACAO, 50 MM, SERIE NORMAL, ESGOTO PREDIAL                                                                                                                                                                                                                                                                                                                                                                                                                                               </v>
          </cell>
          <cell r="C12046" t="str">
            <v xml:space="preserve">UN    </v>
          </cell>
          <cell r="D12046">
            <v>11.74</v>
          </cell>
        </row>
        <row r="12047">
          <cell r="A12047">
            <v>39320</v>
          </cell>
          <cell r="B12047" t="str">
            <v xml:space="preserve">TERMINAL DE VENTILACAO, 75 MM, SERIE NORMAL, ESGOTO PREDIAL                                                                                                                                                                                                                                                                                                                                                                                                                                               </v>
          </cell>
          <cell r="C12047" t="str">
            <v xml:space="preserve">UN    </v>
          </cell>
          <cell r="D12047">
            <v>22.57</v>
          </cell>
        </row>
        <row r="12048">
          <cell r="A12048">
            <v>1591</v>
          </cell>
          <cell r="B12048" t="str">
            <v xml:space="preserve">TERMINAL METALICO A PRESSAO PARA 1 CABO DE 120 MM2, COM 1 FURO DE FIXACAO                                                                                                                                                                                                                                                                                                                                                                                                                                 </v>
          </cell>
          <cell r="C12048" t="str">
            <v xml:space="preserve">UN    </v>
          </cell>
          <cell r="D12048">
            <v>27.76</v>
          </cell>
        </row>
        <row r="12049">
          <cell r="A12049">
            <v>1547</v>
          </cell>
          <cell r="B12049" t="str">
            <v xml:space="preserve">TERMINAL METALICO A PRESSAO PARA 1 CABO DE 150 A 185 MM2, COM 2 FUROS PARA FIXACAO                                                                                                                                                                                                                                                                                                                                                                                                                        </v>
          </cell>
          <cell r="C12049" t="str">
            <v xml:space="preserve">UN    </v>
          </cell>
          <cell r="D12049">
            <v>145.44999999999999</v>
          </cell>
        </row>
        <row r="12050">
          <cell r="A12050">
            <v>38196</v>
          </cell>
          <cell r="B12050" t="str">
            <v xml:space="preserve">TERMINAL METALICO A PRESSAO PARA 1 CABO DE 150 MM2, COM 1 FURO DE FIXACAO                                                                                                                                                                                                                                                                                                                                                                                                                                 </v>
          </cell>
          <cell r="C12050" t="str">
            <v xml:space="preserve">UN    </v>
          </cell>
          <cell r="D12050">
            <v>28.33</v>
          </cell>
        </row>
        <row r="12051">
          <cell r="A12051">
            <v>1543</v>
          </cell>
          <cell r="B12051" t="str">
            <v xml:space="preserve">TERMINAL METALICO A PRESSAO PARA 1 CABO DE 16 A 25 MM2, COM 2 FUROS PARA FIXACAO                                                                                                                                                                                                                                                                                                                                                                                                                          </v>
          </cell>
          <cell r="C12051" t="str">
            <v xml:space="preserve">UN    </v>
          </cell>
          <cell r="D12051">
            <v>30.1</v>
          </cell>
        </row>
        <row r="12052">
          <cell r="A12052">
            <v>1585</v>
          </cell>
          <cell r="B12052" t="str">
            <v xml:space="preserve">TERMINAL METALICO A PRESSAO PARA 1 CABO DE 16 MM2, COM 1 FURO DE FIXACAO                                                                                                                                                                                                                                                                                                                                                                                                                                  </v>
          </cell>
          <cell r="C12052" t="str">
            <v xml:space="preserve">UN    </v>
          </cell>
          <cell r="D12052">
            <v>5.83</v>
          </cell>
        </row>
        <row r="12053">
          <cell r="A12053">
            <v>1593</v>
          </cell>
          <cell r="B12053" t="str">
            <v xml:space="preserve">TERMINAL METALICO A PRESSAO PARA 1 CABO DE 185 MM2, COM 1 FURO DE FIXACAO                                                                                                                                                                                                                                                                                                                                                                                                                                 </v>
          </cell>
          <cell r="C12053" t="str">
            <v xml:space="preserve">UN    </v>
          </cell>
          <cell r="D12053">
            <v>30.96</v>
          </cell>
        </row>
        <row r="12054">
          <cell r="A12054">
            <v>11838</v>
          </cell>
          <cell r="B12054" t="str">
            <v xml:space="preserve">TERMINAL METALICO A PRESSAO PARA 1 CABO DE 240 MM2, COM 1 FURO DE FIXACAO                                                                                                                                                                                                                                                                                                                                                                                                                                 </v>
          </cell>
          <cell r="C12054" t="str">
            <v xml:space="preserve">UN    </v>
          </cell>
          <cell r="D12054">
            <v>40.85</v>
          </cell>
        </row>
        <row r="12055">
          <cell r="A12055">
            <v>1594</v>
          </cell>
          <cell r="B12055" t="str">
            <v xml:space="preserve">TERMINAL METALICO A PRESSAO PARA 1 CABO DE 25 A 35 MM2, COM 2 FUROS PARA FIXACAO                                                                                                                                                                                                                                                                                                                                                                                                                          </v>
          </cell>
          <cell r="C12055" t="str">
            <v xml:space="preserve">UN    </v>
          </cell>
          <cell r="D12055">
            <v>41.3</v>
          </cell>
        </row>
        <row r="12056">
          <cell r="A12056">
            <v>1586</v>
          </cell>
          <cell r="B12056" t="str">
            <v xml:space="preserve">TERMINAL METALICO A PRESSAO PARA 1 CABO DE 25 MM2, COM 1 FURO DE FIXACAO                                                                                                                                                                                                                                                                                                                                                                                                                                  </v>
          </cell>
          <cell r="C12056" t="str">
            <v xml:space="preserve">UN    </v>
          </cell>
          <cell r="D12056">
            <v>7.38</v>
          </cell>
        </row>
        <row r="12057">
          <cell r="A12057">
            <v>11839</v>
          </cell>
          <cell r="B12057" t="str">
            <v xml:space="preserve">TERMINAL METALICO A PRESSAO PARA 1 CABO DE 300 MM2, COM 1 FURO DE FIXACAO                                                                                                                                                                                                                                                                                                                                                                                                                                 </v>
          </cell>
          <cell r="C12057" t="str">
            <v xml:space="preserve">UN    </v>
          </cell>
          <cell r="D12057">
            <v>59.44</v>
          </cell>
        </row>
        <row r="12058">
          <cell r="A12058">
            <v>1587</v>
          </cell>
          <cell r="B12058" t="str">
            <v xml:space="preserve">TERMINAL METALICO A PRESSAO PARA 1 CABO DE 35 MM2, COM 1 FURO DE FIXACAO                                                                                                                                                                                                                                                                                                                                                                                                                                  </v>
          </cell>
          <cell r="C12058" t="str">
            <v xml:space="preserve">UN    </v>
          </cell>
          <cell r="D12058">
            <v>7.51</v>
          </cell>
        </row>
        <row r="12059">
          <cell r="A12059">
            <v>1545</v>
          </cell>
          <cell r="B12059" t="str">
            <v xml:space="preserve">TERMINAL METALICO A PRESSAO PARA 1 CABO DE 50 A 70 MM2, COM 2 FUROS PARA FIXACAO                                                                                                                                                                                                                                                                                                                                                                                                                          </v>
          </cell>
          <cell r="C12059" t="str">
            <v xml:space="preserve">UN    </v>
          </cell>
          <cell r="D12059">
            <v>71.33</v>
          </cell>
        </row>
        <row r="12060">
          <cell r="A12060">
            <v>1588</v>
          </cell>
          <cell r="B12060" t="str">
            <v xml:space="preserve">TERMINAL METALICO A PRESSAO PARA 1 CABO DE 50 MM2, COM 1 FURO DE FIXACAO                                                                                                                                                                                                                                                                                                                                                                                                                                  </v>
          </cell>
          <cell r="C12060" t="str">
            <v xml:space="preserve">UN    </v>
          </cell>
          <cell r="D12060">
            <v>10.31</v>
          </cell>
        </row>
        <row r="12061">
          <cell r="A12061">
            <v>1535</v>
          </cell>
          <cell r="B12061" t="str">
            <v xml:space="preserve">TERMINAL METALICO A PRESSAO PARA 1 CABO DE 6 A 10 MM2, COM 1 FURO DE FIXACAO                                                                                                                                                                                                                                                                                                                                                                                                                              </v>
          </cell>
          <cell r="C12061" t="str">
            <v xml:space="preserve">UN    </v>
          </cell>
          <cell r="D12061">
            <v>5.94</v>
          </cell>
        </row>
        <row r="12062">
          <cell r="A12062">
            <v>1589</v>
          </cell>
          <cell r="B12062" t="str">
            <v xml:space="preserve">TERMINAL METALICO A PRESSAO PARA 1 CABO DE 70 MM2, COM 1 FURO DE FIXACAO                                                                                                                                                                                                                                                                                                                                                                                                                                  </v>
          </cell>
          <cell r="C12062" t="str">
            <v xml:space="preserve">UN    </v>
          </cell>
          <cell r="D12062">
            <v>10.63</v>
          </cell>
        </row>
        <row r="12063">
          <cell r="A12063">
            <v>1546</v>
          </cell>
          <cell r="B12063" t="str">
            <v xml:space="preserve">TERMINAL METALICO A PRESSAO PARA 1 CABO DE 95 A 120 MM2, COM 2 FUROS PARA FIXACAO                                                                                                                                                                                                                                                                                                                                                                                                                         </v>
          </cell>
          <cell r="C12063" t="str">
            <v xml:space="preserve">UN    </v>
          </cell>
          <cell r="D12063">
            <v>120.36</v>
          </cell>
        </row>
        <row r="12064">
          <cell r="A12064">
            <v>1590</v>
          </cell>
          <cell r="B12064" t="str">
            <v xml:space="preserve">TERMINAL METALICO A PRESSAO PARA 1 CABO DE 95 MM2, COM 1 FURO DE FIXACAO                                                                                                                                                                                                                                                                                                                                                                                                                                  </v>
          </cell>
          <cell r="C12064" t="str">
            <v xml:space="preserve">UN    </v>
          </cell>
          <cell r="D12064">
            <v>18.72</v>
          </cell>
        </row>
        <row r="12065">
          <cell r="A12065">
            <v>1542</v>
          </cell>
          <cell r="B12065" t="str">
            <v xml:space="preserve">TERMINAL METALICO A PRESSAO 1 CABO, PARA CABOS DE 4 A 10 MM2, COM 2 FUROS PARA FIXACAO                                                                                                                                                                                                                                                                                                                                                                                                                    </v>
          </cell>
          <cell r="C12065" t="str">
            <v xml:space="preserve">UN    </v>
          </cell>
          <cell r="D12065">
            <v>24.8</v>
          </cell>
        </row>
        <row r="12066">
          <cell r="A12066">
            <v>38415</v>
          </cell>
          <cell r="B12066" t="str">
            <v xml:space="preserve">TERMOFUSORA PARA TUBOS E CONEXOES EM PPR COM DIAMETROS DE 20 A 63 MM, POTENCIA DE 800 W, TENSAO 220 V                                                                                                                                                                                                                                                                                                                                                                                                     </v>
          </cell>
          <cell r="C12066" t="str">
            <v xml:space="preserve">UN    </v>
          </cell>
          <cell r="D12066">
            <v>948.45</v>
          </cell>
        </row>
        <row r="12067">
          <cell r="A12067">
            <v>38414</v>
          </cell>
          <cell r="B12067" t="str">
            <v xml:space="preserve">TERMOFUSORA PARA TUBOS E CONEXOES EM PPR COM DIAMETROS DE 75 A 110 MM, POTENCIA DE *1100* W, TENSAO 220 V                                                                                                                                                                                                                                                                                                                                                                                                 </v>
          </cell>
          <cell r="C12067" t="str">
            <v xml:space="preserve">UN    </v>
          </cell>
          <cell r="D12067">
            <v>1331.15</v>
          </cell>
        </row>
        <row r="12068">
          <cell r="A12068">
            <v>38128</v>
          </cell>
          <cell r="B12068" t="str">
            <v xml:space="preserve">TERRA VEGETAL (ENSACADA)                                                                                                                                                                                                                                                                                                                                                                                                                                                                                  </v>
          </cell>
          <cell r="C12068" t="str">
            <v xml:space="preserve">KG    </v>
          </cell>
          <cell r="D12068">
            <v>0.88</v>
          </cell>
        </row>
        <row r="12069">
          <cell r="A12069">
            <v>7253</v>
          </cell>
          <cell r="B12069" t="str">
            <v xml:space="preserve">TERRA VEGETAL (GRANEL)                                                                                                                                                                                                                                                                                                                                                                                                                                                                                    </v>
          </cell>
          <cell r="C12069" t="str">
            <v xml:space="preserve">M3    </v>
          </cell>
          <cell r="D12069">
            <v>188.57</v>
          </cell>
        </row>
        <row r="12070">
          <cell r="A12070">
            <v>4806</v>
          </cell>
          <cell r="B12070" t="str">
            <v xml:space="preserve">TESTEIRA ANTIDERRAPANTE PARA PISO VINILICO *5 X 2,5* CM, E = 2 MM                                                                                                                                                                                                                                                                                                                                                                                                                                         </v>
          </cell>
          <cell r="C12070" t="str">
            <v xml:space="preserve">M     </v>
          </cell>
          <cell r="D12070">
            <v>14.69</v>
          </cell>
        </row>
        <row r="12071">
          <cell r="A12071">
            <v>34401</v>
          </cell>
          <cell r="B12071" t="str">
            <v xml:space="preserve">TIJOLO CERAMICO LAMINADO DE *5,5 X 11 X 23* CM (L X A X C), COM 21 FUROS                                                                                                                                                                                                                                                                                                                                                                                                                                  </v>
          </cell>
          <cell r="C12071" t="str">
            <v xml:space="preserve">UN    </v>
          </cell>
          <cell r="D12071">
            <v>1.1499999999999999</v>
          </cell>
        </row>
        <row r="12072">
          <cell r="A12072">
            <v>7260</v>
          </cell>
          <cell r="B12072" t="str">
            <v xml:space="preserve">TIJOLO CERAMICO MACICO APARENTE DE *6 X 12 X 24* CM (L X A X C)                                                                                                                                                                                                                                                                                                                                                                                                                                           </v>
          </cell>
          <cell r="C12072" t="str">
            <v xml:space="preserve">UN    </v>
          </cell>
          <cell r="D12072">
            <v>1.55</v>
          </cell>
        </row>
        <row r="12073">
          <cell r="A12073">
            <v>7256</v>
          </cell>
          <cell r="B12073" t="str">
            <v xml:space="preserve">TIJOLO CERAMICO MACICO APARENTE 2 FUROS DE *6,5 X 10 X 20* CM (L X A X C)                                                                                                                                                                                                                                                                                                                                                                                                                                 </v>
          </cell>
          <cell r="C12073" t="str">
            <v xml:space="preserve">UN    </v>
          </cell>
          <cell r="D12073">
            <v>0.82</v>
          </cell>
        </row>
        <row r="12074">
          <cell r="A12074">
            <v>7258</v>
          </cell>
          <cell r="B12074" t="str">
            <v xml:space="preserve">TIJOLO CERAMICO MACICO COMUM DE *5 X 10 X 20* CM (L X A X C)                                                                                                                                                                                                                                                                                                                                                                                                                                              </v>
          </cell>
          <cell r="C12074" t="str">
            <v xml:space="preserve">UN    </v>
          </cell>
          <cell r="D12074">
            <v>0.4</v>
          </cell>
        </row>
        <row r="12075">
          <cell r="A12075">
            <v>34400</v>
          </cell>
          <cell r="B12075" t="str">
            <v xml:space="preserve">TIJOLO CERAMICO REFRATARIO DE *2,5 X 11,4 X 22,9* CM (L X A X C)                                                                                                                                                                                                                                                                                                                                                                                                                                          </v>
          </cell>
          <cell r="C12075" t="str">
            <v xml:space="preserve">UN    </v>
          </cell>
          <cell r="D12075">
            <v>3.2</v>
          </cell>
        </row>
        <row r="12076">
          <cell r="A12076">
            <v>10617</v>
          </cell>
          <cell r="B12076" t="str">
            <v xml:space="preserve">TIJOLO CERAMICO REFRATARIO DE *6,3 X 11,4 X 22,9* CM (L X A X C)                                                                                                                                                                                                                                                                                                                                                                                                                                          </v>
          </cell>
          <cell r="C12076" t="str">
            <v xml:space="preserve">UN    </v>
          </cell>
          <cell r="D12076">
            <v>4.13</v>
          </cell>
        </row>
        <row r="12077">
          <cell r="A12077">
            <v>44261</v>
          </cell>
          <cell r="B12077" t="str">
            <v xml:space="preserve">TIL CONDOMINIAL, PVC, DN 100 X 100 MM, PARA REDE COLETORA DE ESGOTO                                                                                                                                                                                                                                                                                                                                                                                                                                       </v>
          </cell>
          <cell r="C12077" t="str">
            <v xml:space="preserve">UN    </v>
          </cell>
          <cell r="D12077">
            <v>187.42</v>
          </cell>
        </row>
        <row r="12078">
          <cell r="A12078">
            <v>7274</v>
          </cell>
          <cell r="B12078" t="str">
            <v xml:space="preserve">TIL PARA LIGACAO PREDIAL, EM PVC, JE, BBB, DN 100 X 100 MM, PARA REDE COLETORA ESGOTO                                                                                                                                                                                                                                                                                                                                                                                                                     </v>
          </cell>
          <cell r="C12078" t="str">
            <v xml:space="preserve">UN    </v>
          </cell>
          <cell r="D12078">
            <v>90.73</v>
          </cell>
        </row>
        <row r="12079">
          <cell r="A12079">
            <v>44326</v>
          </cell>
          <cell r="B12079" t="str">
            <v xml:space="preserve">TIL RADIAL, PVC, JE, BBB, DN 300 X 200 MM, PARA REDE COLETORA DE ESGOTO (NBR 10.569)                                                                                                                                                                                                                                                                                                                                                                                                                      </v>
          </cell>
          <cell r="C12079" t="str">
            <v xml:space="preserve">UN    </v>
          </cell>
          <cell r="D12079">
            <v>1959.63</v>
          </cell>
        </row>
        <row r="12080">
          <cell r="A12080">
            <v>154</v>
          </cell>
          <cell r="B12080" t="str">
            <v xml:space="preserve">TINTA / REVESTIMENTO A BASE DE RESINA EPOXI COM ALCATRAO, BICOMPONENTE                                                                                                                                                                                                                                                                                                                                                                                                                                    </v>
          </cell>
          <cell r="C12080" t="str">
            <v xml:space="preserve">L     </v>
          </cell>
          <cell r="D12080">
            <v>61.14</v>
          </cell>
        </row>
        <row r="12081">
          <cell r="A12081">
            <v>38121</v>
          </cell>
          <cell r="B12081" t="str">
            <v xml:space="preserve">TINTA A BASE DE RESINA ACRILICA EMULSIONADA EM AGUA, PARA SINALIZACAO HORIZONTAL VIARIA (NBR 13699:2012)                                                                                                                                                                                                                                                                                                                                                                                                  </v>
          </cell>
          <cell r="C12081" t="str">
            <v xml:space="preserve">L     </v>
          </cell>
          <cell r="D12081">
            <v>26.98</v>
          </cell>
        </row>
        <row r="12082">
          <cell r="A12082">
            <v>43776</v>
          </cell>
          <cell r="B12082" t="str">
            <v xml:space="preserve">TINTA A OLEO BRILHANTE, PARA MADEIRAS E METAIS                                                                                                                                                                                                                                                                                                                                                                                                                                                            </v>
          </cell>
          <cell r="C12082" t="str">
            <v xml:space="preserve">L     </v>
          </cell>
          <cell r="D12082">
            <v>28.03</v>
          </cell>
        </row>
        <row r="12083">
          <cell r="A12083">
            <v>7343</v>
          </cell>
          <cell r="B12083" t="str">
            <v xml:space="preserve">TINTA ACRILICA A BASE DE SOLVENTE, PARA SINALIZACAO HORIZONTAL VIARIA (NBR 11862)                                                                                                                                                                                                                                                                                                                                                                                                                         </v>
          </cell>
          <cell r="C12083" t="str">
            <v xml:space="preserve">L     </v>
          </cell>
          <cell r="D12083">
            <v>39.69</v>
          </cell>
        </row>
        <row r="12084">
          <cell r="A12084">
            <v>7348</v>
          </cell>
          <cell r="B12084" t="str">
            <v xml:space="preserve">TINTA ACRILICA PREMIUM PARA PISO                                                                                                                                                                                                                                                                                                                                                                                                                                                                          </v>
          </cell>
          <cell r="C12084" t="str">
            <v xml:space="preserve">L     </v>
          </cell>
          <cell r="D12084">
            <v>18.78</v>
          </cell>
        </row>
        <row r="12085">
          <cell r="A12085">
            <v>7313</v>
          </cell>
          <cell r="B12085" t="str">
            <v xml:space="preserve">TINTA ASFALTICA IMPERMEABILIZANTE DILUIDA EM SOLVENTE, PARA MATERIAIS CIMENTICIOS, METAL E MADEIRA                                                                                                                                                                                                                                                                                                                                                                                                        </v>
          </cell>
          <cell r="C12085" t="str">
            <v xml:space="preserve">L     </v>
          </cell>
          <cell r="D12085">
            <v>16.920000000000002</v>
          </cell>
        </row>
        <row r="12086">
          <cell r="A12086">
            <v>7319</v>
          </cell>
          <cell r="B12086" t="str">
            <v xml:space="preserve">TINTA ASFALTICA IMPERMEABILIZANTE DISPERSA EM AGUA, PARA MATERIAIS CIMENTICIOS                                                                                                                                                                                                                                                                                                                                                                                                                            </v>
          </cell>
          <cell r="C12086" t="str">
            <v xml:space="preserve">L     </v>
          </cell>
          <cell r="D12086">
            <v>9.68</v>
          </cell>
        </row>
        <row r="12087">
          <cell r="A12087">
            <v>7314</v>
          </cell>
          <cell r="B12087" t="str">
            <v xml:space="preserve">TINTA BORRACHA CLORADA, ACABAMENTO SEMIBRILHO, QUALQUER COR                                                                                                                                                                                                                                                                                                                                                                                                                                               </v>
          </cell>
          <cell r="C12087" t="str">
            <v xml:space="preserve">L     </v>
          </cell>
          <cell r="D12087">
            <v>94.32</v>
          </cell>
        </row>
        <row r="12088">
          <cell r="A12088">
            <v>7304</v>
          </cell>
          <cell r="B12088" t="str">
            <v xml:space="preserve">TINTA EPOXI BASE AGUA PREMIUM, BRANCA                                                                                                                                                                                                                                                                                                                                                                                                                                                                     </v>
          </cell>
          <cell r="C12088" t="str">
            <v xml:space="preserve">L     </v>
          </cell>
          <cell r="D12088">
            <v>83.08</v>
          </cell>
        </row>
        <row r="12089">
          <cell r="A12089">
            <v>43649</v>
          </cell>
          <cell r="B12089" t="str">
            <v xml:space="preserve">TINTA ESMALTE BASE AGUA PREMIUM ACETINADO                                                                                                                                                                                                                                                                                                                                                                                                                                                                 </v>
          </cell>
          <cell r="C12089" t="str">
            <v xml:space="preserve">L     </v>
          </cell>
          <cell r="D12089">
            <v>42.97</v>
          </cell>
        </row>
        <row r="12090">
          <cell r="A12090">
            <v>43650</v>
          </cell>
          <cell r="B12090" t="str">
            <v xml:space="preserve">TINTA ESMALTE BASE AGUA PREMIUM BRILHANTE                                                                                                                                                                                                                                                                                                                                                                                                                                                                 </v>
          </cell>
          <cell r="C12090" t="str">
            <v xml:space="preserve">L     </v>
          </cell>
          <cell r="D12090">
            <v>40.6</v>
          </cell>
        </row>
        <row r="12091">
          <cell r="A12091">
            <v>7311</v>
          </cell>
          <cell r="B12091" t="str">
            <v xml:space="preserve">TINTA ESMALTE SINTETICO PREMIUM ACETINADO                                                                                                                                                                                                                                                                                                                                                                                                                                                                 </v>
          </cell>
          <cell r="C12091" t="str">
            <v xml:space="preserve">L     </v>
          </cell>
          <cell r="D12091">
            <v>41.59</v>
          </cell>
        </row>
        <row r="12092">
          <cell r="A12092">
            <v>7292</v>
          </cell>
          <cell r="B12092" t="str">
            <v xml:space="preserve">TINTA ESMALTE SINTETICO PREMIUM BRILHANTE                                                                                                                                                                                                                                                                                                                                                                                                                                                                 </v>
          </cell>
          <cell r="C12092" t="str">
            <v xml:space="preserve">L     </v>
          </cell>
          <cell r="D12092">
            <v>40.270000000000003</v>
          </cell>
        </row>
        <row r="12093">
          <cell r="A12093">
            <v>7293</v>
          </cell>
          <cell r="B12093" t="str">
            <v xml:space="preserve">TINTA ESMALTE SINTETICO PREMIUM DE DUPLA ACAO GRAFITE FOSCO PARA SUPERFICIES METALICAS FERROSAS                                                                                                                                                                                                                                                                                                                                                                                                           </v>
          </cell>
          <cell r="C12093" t="str">
            <v xml:space="preserve">L     </v>
          </cell>
          <cell r="D12093">
            <v>44.55</v>
          </cell>
        </row>
        <row r="12094">
          <cell r="A12094">
            <v>7306</v>
          </cell>
          <cell r="B12094" t="str">
            <v xml:space="preserve">TINTA ESMALTE SINTETICO PREMIUM DE EFEITO PROTETOR DE SUPERFICIE METALICA ALUMINIO                                                                                                                                                                                                                                                                                                                                                                                                                        </v>
          </cell>
          <cell r="C12094" t="str">
            <v xml:space="preserve">L     </v>
          </cell>
          <cell r="D12094">
            <v>49.17</v>
          </cell>
        </row>
        <row r="12095">
          <cell r="A12095">
            <v>7288</v>
          </cell>
          <cell r="B12095" t="str">
            <v xml:space="preserve">TINTA ESMALTE SINTETICO PREMIUM FOSCO                                                                                                                                                                                                                                                                                                                                                                                                                                                                     </v>
          </cell>
          <cell r="C12095" t="str">
            <v xml:space="preserve">L     </v>
          </cell>
          <cell r="D12095">
            <v>40.82</v>
          </cell>
        </row>
        <row r="12096">
          <cell r="A12096">
            <v>43625</v>
          </cell>
          <cell r="B12096" t="str">
            <v xml:space="preserve">TINTA ESMALTE SINTETICO STANDARD ACETINADO                                                                                                                                                                                                                                                                                                                                                                                                                                                                </v>
          </cell>
          <cell r="C12096" t="str">
            <v xml:space="preserve">L     </v>
          </cell>
          <cell r="D12096">
            <v>32.96</v>
          </cell>
        </row>
        <row r="12097">
          <cell r="A12097">
            <v>43647</v>
          </cell>
          <cell r="B12097" t="str">
            <v xml:space="preserve">TINTA ESMALTE SINTETICO STANDARD BRILHANTE                                                                                                                                                                                                                                                                                                                                                                                                                                                                </v>
          </cell>
          <cell r="C12097" t="str">
            <v xml:space="preserve">L     </v>
          </cell>
          <cell r="D12097">
            <v>29.94</v>
          </cell>
        </row>
        <row r="12098">
          <cell r="A12098">
            <v>43648</v>
          </cell>
          <cell r="B12098" t="str">
            <v xml:space="preserve">TINTA ESMALTE SINTETICO STANDARD FOSCO                                                                                                                                                                                                                                                                                                                                                                                                                                                                    </v>
          </cell>
          <cell r="C12098" t="str">
            <v xml:space="preserve">L     </v>
          </cell>
          <cell r="D12098">
            <v>28.89</v>
          </cell>
        </row>
        <row r="12099">
          <cell r="A12099">
            <v>35693</v>
          </cell>
          <cell r="B12099" t="str">
            <v xml:space="preserve">TINTA LATEX ACRILICA ECONOMICA, COR BRANCA                                                                                                                                                                                                                                                                                                                                                                                                                                                                </v>
          </cell>
          <cell r="C12099" t="str">
            <v xml:space="preserve">L     </v>
          </cell>
          <cell r="D12099">
            <v>11.68</v>
          </cell>
        </row>
        <row r="12100">
          <cell r="A12100">
            <v>7356</v>
          </cell>
          <cell r="B12100" t="str">
            <v xml:space="preserve">TINTA LATEX ACRILICA PREMIUM, COR BRANCO FOSCO                                                                                                                                                                                                                                                                                                                                                                                                                                                            </v>
          </cell>
          <cell r="C12100" t="str">
            <v xml:space="preserve">L     </v>
          </cell>
          <cell r="D12100">
            <v>28</v>
          </cell>
        </row>
        <row r="12101">
          <cell r="A12101">
            <v>35692</v>
          </cell>
          <cell r="B12101" t="str">
            <v xml:space="preserve">TINTA LATEX ACRILICA STANDARD, COR BRANCA                                                                                                                                                                                                                                                                                                                                                                                                                                                                 </v>
          </cell>
          <cell r="C12101" t="str">
            <v xml:space="preserve">L     </v>
          </cell>
          <cell r="D12101">
            <v>18.32</v>
          </cell>
        </row>
        <row r="12102">
          <cell r="A12102">
            <v>43624</v>
          </cell>
          <cell r="B12102" t="str">
            <v xml:space="preserve">TINTA LATEX ACRILICA SUPER PREMIUM, COR BRANCO FOSCO                                                                                                                                                                                                                                                                                                                                                                                                                                                      </v>
          </cell>
          <cell r="C12102" t="str">
            <v xml:space="preserve">L     </v>
          </cell>
          <cell r="D12102">
            <v>34.130000000000003</v>
          </cell>
        </row>
        <row r="12103">
          <cell r="A12103">
            <v>7342</v>
          </cell>
          <cell r="B12103" t="str">
            <v xml:space="preserve">TINTA MINERAL IMPERMEAVEL EM PO, BRANCA                                                                                                                                                                                                                                                                                                                                                                                                                                                                   </v>
          </cell>
          <cell r="C12103" t="str">
            <v xml:space="preserve">KG    </v>
          </cell>
          <cell r="D12103">
            <v>1.85</v>
          </cell>
        </row>
        <row r="12104">
          <cell r="A12104">
            <v>7350</v>
          </cell>
          <cell r="B12104" t="str">
            <v xml:space="preserve">TINTA/RESINA ACRILICA PREMIUM PARA CERAMICA, PEDRAS E OUTROS                                                                                                                                                                                                                                                                                                                                                                                                                                              </v>
          </cell>
          <cell r="C12104" t="str">
            <v xml:space="preserve">L     </v>
          </cell>
          <cell r="D12104">
            <v>40.42</v>
          </cell>
        </row>
        <row r="12105">
          <cell r="A12105">
            <v>39574</v>
          </cell>
          <cell r="B12105" t="str">
            <v xml:space="preserve">TIRANTE COM ELO, EM ARAME GALVANIZADO RIGIDO, NUMERO 10, COMPRIMENTO 2000 MM, PARA PENDURAL DE FORRO REMOVIVEL                                                                                                                                                                                                                                                                                                                                                                                            </v>
          </cell>
          <cell r="C12105" t="str">
            <v xml:space="preserve">UN    </v>
          </cell>
          <cell r="D12105">
            <v>3.21</v>
          </cell>
        </row>
        <row r="12106">
          <cell r="A12106">
            <v>11060</v>
          </cell>
          <cell r="B12106" t="str">
            <v xml:space="preserve">TIRANTE EM FERRO GALVANIZADO PARA CONTRAVENTAMENTO DE TELHA CANALETE 90, 1/4" X 400 MM                                                                                                                                                                                                                                                                                                                                                                                                                    </v>
          </cell>
          <cell r="C12106" t="str">
            <v xml:space="preserve">UN    </v>
          </cell>
          <cell r="D12106">
            <v>46.54</v>
          </cell>
        </row>
        <row r="12107">
          <cell r="A12107">
            <v>37401</v>
          </cell>
          <cell r="B12107" t="str">
            <v xml:space="preserve">TOALHEIRO PLASTICO TIPO DISPENSER PARA PAPEL TOALHA INTERFOLHADO                                                                                                                                                                                                                                                                                                                                                                                                                                          </v>
          </cell>
          <cell r="C12107" t="str">
            <v xml:space="preserve">UN    </v>
          </cell>
          <cell r="D12107">
            <v>70.599999999999994</v>
          </cell>
        </row>
        <row r="12108">
          <cell r="A12108">
            <v>7525</v>
          </cell>
          <cell r="B12108" t="str">
            <v xml:space="preserve">TOMADA INDUSTRIAL DE EMBUTIR 3P+T 30 A, 440 V, COM TRAVA, COM PLACA                                                                                                                                                                                                                                                                                                                                                                                                                                       </v>
          </cell>
          <cell r="C12108" t="str">
            <v xml:space="preserve">UN    </v>
          </cell>
          <cell r="D12108">
            <v>56.13</v>
          </cell>
        </row>
        <row r="12109">
          <cell r="A12109">
            <v>7524</v>
          </cell>
          <cell r="B12109" t="str">
            <v xml:space="preserve">TOMADA INDUSTRIAL DE EMBUTIR 3P+T 30 A, 440 V, COM TRAVA, SEM PLACA                                                                                                                                                                                                                                                                                                                                                                                                                                       </v>
          </cell>
          <cell r="C12109" t="str">
            <v xml:space="preserve">UN    </v>
          </cell>
          <cell r="D12109">
            <v>52.89</v>
          </cell>
        </row>
        <row r="12110">
          <cell r="A12110">
            <v>38105</v>
          </cell>
          <cell r="B12110" t="str">
            <v xml:space="preserve">TOMADA PARA ANTENA DE TV, CABO COAXIAL DE 9 MM (APENAS MODULO)                                                                                                                                                                                                                                                                                                                                                                                                                                            </v>
          </cell>
          <cell r="C12110" t="str">
            <v xml:space="preserve">UN    </v>
          </cell>
          <cell r="D12110">
            <v>13.59</v>
          </cell>
        </row>
        <row r="12111">
          <cell r="A12111">
            <v>38084</v>
          </cell>
          <cell r="B12111" t="str">
            <v xml:space="preserve">TOMADA PARA ANTENA DE TV, CABO COAXIAL DE 9 MM, CONJUNTO MONTADO PARA EMBUTIR 4" X 2" (PLACA + SUPORTE + MODULO)                                                                                                                                                                                                                                                                                                                                                                                          </v>
          </cell>
          <cell r="C12111" t="str">
            <v xml:space="preserve">UN    </v>
          </cell>
          <cell r="D12111">
            <v>19.3</v>
          </cell>
        </row>
        <row r="12112">
          <cell r="A12112">
            <v>38103</v>
          </cell>
          <cell r="B12112" t="str">
            <v xml:space="preserve">TOMADA RJ11, 2 FIOS (APENAS MODULO)                                                                                                                                                                                                                                                                                                                                                                                                                                                                       </v>
          </cell>
          <cell r="C12112" t="str">
            <v xml:space="preserve">UN    </v>
          </cell>
          <cell r="D12112">
            <v>20.399999999999999</v>
          </cell>
        </row>
        <row r="12113">
          <cell r="A12113">
            <v>38082</v>
          </cell>
          <cell r="B12113" t="str">
            <v xml:space="preserve">TOMADA RJ11, 2 FIOS, CONJUNTO MONTADO PARA EMBUTIR 4" X 2" (PLACA + SUPORTE + MODULO)                                                                                                                                                                                                                                                                                                                                                                                                                     </v>
          </cell>
          <cell r="C12113" t="str">
            <v xml:space="preserve">UN    </v>
          </cell>
          <cell r="D12113">
            <v>25.13</v>
          </cell>
        </row>
        <row r="12114">
          <cell r="A12114">
            <v>38104</v>
          </cell>
          <cell r="B12114" t="str">
            <v xml:space="preserve">TOMADA RJ45, 8 FIOS, CAT 5E (APENAS MODULO)                                                                                                                                                                                                                                                                                                                                                                                                                                                               </v>
          </cell>
          <cell r="C12114" t="str">
            <v xml:space="preserve">UN    </v>
          </cell>
          <cell r="D12114">
            <v>39.94</v>
          </cell>
        </row>
        <row r="12115">
          <cell r="A12115">
            <v>38083</v>
          </cell>
          <cell r="B12115" t="str">
            <v xml:space="preserve">TOMADA RJ45, 8 FIOS, CAT 5E, CONJUNTO MONTADO PARA EMBUTIR 4" X 2" (PLACA + SUPORTE + MODULO)                                                                                                                                                                                                                                                                                                                                                                                                             </v>
          </cell>
          <cell r="C12115" t="str">
            <v xml:space="preserve">UN    </v>
          </cell>
          <cell r="D12115">
            <v>44.34</v>
          </cell>
        </row>
        <row r="12116">
          <cell r="A12116">
            <v>38101</v>
          </cell>
          <cell r="B12116" t="str">
            <v xml:space="preserve">TOMADA 2P+T 10A, 250V (APENAS MODULO)                                                                                                                                                                                                                                                                                                                                                                                                                                                                     </v>
          </cell>
          <cell r="C12116" t="str">
            <v xml:space="preserve">UN    </v>
          </cell>
          <cell r="D12116">
            <v>9.6999999999999993</v>
          </cell>
        </row>
        <row r="12117">
          <cell r="A12117">
            <v>7528</v>
          </cell>
          <cell r="B12117" t="str">
            <v xml:space="preserve">TOMADA 2P+T 10A, 250V, CONJUNTO MONTADO PARA EMBUTIR 4" X 2" (PLACA + SUPORTE + MODULO)                                                                                                                                                                                                                                                                                                                                                                                                                   </v>
          </cell>
          <cell r="C12117" t="str">
            <v xml:space="preserve">UN    </v>
          </cell>
          <cell r="D12117">
            <v>11.4</v>
          </cell>
        </row>
        <row r="12118">
          <cell r="A12118">
            <v>12147</v>
          </cell>
          <cell r="B12118" t="str">
            <v xml:space="preserve">TOMADA 2P+T 10A, 250V, CONJUNTO MONTADO PARA SOBREPOR 4" X 2" (CAIXA + MODULO)                                                                                                                                                                                                                                                                                                                                                                                                                            </v>
          </cell>
          <cell r="C12118" t="str">
            <v xml:space="preserve">UN    </v>
          </cell>
          <cell r="D12118">
            <v>17.38</v>
          </cell>
        </row>
        <row r="12119">
          <cell r="A12119">
            <v>38075</v>
          </cell>
          <cell r="B12119" t="str">
            <v xml:space="preserve">TOMADA 2P+T 20A 250V, CONJUNTO MONTADO PARA EMBUTIR 4" X 2" (PLACA + SUPORTE + MODULO)                                                                                                                                                                                                                                                                                                                                                                                                                    </v>
          </cell>
          <cell r="C12119" t="str">
            <v xml:space="preserve">UN    </v>
          </cell>
          <cell r="D12119">
            <v>19.75</v>
          </cell>
        </row>
        <row r="12120">
          <cell r="A12120">
            <v>38102</v>
          </cell>
          <cell r="B12120" t="str">
            <v xml:space="preserve">TOMADA 2P+T 20A, 250V (APENAS MODULO)                                                                                                                                                                                                                                                                                                                                                                                                                                                                     </v>
          </cell>
          <cell r="C12120" t="str">
            <v xml:space="preserve">UN    </v>
          </cell>
          <cell r="D12120">
            <v>12.41</v>
          </cell>
        </row>
        <row r="12121">
          <cell r="A12121">
            <v>38076</v>
          </cell>
          <cell r="B12121" t="str">
            <v xml:space="preserve">TOMADAS (2 MODULOS) 2P+T 10A, 250V, CONJUNTO MONTADO PARA EMBUTIR 4" X 2" (PLACA + SUPORTE + MODULOS)                                                                                                                                                                                                                                                                                                                                                                                                     </v>
          </cell>
          <cell r="C12121" t="str">
            <v xml:space="preserve">UN    </v>
          </cell>
          <cell r="D12121">
            <v>22.14</v>
          </cell>
        </row>
        <row r="12122">
          <cell r="A12122">
            <v>7592</v>
          </cell>
          <cell r="B12122" t="str">
            <v xml:space="preserve">TOPOGRAFO (HORISTA)                                                                                                                                                                                                                                                                                                                                                                                                                                                                                       </v>
          </cell>
          <cell r="C12122" t="str">
            <v xml:space="preserve">H     </v>
          </cell>
          <cell r="D12122">
            <v>31.41</v>
          </cell>
        </row>
        <row r="12123">
          <cell r="A12123">
            <v>40820</v>
          </cell>
          <cell r="B12123" t="str">
            <v xml:space="preserve">TOPOGRAFO (MENSALISTA)                                                                                                                                                                                                                                                                                                                                                                                                                                                                                    </v>
          </cell>
          <cell r="C12123" t="str">
            <v xml:space="preserve">MES   </v>
          </cell>
          <cell r="D12123">
            <v>5503.43</v>
          </cell>
        </row>
        <row r="12124">
          <cell r="A12124">
            <v>11826</v>
          </cell>
          <cell r="B12124" t="str">
            <v xml:space="preserve">TORNEIRA DE BOIA BALAO METALICO, VAZAO TOTAL, PARA CAIXA D'AGUA, AGUA QUENTE, ROSCA 1/2 ", COM HASTE, TORNEIRA E BALAO METALICOS                                                                                                                                                                                                                                                                                                                                                                          </v>
          </cell>
          <cell r="C12124" t="str">
            <v xml:space="preserve">UN    </v>
          </cell>
          <cell r="D12124">
            <v>58.16</v>
          </cell>
        </row>
        <row r="12125">
          <cell r="A12125">
            <v>7606</v>
          </cell>
          <cell r="B12125" t="str">
            <v xml:space="preserve">TORNEIRA DE BOIA BALAO METALICO, VAZAO TOTAL, PARA CAIXA D'AGUA, AGUA QUENTE, ROSCA 3/4 ", COM HASTE, TORNEIRA E BALAO METALICOS                                                                                                                                                                                                                                                                                                                                                                          </v>
          </cell>
          <cell r="C12125" t="str">
            <v xml:space="preserve">UN    </v>
          </cell>
          <cell r="D12125">
            <v>69.94</v>
          </cell>
        </row>
        <row r="12126">
          <cell r="A12126">
            <v>11763</v>
          </cell>
          <cell r="B12126" t="str">
            <v xml:space="preserve">TORNEIRA DE BOIA CONVENCIONAL PARA CAIXA D'AGUA, AGUA FRIA, 1.1/2", COM HASTE E TORNEIRA METALICOS E BALAO PLASTICO                                                                                                                                                                                                                                                                                                                                                                                       </v>
          </cell>
          <cell r="C12126" t="str">
            <v xml:space="preserve">UN    </v>
          </cell>
          <cell r="D12126">
            <v>152.74</v>
          </cell>
        </row>
        <row r="12127">
          <cell r="A12127">
            <v>11764</v>
          </cell>
          <cell r="B12127" t="str">
            <v xml:space="preserve">TORNEIRA DE BOIA CONVENCIONAL PARA CAIXA D'AGUA, AGUA FRIA, 1.1/4", COM HASTE E TORNEIRA METALICOS E BALAO PLASTICO                                                                                                                                                                                                                                                                                                                                                                                       </v>
          </cell>
          <cell r="C12127" t="str">
            <v xml:space="preserve">UN    </v>
          </cell>
          <cell r="D12127">
            <v>125.32</v>
          </cell>
        </row>
        <row r="12128">
          <cell r="A12128">
            <v>11829</v>
          </cell>
          <cell r="B12128" t="str">
            <v xml:space="preserve">TORNEIRA DE BOIA CONVENCIONAL PARA CAIXA D'AGUA, AGUA FRIA, 1/2", COM HASTE E TORNEIRA METALICOS E BALAO PLASTICO                                                                                                                                                                                                                                                                                                                                                                                         </v>
          </cell>
          <cell r="C12128" t="str">
            <v xml:space="preserve">UN    </v>
          </cell>
          <cell r="D12128">
            <v>30.29</v>
          </cell>
        </row>
        <row r="12129">
          <cell r="A12129">
            <v>11830</v>
          </cell>
          <cell r="B12129" t="str">
            <v xml:space="preserve">TORNEIRA DE BOIA CONVENCIONAL PARA CAIXA D'AGUA, AGUA FRIA, 3/4", COM HASTE E TORNEIRA METALICOS E BALAO PLASTICO                                                                                                                                                                                                                                                                                                                                                                                         </v>
          </cell>
          <cell r="C12129" t="str">
            <v xml:space="preserve">UN    </v>
          </cell>
          <cell r="D12129">
            <v>32.700000000000003</v>
          </cell>
        </row>
        <row r="12130">
          <cell r="A12130">
            <v>11825</v>
          </cell>
          <cell r="B12130" t="str">
            <v xml:space="preserve">TORNEIRA DE BOIA CONVENCIONAL PARA CAIXA D'AGUA, 1", AGUA FRIA, COM HASTE E TORNEIRA METALICOS E BALAO PLASTICO                                                                                                                                                                                                                                                                                                                                                                                           </v>
          </cell>
          <cell r="C12130" t="str">
            <v xml:space="preserve">UN    </v>
          </cell>
          <cell r="D12130">
            <v>73.58</v>
          </cell>
        </row>
        <row r="12131">
          <cell r="A12131">
            <v>11767</v>
          </cell>
          <cell r="B12131" t="str">
            <v xml:space="preserve">TORNEIRA DE BOIA CONVENCIONAL PARA CAIXA D'AGUA, 2", AGUA FRIA, COM HASTE E TORNEIRA METALICOS E BALAO PLASTICO                                                                                                                                                                                                                                                                                                                                                                                           </v>
          </cell>
          <cell r="C12131" t="str">
            <v xml:space="preserve">UN    </v>
          </cell>
          <cell r="D12131">
            <v>195.98</v>
          </cell>
        </row>
        <row r="12132">
          <cell r="A12132">
            <v>11766</v>
          </cell>
          <cell r="B12132" t="str">
            <v xml:space="preserve">TORNEIRA DE BOIA VAZAO TOTAL PARA CAIXA D'AGUA, AGUA FRIA, BITOLA 1/2", COM HASTE E TORNEIRA METALICOS E BALAO PLASTICO                                                                                                                                                                                                                                                                                                                                                                                   </v>
          </cell>
          <cell r="C12132" t="str">
            <v xml:space="preserve">UN    </v>
          </cell>
          <cell r="D12132">
            <v>45.68</v>
          </cell>
        </row>
        <row r="12133">
          <cell r="A12133">
            <v>11765</v>
          </cell>
          <cell r="B12133" t="str">
            <v xml:space="preserve">TORNEIRA DE BOIA VAZAO TOTAL PARA CAIXA D'AGUA, AGUA FRIA, BITOLA 1", COM HASTE E TORNEIRA METALICOS E BALAO PLASTICO                                                                                                                                                                                                                                                                                                                                                                                     </v>
          </cell>
          <cell r="C12133" t="str">
            <v xml:space="preserve">UN    </v>
          </cell>
          <cell r="D12133">
            <v>83.52</v>
          </cell>
        </row>
        <row r="12134">
          <cell r="A12134">
            <v>11824</v>
          </cell>
          <cell r="B12134" t="str">
            <v xml:space="preserve">TORNEIRA DE BOIA VAZAO TOTAL PARA CAIXA D'AGUA, AGUA FRIA, BITOLA 3/4", COM HASTE E TORNEIRA METALICOS E BALAO PLASTICO                                                                                                                                                                                                                                                                                                                                                                                   </v>
          </cell>
          <cell r="C12134" t="str">
            <v xml:space="preserve">UN    </v>
          </cell>
          <cell r="D12134">
            <v>53.73</v>
          </cell>
        </row>
        <row r="12135">
          <cell r="A12135">
            <v>44045</v>
          </cell>
          <cell r="B12135" t="str">
            <v xml:space="preserve">TORNEIRA DE MESA PARA LAVATORIO, METALICA CROMADA, COM MISTURADOR MONOCOMANDO, BICA BAIXA                                                                                                                                                                                                                                                                                                                                                                                                                 </v>
          </cell>
          <cell r="C12135" t="str">
            <v xml:space="preserve">UN    </v>
          </cell>
          <cell r="D12135">
            <v>257.47000000000003</v>
          </cell>
        </row>
        <row r="12136">
          <cell r="A12136">
            <v>39702</v>
          </cell>
          <cell r="B12136" t="str">
            <v xml:space="preserve">TORNEIRA DE MESA PARA LAVATORIO, METALICA CROMADA, COM SENSOR DE APROXIMACAO ELETRICO, BIVOLT                                                                                                                                                                                                                                                                                                                                                                                                             </v>
          </cell>
          <cell r="C12136" t="str">
            <v xml:space="preserve">UN    </v>
          </cell>
          <cell r="D12136">
            <v>1709.98</v>
          </cell>
        </row>
        <row r="12137">
          <cell r="A12137">
            <v>13415</v>
          </cell>
          <cell r="B12137" t="str">
            <v xml:space="preserve">TORNEIRA DE MESA/BANCADA, PARA LAVATORIO, FIXA, METALICA CROMADA, PADRAO POPULAR, 1/2" OU 3/4" (REF 1193)                                                                                                                                                                                                                                                                                                                                                                                                 </v>
          </cell>
          <cell r="C12137" t="str">
            <v xml:space="preserve">UN    </v>
          </cell>
          <cell r="D12137">
            <v>56.14</v>
          </cell>
        </row>
        <row r="12138">
          <cell r="A12138">
            <v>7602</v>
          </cell>
          <cell r="B12138" t="str">
            <v xml:space="preserve">TORNEIRA DE METAL AMARELO, PARA TANQUE / JARDIM, DE PAREDE, COM BICO PLASTICO, CANO CURTO, AREA EXTERNA, PADRAO POPULAR / USO GERAL, 1/2" OU 3/4"                                                                                                                                                                                                                                                                                                                                                         </v>
          </cell>
          <cell r="C12138" t="str">
            <v xml:space="preserve">UN    </v>
          </cell>
          <cell r="D12138">
            <v>35.82</v>
          </cell>
        </row>
        <row r="12139">
          <cell r="A12139">
            <v>7603</v>
          </cell>
          <cell r="B12139" t="str">
            <v xml:space="preserve">TORNEIRA DE METAL AMARELO, PARA TANQUE / JARDIM, DE PAREDE, SEM BICO, CANO CURTO, PADRAO POPULAR / USO GERAL, 1/2" OU 3/4"                                                                                                                                                                                                                                                                                                                                                                                </v>
          </cell>
          <cell r="C12139" t="str">
            <v xml:space="preserve">UN    </v>
          </cell>
          <cell r="D12139">
            <v>30.39</v>
          </cell>
        </row>
        <row r="12140">
          <cell r="A12140">
            <v>11777</v>
          </cell>
          <cell r="B12140" t="str">
            <v xml:space="preserve">TORNEIRA ELETRICA DE PAREDE, PLASTICA, BICA ALTA, PARA COZINHA, 5500 W (110/220 V)                                                                                                                                                                                                                                                                                                                                                                                                                        </v>
          </cell>
          <cell r="C12140" t="str">
            <v xml:space="preserve">UN    </v>
          </cell>
          <cell r="D12140">
            <v>178.78</v>
          </cell>
        </row>
        <row r="12141">
          <cell r="A12141">
            <v>13417</v>
          </cell>
          <cell r="B12141" t="str">
            <v xml:space="preserve">TORNEIRA METALICA CROMADA CANO CURTO, SEM BICO, SEM AREJADOR, DE PAREDE, PARA TANQUE E USO GERAL, 1/2" OU 3/4"                                                                                                                                                                                                                                                                                                                                                                                            </v>
          </cell>
          <cell r="C12141" t="str">
            <v xml:space="preserve">UN    </v>
          </cell>
          <cell r="D12141">
            <v>73.11</v>
          </cell>
        </row>
        <row r="12142">
          <cell r="A12142">
            <v>36791</v>
          </cell>
          <cell r="B12142" t="str">
            <v xml:space="preserve">TORNEIRA METALICA CROMADA DE MESA PARA LAVATORIO, BICA ALTA, COM AREJADOR                                                                                                                                                                                                                                                                                                                                                                                                                                 </v>
          </cell>
          <cell r="C12142" t="str">
            <v xml:space="preserve">UN    </v>
          </cell>
          <cell r="D12142">
            <v>109.74</v>
          </cell>
        </row>
        <row r="12143">
          <cell r="A12143">
            <v>36795</v>
          </cell>
          <cell r="B12143" t="str">
            <v xml:space="preserve">TORNEIRA METALICA CROMADA DE MESA PARA LAVATORIO, COM SENSOR DE PRESENCA A PILHA, COM AREJADOR EMBUTIDO                                                                                                                                                                                                                                                                                                                                                                                                   </v>
          </cell>
          <cell r="C12143" t="str">
            <v xml:space="preserve">UN    </v>
          </cell>
          <cell r="D12143">
            <v>1387.49</v>
          </cell>
        </row>
        <row r="12144">
          <cell r="A12144">
            <v>36796</v>
          </cell>
          <cell r="B12144" t="str">
            <v xml:space="preserve">TORNEIRA METALICA CROMADA DE MESA, PARA LAVATORIO, TEMPORIZADA PRESSAO FECHAMENTO AUTOMATICO, BICA BAIXA                                                                                                                                                                                                                                                                                                                                                                                                  </v>
          </cell>
          <cell r="C12144" t="str">
            <v xml:space="preserve">UN    </v>
          </cell>
          <cell r="D12144">
            <v>115.3</v>
          </cell>
        </row>
        <row r="12145">
          <cell r="A12145">
            <v>36792</v>
          </cell>
          <cell r="B12145" t="str">
            <v xml:space="preserve">TORNEIRA METALICA CROMADA DE PAREDE LONGA PARA LAVATORIO, COM AREJADOR, ACIONAMENTO ALAVANCA, 1/4 DE VOLTA                                                                                                                                                                                                                                                                                                                                                                                                </v>
          </cell>
          <cell r="C12145" t="str">
            <v xml:space="preserve">UN    </v>
          </cell>
          <cell r="D12145">
            <v>146.05000000000001</v>
          </cell>
        </row>
        <row r="12146">
          <cell r="A12146">
            <v>11773</v>
          </cell>
          <cell r="B12146" t="str">
            <v xml:space="preserve">TORNEIRA METALICA CROMADA DE PAREDE, PARA COZINHA, BICA MOVEL, COM AREJADOR, 1/2" OU 3/4"                                                                                                                                                                                                                                                                                                                                                                                                                 </v>
          </cell>
          <cell r="C12146" t="str">
            <v xml:space="preserve">UN    </v>
          </cell>
          <cell r="D12146">
            <v>97.22</v>
          </cell>
        </row>
        <row r="12147">
          <cell r="A12147">
            <v>11762</v>
          </cell>
          <cell r="B12147" t="str">
            <v xml:space="preserve">TORNEIRA METALICA CROMADA PARA JARDIM / TANQUE, COM BICO PLASTICO, CANO LONGO, DE PAREDE, PADRAO POPULAR / USO GERAL, 1/2" OU 3/4"                                                                                                                                                                                                                                                                                                                                                                        </v>
          </cell>
          <cell r="C12147" t="str">
            <v xml:space="preserve">UN    </v>
          </cell>
          <cell r="D12147">
            <v>46.11</v>
          </cell>
        </row>
        <row r="12148">
          <cell r="A12148">
            <v>7604</v>
          </cell>
          <cell r="B12148" t="str">
            <v xml:space="preserve">TORNEIRA METALICA CROMADA PARA TANQUE / JARDIM, SEM BICO, CANO LONGO, DE PAREDE, PADRAO POPULAR / USO GERAL, 1/2" OU 3/4"                                                                                                                                                                                                                                                                                                                                                                                 </v>
          </cell>
          <cell r="C12148" t="str">
            <v xml:space="preserve">UN    </v>
          </cell>
          <cell r="D12148">
            <v>39.049999999999997</v>
          </cell>
        </row>
        <row r="12149">
          <cell r="A12149">
            <v>13984</v>
          </cell>
          <cell r="B12149" t="str">
            <v xml:space="preserve">TORNEIRA METALICA CROMADA, CANO CURTO, COM AREJADOR, SEM BICO PLASTICO, DE PAREDE, PARA USO GERAL, 1/2" OU 3/4"                                                                                                                                                                                                                                                                                                                                                                                           </v>
          </cell>
          <cell r="C12149" t="str">
            <v xml:space="preserve">UN    </v>
          </cell>
          <cell r="D12149">
            <v>56.75</v>
          </cell>
        </row>
        <row r="12150">
          <cell r="A12150">
            <v>11772</v>
          </cell>
          <cell r="B12150" t="str">
            <v xml:space="preserve">TORNEIRA METALICA CROMADA, DE MESA/BANCADA, PARA COZINHA, BICA MOVEL, COM AREJADOR, 1/2" OU 3/4"                                                                                                                                                                                                                                                                                                                                                                                                          </v>
          </cell>
          <cell r="C12150" t="str">
            <v xml:space="preserve">UN    </v>
          </cell>
          <cell r="D12150">
            <v>97.53</v>
          </cell>
        </row>
        <row r="12151">
          <cell r="A12151">
            <v>13983</v>
          </cell>
          <cell r="B12151" t="str">
            <v xml:space="preserve">TORNEIRA METALICA CROMADA, RETA, DE PAREDE, PARA COZINHA, COM AREJADOR, PADRAO POPULAR, 1/2" OU 3/4"                                                                                                                                                                                                                                                                                                                                                                                                      </v>
          </cell>
          <cell r="C12151" t="str">
            <v xml:space="preserve">UN    </v>
          </cell>
          <cell r="D12151">
            <v>73.86</v>
          </cell>
        </row>
        <row r="12152">
          <cell r="A12152">
            <v>13416</v>
          </cell>
          <cell r="B12152" t="str">
            <v xml:space="preserve">TORNEIRA METALICA CROMADA, RETA, DE PAREDE, PARA COZINHA, SEM BICO, SEM AREJADOR, PADRAO POPULAR, 1/2" OU 3/4"                                                                                                                                                                                                                                                                                                                                                                                            </v>
          </cell>
          <cell r="C12152" t="str">
            <v xml:space="preserve">UN    </v>
          </cell>
          <cell r="D12152">
            <v>65.599999999999994</v>
          </cell>
        </row>
        <row r="12153">
          <cell r="A12153">
            <v>40329</v>
          </cell>
          <cell r="B12153" t="str">
            <v xml:space="preserve">TORNEIRA PLASTICA DE BOIA CONVENCIONAL PARA CAIXA DE AGUA, AGUA FRIA, 3/4 ", COM HASTE METALICA E COM TORNEIRA E BALAO PLASTICOS (PADRAO POPULAR)                                                                                                                                                                                                                                                                                                                                                         </v>
          </cell>
          <cell r="C12153" t="str">
            <v xml:space="preserve">UN    </v>
          </cell>
          <cell r="D12153">
            <v>18.98</v>
          </cell>
        </row>
        <row r="12154">
          <cell r="A12154">
            <v>11823</v>
          </cell>
          <cell r="B12154" t="str">
            <v xml:space="preserve">TORNEIRA PLASTICA DE BOIA PARA CAIXA DE DESCARGA, 1/2", BALAO E TORNEIRA PLASTICOS, COM HASTE METALICA                                                                                                                                                                                                                                                                                                                                                                                                    </v>
          </cell>
          <cell r="C12154" t="str">
            <v xml:space="preserve">UN    </v>
          </cell>
          <cell r="D12154">
            <v>7.99</v>
          </cell>
        </row>
        <row r="12155">
          <cell r="A12155">
            <v>11822</v>
          </cell>
          <cell r="B12155" t="str">
            <v xml:space="preserve">TORNEIRA PLASTICA DE MESA, BICA MOVEL, PARA COZINHA 1/2"                                                                                                                                                                                                                                                                                                                                                                                                                                                  </v>
          </cell>
          <cell r="C12155" t="str">
            <v xml:space="preserve">UN    </v>
          </cell>
          <cell r="D12155">
            <v>26.7</v>
          </cell>
        </row>
        <row r="12156">
          <cell r="A12156">
            <v>11831</v>
          </cell>
          <cell r="B12156" t="str">
            <v xml:space="preserve">TORNEIRA PLASTICA PARA TANQUE 1/2" OU 3/4" COM BICO PARA MANGUEIRA                                                                                                                                                                                                                                                                                                                                                                                                                                        </v>
          </cell>
          <cell r="C12156" t="str">
            <v xml:space="preserve">UN    </v>
          </cell>
          <cell r="D12156">
            <v>16.07</v>
          </cell>
        </row>
        <row r="12157">
          <cell r="A12157">
            <v>7613</v>
          </cell>
          <cell r="B12157" t="str">
            <v xml:space="preserve">TRANSFORMADOR TRIFASICO DE DISTRIBUICAO, POTENCIA DE 1000 KVA, TENSAO NOMINAL DE 15 KV, TENSAO SECUNDARIA DE 220/127V, EM OLEO ISOLANTE TIPO MINERAL                                                                                                                                                                                                                                                                                                                                                      </v>
          </cell>
          <cell r="C12157" t="str">
            <v xml:space="preserve">UN    </v>
          </cell>
          <cell r="D12157">
            <v>125018.68</v>
          </cell>
        </row>
        <row r="12158">
          <cell r="A12158">
            <v>7619</v>
          </cell>
          <cell r="B12158" t="str">
            <v xml:space="preserve">TRANSFORMADOR TRIFASICO DE DISTRIBUICAO, POTENCIA DE 112,5 KVA, TENSAO NOMINAL DE 15 KV, TENSAO SECUNDARIA DE 220/127V, EM OLEO ISOLANTE TIPO MINERAL                                                                                                                                                                                                                                                                                                                                                     </v>
          </cell>
          <cell r="C12158" t="str">
            <v xml:space="preserve">UN    </v>
          </cell>
          <cell r="D12158">
            <v>19325.21</v>
          </cell>
        </row>
        <row r="12159">
          <cell r="A12159">
            <v>12076</v>
          </cell>
          <cell r="B12159" t="str">
            <v xml:space="preserve">TRANSFORMADOR TRIFASICO DE DISTRIBUICAO, POTENCIA DE 15 KVA, TENSAO NOMINAL DE 15 KV, TENSAO SECUNDARIA DE 220/127V, EM OLEO ISOLANTE TIPO MINERAL                                                                                                                                                                                                                                                                                                                                                        </v>
          </cell>
          <cell r="C12159" t="str">
            <v xml:space="preserve">UN    </v>
          </cell>
          <cell r="D12159">
            <v>8864.77</v>
          </cell>
        </row>
        <row r="12160">
          <cell r="A12160">
            <v>7614</v>
          </cell>
          <cell r="B12160" t="str">
            <v xml:space="preserve">TRANSFORMADOR TRIFASICO DE DISTRIBUICAO, POTENCIA DE 150 KVA, TENSAO NOMINAL DE 15 KV, TENSAO SECUNDARIA DE 220/127V, EM OLEO ISOLANTE TIPO MINERAL                                                                                                                                                                                                                                                                                                                                                       </v>
          </cell>
          <cell r="C12160" t="str">
            <v xml:space="preserve">UN    </v>
          </cell>
          <cell r="D12160">
            <v>24373.7</v>
          </cell>
        </row>
        <row r="12161">
          <cell r="A12161">
            <v>7618</v>
          </cell>
          <cell r="B12161" t="str">
            <v xml:space="preserve">TRANSFORMADOR TRIFASICO DE DISTRIBUICAO, POTENCIA DE 1500 KVA, TENSAO NOMINAL DE 15 KV, TENSAO SECUNDARIA DE 220/127V, EM OLEO ISOLANTE TIPO MINERAL                                                                                                                                                                                                                                                                                                                                                      </v>
          </cell>
          <cell r="C12161" t="str">
            <v xml:space="preserve">UN    </v>
          </cell>
          <cell r="D12161">
            <v>158081.76999999999</v>
          </cell>
        </row>
        <row r="12162">
          <cell r="A12162">
            <v>7620</v>
          </cell>
          <cell r="B12162" t="str">
            <v xml:space="preserve">TRANSFORMADOR TRIFASICO DE DISTRIBUICAO, POTENCIA DE 225 KVA, TENSAO NOMINAL DE 15 KV, TENSAO SECUNDARIA DE 220/127V, EM OLEO ISOLANTE TIPO MINERAL                                                                                                                                                                                                                                                                                                                                                       </v>
          </cell>
          <cell r="C12162" t="str">
            <v xml:space="preserve">UN    </v>
          </cell>
          <cell r="D12162">
            <v>34192.71</v>
          </cell>
        </row>
        <row r="12163">
          <cell r="A12163">
            <v>7610</v>
          </cell>
          <cell r="B12163" t="str">
            <v xml:space="preserve">TRANSFORMADOR TRIFASICO DE DISTRIBUICAO, POTENCIA DE 30 KVA, TENSAO NOMINAL DE 15 KV, TENSAO SECUNDARIA DE 220/127V, EM OLEO ISOLANTE TIPO MINERAL                                                                                                                                                                                                                                                                                                                                                        </v>
          </cell>
          <cell r="C12163" t="str">
            <v xml:space="preserve">UN    </v>
          </cell>
          <cell r="D12163">
            <v>10827.69</v>
          </cell>
        </row>
        <row r="12164">
          <cell r="A12164">
            <v>7615</v>
          </cell>
          <cell r="B12164" t="str">
            <v xml:space="preserve">TRANSFORMADOR TRIFASICO DE DISTRIBUICAO, POTENCIA DE 300 KVA, TENSAO NOMINAL DE 15 KV, TENSAO SECUNDARIA DE 220/127V, EM OLEO ISOLANTE TIPO MINERAL                                                                                                                                                                                                                                                                                                                                                       </v>
          </cell>
          <cell r="C12164" t="str">
            <v xml:space="preserve">UN    </v>
          </cell>
          <cell r="D12164">
            <v>39891.49</v>
          </cell>
        </row>
        <row r="12165">
          <cell r="A12165">
            <v>7617</v>
          </cell>
          <cell r="B12165" t="str">
            <v xml:space="preserve">TRANSFORMADOR TRIFASICO DE DISTRIBUICAO, POTENCIA DE 45 KVA, TENSAO NOMINAL DE 15 KV, TENSAO SECUNDARIA DE 220/127V, EM OLEO ISOLANTE TIPO MINERAL                                                                                                                                                                                                                                                                                                                                                        </v>
          </cell>
          <cell r="C12165" t="str">
            <v xml:space="preserve">UN    </v>
          </cell>
          <cell r="D12165">
            <v>12094.08</v>
          </cell>
        </row>
        <row r="12166">
          <cell r="A12166">
            <v>7616</v>
          </cell>
          <cell r="B12166" t="str">
            <v xml:space="preserve">TRANSFORMADOR TRIFASICO DE DISTRIBUICAO, POTENCIA DE 500 KVA, TENSAO NOMINAL DE 15 KV, TENSAO SECUNDARIA DE 220/127V, EM OLEO ISOLANTE TIPO MINERAL                                                                                                                                                                                                                                                                                                                                                       </v>
          </cell>
          <cell r="C12166" t="str">
            <v xml:space="preserve">UN    </v>
          </cell>
          <cell r="D12166">
            <v>65096.59</v>
          </cell>
        </row>
        <row r="12167">
          <cell r="A12167">
            <v>7611</v>
          </cell>
          <cell r="B12167" t="str">
            <v xml:space="preserve">TRANSFORMADOR TRIFASICO DE DISTRIBUICAO, POTENCIA DE 75 KVA, TENSAO NOMINAL DE 15 KV, TENSAO SECUNDARIA DE 220/127V, EM OLEO ISOLANTE TIPO MINERAL                                                                                                                                                                                                                                                                                                                                                        </v>
          </cell>
          <cell r="C12167" t="str">
            <v xml:space="preserve">UN    </v>
          </cell>
          <cell r="D12167">
            <v>15640</v>
          </cell>
        </row>
        <row r="12168">
          <cell r="A12168">
            <v>7612</v>
          </cell>
          <cell r="B12168" t="str">
            <v xml:space="preserve">TRANSFORMADOR TRIFASICO DE DISTRIBUICAO, POTENCIA DE 750 KVA, TENSAO NOMINAL DE 15 KV, TENSAO SECUNDARIA DE 220/127V, EM OLEO ISOLANTE TIPO MINERAL                                                                                                                                                                                                                                                                                                                                                       </v>
          </cell>
          <cell r="C12168" t="str">
            <v xml:space="preserve">UN    </v>
          </cell>
          <cell r="D12168">
            <v>89291.1</v>
          </cell>
        </row>
        <row r="12169">
          <cell r="A12169">
            <v>37371</v>
          </cell>
          <cell r="B12169" t="str">
            <v xml:space="preserve">TRANSPORTE - HORISTA (COLETADO CAIXA - ENCARGOS COMPLEMENTARES)                                                                                                                                                                                                                                                                                                                                                                                                                                           </v>
          </cell>
          <cell r="C12169" t="str">
            <v xml:space="preserve">H     </v>
          </cell>
          <cell r="D12169">
            <v>0.69</v>
          </cell>
        </row>
        <row r="12170">
          <cell r="A12170">
            <v>40861</v>
          </cell>
          <cell r="B12170" t="str">
            <v xml:space="preserve">TRANSPORTE - MENSALISTA (COLETADO CAIXA - ENCARGOS COMPLEMENTARES)                                                                                                                                                                                                                                                                                                                                                                                                                                        </v>
          </cell>
          <cell r="C12170" t="str">
            <v xml:space="preserve">MES   </v>
          </cell>
          <cell r="D12170">
            <v>129.91</v>
          </cell>
        </row>
        <row r="12171">
          <cell r="A12171">
            <v>36510</v>
          </cell>
          <cell r="B12171" t="str">
            <v xml:space="preserve">TRATOR DE ESTEIRAS, POTENCIA BRUTA DE 133 HP, PESO OPERACIONAL DE 14 T, COM LAMINA COM CAPACIDADE DE 3,00 M3                                                                                                                                                                                                                                                                                                                                                                                              </v>
          </cell>
          <cell r="C12171" t="str">
            <v xml:space="preserve">UN    </v>
          </cell>
          <cell r="D12171">
            <v>1113149.8</v>
          </cell>
        </row>
        <row r="12172">
          <cell r="A12172">
            <v>25020</v>
          </cell>
          <cell r="B12172" t="str">
            <v xml:space="preserve">TRATOR DE ESTEIRAS, POTENCIA BRUTA DE 347 HP, PESO OPERACIONAL DE 38,5 T, COM ESCARIFICADOR E LAMINA COM CAPACIDADE DE 4,70M3                                                                                                                                                                                                                                                                                                                                                                             </v>
          </cell>
          <cell r="C12172" t="str">
            <v xml:space="preserve">UN    </v>
          </cell>
          <cell r="D12172">
            <v>4585785.54</v>
          </cell>
        </row>
        <row r="12173">
          <cell r="A12173">
            <v>7622</v>
          </cell>
          <cell r="B12173" t="str">
            <v xml:space="preserve">TRATOR DE ESTEIRAS, POTENCIA DE 100 HP, PESO OPERACIONAL DE 9,4 T, COM LAMINA COM CAPACIDADE DE 2,19 M3                                                                                                                                                                                                                                                                                                                                                                                                   </v>
          </cell>
          <cell r="C12173" t="str">
            <v xml:space="preserve">UN    </v>
          </cell>
          <cell r="D12173">
            <v>1079918</v>
          </cell>
        </row>
        <row r="12174">
          <cell r="A12174">
            <v>7624</v>
          </cell>
          <cell r="B12174" t="str">
            <v xml:space="preserve">TRATOR DE ESTEIRAS, POTENCIA DE 150 HP, PESO OPERACIONAL DE 16,7 T, COM RODA MOTRIZ ELEVADA E LAMINA COM CONTATO DE 3,18M3                                                                                                                                                                                                                                                                                                                                                                                </v>
          </cell>
          <cell r="C12174" t="str">
            <v xml:space="preserve">UN    </v>
          </cell>
          <cell r="D12174">
            <v>1400000</v>
          </cell>
        </row>
        <row r="12175">
          <cell r="A12175">
            <v>7625</v>
          </cell>
          <cell r="B12175" t="str">
            <v xml:space="preserve">TRATOR DE ESTEIRAS, POTENCIA DE 170 HP, PESO OPERACIONAL DE 19 T, COM LAMINA COM CAPACIDADE DE 5,2 M3                                                                                                                                                                                                                                                                                                                                                                                                     </v>
          </cell>
          <cell r="C12175" t="str">
            <v xml:space="preserve">UN    </v>
          </cell>
          <cell r="D12175">
            <v>1391437.18</v>
          </cell>
        </row>
        <row r="12176">
          <cell r="A12176">
            <v>7623</v>
          </cell>
          <cell r="B12176" t="str">
            <v xml:space="preserve">TRATOR DE ESTEIRAS, POTENCIA DE 347 HP, PESO OPERACIONAL DE 38,5 T, COM LAMINA COM CAPACIDADE DE 8,70M3                                                                                                                                                                                                                                                                                                                                                                                                   </v>
          </cell>
          <cell r="C12176" t="str">
            <v xml:space="preserve">UN    </v>
          </cell>
          <cell r="D12176">
            <v>4585785.54</v>
          </cell>
        </row>
        <row r="12177">
          <cell r="A12177">
            <v>36508</v>
          </cell>
          <cell r="B12177" t="str">
            <v xml:space="preserve">TRATOR DE ESTEIRAS, POTENCIA NO VOLANTE DE 200 HP, PESO OPERACIONAL DE 20,1 T, COM RODA MOTRIZ ELEVADA E LAMINA COM CAPACIDADE DE 3,89 M3                                                                                                                                                                                                                                                                                                                                                                 </v>
          </cell>
          <cell r="C12177" t="str">
            <v xml:space="preserve">UN    </v>
          </cell>
          <cell r="D12177">
            <v>2062409.72</v>
          </cell>
        </row>
        <row r="12178">
          <cell r="A12178">
            <v>36509</v>
          </cell>
          <cell r="B12178" t="str">
            <v xml:space="preserve">TRATOR DE ESTEIRAS, POTENCIA 125 HP, PESO OPERACIONAL DE 12,9 T, COM LAMINA COM CAPACIDADE DE 2,7 M3                                                                                                                                                                                                                                                                                                                                                                                                      </v>
          </cell>
          <cell r="C12178" t="str">
            <v xml:space="preserve">UN    </v>
          </cell>
          <cell r="D12178">
            <v>1130275.1599999999</v>
          </cell>
        </row>
        <row r="12179">
          <cell r="A12179">
            <v>13238</v>
          </cell>
          <cell r="B12179" t="str">
            <v xml:space="preserve">TRATOR DE PNEUS COM POTENCIA DE 105 CV, TRACAO 4 X 4, PESO COM LASTRO DE 5775 KG                                                                                                                                                                                                                                                                                                                                                                                                                          </v>
          </cell>
          <cell r="C12179" t="str">
            <v xml:space="preserve">UN    </v>
          </cell>
          <cell r="D12179">
            <v>323242.96000000002</v>
          </cell>
        </row>
        <row r="12180">
          <cell r="A12180">
            <v>36511</v>
          </cell>
          <cell r="B12180" t="str">
            <v xml:space="preserve">TRATOR DE PNEUS COM POTENCIA DE 122 CV, TRACAO 4 X 4, PESO COM LASTRO DE 4510 KG                                                                                                                                                                                                                                                                                                                                                                                                                          </v>
          </cell>
          <cell r="C12180" t="str">
            <v xml:space="preserve">UN    </v>
          </cell>
          <cell r="D12180">
            <v>374551.37</v>
          </cell>
        </row>
        <row r="12181">
          <cell r="A12181">
            <v>36515</v>
          </cell>
          <cell r="B12181" t="str">
            <v xml:space="preserve">TRATOR DE PNEUS COM POTENCIA DE 15 CV, PESO COM LASTRO DE 1160 KG                                                                                                                                                                                                                                                                                                                                                                                                                                         </v>
          </cell>
          <cell r="C12181" t="str">
            <v xml:space="preserve">UN    </v>
          </cell>
          <cell r="D12181">
            <v>110313.06</v>
          </cell>
        </row>
        <row r="12182">
          <cell r="A12182">
            <v>10598</v>
          </cell>
          <cell r="B12182" t="str">
            <v xml:space="preserve">TRATOR DE PNEUS COM POTENCIA DE 50 CV, TRACAO 4 X 2, PESO COM LASTRO DE 2714 KG                                                                                                                                                                                                                                                                                                                                                                                                                           </v>
          </cell>
          <cell r="C12182" t="str">
            <v xml:space="preserve">UN    </v>
          </cell>
          <cell r="D12182">
            <v>178889.31</v>
          </cell>
        </row>
        <row r="12183">
          <cell r="A12183">
            <v>7640</v>
          </cell>
          <cell r="B12183" t="str">
            <v xml:space="preserve">TRATOR DE PNEUS COM POTENCIA DE 85 CV, TRACAO 4 X 4, PESO COM LASTRO DE 4675 KG                                                                                                                                                                                                                                                                                                                                                                                                                           </v>
          </cell>
          <cell r="C12183" t="str">
            <v xml:space="preserve">UN    </v>
          </cell>
          <cell r="D12183">
            <v>274500</v>
          </cell>
        </row>
        <row r="12184">
          <cell r="A12184">
            <v>36513</v>
          </cell>
          <cell r="B12184" t="str">
            <v xml:space="preserve">TRATOR DE PNEUS COM POTENCIA DE 85 CV, TURBO, PESO COM LASTRO DE 4900 KG                                                                                                                                                                                                                                                                                                                                                                                                                                  </v>
          </cell>
          <cell r="C12184" t="str">
            <v xml:space="preserve">UN    </v>
          </cell>
          <cell r="D12184">
            <v>264430.7</v>
          </cell>
        </row>
        <row r="12185">
          <cell r="A12185">
            <v>36514</v>
          </cell>
          <cell r="B12185" t="str">
            <v xml:space="preserve">TRATOR DE PNEUS COM POTENCIA DE 95 CV, TRACAO 4 X 4, PESO MAXIMO DE 5225 KG                                                                                                                                                                                                                                                                                                                                                                                                                               </v>
          </cell>
          <cell r="C12185" t="str">
            <v xml:space="preserve">UN    </v>
          </cell>
          <cell r="D12185">
            <v>295023.34000000003</v>
          </cell>
        </row>
        <row r="12186">
          <cell r="A12186">
            <v>11572</v>
          </cell>
          <cell r="B12186" t="str">
            <v xml:space="preserve">TRAVA / PRENDEDOR DE PORTA, EM LATAO CROMADO, MONTADO EM PISO                                                                                                                                                                                                                                                                                                                                                                                                                                             </v>
          </cell>
          <cell r="C12186" t="str">
            <v xml:space="preserve">UN    </v>
          </cell>
          <cell r="D12186">
            <v>30.16</v>
          </cell>
        </row>
        <row r="12187">
          <cell r="A12187">
            <v>36149</v>
          </cell>
          <cell r="B12187" t="str">
            <v xml:space="preserve">TRAVA-QUEDAS EM ACO PARA CORDA DE 12 MM, EXTENSOR DE 25 X 300 MM, COM MOSQUETAO TIPO GANCHO TRAVA DUPLA                                                                                                                                                                                                                                                                                                                                                                                                   </v>
          </cell>
          <cell r="C12187" t="str">
            <v xml:space="preserve">UN    </v>
          </cell>
          <cell r="D12187">
            <v>164.38</v>
          </cell>
        </row>
        <row r="12188">
          <cell r="A12188">
            <v>42407</v>
          </cell>
          <cell r="B12188" t="str">
            <v xml:space="preserve">TRELICA NERVURADA (ESPACADOR), ALTURA = 120,0 MM, DIAMETRO DOS BANZOS INFERIORES E SUPERIOR = 6,0 MM, DIAMETRO DA DIAGONAL = 4,2 MM                                                                                                                                                                                                                                                                                                                                                                       </v>
          </cell>
          <cell r="C12188" t="str">
            <v xml:space="preserve">M     </v>
          </cell>
          <cell r="D12188">
            <v>6.41</v>
          </cell>
        </row>
        <row r="12189">
          <cell r="A12189">
            <v>11581</v>
          </cell>
          <cell r="B12189" t="str">
            <v xml:space="preserve">TRILHO PANTOGRAFICO CONCAVO, TIPO U, EM ALUMINIO, COM DIMENSOES DE APROX *35 X 35* MM, PARA ROLDANA DE PORTA DE CORRER                                                                                                                                                                                                                                                                                                                                                                                    </v>
          </cell>
          <cell r="C12189" t="str">
            <v xml:space="preserve">M     </v>
          </cell>
          <cell r="D12189">
            <v>19.91</v>
          </cell>
        </row>
        <row r="12190">
          <cell r="A12190">
            <v>43605</v>
          </cell>
          <cell r="B12190" t="str">
            <v xml:space="preserve">TRILHO PANTOGRAFICO RETO, EM ALUMINIO, TIPO U, COM DIMENSOES DE *38 X 38* MM PARA PORTA DE CORRER                                                                                                                                                                                                                                                                                                                                                                                                         </v>
          </cell>
          <cell r="C12190" t="str">
            <v xml:space="preserve">M     </v>
          </cell>
          <cell r="D12190">
            <v>40.729999999999997</v>
          </cell>
        </row>
        <row r="12191">
          <cell r="A12191">
            <v>11580</v>
          </cell>
          <cell r="B12191" t="str">
            <v xml:space="preserve">TRILHO QUADRADO FRISADO PARA RODIZIO (VERGALHAO MACICO), EM ALUMINIO, COM DIMENSOES DE *6 X 6* MM                                                                                                                                                                                                                                                                                                                                                                                                         </v>
          </cell>
          <cell r="C12191" t="str">
            <v xml:space="preserve">M     </v>
          </cell>
          <cell r="D12191">
            <v>7.99</v>
          </cell>
        </row>
        <row r="12192">
          <cell r="A12192">
            <v>38386</v>
          </cell>
          <cell r="B12192" t="str">
            <v xml:space="preserve">TRINCHA CERDAS GRIS 1.1/2" (38 MM)                                                                                                                                                                                                                                                                                                                                                                                                                                                                        </v>
          </cell>
          <cell r="C12192" t="str">
            <v xml:space="preserve">UN    </v>
          </cell>
          <cell r="D12192">
            <v>5.73</v>
          </cell>
        </row>
        <row r="12193">
          <cell r="A12193">
            <v>10743</v>
          </cell>
          <cell r="B12193" t="str">
            <v xml:space="preserve">TROLEY MANUAL CAPACIDADE 1 T                                                                                                                                                                                                                                                                                                                                                                                                                                                                              </v>
          </cell>
          <cell r="C12193" t="str">
            <v xml:space="preserve">UN    </v>
          </cell>
          <cell r="D12193">
            <v>510.57</v>
          </cell>
        </row>
        <row r="12194">
          <cell r="A12194">
            <v>39848</v>
          </cell>
          <cell r="B12194" t="str">
            <v xml:space="preserve">TUBO / MANGUEIRA PRETA EM POLIETILENO, LINHA PESADA OU REFORCADA, TIPO ESPAGUETE, PARA INJECAO DE CALDA DE CIMENTO, D = 1/2", ESPESSURA 1,5 MM                                                                                                                                                                                                                                                                                                                                                            </v>
          </cell>
          <cell r="C12194" t="str">
            <v xml:space="preserve">M     </v>
          </cell>
          <cell r="D12194">
            <v>1.77</v>
          </cell>
        </row>
        <row r="12195">
          <cell r="A12195">
            <v>20999</v>
          </cell>
          <cell r="B12195" t="str">
            <v xml:space="preserve">TUBO ACO CARBONO COM COSTURA, NBR 5580, CLASSE L, DN = 15 MM, E = 2,25 MM, 1,06 KG/M                                                                                                                                                                                                                                                                                                                                                                                                                      </v>
          </cell>
          <cell r="C12195" t="str">
            <v xml:space="preserve">M     </v>
          </cell>
          <cell r="D12195">
            <v>10.48</v>
          </cell>
        </row>
        <row r="12196">
          <cell r="A12196">
            <v>21001</v>
          </cell>
          <cell r="B12196" t="str">
            <v xml:space="preserve">TUBO ACO CARBONO COM COSTURA, NBR 5580, CLASSE L, DN = 25 MM, E = 2,65 MM, 2,02 KG/M                                                                                                                                                                                                                                                                                                                                                                                                                      </v>
          </cell>
          <cell r="C12196" t="str">
            <v xml:space="preserve">M     </v>
          </cell>
          <cell r="D12196">
            <v>19.559999999999999</v>
          </cell>
        </row>
        <row r="12197">
          <cell r="A12197">
            <v>21003</v>
          </cell>
          <cell r="B12197" t="str">
            <v xml:space="preserve">TUBO ACO CARBONO COM COSTURA, NBR 5580, CLASSE L, DN = 40 MM, E = 3,0 MM, 3,34 KG/M                                                                                                                                                                                                                                                                                                                                                                                                                       </v>
          </cell>
          <cell r="C12197" t="str">
            <v xml:space="preserve">M     </v>
          </cell>
          <cell r="D12197">
            <v>32.14</v>
          </cell>
        </row>
        <row r="12198">
          <cell r="A12198">
            <v>21006</v>
          </cell>
          <cell r="B12198" t="str">
            <v xml:space="preserve">TUBO ACO CARBONO COM COSTURA, NBR 5580, CLASSE L, DN = 80 MM, E = 3,35 MM, 7,07 KG/M                                                                                                                                                                                                                                                                                                                                                                                                                      </v>
          </cell>
          <cell r="C12198" t="str">
            <v xml:space="preserve">M     </v>
          </cell>
          <cell r="D12198">
            <v>68.209999999999994</v>
          </cell>
        </row>
        <row r="12199">
          <cell r="A12199">
            <v>21019</v>
          </cell>
          <cell r="B12199" t="str">
            <v xml:space="preserve">TUBO ACO CARBONO COM COSTURA, NBR 5580, CLASSE M, DN = 25 MM, E = 3,35 MM, *2,50* KG//M                                                                                                                                                                                                                                                                                                                                                                                                                   </v>
          </cell>
          <cell r="C12199" t="str">
            <v xml:space="preserve">M     </v>
          </cell>
          <cell r="D12199">
            <v>23.71</v>
          </cell>
        </row>
        <row r="12200">
          <cell r="A12200">
            <v>21021</v>
          </cell>
          <cell r="B12200" t="str">
            <v xml:space="preserve">TUBO ACO CARBONO COM COSTURA, NBR 5580, CLASSE M, DN = 40 MM, E = 3,35 MM, *3,71* KG//M                                                                                                                                                                                                                                                                                                                                                                                                                   </v>
          </cell>
          <cell r="C12200" t="str">
            <v xml:space="preserve">M     </v>
          </cell>
          <cell r="D12200">
            <v>37.479999999999997</v>
          </cell>
        </row>
        <row r="12201">
          <cell r="A12201">
            <v>21024</v>
          </cell>
          <cell r="B12201" t="str">
            <v xml:space="preserve">TUBO ACO CARBONO COM COSTURA, NBR 5580, CLASSE M, DN = 80 MM, E = 4,05 MM, *8,47* KG/M                                                                                                                                                                                                                                                                                                                                                                                                                    </v>
          </cell>
          <cell r="C12201" t="str">
            <v xml:space="preserve">M     </v>
          </cell>
          <cell r="D12201">
            <v>80.31</v>
          </cell>
        </row>
        <row r="12202">
          <cell r="A12202">
            <v>40624</v>
          </cell>
          <cell r="B12202" t="str">
            <v xml:space="preserve">TUBO ACO CARBONO SEM COSTURA 1 1/2", E= *3,68 MM, SCHEDULE 40, 4,05 KG/M                                                                                                                                                                                                                                                                                                                                                                                                                                  </v>
          </cell>
          <cell r="C12202" t="str">
            <v xml:space="preserve">M     </v>
          </cell>
          <cell r="D12202">
            <v>99.43</v>
          </cell>
        </row>
        <row r="12203">
          <cell r="A12203">
            <v>42575</v>
          </cell>
          <cell r="B12203" t="str">
            <v xml:space="preserve">TUBO ACO CARBONO SEM COSTURA 1 1/4", E= *3,56 MM, SCHEDULE 40, *3,38* KG/M                                                                                                                                                                                                                                                                                                                                                                                                                                </v>
          </cell>
          <cell r="C12203" t="str">
            <v xml:space="preserve">M     </v>
          </cell>
          <cell r="D12203">
            <v>91.24</v>
          </cell>
        </row>
        <row r="12204">
          <cell r="A12204">
            <v>13127</v>
          </cell>
          <cell r="B12204" t="str">
            <v xml:space="preserve">TUBO ACO CARBONO SEM COSTURA 1/2", E= *2,77 MM, SCHEDULE 40, *1,27 KG/M                                                                                                                                                                                                                                                                                                                                                                                                                                   </v>
          </cell>
          <cell r="C12204" t="str">
            <v xml:space="preserve">M     </v>
          </cell>
          <cell r="D12204">
            <v>44.35</v>
          </cell>
        </row>
        <row r="12205">
          <cell r="A12205">
            <v>13137</v>
          </cell>
          <cell r="B12205" t="str">
            <v xml:space="preserve">TUBO ACO CARBONO SEM COSTURA 1/2", E= *3,73 MM, SCHEDULE 80, *1,62 KG/M                                                                                                                                                                                                                                                                                                                                                                                                                                   </v>
          </cell>
          <cell r="C12205" t="str">
            <v xml:space="preserve">M     </v>
          </cell>
          <cell r="D12205">
            <v>58.85</v>
          </cell>
        </row>
        <row r="12206">
          <cell r="A12206">
            <v>42574</v>
          </cell>
          <cell r="B12206" t="str">
            <v xml:space="preserve">TUBO ACO CARBONO SEM COSTURA 1", E= *3,38 MM, SCHEDULE 40, *2,50* KG/M                                                                                                                                                                                                                                                                                                                                                                                                                                    </v>
          </cell>
          <cell r="C12206" t="str">
            <v xml:space="preserve">M     </v>
          </cell>
          <cell r="D12206">
            <v>68.09</v>
          </cell>
        </row>
        <row r="12207">
          <cell r="A12207">
            <v>20989</v>
          </cell>
          <cell r="B12207" t="str">
            <v xml:space="preserve">TUBO ACO CARBONO SEM COSTURA 14", E= *11,13 MM, SCHEDULE 40, *94,55 KG/M                                                                                                                                                                                                                                                                                                                                                                                                                                  </v>
          </cell>
          <cell r="C12207" t="str">
            <v xml:space="preserve">M     </v>
          </cell>
          <cell r="D12207">
            <v>2108.36</v>
          </cell>
        </row>
        <row r="12208">
          <cell r="A12208">
            <v>21147</v>
          </cell>
          <cell r="B12208" t="str">
            <v xml:space="preserve">TUBO ACO CARBONO SEM COSTURA 2 1/2", E = 5,16 MM, SCHEDULE 40 (8,62 KG/M)                                                                                                                                                                                                                                                                                                                                                                                                                                 </v>
          </cell>
          <cell r="C12208" t="str">
            <v xml:space="preserve">M     </v>
          </cell>
          <cell r="D12208">
            <v>197.68</v>
          </cell>
        </row>
        <row r="12209">
          <cell r="A12209">
            <v>21148</v>
          </cell>
          <cell r="B12209" t="str">
            <v xml:space="preserve">TUBO ACO CARBONO SEM COSTURA 2", E= *3,91* MM, SCHEDULE 40, *5,43* KG/M                                                                                                                                                                                                                                                                                                                                                                                                                                   </v>
          </cell>
          <cell r="C12209" t="str">
            <v xml:space="preserve">M     </v>
          </cell>
          <cell r="D12209">
            <v>122.01</v>
          </cell>
        </row>
        <row r="12210">
          <cell r="A12210">
            <v>20984</v>
          </cell>
          <cell r="B12210" t="str">
            <v xml:space="preserve">TUBO ACO CARBONO SEM COSTURA 20", E= *12,70 MM, SCHEDULE 30, *154,97 KG/M                                                                                                                                                                                                                                                                                                                                                                                                                                 </v>
          </cell>
          <cell r="C12210" t="str">
            <v xml:space="preserve">M     </v>
          </cell>
          <cell r="D12210">
            <v>4045.54</v>
          </cell>
        </row>
        <row r="12211">
          <cell r="A12211">
            <v>13042</v>
          </cell>
          <cell r="B12211" t="str">
            <v xml:space="preserve">TUBO ACO CARBONO SEM COSTURA 20", E= *6,35 MM, SCHEDULE 10, *78,46 KG/M                                                                                                                                                                                                                                                                                                                                                                                                                                   </v>
          </cell>
          <cell r="C12211" t="str">
            <v xml:space="preserve">M     </v>
          </cell>
          <cell r="D12211">
            <v>2241.8200000000002</v>
          </cell>
        </row>
        <row r="12212">
          <cell r="A12212">
            <v>21150</v>
          </cell>
          <cell r="B12212" t="str">
            <v xml:space="preserve">TUBO ACO CARBONO SEM COSTURA 3/4", E= *2,87 MM, SCHEDULE 40, *1,69 KG/M                                                                                                                                                                                                                                                                                                                                                                                                                                   </v>
          </cell>
          <cell r="C12212" t="str">
            <v xml:space="preserve">M     </v>
          </cell>
          <cell r="D12212">
            <v>60.5</v>
          </cell>
        </row>
        <row r="12213">
          <cell r="A12213">
            <v>13141</v>
          </cell>
          <cell r="B12213" t="str">
            <v xml:space="preserve">TUBO ACO CARBONO SEM COSTURA 3/4", E= *3,91 MM, SCHEDULE 80, *2,19 KG/M.                                                                                                                                                                                                                                                                                                                                                                                                                                  </v>
          </cell>
          <cell r="C12213" t="str">
            <v xml:space="preserve">M     </v>
          </cell>
          <cell r="D12213">
            <v>76.22</v>
          </cell>
        </row>
        <row r="12214">
          <cell r="A12214">
            <v>42576</v>
          </cell>
          <cell r="B12214" t="str">
            <v xml:space="preserve">TUBO ACO CARBONO SEM COSTURA 3", E= *5,49 MM, SCHEDULE 40, *11,28* KG/M                                                                                                                                                                                                                                                                                                                                                                                                                                   </v>
          </cell>
          <cell r="C12214" t="str">
            <v xml:space="preserve">M     </v>
          </cell>
          <cell r="D12214">
            <v>248.88</v>
          </cell>
        </row>
        <row r="12215">
          <cell r="A12215">
            <v>21151</v>
          </cell>
          <cell r="B12215" t="str">
            <v xml:space="preserve">TUBO ACO CARBONO SEM COSTURA 4", E= *6,02 MM, SCHEDULE 40, *16,06 KG/M                                                                                                                                                                                                                                                                                                                                                                                                                                    </v>
          </cell>
          <cell r="C12215" t="str">
            <v xml:space="preserve">M     </v>
          </cell>
          <cell r="D12215">
            <v>362.12</v>
          </cell>
        </row>
        <row r="12216">
          <cell r="A12216">
            <v>13142</v>
          </cell>
          <cell r="B12216" t="str">
            <v xml:space="preserve">TUBO ACO CARBONO SEM COSTURA 4", E= *8,56 MM, SCHEDULE 80, *22,31 KG/M                                                                                                                                                                                                                                                                                                                                                                                                                                    </v>
          </cell>
          <cell r="C12216" t="str">
            <v xml:space="preserve">M     </v>
          </cell>
          <cell r="D12216">
            <v>517.67999999999995</v>
          </cell>
        </row>
        <row r="12217">
          <cell r="A12217">
            <v>42577</v>
          </cell>
          <cell r="B12217" t="str">
            <v xml:space="preserve">TUBO ACO CARBONO SEM COSTURA 5", E= *6,55 MM, SCHEDULE 40, *21,75* KG/M                                                                                                                                                                                                                                                                                                                                                                                                                                   </v>
          </cell>
          <cell r="C12217" t="str">
            <v xml:space="preserve">M     </v>
          </cell>
          <cell r="D12217">
            <v>568.04</v>
          </cell>
        </row>
        <row r="12218">
          <cell r="A12218">
            <v>20994</v>
          </cell>
          <cell r="B12218" t="str">
            <v xml:space="preserve">TUBO ACO CARBONO SEM COSTURA 6", E= *10,97 MM, SCHEDULE 80, *42,56 KG/M                                                                                                                                                                                                                                                                                                                                                                                                                                   </v>
          </cell>
          <cell r="C12218" t="str">
            <v xml:space="preserve">M     </v>
          </cell>
          <cell r="D12218">
            <v>976.06</v>
          </cell>
        </row>
        <row r="12219">
          <cell r="A12219">
            <v>7672</v>
          </cell>
          <cell r="B12219" t="str">
            <v xml:space="preserve">TUBO ACO CARBONO SEM COSTURA 6", E= 7,11 MM, SCHEDULE 40, *28,26 KG/M                                                                                                                                                                                                                                                                                                                                                                                                                                     </v>
          </cell>
          <cell r="C12219" t="str">
            <v xml:space="preserve">M     </v>
          </cell>
          <cell r="D12219">
            <v>639.42999999999995</v>
          </cell>
        </row>
        <row r="12220">
          <cell r="A12220">
            <v>20995</v>
          </cell>
          <cell r="B12220" t="str">
            <v xml:space="preserve">TUBO ACO CARBONO SEM COSTURA 8", E= *12,70 MM, SCHEDULE 80, *64,64 KG/M                                                                                                                                                                                                                                                                                                                                                                                                                                   </v>
          </cell>
          <cell r="C12220" t="str">
            <v xml:space="preserve">M     </v>
          </cell>
          <cell r="D12220">
            <v>1282.73</v>
          </cell>
        </row>
        <row r="12221">
          <cell r="A12221">
            <v>7690</v>
          </cell>
          <cell r="B12221" t="str">
            <v xml:space="preserve">TUBO ACO CARBONO SEM COSTURA 8", E= *6,35 MM, SCHEDULE 20, *33,27 KG/M                                                                                                                                                                                                                                                                                                                                                                                                                                    </v>
          </cell>
          <cell r="C12221" t="str">
            <v xml:space="preserve">M     </v>
          </cell>
          <cell r="D12221">
            <v>741.89</v>
          </cell>
        </row>
        <row r="12222">
          <cell r="A12222">
            <v>20980</v>
          </cell>
          <cell r="B12222" t="str">
            <v xml:space="preserve">TUBO ACO CARBONO SEM COSTURA 8", E= *7,04 MM, SCHEDULE 30, *36,75 KG/M                                                                                                                                                                                                                                                                                                                                                                                                                                    </v>
          </cell>
          <cell r="C12222" t="str">
            <v xml:space="preserve">M     </v>
          </cell>
          <cell r="D12222">
            <v>809.33</v>
          </cell>
        </row>
        <row r="12223">
          <cell r="A12223">
            <v>7661</v>
          </cell>
          <cell r="B12223" t="str">
            <v xml:space="preserve">TUBO ACO CARBONO SEM COSTURA 8", E= *8,18 MM, SCHEDULE 40, *42,55 KG/M                                                                                                                                                                                                                                                                                                                                                                                                                                    </v>
          </cell>
          <cell r="C12223" t="str">
            <v xml:space="preserve">M     </v>
          </cell>
          <cell r="D12223">
            <v>962.77</v>
          </cell>
        </row>
        <row r="12224">
          <cell r="A12224">
            <v>21016</v>
          </cell>
          <cell r="B12224" t="str">
            <v xml:space="preserve">TUBO ACO GALVANIZADO COM COSTURA, CLASSE LEVE, DN 100 MM (4"), E = 3,75 MM, *10,55* KG/M (NBR 5580)                                                                                                                                                                                                                                                                                                                                                                                                       </v>
          </cell>
          <cell r="C12224" t="str">
            <v xml:space="preserve">M     </v>
          </cell>
          <cell r="D12224">
            <v>244.88</v>
          </cell>
        </row>
        <row r="12225">
          <cell r="A12225">
            <v>21008</v>
          </cell>
          <cell r="B12225" t="str">
            <v xml:space="preserve">TUBO ACO GALVANIZADO COM COSTURA, CLASSE LEVE, DN 15 MM (1/2"), E = 2,25 MM, *1,2* KG/M (NBR 5580)                                                                                                                                                                                                                                                                                                                                                                                                        </v>
          </cell>
          <cell r="C12225" t="str">
            <v xml:space="preserve">M     </v>
          </cell>
          <cell r="D12225">
            <v>28.61</v>
          </cell>
        </row>
        <row r="12226">
          <cell r="A12226">
            <v>21009</v>
          </cell>
          <cell r="B12226" t="str">
            <v xml:space="preserve">TUBO ACO GALVANIZADO COM COSTURA, CLASSE LEVE, DN 20 MM (3/4"), E = 2,25 MM, *1,3* KG/M (NBR 5580)                                                                                                                                                                                                                                                                                                                                                                                                        </v>
          </cell>
          <cell r="C12226" t="str">
            <v xml:space="preserve">M     </v>
          </cell>
          <cell r="D12226">
            <v>37.25</v>
          </cell>
        </row>
        <row r="12227">
          <cell r="A12227">
            <v>21010</v>
          </cell>
          <cell r="B12227" t="str">
            <v xml:space="preserve">TUBO ACO GALVANIZADO COM COSTURA, CLASSE LEVE, DN 25 MM (1"), E = 2,65 MM, *2,11* KG/M (NBR 5580)                                                                                                                                                                                                                                                                                                                                                                                                         </v>
          </cell>
          <cell r="C12227" t="str">
            <v xml:space="preserve">M     </v>
          </cell>
          <cell r="D12227">
            <v>50.01</v>
          </cell>
        </row>
        <row r="12228">
          <cell r="A12228">
            <v>21011</v>
          </cell>
          <cell r="B12228" t="str">
            <v xml:space="preserve">TUBO ACO GALVANIZADO COM COSTURA, CLASSE LEVE, DN 32 MM (1 1/4"), E = 2,65 MM, *2,71* KG/M (NBR 5580)                                                                                                                                                                                                                                                                                                                                                                                                     </v>
          </cell>
          <cell r="C12228" t="str">
            <v xml:space="preserve">M     </v>
          </cell>
          <cell r="D12228">
            <v>72.89</v>
          </cell>
        </row>
        <row r="12229">
          <cell r="A12229">
            <v>21012</v>
          </cell>
          <cell r="B12229" t="str">
            <v xml:space="preserve">TUBO ACO GALVANIZADO COM COSTURA, CLASSE LEVE, DN 40 MM (1 1/2"), E = 3,00 MM, *3,48* KG/M (NBR 5580)                                                                                                                                                                                                                                                                                                                                                                                                     </v>
          </cell>
          <cell r="C12229" t="str">
            <v xml:space="preserve">M     </v>
          </cell>
          <cell r="D12229">
            <v>80.55</v>
          </cell>
        </row>
        <row r="12230">
          <cell r="A12230">
            <v>21013</v>
          </cell>
          <cell r="B12230" t="str">
            <v xml:space="preserve">TUBO ACO GALVANIZADO COM COSTURA, CLASSE LEVE, DN 50 MM (2"), E = 3,00 MM, *4,40* KG/M (NBR 5580)                                                                                                                                                                                                                                                                                                                                                                                                         </v>
          </cell>
          <cell r="C12230" t="str">
            <v xml:space="preserve">M     </v>
          </cell>
          <cell r="D12230">
            <v>105.11</v>
          </cell>
        </row>
        <row r="12231">
          <cell r="A12231">
            <v>21014</v>
          </cell>
          <cell r="B12231" t="str">
            <v xml:space="preserve">TUBO ACO GALVANIZADO COM COSTURA, CLASSE LEVE, DN 65 MM (2 1/2"), E = 3,35 MM, * 6,23* KG/M (NBR 5580)                                                                                                                                                                                                                                                                                                                                                                                                    </v>
          </cell>
          <cell r="C12231" t="str">
            <v xml:space="preserve">M     </v>
          </cell>
          <cell r="D12231">
            <v>147.07</v>
          </cell>
        </row>
        <row r="12232">
          <cell r="A12232">
            <v>21015</v>
          </cell>
          <cell r="B12232" t="str">
            <v xml:space="preserve">TUBO ACO GALVANIZADO COM COSTURA, CLASSE LEVE, DN 80 MM (3"), E = 3,35 MM, *7,32* KG/M (NBR 5580)                                                                                                                                                                                                                                                                                                                                                                                                         </v>
          </cell>
          <cell r="C12232" t="str">
            <v xml:space="preserve">M     </v>
          </cell>
          <cell r="D12232">
            <v>168.97</v>
          </cell>
        </row>
        <row r="12233">
          <cell r="A12233">
            <v>7697</v>
          </cell>
          <cell r="B12233" t="str">
            <v xml:space="preserve">TUBO ACO GALVANIZADO COM COSTURA, CLASSE MEDIA, DN 1.1/2", E = *3,25* MM, PESO *3,61* KG/M (NBR 5580)                                                                                                                                                                                                                                                                                                                                                                                                     </v>
          </cell>
          <cell r="C12233" t="str">
            <v xml:space="preserve">M     </v>
          </cell>
          <cell r="D12233">
            <v>80.63</v>
          </cell>
        </row>
        <row r="12234">
          <cell r="A12234">
            <v>7698</v>
          </cell>
          <cell r="B12234" t="str">
            <v xml:space="preserve">TUBO ACO GALVANIZADO COM COSTURA, CLASSE MEDIA, DN 1.1/4", E = *3,25* MM, PESO *3,14* KG/M (NBR 5580)                                                                                                                                                                                                                                                                                                                                                                                                     </v>
          </cell>
          <cell r="C12234" t="str">
            <v xml:space="preserve">M     </v>
          </cell>
          <cell r="D12234">
            <v>69.400000000000006</v>
          </cell>
        </row>
        <row r="12235">
          <cell r="A12235">
            <v>7691</v>
          </cell>
          <cell r="B12235" t="str">
            <v xml:space="preserve">TUBO ACO GALVANIZADO COM COSTURA, CLASSE MEDIA, DN 1/2", E = *2,65* MM, PESO *1,22* KG/M (NBR 5580)                                                                                                                                                                                                                                                                                                                                                                                                       </v>
          </cell>
          <cell r="C12235" t="str">
            <v xml:space="preserve">M     </v>
          </cell>
          <cell r="D12235">
            <v>29.33</v>
          </cell>
        </row>
        <row r="12236">
          <cell r="A12236">
            <v>40626</v>
          </cell>
          <cell r="B12236" t="str">
            <v xml:space="preserve">TUBO ACO GALVANIZADO COM COSTURA, CLASSE MEDIA, DN 1", E = 3,38 MM, PESO 2,50 KG/M (NBR 5580)                                                                                                                                                                                                                                                                                                                                                                                                             </v>
          </cell>
          <cell r="C12236" t="str">
            <v xml:space="preserve">M     </v>
          </cell>
          <cell r="D12236">
            <v>55.04</v>
          </cell>
        </row>
        <row r="12237">
          <cell r="A12237">
            <v>7701</v>
          </cell>
          <cell r="B12237" t="str">
            <v xml:space="preserve">TUBO ACO GALVANIZADO COM COSTURA, CLASSE MEDIA, DN 2.1/2", E = *3,65* MM, PESO *6,51* KG/M (NBR 5580)                                                                                                                                                                                                                                                                                                                                                                                                     </v>
          </cell>
          <cell r="C12237" t="str">
            <v xml:space="preserve">M     </v>
          </cell>
          <cell r="D12237">
            <v>144.29</v>
          </cell>
        </row>
        <row r="12238">
          <cell r="A12238">
            <v>7696</v>
          </cell>
          <cell r="B12238" t="str">
            <v xml:space="preserve">TUBO ACO GALVANIZADO COM COSTURA, CLASSE MEDIA, DN 2", E = *3,65* MM, PESO *5,10* KG/M (NBR 5580)                                                                                                                                                                                                                                                                                                                                                                                                         </v>
          </cell>
          <cell r="C12238" t="str">
            <v xml:space="preserve">M     </v>
          </cell>
          <cell r="D12238">
            <v>116.27</v>
          </cell>
        </row>
        <row r="12239">
          <cell r="A12239">
            <v>7700</v>
          </cell>
          <cell r="B12239" t="str">
            <v xml:space="preserve">TUBO ACO GALVANIZADO COM COSTURA, CLASSE MEDIA, DN 3/4", E = *2,65* MM, PESO *1,58* KG/M (NBR 5580)                                                                                                                                                                                                                                                                                                                                                                                                       </v>
          </cell>
          <cell r="C12239" t="str">
            <v xml:space="preserve">M     </v>
          </cell>
          <cell r="D12239">
            <v>37.090000000000003</v>
          </cell>
        </row>
        <row r="12240">
          <cell r="A12240">
            <v>7694</v>
          </cell>
          <cell r="B12240" t="str">
            <v xml:space="preserve">TUBO ACO GALVANIZADO COM COSTURA, CLASSE MEDIA, DN 3", E = *4,05* MM, PESO *8,47* KG/M (NBR 5580)                                                                                                                                                                                                                                                                                                                                                                                                         </v>
          </cell>
          <cell r="C12240" t="str">
            <v xml:space="preserve">M     </v>
          </cell>
          <cell r="D12240">
            <v>194.17</v>
          </cell>
        </row>
        <row r="12241">
          <cell r="A12241">
            <v>7693</v>
          </cell>
          <cell r="B12241" t="str">
            <v xml:space="preserve">TUBO ACO GALVANIZADO COM COSTURA, CLASSE MEDIA, DN 4", E = 4,50* MM, PESO 12,10* KG/M (NBR 5580)                                                                                                                                                                                                                                                                                                                                                                                                          </v>
          </cell>
          <cell r="C12241" t="str">
            <v xml:space="preserve">M     </v>
          </cell>
          <cell r="D12241">
            <v>267.41000000000003</v>
          </cell>
        </row>
        <row r="12242">
          <cell r="A12242">
            <v>7692</v>
          </cell>
          <cell r="B12242" t="str">
            <v xml:space="preserve">TUBO ACO GALVANIZADO COM COSTURA, CLASSE MEDIA, DN 5", E = *5,40* MM, PESO *17,80* KG/M (NBR 5580)                                                                                                                                                                                                                                                                                                                                                                                                        </v>
          </cell>
          <cell r="C12242" t="str">
            <v xml:space="preserve">M     </v>
          </cell>
          <cell r="D12242">
            <v>400.36</v>
          </cell>
        </row>
        <row r="12243">
          <cell r="A12243">
            <v>7695</v>
          </cell>
          <cell r="B12243" t="str">
            <v xml:space="preserve">TUBO ACO GALVANIZADO COM COSTURA, CLASSE MEDIA, DN 6", E = 4,85* MM, PESO 19,68* KG/M (NBR 5580)                                                                                                                                                                                                                                                                                                                                                                                                          </v>
          </cell>
          <cell r="C12243" t="str">
            <v xml:space="preserve">M     </v>
          </cell>
          <cell r="D12243">
            <v>434.19</v>
          </cell>
        </row>
        <row r="12244">
          <cell r="A12244">
            <v>13356</v>
          </cell>
          <cell r="B12244" t="str">
            <v xml:space="preserve">TUBO ACO INDUSTRIAL DN 2" (50,8 MM) E=1,50MM, PESO= 1,8237 KG/M                                                                                                                                                                                                                                                                                                                                                                                                                                           </v>
          </cell>
          <cell r="C12244" t="str">
            <v xml:space="preserve">M     </v>
          </cell>
          <cell r="D12244">
            <v>31.48</v>
          </cell>
        </row>
        <row r="12245">
          <cell r="A12245">
            <v>36365</v>
          </cell>
          <cell r="B12245" t="str">
            <v xml:space="preserve">TUBO COLETOR DE ESGOTO PVC, JEI, DN 100 MM (NBR  7362)                                                                                                                                                                                                                                                                                                                                                                                                                                                    </v>
          </cell>
          <cell r="C12245" t="str">
            <v xml:space="preserve">M     </v>
          </cell>
          <cell r="D12245">
            <v>51.63</v>
          </cell>
        </row>
        <row r="12246">
          <cell r="A12246">
            <v>41930</v>
          </cell>
          <cell r="B12246" t="str">
            <v xml:space="preserve">TUBO COLETOR DE ESGOTO PVC, JEI, DN 200 MM (NBR 7362)                                                                                                                                                                                                                                                                                                                                                                                                                                                     </v>
          </cell>
          <cell r="C12246" t="str">
            <v xml:space="preserve">M     </v>
          </cell>
          <cell r="D12246">
            <v>171.96</v>
          </cell>
        </row>
        <row r="12247">
          <cell r="A12247">
            <v>41931</v>
          </cell>
          <cell r="B12247" t="str">
            <v xml:space="preserve">TUBO COLETOR DE ESGOTO PVC, JEI, DN 250 MM (NBR 7362)                                                                                                                                                                                                                                                                                                                                                                                                                                                     </v>
          </cell>
          <cell r="C12247" t="str">
            <v xml:space="preserve">M     </v>
          </cell>
          <cell r="D12247">
            <v>269.33</v>
          </cell>
        </row>
        <row r="12248">
          <cell r="A12248">
            <v>41932</v>
          </cell>
          <cell r="B12248" t="str">
            <v xml:space="preserve">TUBO COLETOR DE ESGOTO PVC, JEI, DN 300 MM (NBR 7362)                                                                                                                                                                                                                                                                                                                                                                                                                                                     </v>
          </cell>
          <cell r="C12248" t="str">
            <v xml:space="preserve">M     </v>
          </cell>
          <cell r="D12248">
            <v>414.54</v>
          </cell>
        </row>
        <row r="12249">
          <cell r="A12249">
            <v>41933</v>
          </cell>
          <cell r="B12249" t="str">
            <v xml:space="preserve">TUBO COLETOR DE ESGOTO PVC, JEI, DN 350 MM (NBR 7362)                                                                                                                                                                                                                                                                                                                                                                                                                                                     </v>
          </cell>
          <cell r="C12249" t="str">
            <v xml:space="preserve">M     </v>
          </cell>
          <cell r="D12249">
            <v>585.85</v>
          </cell>
        </row>
        <row r="12250">
          <cell r="A12250">
            <v>41934</v>
          </cell>
          <cell r="B12250" t="str">
            <v xml:space="preserve">TUBO COLETOR DE ESGOTO PVC, JEI, DN 400 MM (NBR 7362)                                                                                                                                                                                                                                                                                                                                                                                                                                                     </v>
          </cell>
          <cell r="C12250" t="str">
            <v xml:space="preserve">M     </v>
          </cell>
          <cell r="D12250">
            <v>682.29</v>
          </cell>
        </row>
        <row r="12251">
          <cell r="A12251">
            <v>41936</v>
          </cell>
          <cell r="B12251" t="str">
            <v xml:space="preserve">TUBO COLETOR DE ESGOTO, PVC, JEI, DN 150 MM (NBR 7362)                                                                                                                                                                                                                                                                                                                                                                                                                                                    </v>
          </cell>
          <cell r="C12251" t="str">
            <v xml:space="preserve">M     </v>
          </cell>
          <cell r="D12251">
            <v>101.26</v>
          </cell>
        </row>
        <row r="12252">
          <cell r="A12252">
            <v>44812</v>
          </cell>
          <cell r="B12252" t="str">
            <v xml:space="preserve">TUBO CORRUGADO PEAD, PAREDE DUPLA, INTERNA LISA, JEI DN/DI 500 MM (DRENAGEM/ESGOTO)                                                                                                                                                                                                                                                                                                                                                                                                                       </v>
          </cell>
          <cell r="C12252" t="str">
            <v xml:space="preserve">M     </v>
          </cell>
          <cell r="D12252">
            <v>547.33000000000004</v>
          </cell>
        </row>
        <row r="12253">
          <cell r="A12253">
            <v>41785</v>
          </cell>
          <cell r="B12253" t="str">
            <v xml:space="preserve">TUBO CORRUGADO PEAD, PAREDE DUPLA, INTERNA LISA, JEI, DN/DI *1000* MM, PARA SANEAMENTO (DRENAGEM/ESGOTO)                                                                                                                                                                                                                                                                                                                                                                                                  </v>
          </cell>
          <cell r="C12253" t="str">
            <v xml:space="preserve">M     </v>
          </cell>
          <cell r="D12253">
            <v>2028.35</v>
          </cell>
        </row>
        <row r="12254">
          <cell r="A12254">
            <v>41781</v>
          </cell>
          <cell r="B12254" t="str">
            <v xml:space="preserve">TUBO CORRUGADO PEAD, PAREDE DUPLA, INTERNA LISA, JEI, DN/DI *400* MM, PARA SANEAMENTO (DRENAGEM/ESGOTO)                                                                                                                                                                                                                                                                                                                                                                                                   </v>
          </cell>
          <cell r="C12254" t="str">
            <v xml:space="preserve">M     </v>
          </cell>
          <cell r="D12254">
            <v>366.25</v>
          </cell>
        </row>
        <row r="12255">
          <cell r="A12255">
            <v>41783</v>
          </cell>
          <cell r="B12255" t="str">
            <v xml:space="preserve">TUBO CORRUGADO PEAD, PAREDE DUPLA, INTERNA LISA, JEI, DN/DI *800* MM, PARA SANEAMENTO (DRENAGEM/ESGOTO)                                                                                                                                                                                                                                                                                                                                                                                                   </v>
          </cell>
          <cell r="C12255" t="str">
            <v xml:space="preserve">M     </v>
          </cell>
          <cell r="D12255">
            <v>1316.7</v>
          </cell>
        </row>
        <row r="12256">
          <cell r="A12256">
            <v>41786</v>
          </cell>
          <cell r="B12256" t="str">
            <v xml:space="preserve">TUBO CORRUGADO PEAD, PAREDE DUPLA, INTERNA LISA, JEI, DN/DI 1200 MM, PARA SANEAMENTO (DRENAGEM/ESGOTO)                                                                                                                                                                                                                                                                                                                                                                                                    </v>
          </cell>
          <cell r="C12256" t="str">
            <v xml:space="preserve">M     </v>
          </cell>
          <cell r="D12256">
            <v>2803.3</v>
          </cell>
        </row>
        <row r="12257">
          <cell r="A12257">
            <v>41779</v>
          </cell>
          <cell r="B12257" t="str">
            <v xml:space="preserve">TUBO CORRUGADO PEAD, PAREDE DUPLA, INTERNA LISA, JEI, DN/DI 250 MM, PARA SANEAMENTO (DRENAGEM/ESGOTO)                                                                                                                                                                                                                                                                                                                                                                                                     </v>
          </cell>
          <cell r="C12257" t="str">
            <v xml:space="preserve">M     </v>
          </cell>
          <cell r="D12257">
            <v>144.24</v>
          </cell>
        </row>
        <row r="12258">
          <cell r="A12258">
            <v>41780</v>
          </cell>
          <cell r="B12258" t="str">
            <v xml:space="preserve">TUBO CORRUGADO PEAD, PAREDE DUPLA, INTERNA LISA, JEI, DN/DI 300 MM, PARA SANEAMENTO (DRENAGEM/ESGOTO)                                                                                                                                                                                                                                                                                                                                                                                                     </v>
          </cell>
          <cell r="C12258" t="str">
            <v xml:space="preserve">M     </v>
          </cell>
          <cell r="D12258">
            <v>225.98</v>
          </cell>
        </row>
        <row r="12259">
          <cell r="A12259">
            <v>41782</v>
          </cell>
          <cell r="B12259" t="str">
            <v xml:space="preserve">TUBO CORRUGADO PEAD, PAREDE DUPLA, INTERNA LISA, JEI, DN/DI 600 MM, PARA SANEAMENTO (DRENAGEM/ESGOTO)                                                                                                                                                                                                                                                                                                                                                                                                     </v>
          </cell>
          <cell r="C12259" t="str">
            <v xml:space="preserve">M     </v>
          </cell>
          <cell r="D12259">
            <v>809.51</v>
          </cell>
        </row>
        <row r="12260">
          <cell r="A12260">
            <v>38130</v>
          </cell>
          <cell r="B12260" t="str">
            <v xml:space="preserve">TUBO CPVC SOLDAVEL, 35 MM, AGUA QUENTE PREDIAL (NBR 15884)                                                                                                                                                                                                                                                                                                                                                                                                                                                </v>
          </cell>
          <cell r="C12260" t="str">
            <v xml:space="preserve">M     </v>
          </cell>
          <cell r="D12260">
            <v>47.86</v>
          </cell>
        </row>
        <row r="12261">
          <cell r="A12261">
            <v>44260</v>
          </cell>
          <cell r="B12261" t="str">
            <v xml:space="preserve">TUBO CPVC, SOLDAVEL, 114 MM, AGUA QUENTE (NBR 15884)                                                                                                                                                                                                                                                                                                                                                                                                                                                      </v>
          </cell>
          <cell r="C12261" t="str">
            <v xml:space="preserve">M     </v>
          </cell>
          <cell r="D12261">
            <v>453.02</v>
          </cell>
        </row>
        <row r="12262">
          <cell r="A12262">
            <v>21123</v>
          </cell>
          <cell r="B12262" t="str">
            <v xml:space="preserve">TUBO CPVC, SOLDAVEL, 15 MM, AGUA QUENTE PREDIAL (NBR 15884)                                                                                                                                                                                                                                                                                                                                                                                                                                               </v>
          </cell>
          <cell r="C12262" t="str">
            <v xml:space="preserve">M     </v>
          </cell>
          <cell r="D12262">
            <v>13.32</v>
          </cell>
        </row>
        <row r="12263">
          <cell r="A12263">
            <v>21124</v>
          </cell>
          <cell r="B12263" t="str">
            <v xml:space="preserve">TUBO CPVC, SOLDAVEL, 22 MM, AGUA QUENTE PREDIAL (NBR 15884)                                                                                                                                                                                                                                                                                                                                                                                                                                               </v>
          </cell>
          <cell r="C12263" t="str">
            <v xml:space="preserve">M     </v>
          </cell>
          <cell r="D12263">
            <v>21.28</v>
          </cell>
        </row>
        <row r="12264">
          <cell r="A12264">
            <v>21125</v>
          </cell>
          <cell r="B12264" t="str">
            <v xml:space="preserve">TUBO CPVC, SOLDAVEL, 28 MM, AGUA QUENTE PREDIAL (NBR 15884)                                                                                                                                                                                                                                                                                                                                                                                                                                               </v>
          </cell>
          <cell r="C12264" t="str">
            <v xml:space="preserve">M     </v>
          </cell>
          <cell r="D12264">
            <v>36.65</v>
          </cell>
        </row>
        <row r="12265">
          <cell r="A12265">
            <v>38028</v>
          </cell>
          <cell r="B12265" t="str">
            <v xml:space="preserve">TUBO CPVC, SOLDAVEL, 42 MM, AGUA QUENTE PREDIAL (NBR 15884)                                                                                                                                                                                                                                                                                                                                                                                                                                               </v>
          </cell>
          <cell r="C12265" t="str">
            <v xml:space="preserve">M     </v>
          </cell>
          <cell r="D12265">
            <v>64.08</v>
          </cell>
        </row>
        <row r="12266">
          <cell r="A12266">
            <v>38029</v>
          </cell>
          <cell r="B12266" t="str">
            <v xml:space="preserve">TUBO CPVC, SOLDAVEL, 54 MM, AGUA QUENTE PREDIAL (NBR 15884)                                                                                                                                                                                                                                                                                                                                                                                                                                               </v>
          </cell>
          <cell r="C12266" t="str">
            <v xml:space="preserve">M     </v>
          </cell>
          <cell r="D12266">
            <v>93.79</v>
          </cell>
        </row>
        <row r="12267">
          <cell r="A12267">
            <v>38030</v>
          </cell>
          <cell r="B12267" t="str">
            <v xml:space="preserve">TUBO CPVC, SOLDAVEL, 73 MM, AGUA QUENTE PREDIAL (NBR 15884)                                                                                                                                                                                                                                                                                                                                                                                                                                               </v>
          </cell>
          <cell r="C12267" t="str">
            <v xml:space="preserve">M     </v>
          </cell>
          <cell r="D12267">
            <v>151.66</v>
          </cell>
        </row>
        <row r="12268">
          <cell r="A12268">
            <v>38031</v>
          </cell>
          <cell r="B12268" t="str">
            <v xml:space="preserve">TUBO CPVC, SOLDAVEL, 89 MM, AGUA QUENTE PREDIAL (NBR 15884)                                                                                                                                                                                                                                                                                                                                                                                                                                               </v>
          </cell>
          <cell r="C12268" t="str">
            <v xml:space="preserve">M     </v>
          </cell>
          <cell r="D12268">
            <v>238.04</v>
          </cell>
        </row>
        <row r="12269">
          <cell r="A12269">
            <v>39735</v>
          </cell>
          <cell r="B12269" t="str">
            <v xml:space="preserve">TUBO DE BORRACHA ELASTOMERICA FLEXIVEL, PRETA, PARA ISOLAMENTO TERMICO DE TUBULACAO, DN 1 1/8" (28 MM), E= 32 MM, COEFICIENTE DE CONDUTIVIDADE TERMICA 0,036W/MK, VAPOR DE AGUA MAIOR OU IGUAL A 10.000                                                                                                                                                                                                                                                                                                   </v>
          </cell>
          <cell r="C12269" t="str">
            <v xml:space="preserve">M     </v>
          </cell>
          <cell r="D12269">
            <v>55.44</v>
          </cell>
        </row>
        <row r="12270">
          <cell r="A12270">
            <v>39734</v>
          </cell>
          <cell r="B12270" t="str">
            <v xml:space="preserve">TUBO DE BORRACHA ELASTOMERICA FLEXIVEL, PRETA, PARA ISOLAMENTO TERMICO DE TUBULACAO, DN 1 3/8" (35 MM), E= 32 MM, COEFICIENTE DE CONDUTIVIDADE TERMICA 0,036W/MK, VAPOR DE AGUA MAIOR OU IGUAL A 10.000                                                                                                                                                                                                                                                                                                   </v>
          </cell>
          <cell r="C12270" t="str">
            <v xml:space="preserve">M     </v>
          </cell>
          <cell r="D12270">
            <v>65.760000000000005</v>
          </cell>
        </row>
        <row r="12271">
          <cell r="A12271">
            <v>39736</v>
          </cell>
          <cell r="B12271" t="str">
            <v xml:space="preserve">TUBO DE BORRACHA ELASTOMERICA FLEXIVEL, PRETA, PARA ISOLAMENTO TERMICO DE TUBULACAO, DN 1 5/8" (42 MM), E= 32 MM, COEFICIENTE DE CONDUTIVIDADE TERMICA 0,036W/MK, VAPOR DE AGUA MAIOR OU IGUAL A 10.000                                                                                                                                                                                                                                                                                                   </v>
          </cell>
          <cell r="C12271" t="str">
            <v xml:space="preserve">M     </v>
          </cell>
          <cell r="D12271">
            <v>75.05</v>
          </cell>
        </row>
        <row r="12272">
          <cell r="A12272">
            <v>39737</v>
          </cell>
          <cell r="B12272" t="str">
            <v xml:space="preserve">TUBO DE BORRACHA ELASTOMERICA FLEXIVEL, PRETA, PARA ISOLAMENTO TERMICO DE TUBULACAO, DN 1/2" (12 MM), E= 19 MM, COEFICIENTE DE CONDUTIVIDADE TERMICA 0,036W/MK, VAPOR DE AGUA MAIOR OU IGUAL A 10.000                                                                                                                                                                                                                                                                                                     </v>
          </cell>
          <cell r="C12272" t="str">
            <v xml:space="preserve">M     </v>
          </cell>
          <cell r="D12272">
            <v>10.09</v>
          </cell>
        </row>
        <row r="12273">
          <cell r="A12273">
            <v>39738</v>
          </cell>
          <cell r="B12273" t="str">
            <v xml:space="preserve">TUBO DE BORRACHA ELASTOMERICA FLEXIVEL, PRETA, PARA ISOLAMENTO TERMICO DE TUBULACAO, DN 1/4" (6 MM), E= 9 MM, COEFICIENTE DE CONDUTIVIDADE TERMICA 0,036W/MK, VAPOR DE AGUA MAIOR OU IGUAL A 10.000                                                                                                                                                                                                                                                                                                       </v>
          </cell>
          <cell r="C12273" t="str">
            <v xml:space="preserve">M     </v>
          </cell>
          <cell r="D12273">
            <v>3.65</v>
          </cell>
        </row>
        <row r="12274">
          <cell r="A12274">
            <v>39739</v>
          </cell>
          <cell r="B12274" t="str">
            <v xml:space="preserve">TUBO DE BORRACHA ELASTOMERICA FLEXIVEL, PRETA, PARA ISOLAMENTO TERMICO DE TUBULACAO, DN 1" (25 MM), E= 32 MM, COEFICIENTE DE CONDUTIVIDADE TERMICA 0,036W/MK, VAPOR DE AGUA MAIOR OU IGUAL A 10.000                                                                                                                                                                                                                                                                                                       </v>
          </cell>
          <cell r="C12274" t="str">
            <v xml:space="preserve">M     </v>
          </cell>
          <cell r="D12274">
            <v>51.9</v>
          </cell>
        </row>
        <row r="12275">
          <cell r="A12275">
            <v>39733</v>
          </cell>
          <cell r="B12275" t="str">
            <v xml:space="preserve">TUBO DE BORRACHA ELASTOMERICA FLEXIVEL, PRETA, PARA ISOLAMENTO TERMICO DE TUBULACAO, DN 2 1/8" (54 MM), E= 32 MM, COEFICIENTE DE CONDUTIVIDADE TERMICA 0,036W/MK, VAPOR DE AGUA MAIOR OU IGUAL A 10.000                                                                                                                                                                                                                                                                                                   </v>
          </cell>
          <cell r="C12275" t="str">
            <v xml:space="preserve">M     </v>
          </cell>
          <cell r="D12275">
            <v>89.82</v>
          </cell>
        </row>
        <row r="12276">
          <cell r="A12276">
            <v>39854</v>
          </cell>
          <cell r="B12276" t="str">
            <v xml:space="preserve">TUBO DE BORRACHA ELASTOMERICA FLEXIVEL, PRETA, PARA ISOLAMENTO TERMICO DE TUBULACAO, DN 2 5/8" (*64* MM), E= *32* MM, COEFICIENTE DE CONDUTIVIDADE TERMICA 0,036W/MK, VAPOR DE AGUA MAIOR OU IGUAL A 10.000                                                                                                                                                                                                                                                                                               </v>
          </cell>
          <cell r="C12276" t="str">
            <v xml:space="preserve">M     </v>
          </cell>
          <cell r="D12276">
            <v>91.09</v>
          </cell>
        </row>
        <row r="12277">
          <cell r="A12277">
            <v>39740</v>
          </cell>
          <cell r="B12277" t="str">
            <v xml:space="preserve">TUBO DE BORRACHA ELASTOMERICA FLEXIVEL, PRETA, PARA ISOLAMENTO TERMICO DE TUBULACAO, DN 3/4" (18 MM), E= 32 MM, COEFICIENTE DE CONDUTIVIDADE TERMICA 0,036W/MK, VAPOR DE AGUA MAIOR OU IGUAL A 10.000                                                                                                                                                                                                                                                                                                     </v>
          </cell>
          <cell r="C12277" t="str">
            <v xml:space="preserve">M     </v>
          </cell>
          <cell r="D12277">
            <v>49.84</v>
          </cell>
        </row>
        <row r="12278">
          <cell r="A12278">
            <v>39741</v>
          </cell>
          <cell r="B12278" t="str">
            <v xml:space="preserve">TUBO DE BORRACHA ELASTOMERICA FLEXIVEL, PRETA, PARA ISOLAMENTO TERMICO DE TUBULACAO, DN 3/8" (10 MM), E= 19 MM, COEFICIENTE DE CONDUTIVIDADE TERMICA 0,036W/MK, VAPOR DE AGUA MAIOR OU IGUAL A 10.000                                                                                                                                                                                                                                                                                                     </v>
          </cell>
          <cell r="C12278" t="str">
            <v xml:space="preserve">M     </v>
          </cell>
          <cell r="D12278">
            <v>9.18</v>
          </cell>
        </row>
        <row r="12279">
          <cell r="A12279">
            <v>39853</v>
          </cell>
          <cell r="B12279" t="str">
            <v xml:space="preserve">TUBO DE BORRACHA ELASTOMERICA FLEXIVEL, PRETA, PARA ISOLAMENTO TERMICO DE TUBULACAO, DN 5/8" (15 MM), E= 19 MM, COEFICIENTE DE CONDUTIVIDADE TERMICA 0,036W/MK, VAPOR DE AGUA MAIOR OU IGUAL A 10.000                                                                                                                                                                                                                                                                                                     </v>
          </cell>
          <cell r="C12279" t="str">
            <v xml:space="preserve">M     </v>
          </cell>
          <cell r="D12279">
            <v>12.06</v>
          </cell>
        </row>
        <row r="12280">
          <cell r="A12280">
            <v>39742</v>
          </cell>
          <cell r="B12280" t="str">
            <v xml:space="preserve">TUBO DE BORRACHA ELASTOMERICA FLEXIVEL, PRETA, PARA ISOLAMENTO TERMICO DE TUBULACAO, DN 7/8" (22 MM), E= 32 MM, COEFICIENTE DE CONDUTIVIDADE TERMICA 0,036W/MK, VAPOR DE AGUA MAIOR OU IGUAL A 10.000                                                                                                                                                                                                                                                                                                     </v>
          </cell>
          <cell r="C12280" t="str">
            <v xml:space="preserve">M     </v>
          </cell>
          <cell r="D12280">
            <v>40.06</v>
          </cell>
        </row>
        <row r="12281">
          <cell r="A12281">
            <v>39751</v>
          </cell>
          <cell r="B12281" t="str">
            <v xml:space="preserve">TUBO DE COBRE CLASSE "A", DN = 1 1/2" (42 MM), PARA INSTALACOES DE MEDIA PRESSAO PARA GASES COMBUSTIVEIS E MEDICINAIS                                                                                                                                                                                                                                                                                                                                                                                     </v>
          </cell>
          <cell r="C12281" t="str">
            <v xml:space="preserve">M     </v>
          </cell>
          <cell r="D12281">
            <v>179.06</v>
          </cell>
        </row>
        <row r="12282">
          <cell r="A12282">
            <v>39750</v>
          </cell>
          <cell r="B12282" t="str">
            <v xml:space="preserve">TUBO DE COBRE CLASSE "A", DN = 1 1/4" (35 MM), PARA INSTALACOES DE MEDIA PRESSAO PARA GASES COMBUSTIVEIS E MEDICINAIS                                                                                                                                                                                                                                                                                                                                                                                     </v>
          </cell>
          <cell r="C12282" t="str">
            <v xml:space="preserve">M     </v>
          </cell>
          <cell r="D12282">
            <v>148.83000000000001</v>
          </cell>
        </row>
        <row r="12283">
          <cell r="A12283">
            <v>39747</v>
          </cell>
          <cell r="B12283" t="str">
            <v xml:space="preserve">TUBO DE COBRE CLASSE "A", DN = 1/2" (15 MM), PARA INSTALACOES DE MEDIA PRESSAO PARA GASES COMBUSTIVEIS E MEDICINAIS                                                                                                                                                                                                                                                                                                                                                                                       </v>
          </cell>
          <cell r="C12283" t="str">
            <v xml:space="preserve">M     </v>
          </cell>
          <cell r="D12283">
            <v>47.87</v>
          </cell>
        </row>
        <row r="12284">
          <cell r="A12284">
            <v>39749</v>
          </cell>
          <cell r="B12284" t="str">
            <v xml:space="preserve">TUBO DE COBRE CLASSE "A", DN = 1" (28 MM), PARA INSTALACOES DE MEDIA PRESSAO PARA GASES COMBUSTIVEIS E MEDICINAIS                                                                                                                                                                                                                                                                                                                                                                                         </v>
          </cell>
          <cell r="C12284" t="str">
            <v xml:space="preserve">M     </v>
          </cell>
          <cell r="D12284">
            <v>98.54</v>
          </cell>
        </row>
        <row r="12285">
          <cell r="A12285">
            <v>39753</v>
          </cell>
          <cell r="B12285" t="str">
            <v xml:space="preserve">TUBO DE COBRE CLASSE "A", DN = 2 1/2" (66 MM), PARA INSTALACOES DE MEDIA PRESSAO PARA GASES COMBUSTIVEIS E MEDICINAIS                                                                                                                                                                                                                                                                                                                                                                                     </v>
          </cell>
          <cell r="C12285" t="str">
            <v xml:space="preserve">M     </v>
          </cell>
          <cell r="D12285">
            <v>329.6</v>
          </cell>
        </row>
        <row r="12286">
          <cell r="A12286">
            <v>39752</v>
          </cell>
          <cell r="B12286" t="str">
            <v xml:space="preserve">TUBO DE COBRE CLASSE "A", DN = 2" (54 MM), PARA INSTALACOES DE MEDIA PRESSAO PARA GASES COMBUSTIVEIS E MEDICINAIS                                                                                                                                                                                                                                                                                                                                                                                         </v>
          </cell>
          <cell r="C12286" t="str">
            <v xml:space="preserve">M     </v>
          </cell>
          <cell r="D12286">
            <v>254.78</v>
          </cell>
        </row>
        <row r="12287">
          <cell r="A12287">
            <v>39748</v>
          </cell>
          <cell r="B12287" t="str">
            <v xml:space="preserve">TUBO DE COBRE CLASSE "A", DN = 3/4" (22 MM), PARA INSTALACOES DE MEDIA PRESSAO PARA GASES COMBUSTIVEIS E MEDICINAIS                                                                                                                                                                                                                                                                                                                                                                                       </v>
          </cell>
          <cell r="C12287" t="str">
            <v xml:space="preserve">M     </v>
          </cell>
          <cell r="D12287">
            <v>77.459999999999994</v>
          </cell>
        </row>
        <row r="12288">
          <cell r="A12288">
            <v>39754</v>
          </cell>
          <cell r="B12288" t="str">
            <v xml:space="preserve">TUBO DE COBRE CLASSE "A", DN = 3" (79 MM), PARA INSTALACOES DE MEDIA PRESSAO PARA GASES COMBUSTIVEIS E MEDICINAIS                                                                                                                                                                                                                                                                                                                                                                                         </v>
          </cell>
          <cell r="C12288" t="str">
            <v xml:space="preserve">M     </v>
          </cell>
          <cell r="D12288">
            <v>485.59</v>
          </cell>
        </row>
        <row r="12289">
          <cell r="A12289">
            <v>39755</v>
          </cell>
          <cell r="B12289" t="str">
            <v xml:space="preserve">TUBO DE COBRE CLASSE "A", DN = 4" (104 MM), PARA INSTALACOES DE MEDIA PRESSAO PARA GASES COMBUSTIVEIS E MEDICINAIS                                                                                                                                                                                                                                                                                                                                                                                        </v>
          </cell>
          <cell r="C12289" t="str">
            <v xml:space="preserve">M     </v>
          </cell>
          <cell r="D12289">
            <v>736.27</v>
          </cell>
        </row>
        <row r="12290">
          <cell r="A12290">
            <v>12742</v>
          </cell>
          <cell r="B12290" t="str">
            <v xml:space="preserve">TUBO DE COBRE CLASSE "E", DN = 104 MM, PARA INSTALACAO HIDRAULICA PREDIAL                                                                                                                                                                                                                                                                                                                                                                                                                                 </v>
          </cell>
          <cell r="C12290" t="str">
            <v xml:space="preserve">M     </v>
          </cell>
          <cell r="D12290">
            <v>583</v>
          </cell>
        </row>
        <row r="12291">
          <cell r="A12291">
            <v>12713</v>
          </cell>
          <cell r="B12291" t="str">
            <v xml:space="preserve">TUBO DE COBRE CLASSE "E", DN = 15 MM, PARA INSTALACAO HIDRAULICA PREDIAL                                                                                                                                                                                                                                                                                                                                                                                                                                  </v>
          </cell>
          <cell r="C12291" t="str">
            <v xml:space="preserve">M     </v>
          </cell>
          <cell r="D12291">
            <v>30.92</v>
          </cell>
        </row>
        <row r="12292">
          <cell r="A12292">
            <v>12743</v>
          </cell>
          <cell r="B12292" t="str">
            <v xml:space="preserve">TUBO DE COBRE CLASSE "E", DN = 22 MM, PARA INSTALACAO HIDRAULICA PREDIAL                                                                                                                                                                                                                                                                                                                                                                                                                                  </v>
          </cell>
          <cell r="C12292" t="str">
            <v xml:space="preserve">M     </v>
          </cell>
          <cell r="D12292">
            <v>53.19</v>
          </cell>
        </row>
        <row r="12293">
          <cell r="A12293">
            <v>12744</v>
          </cell>
          <cell r="B12293" t="str">
            <v xml:space="preserve">TUBO DE COBRE CLASSE "E", DN = 28 MM, PARA INSTALACAO HIDRAULICA PREDIAL                                                                                                                                                                                                                                                                                                                                                                                                                                  </v>
          </cell>
          <cell r="C12293" t="str">
            <v xml:space="preserve">M     </v>
          </cell>
          <cell r="D12293">
            <v>67.5</v>
          </cell>
        </row>
        <row r="12294">
          <cell r="A12294">
            <v>12745</v>
          </cell>
          <cell r="B12294" t="str">
            <v xml:space="preserve">TUBO DE COBRE CLASSE "E", DN = 35 MM, PARA INSTALACAO HIDRAULICA PREDIAL                                                                                                                                                                                                                                                                                                                                                                                                                                  </v>
          </cell>
          <cell r="C12294" t="str">
            <v xml:space="preserve">M     </v>
          </cell>
          <cell r="D12294">
            <v>98.03</v>
          </cell>
        </row>
        <row r="12295">
          <cell r="A12295">
            <v>12746</v>
          </cell>
          <cell r="B12295" t="str">
            <v xml:space="preserve">TUBO DE COBRE CLASSE "E", DN = 42 MM, PARA INSTALACAO HIDRAULICA PREDIAL                                                                                                                                                                                                                                                                                                                                                                                                                                  </v>
          </cell>
          <cell r="C12295" t="str">
            <v xml:space="preserve">M     </v>
          </cell>
          <cell r="D12295">
            <v>132.38</v>
          </cell>
        </row>
        <row r="12296">
          <cell r="A12296">
            <v>12747</v>
          </cell>
          <cell r="B12296" t="str">
            <v xml:space="preserve">TUBO DE COBRE CLASSE "E", DN = 54 MM, PARA INSTALACAO HIDRAULICA PREDIAL                                                                                                                                                                                                                                                                                                                                                                                                                                  </v>
          </cell>
          <cell r="C12296" t="str">
            <v xml:space="preserve">M     </v>
          </cell>
          <cell r="D12296">
            <v>191.98</v>
          </cell>
        </row>
        <row r="12297">
          <cell r="A12297">
            <v>12748</v>
          </cell>
          <cell r="B12297" t="str">
            <v xml:space="preserve">TUBO DE COBRE CLASSE "E", DN = 66 MM, PARA INSTALACAO HIDRAULICA PREDIAL                                                                                                                                                                                                                                                                                                                                                                                                                                  </v>
          </cell>
          <cell r="C12297" t="str">
            <v xml:space="preserve">M     </v>
          </cell>
          <cell r="D12297">
            <v>270.45999999999998</v>
          </cell>
        </row>
        <row r="12298">
          <cell r="A12298">
            <v>12749</v>
          </cell>
          <cell r="B12298" t="str">
            <v xml:space="preserve">TUBO DE COBRE CLASSE "E", DN = 79 MM, PARA INSTALACAO HIDRAULICA PREDIAL                                                                                                                                                                                                                                                                                                                                                                                                                                  </v>
          </cell>
          <cell r="C12298" t="str">
            <v xml:space="preserve">M     </v>
          </cell>
          <cell r="D12298">
            <v>395.37</v>
          </cell>
        </row>
        <row r="12299">
          <cell r="A12299">
            <v>39660</v>
          </cell>
          <cell r="B12299" t="str">
            <v xml:space="preserve">TUBO DE COBRE FLEXIVEL, D = 1/2 ", E = 0,79 MM, PARA AR-CONDICIONADO/ INSTALACOES GAS RESIDENCIAIS E COMERCIAIS                                                                                                                                                                                                                                                                                                                                                                                           </v>
          </cell>
          <cell r="C12299" t="str">
            <v xml:space="preserve">M     </v>
          </cell>
          <cell r="D12299">
            <v>40.74</v>
          </cell>
        </row>
        <row r="12300">
          <cell r="A12300">
            <v>39662</v>
          </cell>
          <cell r="B12300" t="str">
            <v xml:space="preserve">TUBO DE COBRE FLEXIVEL, D = 1/4 ", E = 0,79 MM, PARA AR-CONDICIONADO/ INSTALACOES GAS RESIDENCIAIS E COMERCIAIS                                                                                                                                                                                                                                                                                                                                                                                           </v>
          </cell>
          <cell r="C12300" t="str">
            <v xml:space="preserve">M     </v>
          </cell>
          <cell r="D12300">
            <v>19.52</v>
          </cell>
        </row>
        <row r="12301">
          <cell r="A12301">
            <v>39661</v>
          </cell>
          <cell r="B12301" t="str">
            <v xml:space="preserve">TUBO DE COBRE FLEXIVEL, D = 3/16 ", E = 0,79 MM, PARA AR-CONDICIONADO/ INSTALACOES GAS RESIDENCIAIS E COMERCIAIS                                                                                                                                                                                                                                                                                                                                                                                          </v>
          </cell>
          <cell r="C12301" t="str">
            <v xml:space="preserve">M     </v>
          </cell>
          <cell r="D12301">
            <v>13.31</v>
          </cell>
        </row>
        <row r="12302">
          <cell r="A12302">
            <v>39666</v>
          </cell>
          <cell r="B12302" t="str">
            <v xml:space="preserve">TUBO DE COBRE FLEXIVEL, D = 3/4 ", E = 0,79 MM, PARA AR-CONDICIONADO/ INSTALACOES GAS RESIDENCIAIS E COMERCIAIS                                                                                                                                                                                                                                                                                                                                                                                           </v>
          </cell>
          <cell r="C12302" t="str">
            <v xml:space="preserve">M     </v>
          </cell>
          <cell r="D12302">
            <v>61.28</v>
          </cell>
        </row>
        <row r="12303">
          <cell r="A12303">
            <v>39664</v>
          </cell>
          <cell r="B12303" t="str">
            <v xml:space="preserve">TUBO DE COBRE FLEXIVEL, D = 3/8 ", E = 0,79 MM, PARA AR-CONDICIONADO/ INSTALACOES GAS RESIDENCIAIS E COMERCIAIS                                                                                                                                                                                                                                                                                                                                                                                           </v>
          </cell>
          <cell r="C12303" t="str">
            <v xml:space="preserve">M     </v>
          </cell>
          <cell r="D12303">
            <v>30.03</v>
          </cell>
        </row>
        <row r="12304">
          <cell r="A12304">
            <v>39663</v>
          </cell>
          <cell r="B12304" t="str">
            <v xml:space="preserve">TUBO DE COBRE FLEXIVEL, D = 5/16 ", E = 0,79 MM, PARA AR-CONDICIONADO/ INSTALACOES GAS RESIDENCIAIS E COMERCIAIS                                                                                                                                                                                                                                                                                                                                                                                          </v>
          </cell>
          <cell r="C12304" t="str">
            <v xml:space="preserve">M     </v>
          </cell>
          <cell r="D12304">
            <v>24.01</v>
          </cell>
        </row>
        <row r="12305">
          <cell r="A12305">
            <v>39665</v>
          </cell>
          <cell r="B12305" t="str">
            <v xml:space="preserve">TUBO DE COBRE FLEXIVEL, D = 5/8 ", E = 0,79 MM, PARA AR-CONDICIONADO/ INSTALACOES GAS RESIDENCIAIS E COMERCIAIS                                                                                                                                                                                                                                                                                                                                                                                           </v>
          </cell>
          <cell r="C12305" t="str">
            <v xml:space="preserve">M     </v>
          </cell>
          <cell r="D12305">
            <v>50.67</v>
          </cell>
        </row>
        <row r="12306">
          <cell r="A12306">
            <v>7725</v>
          </cell>
          <cell r="B12306" t="str">
            <v xml:space="preserve">TUBO DE CONCRETO ARMADO PARA AGUAS PLUVIAIS, CLASSE PA-1, COM ENCAIXE PONTA E BOLSA, DIAMETRO NOMINAL DE = 600 MM                                                                                                                                                                                                                                                                                                                                                                                         </v>
          </cell>
          <cell r="C12306" t="str">
            <v xml:space="preserve">M     </v>
          </cell>
          <cell r="D12306">
            <v>234.91</v>
          </cell>
        </row>
        <row r="12307">
          <cell r="A12307">
            <v>7753</v>
          </cell>
          <cell r="B12307" t="str">
            <v xml:space="preserve">TUBO DE CONCRETO ARMADO PARA AGUAS PLUVIAIS, CLASSE PA-1, COM ENCAIXE PONTA E BOLSA, DIAMETRO NOMINAL DE 1000 MM                                                                                                                                                                                                                                                                                                                                                                                          </v>
          </cell>
          <cell r="C12307" t="str">
            <v xml:space="preserve">M     </v>
          </cell>
          <cell r="D12307">
            <v>457.97</v>
          </cell>
        </row>
        <row r="12308">
          <cell r="A12308">
            <v>13256</v>
          </cell>
          <cell r="B12308" t="str">
            <v xml:space="preserve">TUBO DE CONCRETO ARMADO PARA AGUAS PLUVIAIS, CLASSE PA-1, COM ENCAIXE PONTA E BOLSA, DIAMETRO NOMINAL DE 1100 MM                                                                                                                                                                                                                                                                                                                                                                                          </v>
          </cell>
          <cell r="C12308" t="str">
            <v xml:space="preserve">M     </v>
          </cell>
          <cell r="D12308">
            <v>641.55999999999995</v>
          </cell>
        </row>
        <row r="12309">
          <cell r="A12309">
            <v>7757</v>
          </cell>
          <cell r="B12309" t="str">
            <v xml:space="preserve">TUBO DE CONCRETO ARMADO PARA AGUAS PLUVIAIS, CLASSE PA-1, COM ENCAIXE PONTA E BOLSA, DIAMETRO NOMINAL DE 1200 MM                                                                                                                                                                                                                                                                                                                                                                                          </v>
          </cell>
          <cell r="C12309" t="str">
            <v xml:space="preserve">M     </v>
          </cell>
          <cell r="D12309">
            <v>684</v>
          </cell>
        </row>
        <row r="12310">
          <cell r="A12310">
            <v>7758</v>
          </cell>
          <cell r="B12310" t="str">
            <v xml:space="preserve">TUBO DE CONCRETO ARMADO PARA AGUAS PLUVIAIS, CLASSE PA-1, COM ENCAIXE PONTA E BOLSA, DIAMETRO NOMINAL DE 1500 MM                                                                                                                                                                                                                                                                                                                                                                                          </v>
          </cell>
          <cell r="C12310" t="str">
            <v xml:space="preserve">M     </v>
          </cell>
          <cell r="D12310">
            <v>990.96</v>
          </cell>
        </row>
        <row r="12311">
          <cell r="A12311">
            <v>7759</v>
          </cell>
          <cell r="B12311" t="str">
            <v xml:space="preserve">TUBO DE CONCRETO ARMADO PARA AGUAS PLUVIAIS, CLASSE PA-1, COM ENCAIXE PONTA E BOLSA, DIAMETRO NOMINAL DE 2000 MM                                                                                                                                                                                                                                                                                                                                                                                          </v>
          </cell>
          <cell r="C12311" t="str">
            <v xml:space="preserve">M     </v>
          </cell>
          <cell r="D12311">
            <v>2745.95</v>
          </cell>
        </row>
        <row r="12312">
          <cell r="A12312">
            <v>40334</v>
          </cell>
          <cell r="B12312" t="str">
            <v xml:space="preserve">TUBO DE CONCRETO ARMADO PARA AGUAS PLUVIAIS, CLASSE PA-1, COM ENCAIXE PONTA E BOLSA, DIAMETRO NOMINAL DE 300 MM                                                                                                                                                                                                                                                                                                                                                                                           </v>
          </cell>
          <cell r="C12312" t="str">
            <v xml:space="preserve">M     </v>
          </cell>
          <cell r="D12312">
            <v>107.58</v>
          </cell>
        </row>
        <row r="12313">
          <cell r="A12313">
            <v>7745</v>
          </cell>
          <cell r="B12313" t="str">
            <v xml:space="preserve">TUBO DE CONCRETO ARMADO PARA AGUAS PLUVIAIS, CLASSE PA-1, COM ENCAIXE PONTA E BOLSA, DIAMETRO NOMINAL DE 400 MM                                                                                                                                                                                                                                                                                                                                                                                           </v>
          </cell>
          <cell r="C12313" t="str">
            <v xml:space="preserve">M     </v>
          </cell>
          <cell r="D12313">
            <v>121.4</v>
          </cell>
        </row>
        <row r="12314">
          <cell r="A12314">
            <v>7742</v>
          </cell>
          <cell r="B12314" t="str">
            <v xml:space="preserve">TUBO DE CONCRETO ARMADO PARA AGUAS PLUVIAIS, CLASSE PA-1, COM ENCAIXE PONTA E BOLSA, DIAMETRO NOMINAL DE 700 MM                                                                                                                                                                                                                                                                                                                                                                                           </v>
          </cell>
          <cell r="C12314" t="str">
            <v xml:space="preserve">M     </v>
          </cell>
          <cell r="D12314">
            <v>320.18</v>
          </cell>
        </row>
        <row r="12315">
          <cell r="A12315">
            <v>7750</v>
          </cell>
          <cell r="B12315" t="str">
            <v xml:space="preserve">TUBO DE CONCRETO ARMADO PARA AGUAS PLUVIAIS, CLASSE PA-1, COM ENCAIXE PONTA E BOLSA, DIAMETRO NOMINAL DE 800 MM                                                                                                                                                                                                                                                                                                                                                                                           </v>
          </cell>
          <cell r="C12315" t="str">
            <v xml:space="preserve">M     </v>
          </cell>
          <cell r="D12315">
            <v>390.85</v>
          </cell>
        </row>
        <row r="12316">
          <cell r="A12316">
            <v>7756</v>
          </cell>
          <cell r="B12316" t="str">
            <v xml:space="preserve">TUBO DE CONCRETO ARMADO PARA AGUAS PLUVIAIS, CLASSE PA-1, COM ENCAIXE PONTA E BOLSA, DIAMETRO NOMINAL DE 900 MM                                                                                                                                                                                                                                                                                                                                                                                           </v>
          </cell>
          <cell r="C12316" t="str">
            <v xml:space="preserve">M     </v>
          </cell>
          <cell r="D12316">
            <v>449.09</v>
          </cell>
        </row>
        <row r="12317">
          <cell r="A12317">
            <v>7765</v>
          </cell>
          <cell r="B12317" t="str">
            <v xml:space="preserve">TUBO DE CONCRETO ARMADO PARA AGUAS PLUVIAIS, CLASSE PA-2, COM ENCAIXE PONTA E BOLSA, DIAMETRO NOMINAL DE 1000 MM                                                                                                                                                                                                                                                                                                                                                                                          </v>
          </cell>
          <cell r="C12317" t="str">
            <v xml:space="preserve">M     </v>
          </cell>
          <cell r="D12317">
            <v>503.37</v>
          </cell>
        </row>
        <row r="12318">
          <cell r="A12318">
            <v>12569</v>
          </cell>
          <cell r="B12318" t="str">
            <v xml:space="preserve">TUBO DE CONCRETO ARMADO PARA AGUAS PLUVIAIS, CLASSE PA-2, COM ENCAIXE PONTA E BOLSA, DIAMETRO NOMINAL DE 1100 MM                                                                                                                                                                                                                                                                                                                                                                                          </v>
          </cell>
          <cell r="C12318" t="str">
            <v xml:space="preserve">M     </v>
          </cell>
          <cell r="D12318">
            <v>694.85</v>
          </cell>
        </row>
        <row r="12319">
          <cell r="A12319">
            <v>7766</v>
          </cell>
          <cell r="B12319" t="str">
            <v xml:space="preserve">TUBO DE CONCRETO ARMADO PARA AGUAS PLUVIAIS, CLASSE PA-2, COM ENCAIXE PONTA E BOLSA, DIAMETRO NOMINAL DE 1200 MM                                                                                                                                                                                                                                                                                                                                                                                          </v>
          </cell>
          <cell r="C12319" t="str">
            <v xml:space="preserve">M     </v>
          </cell>
          <cell r="D12319">
            <v>738.28</v>
          </cell>
        </row>
        <row r="12320">
          <cell r="A12320">
            <v>7767</v>
          </cell>
          <cell r="B12320" t="str">
            <v xml:space="preserve">TUBO DE CONCRETO ARMADO PARA AGUAS PLUVIAIS, CLASSE PA-2, COM ENCAIXE PONTA E BOLSA, DIAMETRO NOMINAL DE 1500 MM                                                                                                                                                                                                                                                                                                                                                                                          </v>
          </cell>
          <cell r="C12320" t="str">
            <v xml:space="preserve">M     </v>
          </cell>
          <cell r="D12320">
            <v>1060.05</v>
          </cell>
        </row>
        <row r="12321">
          <cell r="A12321">
            <v>7727</v>
          </cell>
          <cell r="B12321" t="str">
            <v xml:space="preserve">TUBO DE CONCRETO ARMADO PARA AGUAS PLUVIAIS, CLASSE PA-2, COM ENCAIXE PONTA E BOLSA, DIAMETRO NOMINAL DE 2000 MM                                                                                                                                                                                                                                                                                                                                                                                          </v>
          </cell>
          <cell r="C12321" t="str">
            <v xml:space="preserve">M     </v>
          </cell>
          <cell r="D12321">
            <v>3079.49</v>
          </cell>
        </row>
        <row r="12322">
          <cell r="A12322">
            <v>7760</v>
          </cell>
          <cell r="B12322" t="str">
            <v xml:space="preserve">TUBO DE CONCRETO ARMADO PARA AGUAS PLUVIAIS, CLASSE PA-2, COM ENCAIXE PONTA E BOLSA, DIAMETRO NOMINAL DE 300 MM                                                                                                                                                                                                                                                                                                                                                                                           </v>
          </cell>
          <cell r="C12322" t="str">
            <v xml:space="preserve">M     </v>
          </cell>
          <cell r="D12322">
            <v>122.39</v>
          </cell>
        </row>
        <row r="12323">
          <cell r="A12323">
            <v>7761</v>
          </cell>
          <cell r="B12323" t="str">
            <v xml:space="preserve">TUBO DE CONCRETO ARMADO PARA AGUAS PLUVIAIS, CLASSE PA-2, COM ENCAIXE PONTA E BOLSA, DIAMETRO NOMINAL DE 400 MM                                                                                                                                                                                                                                                                                                                                                                                           </v>
          </cell>
          <cell r="C12323" t="str">
            <v xml:space="preserve">M     </v>
          </cell>
          <cell r="D12323">
            <v>128.31</v>
          </cell>
        </row>
        <row r="12324">
          <cell r="A12324">
            <v>7752</v>
          </cell>
          <cell r="B12324" t="str">
            <v xml:space="preserve">TUBO DE CONCRETO ARMADO PARA AGUAS PLUVIAIS, CLASSE PA-2, COM ENCAIXE PONTA E BOLSA, DIAMETRO NOMINAL DE 500 MM                                                                                                                                                                                                                                                                                                                                                                                           </v>
          </cell>
          <cell r="C12324" t="str">
            <v xml:space="preserve">M     </v>
          </cell>
          <cell r="D12324">
            <v>155.94</v>
          </cell>
        </row>
        <row r="12325">
          <cell r="A12325">
            <v>7762</v>
          </cell>
          <cell r="B12325" t="str">
            <v xml:space="preserve">TUBO DE CONCRETO ARMADO PARA AGUAS PLUVIAIS, CLASSE PA-2, COM ENCAIXE PONTA E BOLSA, DIAMETRO NOMINAL DE 600 MM                                                                                                                                                                                                                                                                                                                                                                                           </v>
          </cell>
          <cell r="C12325" t="str">
            <v xml:space="preserve">M     </v>
          </cell>
          <cell r="D12325">
            <v>203.81</v>
          </cell>
        </row>
        <row r="12326">
          <cell r="A12326">
            <v>7722</v>
          </cell>
          <cell r="B12326" t="str">
            <v xml:space="preserve">TUBO DE CONCRETO ARMADO PARA AGUAS PLUVIAIS, CLASSE PA-2, COM ENCAIXE PONTA E BOLSA, DIAMETRO NOMINAL DE 700 MM                                                                                                                                                                                                                                                                                                                                                                                           </v>
          </cell>
          <cell r="C12326" t="str">
            <v xml:space="preserve">M     </v>
          </cell>
          <cell r="D12326">
            <v>311.89</v>
          </cell>
        </row>
        <row r="12327">
          <cell r="A12327">
            <v>7763</v>
          </cell>
          <cell r="B12327" t="str">
            <v xml:space="preserve">TUBO DE CONCRETO ARMADO PARA AGUAS PLUVIAIS, CLASSE PA-2, COM ENCAIXE PONTA E BOLSA, DIAMETRO NOMINAL DE 800 MM                                                                                                                                                                                                                                                                                                                                                                                           </v>
          </cell>
          <cell r="C12327" t="str">
            <v xml:space="preserve">M     </v>
          </cell>
          <cell r="D12327">
            <v>380</v>
          </cell>
        </row>
        <row r="12328">
          <cell r="A12328">
            <v>7764</v>
          </cell>
          <cell r="B12328" t="str">
            <v xml:space="preserve">TUBO DE CONCRETO ARMADO PARA AGUAS PLUVIAIS, CLASSE PA-2, COM ENCAIXE PONTA E BOLSA, DIAMETRO NOMINAL DE 900 MM                                                                                                                                                                                                                                                                                                                                                                                           </v>
          </cell>
          <cell r="C12328" t="str">
            <v xml:space="preserve">M     </v>
          </cell>
          <cell r="D12328">
            <v>454.02</v>
          </cell>
        </row>
        <row r="12329">
          <cell r="A12329">
            <v>12572</v>
          </cell>
          <cell r="B12329" t="str">
            <v xml:space="preserve">TUBO DE CONCRETO ARMADO PARA AGUAS PLUVIAIS, CLASSE PA-3, COM ENCAIXE PONTA E BOLSA, DIAMETRO NOMINAL DE 1000 MM                                                                                                                                                                                                                                                                                                                                                                                          </v>
          </cell>
          <cell r="C12329" t="str">
            <v xml:space="preserve">M     </v>
          </cell>
          <cell r="D12329">
            <v>641.55999999999995</v>
          </cell>
        </row>
        <row r="12330">
          <cell r="A12330">
            <v>12573</v>
          </cell>
          <cell r="B12330" t="str">
            <v xml:space="preserve">TUBO DE CONCRETO ARMADO PARA AGUAS PLUVIAIS, CLASSE PA-3, COM ENCAIXE PONTA E BOLSA, DIAMETRO NOMINAL DE 1100 MM                                                                                                                                                                                                                                                                                                                                                                                          </v>
          </cell>
          <cell r="C12330" t="str">
            <v xml:space="preserve">M     </v>
          </cell>
          <cell r="D12330">
            <v>843.89</v>
          </cell>
        </row>
        <row r="12331">
          <cell r="A12331">
            <v>12574</v>
          </cell>
          <cell r="B12331" t="str">
            <v xml:space="preserve">TUBO DE CONCRETO ARMADO PARA AGUAS PLUVIAIS, CLASSE PA-3, COM ENCAIXE PONTA E BOLSA, DIAMETRO NOMINAL DE 1200 MM                                                                                                                                                                                                                                                                                                                                                                                          </v>
          </cell>
          <cell r="C12331" t="str">
            <v xml:space="preserve">M     </v>
          </cell>
          <cell r="D12331">
            <v>1020.37</v>
          </cell>
        </row>
        <row r="12332">
          <cell r="A12332">
            <v>12575</v>
          </cell>
          <cell r="B12332" t="str">
            <v xml:space="preserve">TUBO DE CONCRETO ARMADO PARA AGUAS PLUVIAIS, CLASSE PA-3, COM ENCAIXE PONTA E BOLSA, DIAMETRO NOMINAL DE 1500 MM                                                                                                                                                                                                                                                                                                                                                                                          </v>
          </cell>
          <cell r="C12332" t="str">
            <v xml:space="preserve">M     </v>
          </cell>
          <cell r="D12332">
            <v>1549.61</v>
          </cell>
        </row>
        <row r="12333">
          <cell r="A12333">
            <v>12576</v>
          </cell>
          <cell r="B12333" t="str">
            <v xml:space="preserve">TUBO DE CONCRETO ARMADO PARA AGUAS PLUVIAIS, CLASSE PA-3, COM ENCAIXE PONTA E BOLSA, DIAMETRO NOMINAL DE 400 MM                                                                                                                                                                                                                                                                                                                                                                                           </v>
          </cell>
          <cell r="C12333" t="str">
            <v xml:space="preserve">M     </v>
          </cell>
          <cell r="D12333">
            <v>187.53</v>
          </cell>
        </row>
        <row r="12334">
          <cell r="A12334">
            <v>12577</v>
          </cell>
          <cell r="B12334" t="str">
            <v xml:space="preserve">TUBO DE CONCRETO ARMADO PARA AGUAS PLUVIAIS, CLASSE PA-3, COM ENCAIXE PONTA E BOLSA, DIAMETRO NOMINAL DE 500 MM                                                                                                                                                                                                                                                                                                                                                                                           </v>
          </cell>
          <cell r="C12334" t="str">
            <v xml:space="preserve">M     </v>
          </cell>
          <cell r="D12334">
            <v>252.67</v>
          </cell>
        </row>
        <row r="12335">
          <cell r="A12335">
            <v>12578</v>
          </cell>
          <cell r="B12335" t="str">
            <v xml:space="preserve">TUBO DE CONCRETO ARMADO PARA AGUAS PLUVIAIS, CLASSE PA-3, COM ENCAIXE PONTA E BOLSA, DIAMETRO NOMINAL DE 600 MM                                                                                                                                                                                                                                                                                                                                                                                           </v>
          </cell>
          <cell r="C12335" t="str">
            <v xml:space="preserve">M     </v>
          </cell>
          <cell r="D12335">
            <v>305.97000000000003</v>
          </cell>
        </row>
        <row r="12336">
          <cell r="A12336">
            <v>12579</v>
          </cell>
          <cell r="B12336" t="str">
            <v xml:space="preserve">TUBO DE CONCRETO ARMADO PARA AGUAS PLUVIAIS, CLASSE PA-3, COM ENCAIXE PONTA E BOLSA, DIAMETRO NOMINAL DE 700 MM                                                                                                                                                                                                                                                                                                                                                                                           </v>
          </cell>
          <cell r="C12336" t="str">
            <v xml:space="preserve">M     </v>
          </cell>
          <cell r="D12336">
            <v>527.05999999999995</v>
          </cell>
        </row>
        <row r="12337">
          <cell r="A12337">
            <v>12580</v>
          </cell>
          <cell r="B12337" t="str">
            <v xml:space="preserve">TUBO DE CONCRETO ARMADO PARA AGUAS PLUVIAIS, CLASSE PA-3, COM ENCAIXE PONTA E BOLSA, DIAMETRO NOMINAL DE 800 MM                                                                                                                                                                                                                                                                                                                                                                                           </v>
          </cell>
          <cell r="C12337" t="str">
            <v xml:space="preserve">M     </v>
          </cell>
          <cell r="D12337">
            <v>549.16999999999996</v>
          </cell>
        </row>
        <row r="12338">
          <cell r="A12338">
            <v>12581</v>
          </cell>
          <cell r="B12338" t="str">
            <v xml:space="preserve">TUBO DE CONCRETO ARMADO PARA AGUAS PLUVIAIS, CLASSE PA-3, COM ENCAIXE PONTA E BOLSA, DIAMETRO NOMINAL DE 900 MM                                                                                                                                                                                                                                                                                                                                                                                           </v>
          </cell>
          <cell r="C12338" t="str">
            <v xml:space="preserve">M     </v>
          </cell>
          <cell r="D12338">
            <v>588.26</v>
          </cell>
        </row>
        <row r="12339">
          <cell r="A12339">
            <v>7720</v>
          </cell>
          <cell r="B12339" t="str">
            <v xml:space="preserve">TUBO DE CONCRETO ARMADO PARA ESGOTO SANITARIO, CLASSE EA-2, COM ENCAIXE PONTA E BOLSA, COM JUNTA ELASTICA, DIAMETRO NOMINAL DE 1000 MM                                                                                                                                                                                                                                                                                                                                                                    </v>
          </cell>
          <cell r="C12339" t="str">
            <v xml:space="preserve">M     </v>
          </cell>
          <cell r="D12339">
            <v>919.89</v>
          </cell>
        </row>
        <row r="12340">
          <cell r="A12340">
            <v>40335</v>
          </cell>
          <cell r="B12340" t="str">
            <v xml:space="preserve">TUBO DE CONCRETO ARMADO PARA ESGOTO SANITARIO, CLASSE EA-2, COM ENCAIXE PONTA E BOLSA, COM JUNTA ELASTICA, DIAMETRO NOMINAL DE 300 MM                                                                                                                                                                                                                                                                                                                                                                     </v>
          </cell>
          <cell r="C12340" t="str">
            <v xml:space="preserve">M     </v>
          </cell>
          <cell r="D12340">
            <v>192.46</v>
          </cell>
        </row>
        <row r="12341">
          <cell r="A12341">
            <v>7740</v>
          </cell>
          <cell r="B12341" t="str">
            <v xml:space="preserve">TUBO DE CONCRETO ARMADO PARA ESGOTO SANITARIO, CLASSE EA-2, COM ENCAIXE PONTA E BOLSA, COM JUNTA ELASTICA, DIAMETRO NOMINAL DE 400 MM                                                                                                                                                                                                                                                                                                                                                                     </v>
          </cell>
          <cell r="C12341" t="str">
            <v xml:space="preserve">M     </v>
          </cell>
          <cell r="D12341">
            <v>197.4</v>
          </cell>
        </row>
        <row r="12342">
          <cell r="A12342">
            <v>7741</v>
          </cell>
          <cell r="B12342" t="str">
            <v xml:space="preserve">TUBO DE CONCRETO ARMADO PARA ESGOTO SANITARIO, CLASSE EA-2, COM ENCAIXE PONTA E BOLSA, COM JUNTA ELASTICA, DIAMETRO NOMINAL DE 500 MM                                                                                                                                                                                                                                                                                                                                                                     </v>
          </cell>
          <cell r="C12342" t="str">
            <v xml:space="preserve">M     </v>
          </cell>
          <cell r="D12342">
            <v>365.19</v>
          </cell>
        </row>
        <row r="12343">
          <cell r="A12343">
            <v>7774</v>
          </cell>
          <cell r="B12343" t="str">
            <v xml:space="preserve">TUBO DE CONCRETO ARMADO PARA ESGOTO SANITARIO, CLASSE EA-2, COM ENCAIXE PONTA E BOLSA, COM JUNTA ELASTICA, DIAMETRO NOMINAL DE 600 MM                                                                                                                                                                                                                                                                                                                                                                     </v>
          </cell>
          <cell r="C12343" t="str">
            <v xml:space="preserve">M     </v>
          </cell>
          <cell r="D12343">
            <v>448.1</v>
          </cell>
        </row>
        <row r="12344">
          <cell r="A12344">
            <v>7744</v>
          </cell>
          <cell r="B12344" t="str">
            <v xml:space="preserve">TUBO DE CONCRETO ARMADO PARA ESGOTO SANITARIO, CLASSE EA-2, COM ENCAIXE PONTA E BOLSA, COM JUNTA ELASTICA, DIAMETRO NOMINAL DE 700 MM                                                                                                                                                                                                                                                                                                                                                                     </v>
          </cell>
          <cell r="C12344" t="str">
            <v xml:space="preserve">M     </v>
          </cell>
          <cell r="D12344">
            <v>585.29999999999995</v>
          </cell>
        </row>
        <row r="12345">
          <cell r="A12345">
            <v>7773</v>
          </cell>
          <cell r="B12345" t="str">
            <v xml:space="preserve">TUBO DE CONCRETO ARMADO PARA ESGOTO SANITARIO, CLASSE EA-2, COM ENCAIXE PONTA E BOLSA, COM JUNTA ELASTICA, DIAMETRO NOMINAL DE 800 MM                                                                                                                                                                                                                                                                                                                                                                     </v>
          </cell>
          <cell r="C12345" t="str">
            <v xml:space="preserve">M     </v>
          </cell>
          <cell r="D12345">
            <v>598.23</v>
          </cell>
        </row>
        <row r="12346">
          <cell r="A12346">
            <v>7754</v>
          </cell>
          <cell r="B12346" t="str">
            <v xml:space="preserve">TUBO DE CONCRETO ARMADO PARA ESGOTO SANITARIO, CLASSE EA-2, COM ENCAIXE PONTA E BOLSA, COM JUNTA ELASTICA, DIAMETRO NOMINAL DE 900 MM                                                                                                                                                                                                                                                                                                                                                                     </v>
          </cell>
          <cell r="C12346" t="str">
            <v xml:space="preserve">M     </v>
          </cell>
          <cell r="D12346">
            <v>907.06</v>
          </cell>
        </row>
        <row r="12347">
          <cell r="A12347">
            <v>7735</v>
          </cell>
          <cell r="B12347" t="str">
            <v xml:space="preserve">TUBO DE CONCRETO ARMADO PARA ESGOTO SANITARIO, CLASSE EA-3, COM ENCAIXE PONTA E BOLSA, COM JUNTA ELASTICA, DIAMETRO NOMINAL DE 1000 MM                                                                                                                                                                                                                                                                                                                                                                    </v>
          </cell>
          <cell r="C12347" t="str">
            <v xml:space="preserve">M     </v>
          </cell>
          <cell r="D12347">
            <v>1174.55</v>
          </cell>
        </row>
        <row r="12348">
          <cell r="A12348">
            <v>7755</v>
          </cell>
          <cell r="B12348" t="str">
            <v xml:space="preserve">TUBO DE CONCRETO ARMADO PARA ESGOTO SANITARIO, CLASSE EA-3, COM ENCAIXE PONTA E BOLSA, COM JUNTA ELASTICA, DIAMETRO NOMINAL DE 400 MM                                                                                                                                                                                                                                                                                                                                                                     </v>
          </cell>
          <cell r="C12348" t="str">
            <v xml:space="preserve">M     </v>
          </cell>
          <cell r="D12348">
            <v>232.93</v>
          </cell>
        </row>
        <row r="12349">
          <cell r="A12349">
            <v>7776</v>
          </cell>
          <cell r="B12349" t="str">
            <v xml:space="preserve">TUBO DE CONCRETO ARMADO PARA ESGOTO SANITARIO, CLASSE EA-3, COM ENCAIXE PONTA E BOLSA, COM JUNTA ELASTICA, DIAMETRO NOMINAL DE 500 MM                                                                                                                                                                                                                                                                                                                                                                     </v>
          </cell>
          <cell r="C12349" t="str">
            <v xml:space="preserve">M     </v>
          </cell>
          <cell r="D12349">
            <v>485.61</v>
          </cell>
        </row>
        <row r="12350">
          <cell r="A12350">
            <v>7743</v>
          </cell>
          <cell r="B12350" t="str">
            <v xml:space="preserve">TUBO DE CONCRETO ARMADO PARA ESGOTO SANITARIO, CLASSE EA-3, COM ENCAIXE PONTA E BOLSA, COM JUNTA ELASTICA, DIAMETRO NOMINAL DE 600 MM                                                                                                                                                                                                                                                                                                                                                                     </v>
          </cell>
          <cell r="C12350" t="str">
            <v xml:space="preserve">M     </v>
          </cell>
          <cell r="D12350">
            <v>514.23</v>
          </cell>
        </row>
        <row r="12351">
          <cell r="A12351">
            <v>7733</v>
          </cell>
          <cell r="B12351" t="str">
            <v xml:space="preserve">TUBO DE CONCRETO ARMADO PARA ESGOTO SANITARIO, CLASSE EA-3, COM ENCAIXE PONTA E BOLSA, COM JUNTA ELASTICA, DIAMETRO NOMINAL DE 700 MM                                                                                                                                                                                                                                                                                                                                                                     </v>
          </cell>
          <cell r="C12351" t="str">
            <v xml:space="preserve">M     </v>
          </cell>
          <cell r="D12351">
            <v>671.17</v>
          </cell>
        </row>
        <row r="12352">
          <cell r="A12352">
            <v>7775</v>
          </cell>
          <cell r="B12352" t="str">
            <v xml:space="preserve">TUBO DE CONCRETO ARMADO PARA ESGOTO SANITARIO, CLASSE EA-3, COM ENCAIXE PONTA E BOLSA, COM JUNTA ELASTICA, DIAMETRO NOMINAL DE 800 MM                                                                                                                                                                                                                                                                                                                                                                     </v>
          </cell>
          <cell r="C12352" t="str">
            <v xml:space="preserve">M     </v>
          </cell>
          <cell r="D12352">
            <v>735.32</v>
          </cell>
        </row>
        <row r="12353">
          <cell r="A12353">
            <v>7734</v>
          </cell>
          <cell r="B12353" t="str">
            <v xml:space="preserve">TUBO DE CONCRETO ARMADO PARA ESGOTO SANITARIO, CLASSE EA-3, COM ENCAIXE PONTA E BOLSA, COM JUNTA ELASTICA, DIAMETRO NOMINAL DE 900 MM                                                                                                                                                                                                                                                                                                                                                                     </v>
          </cell>
          <cell r="C12353" t="str">
            <v xml:space="preserve">M     </v>
          </cell>
          <cell r="D12353">
            <v>1041.3</v>
          </cell>
        </row>
        <row r="12354">
          <cell r="A12354">
            <v>7714</v>
          </cell>
          <cell r="B12354" t="str">
            <v xml:space="preserve">TUBO DE CONCRETO ARMADO, PRE MOLDADO PARA AGUAS PLUVIAIS, CLASSE PA-1, COM ENCAIXE PONTA E BOLSA, DIAMETRO NOMINAL DE 500 MM                                                                                                                                                                                                                                                                                                                                                                              </v>
          </cell>
          <cell r="C12354" t="str">
            <v xml:space="preserve">M     </v>
          </cell>
          <cell r="D12354">
            <v>145.09</v>
          </cell>
        </row>
        <row r="12355">
          <cell r="A12355">
            <v>37449</v>
          </cell>
          <cell r="B12355" t="str">
            <v xml:space="preserve">TUBO DE CONCRETO SIMPLES PARA AGUAS PLUVIAIS, CLASSE PS1, COM ENCAIXE MACHO E FEMEA, DIAMETRO NOMINAL DE 200 MM                                                                                                                                                                                                                                                                                                                                                                                           </v>
          </cell>
          <cell r="C12355" t="str">
            <v xml:space="preserve">M     </v>
          </cell>
          <cell r="D12355">
            <v>47.56</v>
          </cell>
        </row>
        <row r="12356">
          <cell r="A12356">
            <v>37450</v>
          </cell>
          <cell r="B12356" t="str">
            <v xml:space="preserve">TUBO DE CONCRETO SIMPLES PARA AGUAS PLUVIAIS, CLASSE PS1, COM ENCAIXE MACHO E FEMEA, DIAMETRO NOMINAL DE 300 MM                                                                                                                                                                                                                                                                                                                                                                                           </v>
          </cell>
          <cell r="C12356" t="str">
            <v xml:space="preserve">M     </v>
          </cell>
          <cell r="D12356">
            <v>66.59</v>
          </cell>
        </row>
        <row r="12357">
          <cell r="A12357">
            <v>37451</v>
          </cell>
          <cell r="B12357" t="str">
            <v xml:space="preserve">TUBO DE CONCRETO SIMPLES PARA AGUAS PLUVIAIS, CLASSE PS1, COM ENCAIXE MACHO E FEMEA, DIAMETRO NOMINAL DE 400 MM                                                                                                                                                                                                                                                                                                                                                                                           </v>
          </cell>
          <cell r="C12357" t="str">
            <v xml:space="preserve">M     </v>
          </cell>
          <cell r="D12357">
            <v>92.97</v>
          </cell>
        </row>
        <row r="12358">
          <cell r="A12358">
            <v>37452</v>
          </cell>
          <cell r="B12358" t="str">
            <v xml:space="preserve">TUBO DE CONCRETO SIMPLES PARA AGUAS PLUVIAIS, CLASSE PS1, COM ENCAIXE MACHO E FEMEA, DIAMETRO NOMINAL DE 500 MM                                                                                                                                                                                                                                                                                                                                                                                           </v>
          </cell>
          <cell r="C12358" t="str">
            <v xml:space="preserve">M     </v>
          </cell>
          <cell r="D12358">
            <v>135.13</v>
          </cell>
        </row>
        <row r="12359">
          <cell r="A12359">
            <v>37453</v>
          </cell>
          <cell r="B12359" t="str">
            <v xml:space="preserve">TUBO DE CONCRETO SIMPLES PARA AGUAS PLUVIAIS, CLASSE PS1, COM ENCAIXE MACHO E FEMEA, DIAMETRO NOMINAL DE 600 MM                                                                                                                                                                                                                                                                                                                                                                                           </v>
          </cell>
          <cell r="C12359" t="str">
            <v xml:space="preserve">M     </v>
          </cell>
          <cell r="D12359">
            <v>155.62</v>
          </cell>
        </row>
        <row r="12360">
          <cell r="A12360">
            <v>7778</v>
          </cell>
          <cell r="B12360" t="str">
            <v xml:space="preserve">TUBO DE CONCRETO SIMPLES PARA AGUAS PLUVIAIS, CLASSE PS1, COM ENCAIXE PONTA E BOLSA, DIAMETRO NOMINAL DE 200 MM                                                                                                                                                                                                                                                                                                                                                                                           </v>
          </cell>
          <cell r="C12360" t="str">
            <v xml:space="preserve">M     </v>
          </cell>
          <cell r="D12360">
            <v>58.37</v>
          </cell>
        </row>
        <row r="12361">
          <cell r="A12361">
            <v>7796</v>
          </cell>
          <cell r="B12361" t="str">
            <v xml:space="preserve">TUBO DE CONCRETO SIMPLES PARA AGUAS PLUVIAIS, CLASSE PS1, COM ENCAIXE PONTA E BOLSA, DIAMETRO NOMINAL DE 300 MM                                                                                                                                                                                                                                                                                                                                                                                           </v>
          </cell>
          <cell r="C12361" t="str">
            <v xml:space="preserve">M     </v>
          </cell>
          <cell r="D12361">
            <v>80</v>
          </cell>
        </row>
        <row r="12362">
          <cell r="A12362">
            <v>7781</v>
          </cell>
          <cell r="B12362" t="str">
            <v xml:space="preserve">TUBO DE CONCRETO SIMPLES PARA AGUAS PLUVIAIS, CLASSE PS1, COM ENCAIXE PONTA E BOLSA, DIAMETRO NOMINAL DE 400 MM                                                                                                                                                                                                                                                                                                                                                                                           </v>
          </cell>
          <cell r="C12362" t="str">
            <v xml:space="preserve">M     </v>
          </cell>
          <cell r="D12362">
            <v>94.54</v>
          </cell>
        </row>
        <row r="12363">
          <cell r="A12363">
            <v>7795</v>
          </cell>
          <cell r="B12363" t="str">
            <v xml:space="preserve">TUBO DE CONCRETO SIMPLES PARA AGUAS PLUVIAIS, CLASSE PS1, COM ENCAIXE PONTA E BOLSA, DIAMETRO NOMINAL DE 500 MM                                                                                                                                                                                                                                                                                                                                                                                           </v>
          </cell>
          <cell r="C12363" t="str">
            <v xml:space="preserve">M     </v>
          </cell>
          <cell r="D12363">
            <v>140.69999999999999</v>
          </cell>
        </row>
        <row r="12364">
          <cell r="A12364">
            <v>7791</v>
          </cell>
          <cell r="B12364" t="str">
            <v xml:space="preserve">TUBO DE CONCRETO SIMPLES PARA AGUAS PLUVIAIS, CLASSE PS1, COM ENCAIXE PONTA E BOLSA, DIAMETRO NOMINAL DE 600 MM                                                                                                                                                                                                                                                                                                                                                                                           </v>
          </cell>
          <cell r="C12364" t="str">
            <v xml:space="preserve">M     </v>
          </cell>
          <cell r="D12364">
            <v>168.43</v>
          </cell>
        </row>
        <row r="12365">
          <cell r="A12365">
            <v>7783</v>
          </cell>
          <cell r="B12365" t="str">
            <v xml:space="preserve">TUBO DE CONCRETO SIMPLES PARA AGUAS PLUVIAIS, CLASSE PS2, COM ENCAIXE PONTA E BOLSA, DIAMETRO NOMINAL DE 200 MM                                                                                                                                                                                                                                                                                                                                                                                           </v>
          </cell>
          <cell r="C12365" t="str">
            <v xml:space="preserve">M     </v>
          </cell>
          <cell r="D12365">
            <v>59.68</v>
          </cell>
        </row>
        <row r="12366">
          <cell r="A12366">
            <v>7790</v>
          </cell>
          <cell r="B12366" t="str">
            <v xml:space="preserve">TUBO DE CONCRETO SIMPLES PARA AGUAS PLUVIAIS, CLASSE PS2, COM ENCAIXE PONTA E BOLSA, DIAMETRO NOMINAL DE 300 MM                                                                                                                                                                                                                                                                                                                                                                                           </v>
          </cell>
          <cell r="C12366" t="str">
            <v xml:space="preserve">M     </v>
          </cell>
          <cell r="D12366">
            <v>94.05</v>
          </cell>
        </row>
        <row r="12367">
          <cell r="A12367">
            <v>7785</v>
          </cell>
          <cell r="B12367" t="str">
            <v xml:space="preserve">TUBO DE CONCRETO SIMPLES PARA AGUAS PLUVIAIS, CLASSE PS2, COM ENCAIXE PONTA E BOLSA, DIAMETRO NOMINAL DE 400 MM                                                                                                                                                                                                                                                                                                                                                                                           </v>
          </cell>
          <cell r="C12367" t="str">
            <v xml:space="preserve">M     </v>
          </cell>
          <cell r="D12367">
            <v>103.78</v>
          </cell>
        </row>
        <row r="12368">
          <cell r="A12368">
            <v>7792</v>
          </cell>
          <cell r="B12368" t="str">
            <v xml:space="preserve">TUBO DE CONCRETO SIMPLES PARA AGUAS PLUVIAIS, CLASSE PS2, COM ENCAIXE PONTA E BOLSA, DIAMETRO NOMINAL DE 500 MM                                                                                                                                                                                                                                                                                                                                                                                           </v>
          </cell>
          <cell r="C12368" t="str">
            <v xml:space="preserve">M     </v>
          </cell>
          <cell r="D12368">
            <v>147.18</v>
          </cell>
        </row>
        <row r="12369">
          <cell r="A12369">
            <v>7793</v>
          </cell>
          <cell r="B12369" t="str">
            <v xml:space="preserve">TUBO DE CONCRETO SIMPLES PARA AGUAS PLUVIAIS, CLASSE PS2, COM ENCAIXE PONTA E BOLSA, DIAMETRO NOMINAL DE 600 MM                                                                                                                                                                                                                                                                                                                                                                                           </v>
          </cell>
          <cell r="C12369" t="str">
            <v xml:space="preserve">M     </v>
          </cell>
          <cell r="D12369">
            <v>173.83</v>
          </cell>
        </row>
        <row r="12370">
          <cell r="A12370">
            <v>13159</v>
          </cell>
          <cell r="B12370" t="str">
            <v xml:space="preserve">TUBO DE CONCRETO SIMPLES PARA ESGOTO SANITARIO, CLASSE ES, COM ENCAIXE PONTA E BOLSA, COM JUNTA ELASTICA, DIAMETRO NOMINAL DE 400 MM                                                                                                                                                                                                                                                                                                                                                                      </v>
          </cell>
          <cell r="C12370" t="str">
            <v xml:space="preserve">M     </v>
          </cell>
          <cell r="D12370">
            <v>151.35</v>
          </cell>
        </row>
        <row r="12371">
          <cell r="A12371">
            <v>13168</v>
          </cell>
          <cell r="B12371" t="str">
            <v xml:space="preserve">TUBO DE CONCRETO SIMPLES PARA ESGOTO SANITARIO, CLASSE ES, COM ENCAIXE PONTA E BOLSA, COM JUNTA ELASTICA, DIAMETRO NOMINAL DE 500 MM                                                                                                                                                                                                                                                                                                                                                                      </v>
          </cell>
          <cell r="C12371" t="str">
            <v xml:space="preserve">M     </v>
          </cell>
          <cell r="D12371">
            <v>183.78</v>
          </cell>
        </row>
        <row r="12372">
          <cell r="A12372">
            <v>13173</v>
          </cell>
          <cell r="B12372" t="str">
            <v xml:space="preserve">TUBO DE CONCRETO SIMPLES PARA ESGOTO SANITARIO, CLASSE ES, COM ENCAIXE PONTA E BOLSA, COM JUNTA ELASTICA, DIAMETRO NOMINAL DE 600 MM                                                                                                                                                                                                                                                                                                                                                                      </v>
          </cell>
          <cell r="C12372" t="str">
            <v xml:space="preserve">M     </v>
          </cell>
          <cell r="D12372">
            <v>248.64</v>
          </cell>
        </row>
        <row r="12373">
          <cell r="A12373">
            <v>12583</v>
          </cell>
          <cell r="B12373" t="str">
            <v xml:space="preserve">TUBO DE CONCRETO SIMPLES POROSO PARA DRENAGEM (DRENO POROSO), COM ENCAIXE MACHO E FEMEA, DIAMETRO NOMINAL DE 200 MM                                                                                                                                                                                                                                                                                                                                                                                       </v>
          </cell>
          <cell r="C12373" t="str">
            <v xml:space="preserve">M     </v>
          </cell>
          <cell r="D12373">
            <v>49.72</v>
          </cell>
        </row>
        <row r="12374">
          <cell r="A12374">
            <v>12584</v>
          </cell>
          <cell r="B12374" t="str">
            <v xml:space="preserve">TUBO DE CONCRETO SIMPLES POROSO PARA DRENAGEM (DRENO POROSO), COM ENCAIXE MACHO E FEMEA, DIAMETRO NOMINAL DE 300 MM                                                                                                                                                                                                                                                                                                                                                                                       </v>
          </cell>
          <cell r="C12374" t="str">
            <v xml:space="preserve">M     </v>
          </cell>
          <cell r="D12374">
            <v>64.86</v>
          </cell>
        </row>
        <row r="12375">
          <cell r="A12375">
            <v>12613</v>
          </cell>
          <cell r="B12375" t="str">
            <v xml:space="preserve">TUBO DE DESCARGA, TIPO BENGALA, PARA LIGACAO CAIXA DE DESCARGA - EMBUTIR, PVC, 40 MM X 150 CM                                                                                                                                                                                                                                                                                                                                                                                                             </v>
          </cell>
          <cell r="C12375" t="str">
            <v xml:space="preserve">UN    </v>
          </cell>
          <cell r="D12375">
            <v>20.92</v>
          </cell>
        </row>
        <row r="12376">
          <cell r="A12376">
            <v>1031</v>
          </cell>
          <cell r="B12376" t="str">
            <v xml:space="preserve">TUBO DE DESCIDA EXTERNO, DE PVC, PARA CAIXA DE DESCARGA EXTERNA ALTA - DIAMETRO DE 40 MM E ALTURA DE APROXIMADAMENTE 1,55 M                                                                                                                                                                                                                                                                                                                                                                               </v>
          </cell>
          <cell r="C12376" t="str">
            <v xml:space="preserve">UN    </v>
          </cell>
          <cell r="D12376">
            <v>14.62</v>
          </cell>
        </row>
        <row r="12377">
          <cell r="A12377">
            <v>39707</v>
          </cell>
          <cell r="B12377" t="str">
            <v xml:space="preserve">TUBO DE ESPUMA DE POLIETILENO EXPANDIDO FLEXIVEL PARA ISOLAMENTO TERMICO DE TUBULACAO DE AR CONDICIONADO, AGUA QUENTE, DN 1 1/2", E= 10 MM                                                                                                                                                                                                                                                                                                                                                                </v>
          </cell>
          <cell r="C12377" t="str">
            <v xml:space="preserve">M     </v>
          </cell>
          <cell r="D12377">
            <v>4.43</v>
          </cell>
        </row>
        <row r="12378">
          <cell r="A12378">
            <v>39708</v>
          </cell>
          <cell r="B12378" t="str">
            <v xml:space="preserve">TUBO DE ESPUMA DE POLIETILENO EXPANDIDO FLEXIVEL PARA ISOLAMENTO TERMICO DE TUBULACAO DE AR CONDICIONADO, AGUA QUENTE, DN 1 1/4", E= 10 MM                                                                                                                                                                                                                                                                                                                                                                </v>
          </cell>
          <cell r="C12378" t="str">
            <v xml:space="preserve">M     </v>
          </cell>
          <cell r="D12378">
            <v>4.29</v>
          </cell>
        </row>
        <row r="12379">
          <cell r="A12379">
            <v>39710</v>
          </cell>
          <cell r="B12379" t="str">
            <v xml:space="preserve">TUBO DE ESPUMA DE POLIETILENO EXPANDIDO FLEXIVEL PARA ISOLAMENTO TERMICO DE TUBULACAO DE AR CONDICIONADO, AGUA QUENTE, DN 1 1/8", E= 10 MM                                                                                                                                                                                                                                                                                                                                                                </v>
          </cell>
          <cell r="C12379" t="str">
            <v xml:space="preserve">M     </v>
          </cell>
          <cell r="D12379">
            <v>3.02</v>
          </cell>
        </row>
        <row r="12380">
          <cell r="A12380">
            <v>39709</v>
          </cell>
          <cell r="B12380" t="str">
            <v xml:space="preserve">TUBO DE ESPUMA DE POLIETILENO EXPANDIDO FLEXIVEL PARA ISOLAMENTO TERMICO DE TUBULACAO DE AR CONDICIONADO, AGUA QUENTE, DN 1 3/8", E= 10 MM                                                                                                                                                                                                                                                                                                                                                                </v>
          </cell>
          <cell r="C12380" t="str">
            <v xml:space="preserve">M     </v>
          </cell>
          <cell r="D12380">
            <v>4.1900000000000004</v>
          </cell>
        </row>
        <row r="12381">
          <cell r="A12381">
            <v>39711</v>
          </cell>
          <cell r="B12381" t="str">
            <v xml:space="preserve">TUBO DE ESPUMA DE POLIETILENO EXPANDIDO FLEXIVEL PARA ISOLAMENTO TERMICO DE TUBULACAO DE AR CONDICIONADO, AGUA QUENTE, DN 1 5/8", E= 10 MM                                                                                                                                                                                                                                                                                                                                                                </v>
          </cell>
          <cell r="C12381" t="str">
            <v xml:space="preserve">M     </v>
          </cell>
          <cell r="D12381">
            <v>4.7</v>
          </cell>
        </row>
        <row r="12382">
          <cell r="A12382">
            <v>39712</v>
          </cell>
          <cell r="B12382" t="str">
            <v xml:space="preserve">TUBO DE ESPUMA DE POLIETILENO EXPANDIDO FLEXIVEL PARA ISOLAMENTO TERMICO DE TUBULACAO DE AR CONDICIONADO, AGUA QUENTE, DN 1/2", E= 10 MM                                                                                                                                                                                                                                                                                                                                                                  </v>
          </cell>
          <cell r="C12382" t="str">
            <v xml:space="preserve">M     </v>
          </cell>
          <cell r="D12382">
            <v>1.65</v>
          </cell>
        </row>
        <row r="12383">
          <cell r="A12383">
            <v>39713</v>
          </cell>
          <cell r="B12383" t="str">
            <v xml:space="preserve">TUBO DE ESPUMA DE POLIETILENO EXPANDIDO FLEXIVEL PARA ISOLAMENTO TERMICO DE TUBULACAO DE AR CONDICIONADO, AGUA QUENTE, DN 1/4", E= 10 MM                                                                                                                                                                                                                                                                                                                                                                  </v>
          </cell>
          <cell r="C12383" t="str">
            <v xml:space="preserve">M     </v>
          </cell>
          <cell r="D12383">
            <v>1.3</v>
          </cell>
        </row>
        <row r="12384">
          <cell r="A12384">
            <v>39714</v>
          </cell>
          <cell r="B12384" t="str">
            <v xml:space="preserve">TUBO DE ESPUMA DE POLIETILENO EXPANDIDO FLEXIVEL PARA ISOLAMENTO TERMICO DE TUBULACAO DE AR CONDICIONADO, AGUA QUENTE, DN 1", E= 10 MM                                                                                                                                                                                                                                                                                                                                                                    </v>
          </cell>
          <cell r="C12384" t="str">
            <v xml:space="preserve">M     </v>
          </cell>
          <cell r="D12384">
            <v>2.99</v>
          </cell>
        </row>
        <row r="12385">
          <cell r="A12385">
            <v>39715</v>
          </cell>
          <cell r="B12385" t="str">
            <v xml:space="preserve">TUBO DE ESPUMA DE POLIETILENO EXPANDIDO FLEXIVEL PARA ISOLAMENTO TERMICO DE TUBULACAO DE AR CONDICIONADO, AGUA QUENTE, DN 3/4", E= 10 MM                                                                                                                                                                                                                                                                                                                                                                  </v>
          </cell>
          <cell r="C12385" t="str">
            <v xml:space="preserve">M     </v>
          </cell>
          <cell r="D12385">
            <v>2.13</v>
          </cell>
        </row>
        <row r="12386">
          <cell r="A12386">
            <v>39716</v>
          </cell>
          <cell r="B12386" t="str">
            <v xml:space="preserve">TUBO DE ESPUMA DE POLIETILENO EXPANDIDO FLEXIVEL PARA ISOLAMENTO TERMICO DE TUBULACAO DE AR CONDICIONADO, AGUA QUENTE, DN 3/8", E= 10 MM                                                                                                                                                                                                                                                                                                                                                                  </v>
          </cell>
          <cell r="C12386" t="str">
            <v xml:space="preserve">M     </v>
          </cell>
          <cell r="D12386">
            <v>1.61</v>
          </cell>
        </row>
        <row r="12387">
          <cell r="A12387">
            <v>39718</v>
          </cell>
          <cell r="B12387" t="str">
            <v xml:space="preserve">TUBO DE ESPUMA DE POLIETILENO EXPANDIDO FLEXIVEL PARA ISOLAMENTO TERMICO DE TUBULACAO DE AR CONDICIONADO, AGUA QUENTE, DN 7/8", E= 10 MM                                                                                                                                                                                                                                                                                                                                                                  </v>
          </cell>
          <cell r="C12387" t="str">
            <v xml:space="preserve">M     </v>
          </cell>
          <cell r="D12387">
            <v>2.75</v>
          </cell>
        </row>
        <row r="12388">
          <cell r="A12388">
            <v>9813</v>
          </cell>
          <cell r="B12388" t="str">
            <v xml:space="preserve">TUBO DE POLIETILENO DE ALTA DENSIDADE (PEAD), PE-80, DE = 20 MM X 2,3 MM DE PAREDE, PARA LIGACAO DE AGUA PREDIAL (NBR 15561)                                                                                                                                                                                                                                                                                                                                                                              </v>
          </cell>
          <cell r="C12388" t="str">
            <v xml:space="preserve">M     </v>
          </cell>
          <cell r="D12388">
            <v>5.0599999999999996</v>
          </cell>
        </row>
        <row r="12389">
          <cell r="A12389">
            <v>9815</v>
          </cell>
          <cell r="B12389" t="str">
            <v xml:space="preserve">TUBO DE POLIETILENO DE ALTA DENSIDADE (PEAD), PE-80, DE = 32 MM X 3,0 MM DE PAREDE, PARA LIGACAO DE AGUA PREDIAL (NBR 15561)                                                                                                                                                                                                                                                                                                                                                                              </v>
          </cell>
          <cell r="C12389" t="str">
            <v xml:space="preserve">M     </v>
          </cell>
          <cell r="D12389">
            <v>9.99</v>
          </cell>
        </row>
        <row r="12390">
          <cell r="A12390">
            <v>44543</v>
          </cell>
          <cell r="B12390" t="str">
            <v xml:space="preserve">TUBO DE POLIETILENO DE ALTA DENSIDADE, PEAD, PE-80, DE = 1000 MM X 38,5 MM PAREDE, (SDR 26 - PN 05) PARA REDE DE AGUA OU ESGOTO (NBR 15561)                                                                                                                                                                                                                                                                                                                                                               </v>
          </cell>
          <cell r="C12390" t="str">
            <v xml:space="preserve">M     </v>
          </cell>
          <cell r="D12390">
            <v>4972.29</v>
          </cell>
        </row>
        <row r="12391">
          <cell r="A12391">
            <v>44526</v>
          </cell>
          <cell r="B12391" t="str">
            <v xml:space="preserve">TUBO DE POLIETILENO DE ALTA DENSIDADE, PEAD, PE-80, DE = 110 MM X 10,0 MM PAREDE, (SDR 11 - PN 12,5) PARA REDE DE AGUA OU ESGOTO (NBR 15561)                                                                                                                                                                                                                                                                                                                                                              </v>
          </cell>
          <cell r="C12391" t="str">
            <v xml:space="preserve">M     </v>
          </cell>
          <cell r="D12391">
            <v>121.86</v>
          </cell>
        </row>
        <row r="12392">
          <cell r="A12392">
            <v>44545</v>
          </cell>
          <cell r="B12392" t="str">
            <v xml:space="preserve">TUBO DE POLIETILENO DE ALTA DENSIDADE, PEAD, PE-80, DE = 160 MM X 14,6 MM PAREDE, (SDR 11 - PN 12,5) PARA REDE DE AGUA OU ESGOTO (NBR 15561)                                                                                                                                                                                                                                                                                                                                                              </v>
          </cell>
          <cell r="C12392" t="str">
            <v xml:space="preserve">M     </v>
          </cell>
          <cell r="D12392">
            <v>261.58</v>
          </cell>
        </row>
        <row r="12393">
          <cell r="A12393">
            <v>44525</v>
          </cell>
          <cell r="B12393" t="str">
            <v xml:space="preserve">TUBO DE POLIETILENO DE ALTA DENSIDADE, PEAD, PE-80, DE = 900 MM X 34,7 MM PAREDE, (SDR 26 - PN 05) PARA REDE DE AGUA OU ESGOTO (NBR 15561)                                                                                                                                                                                                                                                                                                                                                                </v>
          </cell>
          <cell r="C12393" t="str">
            <v xml:space="preserve">M     </v>
          </cell>
          <cell r="D12393">
            <v>4509.84</v>
          </cell>
        </row>
        <row r="12394">
          <cell r="A12394">
            <v>44547</v>
          </cell>
          <cell r="B12394" t="str">
            <v xml:space="preserve">TUBO DE POLIETILENO DE ALTA DENSIDADE, PEAD, PE-80, DE= 200 MM X 18,2 MM PAREDE, (SDR 11 - PN 12,5) PARA REDE DE AGUA OU ESGOTO (NBR 15561)                                                                                                                                                                                                                                                                                                                                                               </v>
          </cell>
          <cell r="C12394" t="str">
            <v xml:space="preserve">M     </v>
          </cell>
          <cell r="D12394">
            <v>407.77</v>
          </cell>
        </row>
        <row r="12395">
          <cell r="A12395">
            <v>44519</v>
          </cell>
          <cell r="B12395" t="str">
            <v xml:space="preserve">TUBO DE POLIETILENO DE ALTA DENSIDADE, PEAD, PE-80, DE= 315 MM X 28,7 MM PAREDE, (SDR 11 - PN 12,5) PARA REDE DE AGUA OU ESGOTO (NBR 15561)                                                                                                                                                                                                                                                                                                                                                               </v>
          </cell>
          <cell r="C12395" t="str">
            <v xml:space="preserve">M     </v>
          </cell>
          <cell r="D12395">
            <v>999.15</v>
          </cell>
        </row>
        <row r="12396">
          <cell r="A12396">
            <v>44520</v>
          </cell>
          <cell r="B12396" t="str">
            <v xml:space="preserve">TUBO DE POLIETILENO DE ALTA DENSIDADE, PEAD, PE-80, DE= 400 MM X 36,4 MM PAREDE, (SDR 11 - PN 12,5) PARA REDE DE AGUA OU ESGOTO (NBR 15561)                                                                                                                                                                                                                                                                                                                                                               </v>
          </cell>
          <cell r="C12396" t="str">
            <v xml:space="preserve">M     </v>
          </cell>
          <cell r="D12396">
            <v>1609.27</v>
          </cell>
        </row>
        <row r="12397">
          <cell r="A12397">
            <v>44521</v>
          </cell>
          <cell r="B12397" t="str">
            <v xml:space="preserve">TUBO DE POLIETILENO DE ALTA DENSIDADE, PEAD, PE-80, DE= 50 MM X 4,6 MM PAREDE, (SDR 11 - PN 12,5) PARA REDE DE AGUA OU ESGOTO ( NBR 15561)                                                                                                                                                                                                                                                                                                                                                                </v>
          </cell>
          <cell r="C12397" t="str">
            <v xml:space="preserve">M     </v>
          </cell>
          <cell r="D12397">
            <v>25.96</v>
          </cell>
        </row>
        <row r="12398">
          <cell r="A12398">
            <v>44522</v>
          </cell>
          <cell r="B12398" t="str">
            <v xml:space="preserve">TUBO DE POLIETILENO DE ALTA DENSIDADE, PEAD, PE-80, DE= 500 MM X 45,5 MM PAREDE, (SDR 11 - PN 12,5) PARA REDE DE AGUA OU ESGOTO (NBR 15561)                                                                                                                                                                                                                                                                                                                                                               </v>
          </cell>
          <cell r="C12398" t="str">
            <v xml:space="preserve">M     </v>
          </cell>
          <cell r="D12398">
            <v>2825.29</v>
          </cell>
        </row>
        <row r="12399">
          <cell r="A12399">
            <v>44523</v>
          </cell>
          <cell r="B12399" t="str">
            <v xml:space="preserve">TUBO DE POLIETILENO DE ALTA DENSIDADE, PEAD, PE-80, DE= 630 MM X 57,3 MM PAREDE (SDR 11 - PN 12,5) PARA REDE DE AGUA OU ESGOTO (NBR 15561)                                                                                                                                                                                                                                                                                                                                                                </v>
          </cell>
          <cell r="C12399" t="str">
            <v xml:space="preserve">M     </v>
          </cell>
          <cell r="D12399">
            <v>4202</v>
          </cell>
        </row>
        <row r="12400">
          <cell r="A12400">
            <v>44527</v>
          </cell>
          <cell r="B12400" t="str">
            <v xml:space="preserve">TUBO DE POLIETILENO DE ALTA DENSIDADE, PEAD, PE-80, DE= 730 MM X 34,1 MM PAREDE, (SDR 21 - PN 06) PARA REDE DE AGUA OU ESGOTO (NBR 15561)                                                                                                                                                                                                                                                                                                                                                                 </v>
          </cell>
          <cell r="C12400" t="str">
            <v xml:space="preserve">M     </v>
          </cell>
          <cell r="D12400">
            <v>2107.1999999999998</v>
          </cell>
        </row>
        <row r="12401">
          <cell r="A12401">
            <v>44524</v>
          </cell>
          <cell r="B12401" t="str">
            <v xml:space="preserve">TUBO DE POLIETILENO DE ALTA DENSIDADE, PEAD, PE-80, DE= 75 MM X 6,9 MM PAREDE, (SRD 11 - PN 12,5) PARA REDE DE AGUA OU ESGOTO (NBR 15561)                                                                                                                                                                                                                                                                                                                                                                 </v>
          </cell>
          <cell r="C12401" t="str">
            <v xml:space="preserve">M     </v>
          </cell>
          <cell r="D12401">
            <v>58.06</v>
          </cell>
        </row>
        <row r="12402">
          <cell r="A12402">
            <v>44542</v>
          </cell>
          <cell r="B12402" t="str">
            <v xml:space="preserve">TUBO DE POLIETILENO DE ALTA DENSIDADE, PEAD, PE-80, DE= 800 MM X 30,8 MM PAREDE, (SDR 26 - PN 05) PARA REDE DE AGUA OU ESGOTO (NBR 15561)                                                                                                                                                                                                                                                                                                                                                                 </v>
          </cell>
          <cell r="C12402" t="str">
            <v xml:space="preserve">M     </v>
          </cell>
          <cell r="D12402">
            <v>2749.18</v>
          </cell>
        </row>
        <row r="12403">
          <cell r="A12403">
            <v>9877</v>
          </cell>
          <cell r="B12403" t="str">
            <v xml:space="preserve">TUBO DE PVC, PBL, TIPO LEVE, DN = 250 MM, PARA VENTILACAO                                                                                                                                                                                                                                                                                                                                                                                                                                                 </v>
          </cell>
          <cell r="C12403" t="str">
            <v xml:space="preserve">M     </v>
          </cell>
          <cell r="D12403">
            <v>159.07</v>
          </cell>
        </row>
        <row r="12404">
          <cell r="A12404">
            <v>9878</v>
          </cell>
          <cell r="B12404" t="str">
            <v xml:space="preserve">TUBO DE PVC, PBL, TIPO LEVE, DN = 300 MM, PARA VENTILACAO                                                                                                                                                                                                                                                                                                                                                                                                                                                 </v>
          </cell>
          <cell r="C12404" t="str">
            <v xml:space="preserve">M     </v>
          </cell>
          <cell r="D12404">
            <v>195.82</v>
          </cell>
        </row>
        <row r="12405">
          <cell r="A12405">
            <v>41986</v>
          </cell>
          <cell r="B12405" t="str">
            <v xml:space="preserve">TUBO DE REVESTIMENTO, EM ACO, CORPO SCHEDULE 40, PONTEIRA SCHEDULE 80, ROSQUEAVEL E SEGMENTADO PARA PERFURACAO, DIAMETRO 10" (273 MM)                                                                                                                                                                                                                                                                                                                                                                     </v>
          </cell>
          <cell r="C12405" t="str">
            <v xml:space="preserve">M     </v>
          </cell>
          <cell r="D12405">
            <v>3815.83</v>
          </cell>
        </row>
        <row r="12406">
          <cell r="A12406">
            <v>43422</v>
          </cell>
          <cell r="B12406" t="str">
            <v xml:space="preserve">TUBO DE REVESTIMENTO, EM ACO, CORPO SCHEDULE 40, PONTEIRA SCHEDULE 80, ROSQUEAVEL E SEGMENTADO PARA PERFURACAO, DIAMETRO 12" (320 MM)                                                                                                                                                                                                                                                                                                                                                                     </v>
          </cell>
          <cell r="C12406" t="str">
            <v xml:space="preserve">M     </v>
          </cell>
          <cell r="D12406">
            <v>4679.74</v>
          </cell>
        </row>
        <row r="12407">
          <cell r="A12407">
            <v>41987</v>
          </cell>
          <cell r="B12407" t="str">
            <v xml:space="preserve">TUBO DE REVESTIMENTO, EM ACO, CORPO SCHEDULE 40, PONTEIRA SCHEDULE 80, ROSQUEAVEL E SEGMENTADO PARA PERFURACAO, DIAMETRO 14" (400 MM)                                                                                                                                                                                                                                                                                                                                                                     </v>
          </cell>
          <cell r="C12407" t="str">
            <v xml:space="preserve">M     </v>
          </cell>
          <cell r="D12407">
            <v>5424.2</v>
          </cell>
        </row>
        <row r="12408">
          <cell r="A12408">
            <v>41988</v>
          </cell>
          <cell r="B12408" t="str">
            <v xml:space="preserve">TUBO DE REVESTIMENTO, EM ACO, CORPO SCHEDULE 40, PONTEIRA SCHEDULE 80, ROSQUEAVEL E SEGMENTADO PARA PERFURACAO, DIAMETRO 16" (450 MM)                                                                                                                                                                                                                                                                                                                                                                     </v>
          </cell>
          <cell r="C12408" t="str">
            <v xml:space="preserve">M     </v>
          </cell>
          <cell r="D12408">
            <v>7164.6</v>
          </cell>
        </row>
        <row r="12409">
          <cell r="A12409">
            <v>41697</v>
          </cell>
          <cell r="B12409" t="str">
            <v xml:space="preserve">TUBO DE REVESTIMENTO, EM ACO, CORPO SCHEDULE 40, PONTEIRA SCHEDULE 80, ROSQUEAVEL E SEGMENTADO PARA PERFURACAO, DIAMETRO 4" (450 MM)                                                                                                                                                                                                                                                                                                                                                                      </v>
          </cell>
          <cell r="C12409" t="str">
            <v xml:space="preserve">M     </v>
          </cell>
          <cell r="D12409">
            <v>1269.9000000000001</v>
          </cell>
        </row>
        <row r="12410">
          <cell r="A12410">
            <v>41985</v>
          </cell>
          <cell r="B12410" t="str">
            <v xml:space="preserve">TUBO DE REVESTIMENTO, EM ACO, CORPO SCHEDULE 40, PONTEIRA SCHEDULE 80, ROSQUEAVEL E SEGMENTADO PARA PERFURACAO, DIAMETRO 6" (200 MM)                                                                                                                                                                                                                                                                                                                                                                      </v>
          </cell>
          <cell r="C12410" t="str">
            <v xml:space="preserve">M     </v>
          </cell>
          <cell r="D12410">
            <v>1768.64</v>
          </cell>
        </row>
        <row r="12411">
          <cell r="A12411">
            <v>41699</v>
          </cell>
          <cell r="B12411" t="str">
            <v xml:space="preserve">TUBO DE REVESTIMENTO, EM ACO, CORPO SCHEDULE 40, PONTEIRA SCHEDULE 80, ROSQUEAVEL E SEGMENTADO PARA PERFURACAO, DIAMETRO 8" (200 MM)                                                                                                                                                                                                                                                                                                                                                                      </v>
          </cell>
          <cell r="C12411" t="str">
            <v xml:space="preserve">M     </v>
          </cell>
          <cell r="D12411">
            <v>2518.4499999999998</v>
          </cell>
        </row>
        <row r="12412">
          <cell r="A12412">
            <v>38053</v>
          </cell>
          <cell r="B12412" t="str">
            <v xml:space="preserve">TUBO DRENO, CORRUGADO, ESPIRALADO, FLEXIVEL, PERFURADO, EM POLIETILENO DE ALTA DENSIDADE (PEAD), DN *160* MM, (6") PARA DRENAGEM - EM BARRA (NORMA DNIT 093/2006 - EM)                                                                                                                                                                                                                                                                                                                                    </v>
          </cell>
          <cell r="C12412" t="str">
            <v xml:space="preserve">M     </v>
          </cell>
          <cell r="D12412">
            <v>24.21</v>
          </cell>
        </row>
        <row r="12413">
          <cell r="A12413">
            <v>38054</v>
          </cell>
          <cell r="B12413" t="str">
            <v xml:space="preserve">TUBO DRENO, CORRUGADO, ESPIRALADO, FLEXIVEL, PERFURADO, EM POLIETILENO DE ALTA DENSIDADE (PEAD), DN *200* MM, (8") PARA DRENAGEM - EM BARRA (NORMA DNIT 093/2006 - EM)                                                                                                                                                                                                                                                                                                                                    </v>
          </cell>
          <cell r="C12413" t="str">
            <v xml:space="preserve">M     </v>
          </cell>
          <cell r="D12413">
            <v>41.61</v>
          </cell>
        </row>
        <row r="12414">
          <cell r="A12414">
            <v>38052</v>
          </cell>
          <cell r="B12414" t="str">
            <v xml:space="preserve">TUBO DRENO, CORRUGADO, ESPIRALADO, FLEXIVEL, PERFURADO, EM POLIETILENO DE ALTA DENSIDADE (PEAD), DN 100 MM, (4") PARA DRENAGEM - EM ROLO (NORMA DNIT 093/2006 - E.M)                                                                                                                                                                                                                                                                                                                                      </v>
          </cell>
          <cell r="C12414" t="str">
            <v xml:space="preserve">M     </v>
          </cell>
          <cell r="D12414">
            <v>11.72</v>
          </cell>
        </row>
        <row r="12415">
          <cell r="A12415">
            <v>38051</v>
          </cell>
          <cell r="B12415" t="str">
            <v xml:space="preserve">TUBO DRENO, CORRUGADO, ESPIRALADO, FLEXIVEL, PERFURADO, EM POLIETILENO DE ALTA DENSIDADE (PEAD), DN 65 MM, (2 1/2") PARA DRENAGEM - EM ROLO (NORMA DNIT 093/2006 - EM)                                                                                                                                                                                                                                                                                                                                    </v>
          </cell>
          <cell r="C12415" t="str">
            <v xml:space="preserve">M     </v>
          </cell>
          <cell r="D12415">
            <v>7.31</v>
          </cell>
        </row>
        <row r="12416">
          <cell r="A12416">
            <v>38787</v>
          </cell>
          <cell r="B12416" t="str">
            <v xml:space="preserve">TUBO MONOCAMADA PEX, DN 16 MM, PARA AGUA QUENTE E FRIA                                                                                                                                                                                                                                                                                                                                                                                                                                                    </v>
          </cell>
          <cell r="C12416" t="str">
            <v xml:space="preserve">M     </v>
          </cell>
          <cell r="D12416">
            <v>4.58</v>
          </cell>
        </row>
        <row r="12417">
          <cell r="A12417">
            <v>38825</v>
          </cell>
          <cell r="B12417" t="str">
            <v xml:space="preserve">TUBO MONOCAMADA PEX, DN 20 MM, PARA AGUA QUENTE E FRIA                                                                                                                                                                                                                                                                                                                                                                                                                                                    </v>
          </cell>
          <cell r="C12417" t="str">
            <v xml:space="preserve">M     </v>
          </cell>
          <cell r="D12417">
            <v>5.92</v>
          </cell>
        </row>
        <row r="12418">
          <cell r="A12418">
            <v>38826</v>
          </cell>
          <cell r="B12418" t="str">
            <v xml:space="preserve">TUBO MONOCAMADA PEX, DN 25 MM, PARA AGUA QUENTE E FRIA                                                                                                                                                                                                                                                                                                                                                                                                                                                    </v>
          </cell>
          <cell r="C12418" t="str">
            <v xml:space="preserve">M     </v>
          </cell>
          <cell r="D12418">
            <v>8.42</v>
          </cell>
        </row>
        <row r="12419">
          <cell r="A12419">
            <v>38827</v>
          </cell>
          <cell r="B12419" t="str">
            <v xml:space="preserve">TUBO MONOCAMADA PEX, DN 32 MM, PARA AGUA QUENTE E FRIA                                                                                                                                                                                                                                                                                                                                                                                                                                                    </v>
          </cell>
          <cell r="C12419" t="str">
            <v xml:space="preserve">M     </v>
          </cell>
          <cell r="D12419">
            <v>13.77</v>
          </cell>
        </row>
        <row r="12420">
          <cell r="A12420">
            <v>38828</v>
          </cell>
          <cell r="B12420" t="str">
            <v xml:space="preserve">TUBO MULTICAMADA PEX GAS, DN *16* MM                                                                                                                                                                                                                                                                                                                                                                                                                                                                      </v>
          </cell>
          <cell r="C12420" t="str">
            <v xml:space="preserve">M     </v>
          </cell>
          <cell r="D12420">
            <v>8.82</v>
          </cell>
        </row>
        <row r="12421">
          <cell r="A12421">
            <v>38829</v>
          </cell>
          <cell r="B12421" t="str">
            <v xml:space="preserve">TUBO MULTICAMADA PEX GAS, DN *20* MM                                                                                                                                                                                                                                                                                                                                                                                                                                                                      </v>
          </cell>
          <cell r="C12421" t="str">
            <v xml:space="preserve">M     </v>
          </cell>
          <cell r="D12421">
            <v>14.45</v>
          </cell>
        </row>
        <row r="12422">
          <cell r="A12422">
            <v>38830</v>
          </cell>
          <cell r="B12422" t="str">
            <v xml:space="preserve">TUBO MULTICAMADA PEX GAS, DN *26* MM                                                                                                                                                                                                                                                                                                                                                                                                                                                                      </v>
          </cell>
          <cell r="C12422" t="str">
            <v xml:space="preserve">M     </v>
          </cell>
          <cell r="D12422">
            <v>20</v>
          </cell>
        </row>
        <row r="12423">
          <cell r="A12423">
            <v>38831</v>
          </cell>
          <cell r="B12423" t="str">
            <v xml:space="preserve">TUBO MULTICAMADA PEX GAS, DN *32* MM                                                                                                                                                                                                                                                                                                                                                                                                                                                                      </v>
          </cell>
          <cell r="C12423" t="str">
            <v xml:space="preserve">M     </v>
          </cell>
          <cell r="D12423">
            <v>27.9</v>
          </cell>
        </row>
        <row r="12424">
          <cell r="A12424">
            <v>36274</v>
          </cell>
          <cell r="B12424" t="str">
            <v xml:space="preserve">TUBO PPR PN 20, DN 20 MM, PARA AGUA QUENTE PREDIAL                                                                                                                                                                                                                                                                                                                                                                                                                                                        </v>
          </cell>
          <cell r="C12424" t="str">
            <v xml:space="preserve">M     </v>
          </cell>
          <cell r="D12424">
            <v>8.52</v>
          </cell>
        </row>
        <row r="12425">
          <cell r="A12425">
            <v>36278</v>
          </cell>
          <cell r="B12425" t="str">
            <v xml:space="preserve">TUBO PPR PN 20, DN 25 MM, PARA AGUA QUENTE PREDIAL                                                                                                                                                                                                                                                                                                                                                                                                                                                        </v>
          </cell>
          <cell r="C12425" t="str">
            <v xml:space="preserve">M     </v>
          </cell>
          <cell r="D12425">
            <v>11.55</v>
          </cell>
        </row>
        <row r="12426">
          <cell r="A12426">
            <v>38977</v>
          </cell>
          <cell r="B12426" t="str">
            <v xml:space="preserve">TUBO PPR, CLASSE PN 12, DN 110 MM                                                                                                                                                                                                                                                                                                                                                                                                                                                                         </v>
          </cell>
          <cell r="C12426" t="str">
            <v xml:space="preserve">M     </v>
          </cell>
          <cell r="D12426">
            <v>113.03</v>
          </cell>
        </row>
        <row r="12427">
          <cell r="A12427">
            <v>38971</v>
          </cell>
          <cell r="B12427" t="str">
            <v xml:space="preserve">TUBO PPR, CLASSE PN 12, DN 32 MM                                                                                                                                                                                                                                                                                                                                                                                                                                                                          </v>
          </cell>
          <cell r="C12427" t="str">
            <v xml:space="preserve">M     </v>
          </cell>
          <cell r="D12427">
            <v>9.48</v>
          </cell>
        </row>
        <row r="12428">
          <cell r="A12428">
            <v>38972</v>
          </cell>
          <cell r="B12428" t="str">
            <v xml:space="preserve">TUBO PPR, CLASSE PN 12, DN 40 MM                                                                                                                                                                                                                                                                                                                                                                                                                                                                          </v>
          </cell>
          <cell r="C12428" t="str">
            <v xml:space="preserve">M     </v>
          </cell>
          <cell r="D12428">
            <v>12.79</v>
          </cell>
        </row>
        <row r="12429">
          <cell r="A12429">
            <v>38973</v>
          </cell>
          <cell r="B12429" t="str">
            <v xml:space="preserve">TUBO PPR, CLASSE PN 12, DN 50 MM                                                                                                                                                                                                                                                                                                                                                                                                                                                                          </v>
          </cell>
          <cell r="C12429" t="str">
            <v xml:space="preserve">M     </v>
          </cell>
          <cell r="D12429">
            <v>21.13</v>
          </cell>
        </row>
        <row r="12430">
          <cell r="A12430">
            <v>38974</v>
          </cell>
          <cell r="B12430" t="str">
            <v xml:space="preserve">TUBO PPR, CLASSE PN 12, DN 63 MM                                                                                                                                                                                                                                                                                                                                                                                                                                                                          </v>
          </cell>
          <cell r="C12430" t="str">
            <v xml:space="preserve">M     </v>
          </cell>
          <cell r="D12430">
            <v>34.32</v>
          </cell>
        </row>
        <row r="12431">
          <cell r="A12431">
            <v>38975</v>
          </cell>
          <cell r="B12431" t="str">
            <v xml:space="preserve">TUBO PPR, CLASSE PN 12, DN 75 MM                                                                                                                                                                                                                                                                                                                                                                                                                                                                          </v>
          </cell>
          <cell r="C12431" t="str">
            <v xml:space="preserve">M     </v>
          </cell>
          <cell r="D12431">
            <v>44.01</v>
          </cell>
        </row>
        <row r="12432">
          <cell r="A12432">
            <v>38976</v>
          </cell>
          <cell r="B12432" t="str">
            <v xml:space="preserve">TUBO PPR, CLASSE PN 12, DN 90 MM                                                                                                                                                                                                                                                                                                                                                                                                                                                                          </v>
          </cell>
          <cell r="C12432" t="str">
            <v xml:space="preserve">M     </v>
          </cell>
          <cell r="D12432">
            <v>75.650000000000006</v>
          </cell>
        </row>
        <row r="12433">
          <cell r="A12433">
            <v>44176</v>
          </cell>
          <cell r="B12433" t="str">
            <v xml:space="preserve">TUBO PPR, CLASSE PN 20, SOLDAVEL, DN 32 MM PARA AGUA FRIA OU QUENTE PREDIAL                                                                                                                                                                                                                                                                                                                                                                                                                               </v>
          </cell>
          <cell r="C12433" t="str">
            <v xml:space="preserve">M     </v>
          </cell>
          <cell r="D12433">
            <v>17.39</v>
          </cell>
        </row>
        <row r="12434">
          <cell r="A12434">
            <v>38986</v>
          </cell>
          <cell r="B12434" t="str">
            <v xml:space="preserve">TUBO PPR, CLASSE PN 25, DN 110 MM, PARA AGUA QUENTE E FRIA PREDIAL                                                                                                                                                                                                                                                                                                                                                                                                                                        </v>
          </cell>
          <cell r="C12434" t="str">
            <v xml:space="preserve">M     </v>
          </cell>
          <cell r="D12434">
            <v>228.36</v>
          </cell>
        </row>
        <row r="12435">
          <cell r="A12435">
            <v>38978</v>
          </cell>
          <cell r="B12435" t="str">
            <v xml:space="preserve">TUBO PPR, CLASSE PN 25, DN 20 MM, PARA AGUA QUENTE E FRIA PREDIAL                                                                                                                                                                                                                                                                                                                                                                                                                                         </v>
          </cell>
          <cell r="C12435" t="str">
            <v xml:space="preserve">M     </v>
          </cell>
          <cell r="D12435">
            <v>9.3699999999999992</v>
          </cell>
        </row>
        <row r="12436">
          <cell r="A12436">
            <v>38979</v>
          </cell>
          <cell r="B12436" t="str">
            <v xml:space="preserve">TUBO PPR, CLASSE PN 25, DN 25 MM, PARA AGUA QUENTE E FRIA PREDIAL                                                                                                                                                                                                                                                                                                                                                                                                                                         </v>
          </cell>
          <cell r="C12436" t="str">
            <v xml:space="preserve">M     </v>
          </cell>
          <cell r="D12436">
            <v>12.95</v>
          </cell>
        </row>
        <row r="12437">
          <cell r="A12437">
            <v>38980</v>
          </cell>
          <cell r="B12437" t="str">
            <v xml:space="preserve">TUBO PPR, CLASSE PN 25, DN 32 MM, PARA AGUA QUENTE E FRIA PREDIAL                                                                                                                                                                                                                                                                                                                                                                                                                                         </v>
          </cell>
          <cell r="C12437" t="str">
            <v xml:space="preserve">M     </v>
          </cell>
          <cell r="D12437">
            <v>17.329999999999998</v>
          </cell>
        </row>
        <row r="12438">
          <cell r="A12438">
            <v>38981</v>
          </cell>
          <cell r="B12438" t="str">
            <v xml:space="preserve">TUBO PPR, CLASSE PN 25, DN 40 MM, PARA AGUA QUENTE E FRIA PREDIAL                                                                                                                                                                                                                                                                                                                                                                                                                                         </v>
          </cell>
          <cell r="C12438" t="str">
            <v xml:space="preserve">M     </v>
          </cell>
          <cell r="D12438">
            <v>25.01</v>
          </cell>
        </row>
        <row r="12439">
          <cell r="A12439">
            <v>38982</v>
          </cell>
          <cell r="B12439" t="str">
            <v xml:space="preserve">TUBO PPR, CLASSE PN 25, DN 50 MM, PARA AGUA QUENTE E FRIA PREDIAL                                                                                                                                                                                                                                                                                                                                                                                                                                         </v>
          </cell>
          <cell r="C12439" t="str">
            <v xml:space="preserve">M     </v>
          </cell>
          <cell r="D12439">
            <v>39.520000000000003</v>
          </cell>
        </row>
        <row r="12440">
          <cell r="A12440">
            <v>38983</v>
          </cell>
          <cell r="B12440" t="str">
            <v xml:space="preserve">TUBO PPR, CLASSE PN 25, DN 63 MM, PARA AGUA QUENTE E FRIA PREDIAL                                                                                                                                                                                                                                                                                                                                                                                                                                         </v>
          </cell>
          <cell r="C12440" t="str">
            <v xml:space="preserve">M     </v>
          </cell>
          <cell r="D12440">
            <v>69.53</v>
          </cell>
        </row>
        <row r="12441">
          <cell r="A12441">
            <v>38984</v>
          </cell>
          <cell r="B12441" t="str">
            <v xml:space="preserve">TUBO PPR, CLASSE PN 25, DN 75 MM, PARA AGUA QUENTE E FRIA PREDIAL                                                                                                                                                                                                                                                                                                                                                                                                                                         </v>
          </cell>
          <cell r="C12441" t="str">
            <v xml:space="preserve">M     </v>
          </cell>
          <cell r="D12441">
            <v>95.58</v>
          </cell>
        </row>
        <row r="12442">
          <cell r="A12442">
            <v>38985</v>
          </cell>
          <cell r="B12442" t="str">
            <v xml:space="preserve">TUBO PPR, CLASSE PN 25, DN 90 MM, PARA AGUA QUENTE E FRIA PREDIAL                                                                                                                                                                                                                                                                                                                                                                                                                                         </v>
          </cell>
          <cell r="C12442" t="str">
            <v xml:space="preserve">M     </v>
          </cell>
          <cell r="D12442">
            <v>164.34</v>
          </cell>
        </row>
        <row r="12443">
          <cell r="A12443">
            <v>38032</v>
          </cell>
          <cell r="B12443" t="str">
            <v xml:space="preserve">TUBO PVC CORRUGADO, PAREDE DUPLA, JE, DN 150 MM/ DE 160 MM, REDE COLETORA ESGOTO                                                                                                                                                                                                                                                                                                                                                                                                                          </v>
          </cell>
          <cell r="C12443" t="str">
            <v xml:space="preserve">M     </v>
          </cell>
          <cell r="D12443">
            <v>75.75</v>
          </cell>
        </row>
        <row r="12444">
          <cell r="A12444">
            <v>38033</v>
          </cell>
          <cell r="B12444" t="str">
            <v xml:space="preserve">TUBO PVC CORRUGADO, PAREDE DUPLA, JE, DN 200 MM/ DE 200 MM, REDE COLETORA ESGOTO                                                                                                                                                                                                                                                                                                                                                                                                                          </v>
          </cell>
          <cell r="C12444" t="str">
            <v xml:space="preserve">M     </v>
          </cell>
          <cell r="D12444">
            <v>128.76</v>
          </cell>
        </row>
        <row r="12445">
          <cell r="A12445">
            <v>38034</v>
          </cell>
          <cell r="B12445" t="str">
            <v xml:space="preserve">TUBO PVC CORRUGADO, PAREDE DUPLA, JE, DN 250 MM/ DE 250 MM, REDE COLETORA ESGOTO                                                                                                                                                                                                                                                                                                                                                                                                                          </v>
          </cell>
          <cell r="C12445" t="str">
            <v xml:space="preserve">M     </v>
          </cell>
          <cell r="D12445">
            <v>201.71</v>
          </cell>
        </row>
        <row r="12446">
          <cell r="A12446">
            <v>38035</v>
          </cell>
          <cell r="B12446" t="str">
            <v xml:space="preserve">TUBO PVC CORRUGADO, PAREDE DUPLA, JE, DN 300 MM/ DE 315 MM, REDE COLETORA ESGOTO                                                                                                                                                                                                                                                                                                                                                                                                                          </v>
          </cell>
          <cell r="C12446" t="str">
            <v xml:space="preserve">M     </v>
          </cell>
          <cell r="D12446">
            <v>296.74</v>
          </cell>
        </row>
        <row r="12447">
          <cell r="A12447">
            <v>38036</v>
          </cell>
          <cell r="B12447" t="str">
            <v xml:space="preserve">TUBO PVC CORRUGADO, PAREDE DUPLA, JE, DN 350 MM/ DE 355 MM, REDE COLETORA ESGOTO                                                                                                                                                                                                                                                                                                                                                                                                                          </v>
          </cell>
          <cell r="C12447" t="str">
            <v xml:space="preserve">M     </v>
          </cell>
          <cell r="D12447">
            <v>399.74</v>
          </cell>
        </row>
        <row r="12448">
          <cell r="A12448">
            <v>38037</v>
          </cell>
          <cell r="B12448" t="str">
            <v xml:space="preserve">TUBO PVC CORRUGADO, PAREDE DUPLA, JE, DN 400 MM/ DE 400 MM, REDE COLETORA ESGOTO                                                                                                                                                                                                                                                                                                                                                                                                                          </v>
          </cell>
          <cell r="C12448" t="str">
            <v xml:space="preserve">M     </v>
          </cell>
          <cell r="D12448">
            <v>528.01</v>
          </cell>
        </row>
        <row r="12449">
          <cell r="A12449">
            <v>9850</v>
          </cell>
          <cell r="B12449" t="str">
            <v xml:space="preserve">TUBO PVC DE REVESTIMENTO GEOMECANICO NERVURADO REFORCADO, DN = 150 MM, COMPRIMENTO = 2 M                                                                                                                                                                                                                                                                                                                                                                                                                  </v>
          </cell>
          <cell r="C12449" t="str">
            <v xml:space="preserve">M     </v>
          </cell>
          <cell r="D12449">
            <v>147.75</v>
          </cell>
        </row>
        <row r="12450">
          <cell r="A12450">
            <v>9853</v>
          </cell>
          <cell r="B12450" t="str">
            <v xml:space="preserve">TUBO PVC DE REVESTIMENTO GEOMECANICO NERVURADO REFORCADO, DN = 200 MM, COMPRIMENTO = 2 M                                                                                                                                                                                                                                                                                                                                                                                                                  </v>
          </cell>
          <cell r="C12450" t="str">
            <v xml:space="preserve">M     </v>
          </cell>
          <cell r="D12450">
            <v>262.74</v>
          </cell>
        </row>
        <row r="12451">
          <cell r="A12451">
            <v>9854</v>
          </cell>
          <cell r="B12451" t="str">
            <v xml:space="preserve">TUBO PVC DE REVESTIMENTO GEOMECANICO NERVURADO STANDARD, DN = 154 MM, COMPRIMENTO = 2 M                                                                                                                                                                                                                                                                                                                                                                                                                   </v>
          </cell>
          <cell r="C12451" t="str">
            <v xml:space="preserve">M     </v>
          </cell>
          <cell r="D12451">
            <v>115.12</v>
          </cell>
        </row>
        <row r="12452">
          <cell r="A12452">
            <v>9851</v>
          </cell>
          <cell r="B12452" t="str">
            <v xml:space="preserve">TUBO PVC DE REVESTIMENTO GEOMECANICO NERVURADO STANDARD, DN = 206 MM, COMPRIMENTO = 2 M                                                                                                                                                                                                                                                                                                                                                                                                                   </v>
          </cell>
          <cell r="C12452" t="str">
            <v xml:space="preserve">M     </v>
          </cell>
          <cell r="D12452">
            <v>199.62</v>
          </cell>
        </row>
        <row r="12453">
          <cell r="A12453">
            <v>9825</v>
          </cell>
          <cell r="B12453" t="str">
            <v xml:space="preserve">TUBO PVC DEFOFO, JEI, 1 MPA, DN 100 MM, PARA REDE DE AGUA (NBR 7665)                                                                                                                                                                                                                                                                                                                                                                                                                                      </v>
          </cell>
          <cell r="C12453" t="str">
            <v xml:space="preserve">M     </v>
          </cell>
          <cell r="D12453">
            <v>47.37</v>
          </cell>
        </row>
        <row r="12454">
          <cell r="A12454">
            <v>9828</v>
          </cell>
          <cell r="B12454" t="str">
            <v xml:space="preserve">TUBO PVC DEFOFO, JEI, 1 MPA, DN 150 MM, PARA REDE DE AGUA (NBR 7665)                                                                                                                                                                                                                                                                                                                                                                                                                                      </v>
          </cell>
          <cell r="C12454" t="str">
            <v xml:space="preserve">M     </v>
          </cell>
          <cell r="D12454">
            <v>127.48</v>
          </cell>
        </row>
        <row r="12455">
          <cell r="A12455">
            <v>9829</v>
          </cell>
          <cell r="B12455" t="str">
            <v xml:space="preserve">TUBO PVC DEFOFO, JEI, 1 MPA, DN 200 MM, PARA REDE DE AGUA (NBR 7665)                                                                                                                                                                                                                                                                                                                                                                                                                                      </v>
          </cell>
          <cell r="C12455" t="str">
            <v xml:space="preserve">M     </v>
          </cell>
          <cell r="D12455">
            <v>216.05</v>
          </cell>
        </row>
        <row r="12456">
          <cell r="A12456">
            <v>9826</v>
          </cell>
          <cell r="B12456" t="str">
            <v xml:space="preserve">TUBO PVC DEFOFO, JEI, 1 MPA, DN 250 MM, PARA REDE DE AGUA (NBR 7665)                                                                                                                                                                                                                                                                                                                                                                                                                                      </v>
          </cell>
          <cell r="C12456" t="str">
            <v xml:space="preserve">M     </v>
          </cell>
          <cell r="D12456">
            <v>328.91</v>
          </cell>
        </row>
        <row r="12457">
          <cell r="A12457">
            <v>9827</v>
          </cell>
          <cell r="B12457" t="str">
            <v xml:space="preserve">TUBO PVC DEFOFO, JEI, 1 MPA, DN 300 MM, PARA REDE DE AGUA (NBR 7665)                                                                                                                                                                                                                                                                                                                                                                                                                                      </v>
          </cell>
          <cell r="C12457" t="str">
            <v xml:space="preserve">M     </v>
          </cell>
          <cell r="D12457">
            <v>467.05</v>
          </cell>
        </row>
        <row r="12458">
          <cell r="A12458">
            <v>36374</v>
          </cell>
          <cell r="B12458" t="str">
            <v xml:space="preserve">TUBO PVC PBA JEI, CLASSE 12, DN 100 MM, PARA REDE DE AGUA (NBR 5647)                                                                                                                                                                                                                                                                                                                                                                                                                                      </v>
          </cell>
          <cell r="C12458" t="str">
            <v xml:space="preserve">M     </v>
          </cell>
          <cell r="D12458">
            <v>56.77</v>
          </cell>
        </row>
        <row r="12459">
          <cell r="A12459">
            <v>36084</v>
          </cell>
          <cell r="B12459" t="str">
            <v xml:space="preserve">TUBO PVC PBA JEI, CLASSE 12, DN 50 MM, PARA REDE DE AGUA (NBR 5647)                                                                                                                                                                                                                                                                                                                                                                                                                                       </v>
          </cell>
          <cell r="C12459" t="str">
            <v xml:space="preserve">M     </v>
          </cell>
          <cell r="D12459">
            <v>16.82</v>
          </cell>
        </row>
        <row r="12460">
          <cell r="A12460">
            <v>36373</v>
          </cell>
          <cell r="B12460" t="str">
            <v xml:space="preserve">TUBO PVC PBA JEI, CLASSE 12, DN 75 MM, PARA REDE DE AGUA (NBR 5647)                                                                                                                                                                                                                                                                                                                                                                                                                                       </v>
          </cell>
          <cell r="C12460" t="str">
            <v xml:space="preserve">M     </v>
          </cell>
          <cell r="D12460">
            <v>34.93</v>
          </cell>
        </row>
        <row r="12461">
          <cell r="A12461">
            <v>36377</v>
          </cell>
          <cell r="B12461" t="str">
            <v xml:space="preserve">TUBO PVC PBA JEI, CLASSE 15, DN 100 MM, PARA REDE DE AGUA (NBR 5647)                                                                                                                                                                                                                                                                                                                                                                                                                                      </v>
          </cell>
          <cell r="C12461" t="str">
            <v xml:space="preserve">M     </v>
          </cell>
          <cell r="D12461">
            <v>68.099999999999994</v>
          </cell>
        </row>
        <row r="12462">
          <cell r="A12462">
            <v>36375</v>
          </cell>
          <cell r="B12462" t="str">
            <v xml:space="preserve">TUBO PVC PBA JEI, CLASSE 15, DN 50 MM, PARA REDE DE AGUA (NBR 5647)                                                                                                                                                                                                                                                                                                                                                                                                                                       </v>
          </cell>
          <cell r="C12462" t="str">
            <v xml:space="preserve">M     </v>
          </cell>
          <cell r="D12462">
            <v>20.75</v>
          </cell>
        </row>
        <row r="12463">
          <cell r="A12463">
            <v>36376</v>
          </cell>
          <cell r="B12463" t="str">
            <v xml:space="preserve">TUBO PVC PBA JEI, CLASSE 15, DN 75 MM, PARA REDE DE AGUA (NBR 5647)                                                                                                                                                                                                                                                                                                                                                                                                                                       </v>
          </cell>
          <cell r="C12463" t="str">
            <v xml:space="preserve">M     </v>
          </cell>
          <cell r="D12463">
            <v>40.76</v>
          </cell>
        </row>
        <row r="12464">
          <cell r="A12464">
            <v>36380</v>
          </cell>
          <cell r="B12464" t="str">
            <v xml:space="preserve">TUBO PVC PBA JEI, CLASSE 20, DN 100 MM, PARA REDE DE AGUA (NBR 5647)                                                                                                                                                                                                                                                                                                                                                                                                                                      </v>
          </cell>
          <cell r="C12464" t="str">
            <v xml:space="preserve">M     </v>
          </cell>
          <cell r="D12464">
            <v>85.16</v>
          </cell>
        </row>
        <row r="12465">
          <cell r="A12465">
            <v>36378</v>
          </cell>
          <cell r="B12465" t="str">
            <v xml:space="preserve">TUBO PVC PBA JEI, CLASSE 20, DN 50 MM, PARA REDE DE AGUA (NBR 5647)                                                                                                                                                                                                                                                                                                                                                                                                                                       </v>
          </cell>
          <cell r="C12465" t="str">
            <v xml:space="preserve">M     </v>
          </cell>
          <cell r="D12465">
            <v>25.52</v>
          </cell>
        </row>
        <row r="12466">
          <cell r="A12466">
            <v>36379</v>
          </cell>
          <cell r="B12466" t="str">
            <v xml:space="preserve">TUBO PVC PBA JEI, CLASSE 20, DN 75 MM, PARA REDE DE AGUA (NBR 5647)                                                                                                                                                                                                                                                                                                                                                                                                                                       </v>
          </cell>
          <cell r="C12466" t="str">
            <v xml:space="preserve">M     </v>
          </cell>
          <cell r="D12466">
            <v>51.44</v>
          </cell>
        </row>
        <row r="12467">
          <cell r="A12467">
            <v>9859</v>
          </cell>
          <cell r="B12467" t="str">
            <v xml:space="preserve">TUBO PVC ROSCAVEL, 3/4", AGUA FRIA PREDIAL                                                                                                                                                                                                                                                                                                                                                                                                                                                                </v>
          </cell>
          <cell r="C12467" t="str">
            <v xml:space="preserve">M     </v>
          </cell>
          <cell r="D12467">
            <v>12.21</v>
          </cell>
        </row>
        <row r="12468">
          <cell r="A12468">
            <v>9836</v>
          </cell>
          <cell r="B12468" t="str">
            <v xml:space="preserve">TUBO PVC SERIE NORMAL, DN 100 MM, PARA ESGOTO PREDIAL (NBR 5688)                                                                                                                                                                                                                                                                                                                                                                                                                                          </v>
          </cell>
          <cell r="C12468" t="str">
            <v xml:space="preserve">M     </v>
          </cell>
          <cell r="D12468">
            <v>19.170000000000002</v>
          </cell>
        </row>
        <row r="12469">
          <cell r="A12469">
            <v>20065</v>
          </cell>
          <cell r="B12469" t="str">
            <v xml:space="preserve">TUBO PVC SERIE NORMAL, DN 150 MM, PARA ESGOTO PREDIAL (NBR 5688)                                                                                                                                                                                                                                                                                                                                                                                                                                          </v>
          </cell>
          <cell r="C12469" t="str">
            <v xml:space="preserve">M     </v>
          </cell>
          <cell r="D12469">
            <v>50.11</v>
          </cell>
        </row>
        <row r="12470">
          <cell r="A12470">
            <v>9835</v>
          </cell>
          <cell r="B12470" t="str">
            <v xml:space="preserve">TUBO PVC SERIE NORMAL, DN 40 MM, PARA ESGOTO PREDIAL (NBR 5688)                                                                                                                                                                                                                                                                                                                                                                                                                                           </v>
          </cell>
          <cell r="C12470" t="str">
            <v xml:space="preserve">M     </v>
          </cell>
          <cell r="D12470">
            <v>8.3699999999999992</v>
          </cell>
        </row>
        <row r="12471">
          <cell r="A12471">
            <v>9838</v>
          </cell>
          <cell r="B12471" t="str">
            <v xml:space="preserve">TUBO PVC SERIE NORMAL, DN 50 MM, PARA ESGOTO PREDIAL (NBR 5688)                                                                                                                                                                                                                                                                                                                                                                                                                                           </v>
          </cell>
          <cell r="C12471" t="str">
            <v xml:space="preserve">M     </v>
          </cell>
          <cell r="D12471">
            <v>13.83</v>
          </cell>
        </row>
        <row r="12472">
          <cell r="A12472">
            <v>9837</v>
          </cell>
          <cell r="B12472" t="str">
            <v xml:space="preserve">TUBO PVC SERIE NORMAL, DN 75 MM, PARA ESGOTO PREDIAL (NBR 5688)                                                                                                                                                                                                                                                                                                                                                                                                                                           </v>
          </cell>
          <cell r="C12472" t="str">
            <v xml:space="preserve">M     </v>
          </cell>
          <cell r="D12472">
            <v>18.149999999999999</v>
          </cell>
        </row>
        <row r="12473">
          <cell r="A12473">
            <v>44315</v>
          </cell>
          <cell r="B12473" t="str">
            <v xml:space="preserve">TUBO PVC, RIGIDO, CORRUGADO, PERFURADO DN 100 MM, PARA DRENAGEM, SISTEMA IRRIGACAO                                                                                                                                                                                                                                                                                                                                                                                                                        </v>
          </cell>
          <cell r="C12473" t="str">
            <v xml:space="preserve">M     </v>
          </cell>
          <cell r="D12473">
            <v>75.05</v>
          </cell>
        </row>
        <row r="12474">
          <cell r="A12474">
            <v>9862</v>
          </cell>
          <cell r="B12474" t="str">
            <v xml:space="preserve">TUBO PVC, ROSCAVEL, 1 1/2", AGUA FRIA PREDIAL                                                                                                                                                                                                                                                                                                                                                                                                                                                             </v>
          </cell>
          <cell r="C12474" t="str">
            <v xml:space="preserve">M     </v>
          </cell>
          <cell r="D12474">
            <v>37.65</v>
          </cell>
        </row>
        <row r="12475">
          <cell r="A12475">
            <v>9861</v>
          </cell>
          <cell r="B12475" t="str">
            <v xml:space="preserve">TUBO PVC, ROSCAVEL, 1 1/4", AGUA FRIA PREDIAL                                                                                                                                                                                                                                                                                                                                                                                                                                                             </v>
          </cell>
          <cell r="C12475" t="str">
            <v xml:space="preserve">M     </v>
          </cell>
          <cell r="D12475">
            <v>29.57</v>
          </cell>
        </row>
        <row r="12476">
          <cell r="A12476">
            <v>9856</v>
          </cell>
          <cell r="B12476" t="str">
            <v xml:space="preserve">TUBO PVC, ROSCAVEL, 1/2", AGUA FRIA PREDIAL                                                                                                                                                                                                                                                                                                                                                                                                                                                               </v>
          </cell>
          <cell r="C12476" t="str">
            <v xml:space="preserve">M     </v>
          </cell>
          <cell r="D12476">
            <v>9.5399999999999991</v>
          </cell>
        </row>
        <row r="12477">
          <cell r="A12477">
            <v>9866</v>
          </cell>
          <cell r="B12477" t="str">
            <v xml:space="preserve">TUBO PVC, ROSCAVEL, 1", AGUA FRIA PREDIAL                                                                                                                                                                                                                                                                                                                                                                                                                                                                 </v>
          </cell>
          <cell r="C12477" t="str">
            <v xml:space="preserve">M     </v>
          </cell>
          <cell r="D12477">
            <v>25.52</v>
          </cell>
        </row>
        <row r="12478">
          <cell r="A12478">
            <v>9863</v>
          </cell>
          <cell r="B12478" t="str">
            <v xml:space="preserve">TUBO PVC, ROSCAVEL, 2 1/2", AGUA FRIA PREDIAL                                                                                                                                                                                                                                                                                                                                                                                                                                                             </v>
          </cell>
          <cell r="C12478" t="str">
            <v xml:space="preserve">M     </v>
          </cell>
          <cell r="D12478">
            <v>73.81</v>
          </cell>
        </row>
        <row r="12479">
          <cell r="A12479">
            <v>9860</v>
          </cell>
          <cell r="B12479" t="str">
            <v xml:space="preserve">TUBO PVC, ROSCAVEL, 2", PARA AGUA FRIA PREDIAL                                                                                                                                                                                                                                                                                                                                                                                                                                                            </v>
          </cell>
          <cell r="C12479" t="str">
            <v xml:space="preserve">M     </v>
          </cell>
          <cell r="D12479">
            <v>53.88</v>
          </cell>
        </row>
        <row r="12480">
          <cell r="A12480">
            <v>9841</v>
          </cell>
          <cell r="B12480" t="str">
            <v xml:space="preserve">TUBO PVC, SERIE R, DN 100 MM, PARA ESGOTO OU AGUAS PLUVIAIS PREDIAL (NBR 5688)                                                                                                                                                                                                                                                                                                                                                                                                                            </v>
          </cell>
          <cell r="C12480" t="str">
            <v xml:space="preserve">M     </v>
          </cell>
          <cell r="D12480">
            <v>36.1</v>
          </cell>
        </row>
        <row r="12481">
          <cell r="A12481">
            <v>9840</v>
          </cell>
          <cell r="B12481" t="str">
            <v xml:space="preserve">TUBO PVC, SERIE R, DN 150 MM, PARA ESGOTO OU AGUAS PLUVIAIS PREDIAL (NBR 5688)                                                                                                                                                                                                                                                                                                                                                                                                                            </v>
          </cell>
          <cell r="C12481" t="str">
            <v xml:space="preserve">M     </v>
          </cell>
          <cell r="D12481">
            <v>76.260000000000005</v>
          </cell>
        </row>
        <row r="12482">
          <cell r="A12482">
            <v>20067</v>
          </cell>
          <cell r="B12482" t="str">
            <v xml:space="preserve">TUBO PVC, SERIE R, DN 40 MM, PARA ESGOTO OU AGUAS PLUVIAIS PREDIAL (NBR 5688)                                                                                                                                                                                                                                                                                                                                                                                                                             </v>
          </cell>
          <cell r="C12482" t="str">
            <v xml:space="preserve">M     </v>
          </cell>
          <cell r="D12482">
            <v>11.71</v>
          </cell>
        </row>
        <row r="12483">
          <cell r="A12483">
            <v>20068</v>
          </cell>
          <cell r="B12483" t="str">
            <v xml:space="preserve">TUBO PVC, SERIE R, DN 50 MM, PARA ESGOTO OU AGUAS PLUVIAIS PREDIAL (NBR 5688)                                                                                                                                                                                                                                                                                                                                                                                                                             </v>
          </cell>
          <cell r="C12483" t="str">
            <v xml:space="preserve">M     </v>
          </cell>
          <cell r="D12483">
            <v>16.489999999999998</v>
          </cell>
        </row>
        <row r="12484">
          <cell r="A12484">
            <v>9839</v>
          </cell>
          <cell r="B12484" t="str">
            <v xml:space="preserve">TUBO PVC, SERIE R, DN 75 MM, PARA ESGOTO OU AGUAS PLUVIAIS PREDIAL (NBR 5688)                                                                                                                                                                                                                                                                                                                                                                                                                             </v>
          </cell>
          <cell r="C12484" t="str">
            <v xml:space="preserve">M     </v>
          </cell>
          <cell r="D12484">
            <v>29.9</v>
          </cell>
        </row>
        <row r="12485">
          <cell r="A12485">
            <v>9870</v>
          </cell>
          <cell r="B12485" t="str">
            <v xml:space="preserve">TUBO PVC, SOLDAVEL, DE 110 MM, AGUA FRIA (NBR-5648)                                                                                                                                                                                                                                                                                                                                                                                                                                                       </v>
          </cell>
          <cell r="C12485" t="str">
            <v xml:space="preserve">M     </v>
          </cell>
          <cell r="D12485">
            <v>110.08</v>
          </cell>
        </row>
        <row r="12486">
          <cell r="A12486">
            <v>9867</v>
          </cell>
          <cell r="B12486" t="str">
            <v xml:space="preserve">TUBO PVC, SOLDAVEL, DE 20 MM, AGUA FRIA (NBR-5648)                                                                                                                                                                                                                                                                                                                                                                                                                                                        </v>
          </cell>
          <cell r="C12486" t="str">
            <v xml:space="preserve">M     </v>
          </cell>
          <cell r="D12486">
            <v>4.42</v>
          </cell>
        </row>
        <row r="12487">
          <cell r="A12487">
            <v>9868</v>
          </cell>
          <cell r="B12487" t="str">
            <v xml:space="preserve">TUBO PVC, SOLDAVEL, DE 25 MM, AGUA FRIA (NBR-5648)                                                                                                                                                                                                                                                                                                                                                                                                                                                        </v>
          </cell>
          <cell r="C12487" t="str">
            <v xml:space="preserve">M     </v>
          </cell>
          <cell r="D12487">
            <v>4.99</v>
          </cell>
        </row>
        <row r="12488">
          <cell r="A12488">
            <v>9869</v>
          </cell>
          <cell r="B12488" t="str">
            <v xml:space="preserve">TUBO PVC, SOLDAVEL, DE 32 MM, AGUA FRIA (NBR-5648)                                                                                                                                                                                                                                                                                                                                                                                                                                                        </v>
          </cell>
          <cell r="C12488" t="str">
            <v xml:space="preserve">M     </v>
          </cell>
          <cell r="D12488">
            <v>10.77</v>
          </cell>
        </row>
        <row r="12489">
          <cell r="A12489">
            <v>9874</v>
          </cell>
          <cell r="B12489" t="str">
            <v xml:space="preserve">TUBO PVC, SOLDAVEL, DE 40 MM, AGUA FRIA (NBR-5648)                                                                                                                                                                                                                                                                                                                                                                                                                                                        </v>
          </cell>
          <cell r="C12489" t="str">
            <v xml:space="preserve">M     </v>
          </cell>
          <cell r="D12489">
            <v>16.91</v>
          </cell>
        </row>
        <row r="12490">
          <cell r="A12490">
            <v>9875</v>
          </cell>
          <cell r="B12490" t="str">
            <v xml:space="preserve">TUBO PVC, SOLDAVEL, DE 50 MM, AGUA FRIA (NBR-5648)                                                                                                                                                                                                                                                                                                                                                                                                                                                        </v>
          </cell>
          <cell r="C12490" t="str">
            <v xml:space="preserve">M     </v>
          </cell>
          <cell r="D12490">
            <v>18.55</v>
          </cell>
        </row>
        <row r="12491">
          <cell r="A12491">
            <v>9873</v>
          </cell>
          <cell r="B12491" t="str">
            <v xml:space="preserve">TUBO PVC, SOLDAVEL, DE 60 MM, AGUA FRIA (NBR-5648)                                                                                                                                                                                                                                                                                                                                                                                                                                                        </v>
          </cell>
          <cell r="C12491" t="str">
            <v xml:space="preserve">M     </v>
          </cell>
          <cell r="D12491">
            <v>30.52</v>
          </cell>
        </row>
        <row r="12492">
          <cell r="A12492">
            <v>9871</v>
          </cell>
          <cell r="B12492" t="str">
            <v xml:space="preserve">TUBO PVC, SOLDAVEL, DE 75 MM, AGUA FRIA (NBR-5648)                                                                                                                                                                                                                                                                                                                                                                                                                                                        </v>
          </cell>
          <cell r="C12492" t="str">
            <v xml:space="preserve">M     </v>
          </cell>
          <cell r="D12492">
            <v>50.56</v>
          </cell>
        </row>
        <row r="12493">
          <cell r="A12493">
            <v>9872</v>
          </cell>
          <cell r="B12493" t="str">
            <v xml:space="preserve">TUBO PVC, SOLDAVEL, DE 85 MM, AGUA FRIA (NBR-5648)                                                                                                                                                                                                                                                                                                                                                                                                                                                        </v>
          </cell>
          <cell r="C12493" t="str">
            <v xml:space="preserve">M     </v>
          </cell>
          <cell r="D12493">
            <v>70.349999999999994</v>
          </cell>
        </row>
        <row r="12494">
          <cell r="A12494">
            <v>7667</v>
          </cell>
          <cell r="B12494" t="str">
            <v xml:space="preserve">TUBO 26" EM CHAPA PRETA, E= 3/16", 147 KG/6 M                                                                                                                                                                                                                                                                                                                                                                                                                                                             </v>
          </cell>
          <cell r="C12494" t="str">
            <v xml:space="preserve">M     </v>
          </cell>
          <cell r="D12494">
            <v>3601.42</v>
          </cell>
        </row>
        <row r="12495">
          <cell r="A12495">
            <v>7660</v>
          </cell>
          <cell r="B12495" t="str">
            <v xml:space="preserve">TUBO 30" EM CHAPA PRETA, E= 1/4", 175 KG/6 M                                                                                                                                                                                                                                                                                                                                                                                                                                                              </v>
          </cell>
          <cell r="C12495" t="str">
            <v xml:space="preserve">M     </v>
          </cell>
          <cell r="D12495">
            <v>4590.95</v>
          </cell>
        </row>
        <row r="12496">
          <cell r="A12496">
            <v>7676</v>
          </cell>
          <cell r="B12496" t="str">
            <v xml:space="preserve">TUBO 30" EM CHAPA PRETA, E= 3/8", 177 KG/6 M                                                                                                                                                                                                                                                                                                                                                                                                                                                              </v>
          </cell>
          <cell r="C12496" t="str">
            <v xml:space="preserve">M     </v>
          </cell>
          <cell r="D12496">
            <v>4643.41</v>
          </cell>
        </row>
        <row r="12497">
          <cell r="A12497">
            <v>12426</v>
          </cell>
          <cell r="B12497" t="str">
            <v xml:space="preserve">UNIAO COM ASSENTO CONICO DE BRONZE, DIAMETRO 1/2"                                                                                                                                                                                                                                                                                                                                                                                                                                                         </v>
          </cell>
          <cell r="C12497" t="str">
            <v xml:space="preserve">UN    </v>
          </cell>
          <cell r="D12497">
            <v>50.7</v>
          </cell>
        </row>
        <row r="12498">
          <cell r="A12498">
            <v>12425</v>
          </cell>
          <cell r="B12498" t="str">
            <v xml:space="preserve">UNIAO COM ASSENTO CONICO DE BRONZE, DIAMETRO 1"                                                                                                                                                                                                                                                                                                                                                                                                                                                           </v>
          </cell>
          <cell r="C12498" t="str">
            <v xml:space="preserve">UN    </v>
          </cell>
          <cell r="D12498">
            <v>69.650000000000006</v>
          </cell>
        </row>
        <row r="12499">
          <cell r="A12499">
            <v>12427</v>
          </cell>
          <cell r="B12499" t="str">
            <v xml:space="preserve">UNIAO COM ASSENTO CONICO DE BRONZE, DIAMETRO 2 1/2"                                                                                                                                                                                                                                                                                                                                                                                                                                                       </v>
          </cell>
          <cell r="C12499" t="str">
            <v xml:space="preserve">UN    </v>
          </cell>
          <cell r="D12499">
            <v>289.11</v>
          </cell>
        </row>
        <row r="12500">
          <cell r="A12500">
            <v>12428</v>
          </cell>
          <cell r="B12500" t="str">
            <v xml:space="preserve">UNIAO COM ASSENTO CONICO DE BRONZE, DIAMETRO 2'                                                                                                                                                                                                                                                                                                                                                                                                                                                           </v>
          </cell>
          <cell r="C12500" t="str">
            <v xml:space="preserve">UN    </v>
          </cell>
          <cell r="D12500">
            <v>185.57</v>
          </cell>
        </row>
        <row r="12501">
          <cell r="A12501">
            <v>12430</v>
          </cell>
          <cell r="B12501" t="str">
            <v xml:space="preserve">UNIAO COM ASSENTO CONICO DE BRONZE, DIAMETRO 3/4"                                                                                                                                                                                                                                                                                                                                                                                                                                                         </v>
          </cell>
          <cell r="C12501" t="str">
            <v xml:space="preserve">UN    </v>
          </cell>
          <cell r="D12501">
            <v>62.15</v>
          </cell>
        </row>
        <row r="12502">
          <cell r="A12502">
            <v>12429</v>
          </cell>
          <cell r="B12502" t="str">
            <v xml:space="preserve">UNIAO COM ASSENTO CONICO DE BRONZE, DIAMETRO 3"                                                                                                                                                                                                                                                                                                                                                                                                                                                           </v>
          </cell>
          <cell r="C12502" t="str">
            <v xml:space="preserve">UN    </v>
          </cell>
          <cell r="D12502">
            <v>467.5</v>
          </cell>
        </row>
        <row r="12503">
          <cell r="A12503">
            <v>12431</v>
          </cell>
          <cell r="B12503" t="str">
            <v xml:space="preserve">UNIAO COM ASSENTO CONICO DE BRONZE, DIAMETRO 4"                                                                                                                                                                                                                                                                                                                                                                                                                                                           </v>
          </cell>
          <cell r="C12503" t="str">
            <v xml:space="preserve">UN    </v>
          </cell>
          <cell r="D12503">
            <v>795.6</v>
          </cell>
        </row>
        <row r="12504">
          <cell r="A12504">
            <v>12432</v>
          </cell>
          <cell r="B12504" t="str">
            <v xml:space="preserve">UNIAO COM ASSENTO CONICO DE FERRO LONGO (MACHO-FEMEA), DIAMETRO 1 1/2"                                                                                                                                                                                                                                                                                                                                                                                                                                    </v>
          </cell>
          <cell r="C12504" t="str">
            <v xml:space="preserve">UN    </v>
          </cell>
          <cell r="D12504">
            <v>163.63</v>
          </cell>
        </row>
        <row r="12505">
          <cell r="A12505">
            <v>12434</v>
          </cell>
          <cell r="B12505" t="str">
            <v xml:space="preserve">UNIAO COM ASSENTO CONICO DE FERRO LONGO (MACHO-FEMEA), DIAMETRO 1/2"                                                                                                                                                                                                                                                                                                                                                                                                                                      </v>
          </cell>
          <cell r="C12505" t="str">
            <v xml:space="preserve">UN    </v>
          </cell>
          <cell r="D12505">
            <v>53.32</v>
          </cell>
        </row>
        <row r="12506">
          <cell r="A12506">
            <v>12433</v>
          </cell>
          <cell r="B12506" t="str">
            <v xml:space="preserve">UNIAO COM ASSENTO CONICO DE FERRO LONGO (MACHO-FEMEA), DIAMETRO 1"                                                                                                                                                                                                                                                                                                                                                                                                                                        </v>
          </cell>
          <cell r="C12506" t="str">
            <v xml:space="preserve">UN    </v>
          </cell>
          <cell r="D12506">
            <v>104.17</v>
          </cell>
        </row>
        <row r="12507">
          <cell r="A12507">
            <v>12435</v>
          </cell>
          <cell r="B12507" t="str">
            <v xml:space="preserve">UNIAO COM ASSENTO CONICO DE FERRO LONGO (MACHO-FEMEA), DIAMETRO 2 1/2"                                                                                                                                                                                                                                                                                                                                                                                                                                    </v>
          </cell>
          <cell r="C12507" t="str">
            <v xml:space="preserve">UN    </v>
          </cell>
          <cell r="D12507">
            <v>322.38</v>
          </cell>
        </row>
        <row r="12508">
          <cell r="A12508">
            <v>12437</v>
          </cell>
          <cell r="B12508" t="str">
            <v xml:space="preserve">UNIAO COM ASSENTO CONICO DE FERRO LONGO (MACHO-FEMEA), DIAMETRO 2"                                                                                                                                                                                                                                                                                                                                                                                                                                        </v>
          </cell>
          <cell r="C12508" t="str">
            <v xml:space="preserve">UN    </v>
          </cell>
          <cell r="D12508">
            <v>260.36</v>
          </cell>
        </row>
        <row r="12509">
          <cell r="A12509">
            <v>12439</v>
          </cell>
          <cell r="B12509" t="str">
            <v xml:space="preserve">UNIAO COM ASSENTO CONICO DE FERRO LONGO (MACHO-FEMEA), DIAMETRO 3/4"                                                                                                                                                                                                                                                                                                                                                                                                                                      </v>
          </cell>
          <cell r="C12509" t="str">
            <v xml:space="preserve">UN    </v>
          </cell>
          <cell r="D12509">
            <v>83.56</v>
          </cell>
        </row>
        <row r="12510">
          <cell r="A12510">
            <v>12438</v>
          </cell>
          <cell r="B12510" t="str">
            <v xml:space="preserve">UNIAO COM ASSENTO CONICO DE FERRO LONGO (MACHO-FEMEA), DIAMETRO 3'                                                                                                                                                                                                                                                                                                                                                                                                                                        </v>
          </cell>
          <cell r="C12510" t="str">
            <v xml:space="preserve">UN    </v>
          </cell>
          <cell r="D12510">
            <v>471.17</v>
          </cell>
        </row>
        <row r="12511">
          <cell r="A12511">
            <v>12436</v>
          </cell>
          <cell r="B12511" t="str">
            <v xml:space="preserve">UNIAO COM ASSENTO CONICO DE FERRO LONGO (MACHO-FEMEA), DIAMETRO 4"                                                                                                                                                                                                                                                                                                                                                                                                                                        </v>
          </cell>
          <cell r="C12511" t="str">
            <v xml:space="preserve">UN    </v>
          </cell>
          <cell r="D12511">
            <v>595.19000000000005</v>
          </cell>
        </row>
        <row r="12512">
          <cell r="A12512">
            <v>36357</v>
          </cell>
          <cell r="B12512" t="str">
            <v xml:space="preserve">UNIAO COM FLANGE PPR, COM PARAFUSOS, DN 40 MM, PARA AGUA QUENTE PREDIAL                                                                                                                                                                                                                                                                                                                                                                                                                                   </v>
          </cell>
          <cell r="C12512" t="str">
            <v xml:space="preserve">UN    </v>
          </cell>
          <cell r="D12512">
            <v>126.11</v>
          </cell>
        </row>
        <row r="12513">
          <cell r="A12513">
            <v>12424</v>
          </cell>
          <cell r="B12513" t="str">
            <v xml:space="preserve">UNIAO DE FERRO GALVANIZADO, COM ASSENTO CONICO DE BRONZE, DE 1 1/2"                                                                                                                                                                                                                                                                                                                                                                                                                                       </v>
          </cell>
          <cell r="C12513" t="str">
            <v xml:space="preserve">UN    </v>
          </cell>
          <cell r="D12513">
            <v>107.25</v>
          </cell>
        </row>
        <row r="12514">
          <cell r="A12514">
            <v>12440</v>
          </cell>
          <cell r="B12514" t="str">
            <v xml:space="preserve">UNIAO DE FERRO GALVANIZADO, COM ASSENTO CONICO DE BRONZE, DE 1 1/4"                                                                                                                                                                                                                                                                                                                                                                                                                                       </v>
          </cell>
          <cell r="C12514" t="str">
            <v xml:space="preserve">UN    </v>
          </cell>
          <cell r="D12514">
            <v>103.67</v>
          </cell>
        </row>
        <row r="12515">
          <cell r="A12515">
            <v>9884</v>
          </cell>
          <cell r="B12515" t="str">
            <v xml:space="preserve">UNIAO DE FERRO GALVANIZADO, COM ROSCA BSP, COM ASSENTO PLANO, DE 1 1/2"                                                                                                                                                                                                                                                                                                                                                                                                                                   </v>
          </cell>
          <cell r="C12515" t="str">
            <v xml:space="preserve">UN    </v>
          </cell>
          <cell r="D12515">
            <v>77.319999999999993</v>
          </cell>
        </row>
        <row r="12516">
          <cell r="A12516">
            <v>9888</v>
          </cell>
          <cell r="B12516" t="str">
            <v xml:space="preserve">UNIAO DE FERRO GALVANIZADO, COM ROSCA BSP, COM ASSENTO PLANO, DE 1 1/4"                                                                                                                                                                                                                                                                                                                                                                                                                                   </v>
          </cell>
          <cell r="C12516" t="str">
            <v xml:space="preserve">UN    </v>
          </cell>
          <cell r="D12516">
            <v>62.13</v>
          </cell>
        </row>
        <row r="12517">
          <cell r="A12517">
            <v>9883</v>
          </cell>
          <cell r="B12517" t="str">
            <v xml:space="preserve">UNIAO DE FERRO GALVANIZADO, COM ROSCA BSP, COM ASSENTO PLANO, DE 1/2"                                                                                                                                                                                                                                                                                                                                                                                                                                     </v>
          </cell>
          <cell r="C12517" t="str">
            <v xml:space="preserve">UN    </v>
          </cell>
          <cell r="D12517">
            <v>27.11</v>
          </cell>
        </row>
        <row r="12518">
          <cell r="A12518">
            <v>9886</v>
          </cell>
          <cell r="B12518" t="str">
            <v xml:space="preserve">UNIAO DE FERRO GALVANIZADO, COM ROSCA BSP, COM ASSENTO PLANO, DE 1"                                                                                                                                                                                                                                                                                                                                                                                                                                       </v>
          </cell>
          <cell r="C12518" t="str">
            <v xml:space="preserve">UN    </v>
          </cell>
          <cell r="D12518">
            <v>37.130000000000003</v>
          </cell>
        </row>
        <row r="12519">
          <cell r="A12519">
            <v>9889</v>
          </cell>
          <cell r="B12519" t="str">
            <v xml:space="preserve">UNIAO DE FERRO GALVANIZADO, COM ROSCA BSP, COM ASSENTO PLANO, DE 2 1/2"                                                                                                                                                                                                                                                                                                                                                                                                                                   </v>
          </cell>
          <cell r="C12519" t="str">
            <v xml:space="preserve">UN    </v>
          </cell>
          <cell r="D12519">
            <v>188.12</v>
          </cell>
        </row>
        <row r="12520">
          <cell r="A12520">
            <v>9887</v>
          </cell>
          <cell r="B12520" t="str">
            <v xml:space="preserve">UNIAO DE FERRO GALVANIZADO, COM ROSCA BSP, COM ASSENTO PLANO, DE 2"                                                                                                                                                                                                                                                                                                                                                                                                                                       </v>
          </cell>
          <cell r="C12520" t="str">
            <v xml:space="preserve">UN    </v>
          </cell>
          <cell r="D12520">
            <v>113.7</v>
          </cell>
        </row>
        <row r="12521">
          <cell r="A12521">
            <v>9885</v>
          </cell>
          <cell r="B12521" t="str">
            <v xml:space="preserve">UNIAO DE FERRO GALVANIZADO, COM ROSCA BSP, COM ASSENTO PLANO, DE 3/4"                                                                                                                                                                                                                                                                                                                                                                                                                                     </v>
          </cell>
          <cell r="C12521" t="str">
            <v xml:space="preserve">UN    </v>
          </cell>
          <cell r="D12521">
            <v>35.9</v>
          </cell>
        </row>
        <row r="12522">
          <cell r="A12522">
            <v>9890</v>
          </cell>
          <cell r="B12522" t="str">
            <v xml:space="preserve">UNIAO DE FERRO GALVANIZADO, COM ROSCA BSP, COM ASSENTO PLANO, DE 3"                                                                                                                                                                                                                                                                                                                                                                                                                                       </v>
          </cell>
          <cell r="C12522" t="str">
            <v xml:space="preserve">UN    </v>
          </cell>
          <cell r="D12522">
            <v>291.45</v>
          </cell>
        </row>
        <row r="12523">
          <cell r="A12523">
            <v>9891</v>
          </cell>
          <cell r="B12523" t="str">
            <v xml:space="preserve">UNIAO DE FERRO GALVANIZADO, COM ROSCA BSP, COM ASSENTO PLANO, DE 4"                                                                                                                                                                                                                                                                                                                                                                                                                                       </v>
          </cell>
          <cell r="C12523" t="str">
            <v xml:space="preserve">UN    </v>
          </cell>
          <cell r="D12523">
            <v>409.14</v>
          </cell>
        </row>
        <row r="12524">
          <cell r="A12524">
            <v>36316</v>
          </cell>
          <cell r="B12524" t="str">
            <v xml:space="preserve">UNIAO DUPLA PPR DN 25 MM, PARA AGUA QUENTE PREDIAL                                                                                                                                                                                                                                                                                                                                                                                                                                                        </v>
          </cell>
          <cell r="C12524" t="str">
            <v xml:space="preserve">UN    </v>
          </cell>
          <cell r="D12524">
            <v>20.55</v>
          </cell>
        </row>
        <row r="12525">
          <cell r="A12525">
            <v>36313</v>
          </cell>
          <cell r="B12525" t="str">
            <v xml:space="preserve">UNIAO DUPLA PPR, DN 20 MM, PARA AGUA QUENTE PREDIAL                                                                                                                                                                                                                                                                                                                                                                                                                                                       </v>
          </cell>
          <cell r="C12525" t="str">
            <v xml:space="preserve">UN    </v>
          </cell>
          <cell r="D12525">
            <v>13.2</v>
          </cell>
        </row>
        <row r="12526">
          <cell r="A12526">
            <v>64</v>
          </cell>
          <cell r="B12526" t="str">
            <v xml:space="preserve">UNIAO EM POLIPROPILENO (PP), PARA TUBO EM PEAD, 20 MM - LIGACAO PREDIAL DE AGUA                                                                                                                                                                                                                                                                                                                                                                                                                           </v>
          </cell>
          <cell r="C12526" t="str">
            <v xml:space="preserve">UN    </v>
          </cell>
          <cell r="D12526">
            <v>4.76</v>
          </cell>
        </row>
        <row r="12527">
          <cell r="A12527">
            <v>37423</v>
          </cell>
          <cell r="B12527" t="str">
            <v xml:space="preserve">UNIAO EM POLIPROPILENO (PP), PARA TUBO EM PEAD, 32 MM - LIGACAO PREDIAL DE AGUA                                                                                                                                                                                                                                                                                                                                                                                                                           </v>
          </cell>
          <cell r="C12527" t="str">
            <v xml:space="preserve">UN    </v>
          </cell>
          <cell r="D12527">
            <v>11.76</v>
          </cell>
        </row>
        <row r="12528">
          <cell r="A12528">
            <v>9892</v>
          </cell>
          <cell r="B12528" t="str">
            <v xml:space="preserve">UNIAO PVC, ROSCAVEL 1/2", AGUA FRIA PREDIAL                                                                                                                                                                                                                                                                                                                                                                                                                                                               </v>
          </cell>
          <cell r="C12528" t="str">
            <v xml:space="preserve">UN    </v>
          </cell>
          <cell r="D12528">
            <v>8.1</v>
          </cell>
        </row>
        <row r="12529">
          <cell r="A12529">
            <v>9901</v>
          </cell>
          <cell r="B12529" t="str">
            <v xml:space="preserve">UNIAO PVC, ROSCAVEL, 1 1/2", AGUA FRIA PREDIAL                                                                                                                                                                                                                                                                                                                                                                                                                                                            </v>
          </cell>
          <cell r="C12529" t="str">
            <v xml:space="preserve">UN    </v>
          </cell>
          <cell r="D12529">
            <v>39.18</v>
          </cell>
        </row>
        <row r="12530">
          <cell r="A12530">
            <v>9900</v>
          </cell>
          <cell r="B12530" t="str">
            <v xml:space="preserve">UNIAO PVC, ROSCAVEL, 1", AGUA FRIA PREDIAL                                                                                                                                                                                                                                                                                                                                                                                                                                                                </v>
          </cell>
          <cell r="C12530" t="str">
            <v xml:space="preserve">UN    </v>
          </cell>
          <cell r="D12530">
            <v>22.7</v>
          </cell>
        </row>
        <row r="12531">
          <cell r="A12531">
            <v>9899</v>
          </cell>
          <cell r="B12531" t="str">
            <v xml:space="preserve">UNIAO PVC, ROSCAVEL, 3/4", AGUA FRIA PREDIAL                                                                                                                                                                                                                                                                                                                                                                                                                                                              </v>
          </cell>
          <cell r="C12531" t="str">
            <v xml:space="preserve">UN    </v>
          </cell>
          <cell r="D12531">
            <v>10.18</v>
          </cell>
        </row>
        <row r="12532">
          <cell r="A12532">
            <v>9908</v>
          </cell>
          <cell r="B12532" t="str">
            <v xml:space="preserve">UNIAO PVC, SOLDAVEL, 110 MM, PARA AGUA FRIA PREDIAL                                                                                                                                                                                                                                                                                                                                                                                                                                                       </v>
          </cell>
          <cell r="C12532" t="str">
            <v xml:space="preserve">UN    </v>
          </cell>
          <cell r="D12532">
            <v>457.65</v>
          </cell>
        </row>
        <row r="12533">
          <cell r="A12533">
            <v>9905</v>
          </cell>
          <cell r="B12533" t="str">
            <v xml:space="preserve">UNIAO PVC, SOLDAVEL, 20 MM, PARA AGUA FRIA PREDIAL                                                                                                                                                                                                                                                                                                                                                                                                                                                        </v>
          </cell>
          <cell r="C12533" t="str">
            <v xml:space="preserve">UN    </v>
          </cell>
          <cell r="D12533">
            <v>7.96</v>
          </cell>
        </row>
        <row r="12534">
          <cell r="A12534">
            <v>9906</v>
          </cell>
          <cell r="B12534" t="str">
            <v xml:space="preserve">UNIAO PVC, SOLDAVEL, 25 MM, PARA AGUA FRIA PREDIAL                                                                                                                                                                                                                                                                                                                                                                                                                                                        </v>
          </cell>
          <cell r="C12534" t="str">
            <v xml:space="preserve">UN    </v>
          </cell>
          <cell r="D12534">
            <v>9.6</v>
          </cell>
        </row>
        <row r="12535">
          <cell r="A12535">
            <v>9895</v>
          </cell>
          <cell r="B12535" t="str">
            <v xml:space="preserve">UNIAO PVC, SOLDAVEL, 32 MM, PARA AGUA FRIA PREDIAL                                                                                                                                                                                                                                                                                                                                                                                                                                                        </v>
          </cell>
          <cell r="C12535" t="str">
            <v xml:space="preserve">UN    </v>
          </cell>
          <cell r="D12535">
            <v>16.170000000000002</v>
          </cell>
        </row>
        <row r="12536">
          <cell r="A12536">
            <v>9894</v>
          </cell>
          <cell r="B12536" t="str">
            <v xml:space="preserve">UNIAO PVC, SOLDAVEL, 40 MM, PARA AGUA FRIA PREDIAL                                                                                                                                                                                                                                                                                                                                                                                                                                                        </v>
          </cell>
          <cell r="C12536" t="str">
            <v xml:space="preserve">UN    </v>
          </cell>
          <cell r="D12536">
            <v>31.1</v>
          </cell>
        </row>
        <row r="12537">
          <cell r="A12537">
            <v>9897</v>
          </cell>
          <cell r="B12537" t="str">
            <v xml:space="preserve">UNIAO PVC, SOLDAVEL, 50 MM, PARA AGUA FRIA PREDIAL                                                                                                                                                                                                                                                                                                                                                                                                                                                        </v>
          </cell>
          <cell r="C12537" t="str">
            <v xml:space="preserve">UN    </v>
          </cell>
          <cell r="D12537">
            <v>33.200000000000003</v>
          </cell>
        </row>
        <row r="12538">
          <cell r="A12538">
            <v>9910</v>
          </cell>
          <cell r="B12538" t="str">
            <v xml:space="preserve">UNIAO PVC, SOLDAVEL, 60 MM, PARA AGUA FRIA PREDIAL                                                                                                                                                                                                                                                                                                                                                                                                                                                        </v>
          </cell>
          <cell r="C12538" t="str">
            <v xml:space="preserve">UN    </v>
          </cell>
          <cell r="D12538">
            <v>86.39</v>
          </cell>
        </row>
        <row r="12539">
          <cell r="A12539">
            <v>9909</v>
          </cell>
          <cell r="B12539" t="str">
            <v xml:space="preserve">UNIAO PVC, SOLDAVEL, 75 MM, PARA AGUA FRIA PREDIAL                                                                                                                                                                                                                                                                                                                                                                                                                                                        </v>
          </cell>
          <cell r="C12539" t="str">
            <v xml:space="preserve">UN    </v>
          </cell>
          <cell r="D12539">
            <v>175.93</v>
          </cell>
        </row>
        <row r="12540">
          <cell r="A12540">
            <v>9907</v>
          </cell>
          <cell r="B12540" t="str">
            <v xml:space="preserve">UNIAO PVC, SOLDAVEL, 85 MM, PARA AGUA FRIA PREDIAL                                                                                                                                                                                                                                                                                                                                                                                                                                                        </v>
          </cell>
          <cell r="C12540" t="str">
            <v xml:space="preserve">UN    </v>
          </cell>
          <cell r="D12540">
            <v>207.72</v>
          </cell>
        </row>
        <row r="12541">
          <cell r="A12541">
            <v>20973</v>
          </cell>
          <cell r="B12541" t="str">
            <v xml:space="preserve">UNIAO TIPO STORZ, COM EMPATACAO INTERNA TIPO ANEL DE EXPANSAO, ENGATE RAPIDO 1 1/2", PARA MANGUEIRA DE COMBATE A INCENDIO PREDIAL                                                                                                                                                                                                                                                                                                                                                                         </v>
          </cell>
          <cell r="C12541" t="str">
            <v xml:space="preserve">UN    </v>
          </cell>
          <cell r="D12541">
            <v>116.36</v>
          </cell>
        </row>
        <row r="12542">
          <cell r="A12542">
            <v>20974</v>
          </cell>
          <cell r="B12542" t="str">
            <v xml:space="preserve">UNIAO TIPO STORZ, COM EMPATACAO INTERNA TIPO ANEL DE EXPANSAO, ENGATE RAPIDO 2 1/2", PARA MANGUEIRA DE COMBATE A INCENDIO PREDIAL                                                                                                                                                                                                                                                                                                                                                                         </v>
          </cell>
          <cell r="C12542" t="str">
            <v xml:space="preserve">UN    </v>
          </cell>
          <cell r="D12542">
            <v>166.47</v>
          </cell>
        </row>
        <row r="12543">
          <cell r="A12543">
            <v>37989</v>
          </cell>
          <cell r="B12543" t="str">
            <v xml:space="preserve">UNIAO, CPVC, SOLDAVEL, 15 MM, PARA AGUA QUENTE PREDIAL                                                                                                                                                                                                                                                                                                                                                                                                                                                    </v>
          </cell>
          <cell r="C12543" t="str">
            <v xml:space="preserve">UN    </v>
          </cell>
          <cell r="D12543">
            <v>16.68</v>
          </cell>
        </row>
        <row r="12544">
          <cell r="A12544">
            <v>37990</v>
          </cell>
          <cell r="B12544" t="str">
            <v xml:space="preserve">UNIAO, CPVC, SOLDAVEL, 22 MM, PARA AGUA QUENTE PREDIAL                                                                                                                                                                                                                                                                                                                                                                                                                                                    </v>
          </cell>
          <cell r="C12544" t="str">
            <v xml:space="preserve">UN    </v>
          </cell>
          <cell r="D12544">
            <v>18.399999999999999</v>
          </cell>
        </row>
        <row r="12545">
          <cell r="A12545">
            <v>37991</v>
          </cell>
          <cell r="B12545" t="str">
            <v xml:space="preserve">UNIAO, CPVC, SOLDAVEL, 28 MM, PARA AGUA QUENTE PREDIAL                                                                                                                                                                                                                                                                                                                                                                                                                                                    </v>
          </cell>
          <cell r="C12545" t="str">
            <v xml:space="preserve">UN    </v>
          </cell>
          <cell r="D12545">
            <v>24.49</v>
          </cell>
        </row>
        <row r="12546">
          <cell r="A12546">
            <v>37992</v>
          </cell>
          <cell r="B12546" t="str">
            <v xml:space="preserve">UNIAO, CPVC, SOLDAVEL, 35 MM, PARA AGUA QUENTE PREDIAL                                                                                                                                                                                                                                                                                                                                                                                                                                                    </v>
          </cell>
          <cell r="C12546" t="str">
            <v xml:space="preserve">UN    </v>
          </cell>
          <cell r="D12546">
            <v>38</v>
          </cell>
        </row>
        <row r="12547">
          <cell r="A12547">
            <v>37993</v>
          </cell>
          <cell r="B12547" t="str">
            <v xml:space="preserve">UNIAO, CPVC, SOLDAVEL, 42 MM, PARA AGUA QUENTE PREDIAL                                                                                                                                                                                                                                                                                                                                                                                                                                                    </v>
          </cell>
          <cell r="C12547" t="str">
            <v xml:space="preserve">UN    </v>
          </cell>
          <cell r="D12547">
            <v>57.66</v>
          </cell>
        </row>
        <row r="12548">
          <cell r="A12548">
            <v>37994</v>
          </cell>
          <cell r="B12548" t="str">
            <v xml:space="preserve">UNIAO, CPVC, SOLDAVEL, 54 MM, PARA AGUA QUENTE PREDIAL                                                                                                                                                                                                                                                                                                                                                                                                                                                    </v>
          </cell>
          <cell r="C12548" t="str">
            <v xml:space="preserve">UN    </v>
          </cell>
          <cell r="D12548">
            <v>137.29</v>
          </cell>
        </row>
        <row r="12549">
          <cell r="A12549">
            <v>37995</v>
          </cell>
          <cell r="B12549" t="str">
            <v xml:space="preserve">UNIAO, CPVC, SOLDAVEL, 73 MM, PARA AGUA QUENTE PREDIAL                                                                                                                                                                                                                                                                                                                                                                                                                                                    </v>
          </cell>
          <cell r="C12549" t="str">
            <v xml:space="preserve">UN    </v>
          </cell>
          <cell r="D12549">
            <v>178.95</v>
          </cell>
        </row>
        <row r="12550">
          <cell r="A12550">
            <v>37996</v>
          </cell>
          <cell r="B12550" t="str">
            <v xml:space="preserve">UNIAO, CPVC, SOLDAVEL, 89 MM, PARA AGUA QUENTE PREDIAL                                                                                                                                                                                                                                                                                                                                                                                                                                                    </v>
          </cell>
          <cell r="C12550" t="str">
            <v xml:space="preserve">UN    </v>
          </cell>
          <cell r="D12550">
            <v>272.49</v>
          </cell>
        </row>
        <row r="12551">
          <cell r="A12551">
            <v>13883</v>
          </cell>
          <cell r="B12551" t="str">
            <v xml:space="preserve">USINA DE ASFALTO A FRIO, CAPACIDADE DE 30 A 40 T/H, ELETRICA, POTENCIA DE 30 CV                                                                                                                                                                                                                                                                                                                                                                                                                           </v>
          </cell>
          <cell r="C12551" t="str">
            <v xml:space="preserve">UN    </v>
          </cell>
          <cell r="D12551">
            <v>155184.21</v>
          </cell>
        </row>
        <row r="12552">
          <cell r="A12552">
            <v>38604</v>
          </cell>
          <cell r="B12552" t="str">
            <v xml:space="preserve">USINA DE ASFALTO A FRIO, CAPACIDADE DE 40 A 60 T/H, ELETRICA, POTENCIA DE 30 CV                                                                                                                                                                                                                                                                                                                                                                                                                           </v>
          </cell>
          <cell r="C12552" t="str">
            <v xml:space="preserve">UN    </v>
          </cell>
          <cell r="D12552">
            <v>193279.88</v>
          </cell>
        </row>
        <row r="12553">
          <cell r="A12553">
            <v>10601</v>
          </cell>
          <cell r="B12553" t="str">
            <v xml:space="preserve">USINA DE ASFALTO A QUENTE, FIXA, TIPO CONTRA FLUXO, CAPACIDADE DE 100 A 140 T/H, POTENCIA DE 280 KW, COM MISTURADOR EXTERNO ROTATIVO                                                                                                                                                                                                                                                                                                                                                                      </v>
          </cell>
          <cell r="C12553" t="str">
            <v xml:space="preserve">UN    </v>
          </cell>
          <cell r="D12553">
            <v>3759679.2</v>
          </cell>
        </row>
        <row r="12554">
          <cell r="A12554">
            <v>44469</v>
          </cell>
          <cell r="B12554" t="str">
            <v xml:space="preserve">USINA DE ASFALTO, GRAVIMETRICA, CAPACIDADE DE 150 T/H, POTENCIA DE 400  KW                                                                                                                                                                                                                                                                                                                                                                                                                                </v>
          </cell>
          <cell r="C12554" t="str">
            <v xml:space="preserve">UN    </v>
          </cell>
          <cell r="D12554">
            <v>9899102.6600000001</v>
          </cell>
        </row>
        <row r="12555">
          <cell r="A12555">
            <v>13894</v>
          </cell>
          <cell r="B12555" t="str">
            <v xml:space="preserve">USINA DE CONCRETO FIXA, CAPACIDADE NOMINAL DE 40 M3/H, SEM SILO                                                                                                                                                                                                                                                                                                                                                                                                                                           </v>
          </cell>
          <cell r="C12555" t="str">
            <v xml:space="preserve">UN    </v>
          </cell>
          <cell r="D12555">
            <v>399604.75</v>
          </cell>
        </row>
        <row r="12556">
          <cell r="A12556">
            <v>13895</v>
          </cell>
          <cell r="B12556" t="str">
            <v xml:space="preserve">USINA DE CONCRETO FIXA, CAPACIDADE NOMINAL DE 60 M3/H, SEM SILO                                                                                                                                                                                                                                                                                                                                                                                                                                           </v>
          </cell>
          <cell r="C12556" t="str">
            <v xml:space="preserve">UN    </v>
          </cell>
          <cell r="D12556">
            <v>537335.18000000005</v>
          </cell>
        </row>
        <row r="12557">
          <cell r="A12557">
            <v>13892</v>
          </cell>
          <cell r="B12557" t="str">
            <v xml:space="preserve">USINA DE CONCRETO FIXA, CAPACIDADE NOMINAL DE 80 M3/H, SEM SILO                                                                                                                                                                                                                                                                                                                                                                                                                                           </v>
          </cell>
          <cell r="C12557" t="str">
            <v xml:space="preserve">UN    </v>
          </cell>
          <cell r="D12557">
            <v>658491.12</v>
          </cell>
        </row>
        <row r="12558">
          <cell r="A12558">
            <v>9914</v>
          </cell>
          <cell r="B12558" t="str">
            <v xml:space="preserve">USINA DE CONCRETO FIXA, CAPACIDADE NOMINAL DE 90 A 120 M3/H, SEM SILO                                                                                                                                                                                                                                                                                                                                                                                                                                     </v>
          </cell>
          <cell r="C12558" t="str">
            <v xml:space="preserve">UN    </v>
          </cell>
          <cell r="D12558">
            <v>712400</v>
          </cell>
        </row>
        <row r="12559">
          <cell r="A12559">
            <v>36485</v>
          </cell>
          <cell r="B12559" t="str">
            <v xml:space="preserve">USINA DE LAMA ASFALTICA, PROD 30 A 50 T/H, SILO DE AGREGADO 7 M3, RESERVATORIOS PARA EMULSAO E AGUA DE 2,3 M3 CADA, MISTURADOR TIPO PUGG-MILL A SER MONTADO SOBRE CAMINHAO                                                                                                                                                                                                                                                                                                                                </v>
          </cell>
          <cell r="C12559" t="str">
            <v xml:space="preserve">UN    </v>
          </cell>
          <cell r="D12559">
            <v>665336.65</v>
          </cell>
        </row>
        <row r="12560">
          <cell r="A12560">
            <v>9912</v>
          </cell>
          <cell r="B12560" t="str">
            <v xml:space="preserve">USINA DE MISTURAS ASFALTICAS A QUENTE, MOVEL, TIPO CONTRA FLUXO, CAPACIDADE DE 40 A 80 T/H                                                                                                                                                                                                                                                                                                                                                                                                                </v>
          </cell>
          <cell r="C12560" t="str">
            <v xml:space="preserve">UN    </v>
          </cell>
          <cell r="D12560">
            <v>3060802.5</v>
          </cell>
        </row>
        <row r="12561">
          <cell r="A12561">
            <v>9921</v>
          </cell>
          <cell r="B12561" t="str">
            <v xml:space="preserve">USINA MISTURADORA DE SOLOS, DOSADORES TRIPLOS, CALHA VIBRATORIA CAPACIDADE DE 200 A 500 T/H, POTENCIA DE 75 KW                                                                                                                                                                                                                                                                                                                                                                                            </v>
          </cell>
          <cell r="C12561" t="str">
            <v xml:space="preserve">UN    </v>
          </cell>
          <cell r="D12561">
            <v>1578906.7</v>
          </cell>
        </row>
        <row r="12562">
          <cell r="A12562">
            <v>21112</v>
          </cell>
          <cell r="B12562" t="str">
            <v xml:space="preserve">VALVULA DE DESCARGA EM METAL CROMADO PARA MICTORIO COM ACIONAMENTO POR PRESSAO E FECHAMENTO AUTOMATICO                                                                                                                                                                                                                                                                                                                                                                                                    </v>
          </cell>
          <cell r="C12562" t="str">
            <v xml:space="preserve">UN    </v>
          </cell>
          <cell r="D12562">
            <v>259.38</v>
          </cell>
        </row>
        <row r="12563">
          <cell r="A12563">
            <v>10228</v>
          </cell>
          <cell r="B12563" t="str">
            <v xml:space="preserve">VALVULA DE DESCARGA METALICA, BASE 1 1/2" E ACABAMENTO METALICO CROMADO                                                                                                                                                                                                                                                                                                                                                                                                                                   </v>
          </cell>
          <cell r="C12563" t="str">
            <v xml:space="preserve">UN    </v>
          </cell>
          <cell r="D12563">
            <v>301.32</v>
          </cell>
        </row>
        <row r="12564">
          <cell r="A12564">
            <v>11781</v>
          </cell>
          <cell r="B12564" t="str">
            <v xml:space="preserve">VALVULA DE DESCARGA METALICA, BASE 1 1/4" E ACABAMENTO METALICO CROMADO                                                                                                                                                                                                                                                                                                                                                                                                                                   </v>
          </cell>
          <cell r="C12564" t="str">
            <v xml:space="preserve">UN    </v>
          </cell>
          <cell r="D12564">
            <v>244.1</v>
          </cell>
        </row>
        <row r="12565">
          <cell r="A12565">
            <v>37588</v>
          </cell>
          <cell r="B12565" t="str">
            <v xml:space="preserve">VALVULA DE ESCOAMENTO PARA TANQUE, EM METAL CROMADO, 1.1/2 ", SEM LADRAO, COM TAMPAO PLASTICO                                                                                                                                                                                                                                                                                                                                                                                                             </v>
          </cell>
          <cell r="C12565" t="str">
            <v xml:space="preserve">UN    </v>
          </cell>
          <cell r="D12565">
            <v>53.68</v>
          </cell>
        </row>
        <row r="12566">
          <cell r="A12566">
            <v>11751</v>
          </cell>
          <cell r="B12566" t="str">
            <v xml:space="preserve">VALVULA DE ESFERA BRUTA EM BRONZE, BITOLA 1 1/2"                                                                                                                                                                                                                                                                                                                                                                                                                                                          </v>
          </cell>
          <cell r="C12566" t="str">
            <v xml:space="preserve">UN    </v>
          </cell>
          <cell r="D12566">
            <v>162.32</v>
          </cell>
        </row>
        <row r="12567">
          <cell r="A12567">
            <v>11750</v>
          </cell>
          <cell r="B12567" t="str">
            <v xml:space="preserve">VALVULA DE ESFERA BRUTA EM BRONZE, BITOLA 1 1/4"                                                                                                                                                                                                                                                                                                                                                                                                                                                          </v>
          </cell>
          <cell r="C12567" t="str">
            <v xml:space="preserve">UN    </v>
          </cell>
          <cell r="D12567">
            <v>134.69999999999999</v>
          </cell>
        </row>
        <row r="12568">
          <cell r="A12568">
            <v>11748</v>
          </cell>
          <cell r="B12568" t="str">
            <v xml:space="preserve">VALVULA DE ESFERA BRUTA EM BRONZE, BITOLA 1/2"                                                                                                                                                                                                                                                                                                                                                                                                                                                            </v>
          </cell>
          <cell r="C12568" t="str">
            <v xml:space="preserve">UN    </v>
          </cell>
          <cell r="D12568">
            <v>58</v>
          </cell>
        </row>
        <row r="12569">
          <cell r="A12569">
            <v>11746</v>
          </cell>
          <cell r="B12569" t="str">
            <v xml:space="preserve">VALVULA DE ESFERA BRUTA EM BRONZE, BITOLA 1"                                                                                                                                                                                                                                                                                                                                                                                                                                                              </v>
          </cell>
          <cell r="C12569" t="str">
            <v xml:space="preserve">UN    </v>
          </cell>
          <cell r="D12569">
            <v>90.38</v>
          </cell>
        </row>
        <row r="12570">
          <cell r="A12570">
            <v>11747</v>
          </cell>
          <cell r="B12570" t="str">
            <v xml:space="preserve">VALVULA DE ESFERA BRUTA EM BRONZE, BITOLA 2"                                                                                                                                                                                                                                                                                                                                                                                                                                                              </v>
          </cell>
          <cell r="C12570" t="str">
            <v xml:space="preserve">UN    </v>
          </cell>
          <cell r="D12570">
            <v>250.3</v>
          </cell>
        </row>
        <row r="12571">
          <cell r="A12571">
            <v>11749</v>
          </cell>
          <cell r="B12571" t="str">
            <v xml:space="preserve">VALVULA DE ESFERA BRUTA EM BRONZE, BITOLA 3/4"                                                                                                                                                                                                                                                                                                                                                                                                                                                            </v>
          </cell>
          <cell r="C12571" t="str">
            <v xml:space="preserve">UN    </v>
          </cell>
          <cell r="D12571">
            <v>66.94</v>
          </cell>
        </row>
        <row r="12572">
          <cell r="A12572">
            <v>10236</v>
          </cell>
          <cell r="B12572" t="str">
            <v xml:space="preserve">VALVULA DE RETENCAO DE BRONZE, PE COM CRIVOS, EXTREMIDADE COM ROSCA, DE 1 1/2", PARA FUNDO DE POCO                                                                                                                                                                                                                                                                                                                                                                                                        </v>
          </cell>
          <cell r="C12572" t="str">
            <v xml:space="preserve">UN    </v>
          </cell>
          <cell r="D12572">
            <v>107.61</v>
          </cell>
        </row>
        <row r="12573">
          <cell r="A12573">
            <v>10233</v>
          </cell>
          <cell r="B12573" t="str">
            <v xml:space="preserve">VALVULA DE RETENCAO DE BRONZE, PE COM CRIVOS, EXTREMIDADE COM ROSCA, DE 1 1/4", PARA FUNDO DE POCO                                                                                                                                                                                                                                                                                                                                                                                                        </v>
          </cell>
          <cell r="C12573" t="str">
            <v xml:space="preserve">UN    </v>
          </cell>
          <cell r="D12573">
            <v>100.84</v>
          </cell>
        </row>
        <row r="12574">
          <cell r="A12574">
            <v>10234</v>
          </cell>
          <cell r="B12574" t="str">
            <v xml:space="preserve">VALVULA DE RETENCAO DE BRONZE, PE COM CRIVOS, EXTREMIDADE COM ROSCA, DE 1", PARA FUNDO DE POCO                                                                                                                                                                                                                                                                                                                                                                                                            </v>
          </cell>
          <cell r="C12574" t="str">
            <v xml:space="preserve">UN    </v>
          </cell>
          <cell r="D12574">
            <v>63.52</v>
          </cell>
        </row>
        <row r="12575">
          <cell r="A12575">
            <v>10231</v>
          </cell>
          <cell r="B12575" t="str">
            <v xml:space="preserve">VALVULA DE RETENCAO DE BRONZE, PE COM CRIVOS, EXTREMIDADE COM ROSCA, DE 2 1/2", PARA FUNDO DE POCO                                                                                                                                                                                                                                                                                                                                                                                                        </v>
          </cell>
          <cell r="C12575" t="str">
            <v xml:space="preserve">UN    </v>
          </cell>
          <cell r="D12575">
            <v>291.3</v>
          </cell>
        </row>
        <row r="12576">
          <cell r="A12576">
            <v>10232</v>
          </cell>
          <cell r="B12576" t="str">
            <v xml:space="preserve">VALVULA DE RETENCAO DE BRONZE, PE COM CRIVOS, EXTREMIDADE COM ROSCA, DE 2", PARA FUNDO DE POCO                                                                                                                                                                                                                                                                                                                                                                                                            </v>
          </cell>
          <cell r="C12576" t="str">
            <v xml:space="preserve">UN    </v>
          </cell>
          <cell r="D12576">
            <v>163.01</v>
          </cell>
        </row>
        <row r="12577">
          <cell r="A12577">
            <v>10229</v>
          </cell>
          <cell r="B12577" t="str">
            <v xml:space="preserve">VALVULA DE RETENCAO DE BRONZE, PE COM CRIVOS, EXTREMIDADE COM ROSCA, DE 3/4", PARA FUNDO DE POCO                                                                                                                                                                                                                                                                                                                                                                                                          </v>
          </cell>
          <cell r="C12577" t="str">
            <v xml:space="preserve">UN    </v>
          </cell>
          <cell r="D12577">
            <v>57.45</v>
          </cell>
        </row>
        <row r="12578">
          <cell r="A12578">
            <v>10235</v>
          </cell>
          <cell r="B12578" t="str">
            <v xml:space="preserve">VALVULA DE RETENCAO DE BRONZE, PE COM CRIVOS, EXTREMIDADE COM ROSCA, DE 3", PARA FUNDO DE POCO                                                                                                                                                                                                                                                                                                                                                                                                            </v>
          </cell>
          <cell r="C12578" t="str">
            <v xml:space="preserve">UN    </v>
          </cell>
          <cell r="D12578">
            <v>399.35</v>
          </cell>
        </row>
        <row r="12579">
          <cell r="A12579">
            <v>10230</v>
          </cell>
          <cell r="B12579" t="str">
            <v xml:space="preserve">VALVULA DE RETENCAO DE BRONZE, PE COM CRIVOS, EXTREMIDADE COM ROSCA, DE 4", PARA FUNDO DE POCO                                                                                                                                                                                                                                                                                                                                                                                                            </v>
          </cell>
          <cell r="C12579" t="str">
            <v xml:space="preserve">UN    </v>
          </cell>
          <cell r="D12579">
            <v>702.81</v>
          </cell>
        </row>
        <row r="12580">
          <cell r="A12580">
            <v>10409</v>
          </cell>
          <cell r="B12580" t="str">
            <v xml:space="preserve">VALVULA DE RETENCAO HORIZONTAL, DE BRONZE (PN-25), 1 1/2", 400 PSI, TAMPA DE PORCA DE UNIAO, EXTREMIDADES COM ROSCA                                                                                                                                                                                                                                                                                                                                                                                       </v>
          </cell>
          <cell r="C12580" t="str">
            <v xml:space="preserve">UN    </v>
          </cell>
          <cell r="D12580">
            <v>208.8</v>
          </cell>
        </row>
        <row r="12581">
          <cell r="A12581">
            <v>10411</v>
          </cell>
          <cell r="B12581" t="str">
            <v xml:space="preserve">VALVULA DE RETENCAO HORIZONTAL, DE BRONZE (PN-25), 1 1/4", 400 PSI, TAMPA DE PORCA DE UNIAO, EXTREMIDADES COM ROSCA                                                                                                                                                                                                                                                                                                                                                                                       </v>
          </cell>
          <cell r="C12581" t="str">
            <v xml:space="preserve">UN    </v>
          </cell>
          <cell r="D12581">
            <v>186.83</v>
          </cell>
        </row>
        <row r="12582">
          <cell r="A12582">
            <v>10404</v>
          </cell>
          <cell r="B12582" t="str">
            <v xml:space="preserve">VALVULA DE RETENCAO HORIZONTAL, DE BRONZE (PN-25), 1/2", 400 PSI, TAMPA DE PORCA DE UNIAO, EXTREMIDADES COM ROSCA                                                                                                                                                                                                                                                                                                                                                                                         </v>
          </cell>
          <cell r="C12582" t="str">
            <v xml:space="preserve">UN    </v>
          </cell>
          <cell r="D12582">
            <v>75.77</v>
          </cell>
        </row>
        <row r="12583">
          <cell r="A12583">
            <v>10410</v>
          </cell>
          <cell r="B12583" t="str">
            <v xml:space="preserve">VALVULA DE RETENCAO HORIZONTAL, DE BRONZE (PN-25), 1", 400 PSI, TAMPA DE PORCA DE UNIAO, EXTREMIDADES COM ROSCA                                                                                                                                                                                                                                                                                                                                                                                           </v>
          </cell>
          <cell r="C12583" t="str">
            <v xml:space="preserve">UN    </v>
          </cell>
          <cell r="D12583">
            <v>124.8</v>
          </cell>
        </row>
        <row r="12584">
          <cell r="A12584">
            <v>10405</v>
          </cell>
          <cell r="B12584" t="str">
            <v xml:space="preserve">VALVULA DE RETENCAO HORIZONTAL, DE BRONZE (PN-25), 2 1/2", 400 PSI, TAMPA DE PORCA DE UNIAO, EXTREMIDADES COM ROSCA                                                                                                                                                                                                                                                                                                                                                                                       </v>
          </cell>
          <cell r="C12584" t="str">
            <v xml:space="preserve">UN    </v>
          </cell>
          <cell r="D12584">
            <v>418.32</v>
          </cell>
        </row>
        <row r="12585">
          <cell r="A12585">
            <v>10408</v>
          </cell>
          <cell r="B12585" t="str">
            <v xml:space="preserve">VALVULA DE RETENCAO HORIZONTAL, DE BRONZE (PN-25), 2", 400 PSI, TAMPA DE PORCA DE UNIAO, EXTREMIDADES COM ROSCA                                                                                                                                                                                                                                                                                                                                                                                           </v>
          </cell>
          <cell r="C12585" t="str">
            <v xml:space="preserve">UN    </v>
          </cell>
          <cell r="D12585">
            <v>292.52999999999997</v>
          </cell>
        </row>
        <row r="12586">
          <cell r="A12586">
            <v>10412</v>
          </cell>
          <cell r="B12586" t="str">
            <v xml:space="preserve">VALVULA DE RETENCAO HORIZONTAL, DE BRONZE (PN-25), 3/4", 400 PSI, TAMPA DE PORCA DE UNIAO, EXTREMIDADES COM ROSCA                                                                                                                                                                                                                                                                                                                                                                                         </v>
          </cell>
          <cell r="C12586" t="str">
            <v xml:space="preserve">UN    </v>
          </cell>
          <cell r="D12586">
            <v>91.82</v>
          </cell>
        </row>
        <row r="12587">
          <cell r="A12587">
            <v>10406</v>
          </cell>
          <cell r="B12587" t="str">
            <v xml:space="preserve">VALVULA DE RETENCAO HORIZONTAL, DE BRONZE (PN-25), 3", 400 PSI, TAMPA DE PORCA DE UNIAO, EXTREMIDADES COM ROSCA                                                                                                                                                                                                                                                                                                                                                                                           </v>
          </cell>
          <cell r="C12587" t="str">
            <v xml:space="preserve">UN    </v>
          </cell>
          <cell r="D12587">
            <v>577.79</v>
          </cell>
        </row>
        <row r="12588">
          <cell r="A12588">
            <v>10407</v>
          </cell>
          <cell r="B12588" t="str">
            <v xml:space="preserve">VALVULA DE RETENCAO HORIZONTAL, DE BRONZE (PN-25), 4", 400 PSI, TAMPA DE PORCA DE UNIAO, EXTREMIDADES COM ROSCA                                                                                                                                                                                                                                                                                                                                                                                           </v>
          </cell>
          <cell r="C12588" t="str">
            <v xml:space="preserve">UN    </v>
          </cell>
          <cell r="D12588">
            <v>896.16</v>
          </cell>
        </row>
        <row r="12589">
          <cell r="A12589">
            <v>10416</v>
          </cell>
          <cell r="B12589" t="str">
            <v xml:space="preserve">VALVULA DE RETENCAO VERTICAL, DE BRONZE (PN-16), 1 1/2", 200 PSI, EXTREMIDADES COM ROSCA                                                                                                                                                                                                                                                                                                                                                                                                                  </v>
          </cell>
          <cell r="C12589" t="str">
            <v xml:space="preserve">UN    </v>
          </cell>
          <cell r="D12589">
            <v>111.16</v>
          </cell>
        </row>
        <row r="12590">
          <cell r="A12590">
            <v>10419</v>
          </cell>
          <cell r="B12590" t="str">
            <v xml:space="preserve">VALVULA DE RETENCAO VERTICAL, DE BRONZE (PN-16), 1 1/4", 200 PSI, EXTREMIDADES COM ROSCA                                                                                                                                                                                                                                                                                                                                                                                                                  </v>
          </cell>
          <cell r="C12590" t="str">
            <v xml:space="preserve">UN    </v>
          </cell>
          <cell r="D12590">
            <v>96.48</v>
          </cell>
        </row>
        <row r="12591">
          <cell r="A12591">
            <v>21092</v>
          </cell>
          <cell r="B12591" t="str">
            <v xml:space="preserve">VALVULA DE RETENCAO VERTICAL, DE BRONZE (PN-16), 1/2", 200 PSI, EXTREMIDADES COM ROSCA                                                                                                                                                                                                                                                                                                                                                                                                                    </v>
          </cell>
          <cell r="C12591" t="str">
            <v xml:space="preserve">UN    </v>
          </cell>
          <cell r="D12591">
            <v>55.16</v>
          </cell>
        </row>
        <row r="12592">
          <cell r="A12592">
            <v>10418</v>
          </cell>
          <cell r="B12592" t="str">
            <v xml:space="preserve">VALVULA DE RETENCAO VERTICAL, DE BRONZE (PN-16), 1", 200 PSI, EXTREMIDADES COM ROSCA                                                                                                                                                                                                                                                                                                                                                                                                                      </v>
          </cell>
          <cell r="C12592" t="str">
            <v xml:space="preserve">UN    </v>
          </cell>
          <cell r="D12592">
            <v>64.31</v>
          </cell>
        </row>
        <row r="12593">
          <cell r="A12593">
            <v>12657</v>
          </cell>
          <cell r="B12593" t="str">
            <v xml:space="preserve">VALVULA DE RETENCAO VERTICAL, DE BRONZE (PN-16), 2 1/2", 200 PSI, EXTREMIDADES COM ROSCA                                                                                                                                                                                                                                                                                                                                                                                                                  </v>
          </cell>
          <cell r="C12593" t="str">
            <v xml:space="preserve">UN    </v>
          </cell>
          <cell r="D12593">
            <v>259.52999999999997</v>
          </cell>
        </row>
        <row r="12594">
          <cell r="A12594">
            <v>10417</v>
          </cell>
          <cell r="B12594" t="str">
            <v xml:space="preserve">VALVULA DE RETENCAO VERTICAL, DE BRONZE (PN-16), 2", 200 PSI, EXTREMIDADES COM ROSCA                                                                                                                                                                                                                                                                                                                                                                                                                      </v>
          </cell>
          <cell r="C12594" t="str">
            <v xml:space="preserve">UN    </v>
          </cell>
          <cell r="D12594">
            <v>161.96</v>
          </cell>
        </row>
        <row r="12595">
          <cell r="A12595">
            <v>10413</v>
          </cell>
          <cell r="B12595" t="str">
            <v xml:space="preserve">VALVULA DE RETENCAO VERTICAL, DE BRONZE (PN-16), 3/4", 200 PSI, EXTREMIDADES COM ROSCA                                                                                                                                                                                                                                                                                                                                                                                                                    </v>
          </cell>
          <cell r="C12595" t="str">
            <v xml:space="preserve">UN    </v>
          </cell>
          <cell r="D12595">
            <v>58.86</v>
          </cell>
        </row>
        <row r="12596">
          <cell r="A12596">
            <v>10414</v>
          </cell>
          <cell r="B12596" t="str">
            <v xml:space="preserve">VALVULA DE RETENCAO VERTICAL, DE BRONZE (PN-16), 3", 200 PSI, EXTREMIDADES COM ROSCA                                                                                                                                                                                                                                                                                                                                                                                                                      </v>
          </cell>
          <cell r="C12596" t="str">
            <v xml:space="preserve">UN    </v>
          </cell>
          <cell r="D12596">
            <v>354.41</v>
          </cell>
        </row>
        <row r="12597">
          <cell r="A12597">
            <v>10415</v>
          </cell>
          <cell r="B12597" t="str">
            <v xml:space="preserve">VALVULA DE RETENCAO VERTICAL, DE BRONZE (PN-16), 4", 200 PSI, EXTREMIDADES COM ROSCA                                                                                                                                                                                                                                                                                                                                                                                                                      </v>
          </cell>
          <cell r="C12597" t="str">
            <v xml:space="preserve">UN    </v>
          </cell>
          <cell r="D12597">
            <v>615.09</v>
          </cell>
        </row>
        <row r="12598">
          <cell r="A12598">
            <v>38643</v>
          </cell>
          <cell r="B12598" t="str">
            <v xml:space="preserve">VALVULA EM METAL CROMADO PARA LAVATORIO, 1" SEM LADRAO                                                                                                                                                                                                                                                                                                                                                                                                                                                    </v>
          </cell>
          <cell r="C12598" t="str">
            <v xml:space="preserve">UN    </v>
          </cell>
          <cell r="D12598">
            <v>42.65</v>
          </cell>
        </row>
        <row r="12599">
          <cell r="A12599">
            <v>6157</v>
          </cell>
          <cell r="B12599" t="str">
            <v xml:space="preserve">VALVULA EM METAL CROMADO PARA PIA AMERICANA 3.1/2 X 1.1/2"                                                                                                                                                                                                                                                                                                                                                                                                                                                </v>
          </cell>
          <cell r="C12599" t="str">
            <v xml:space="preserve">UN    </v>
          </cell>
          <cell r="D12599">
            <v>58.27</v>
          </cell>
        </row>
        <row r="12600">
          <cell r="A12600">
            <v>6158</v>
          </cell>
          <cell r="B12600" t="str">
            <v xml:space="preserve">VALVULA EM PLASTICO BRANCO PARA LAVATORIO 1 ", SEM UNHO, COM LADRAO                                                                                                                                                                                                                                                                                                                                                                                                                                       </v>
          </cell>
          <cell r="C12600" t="str">
            <v xml:space="preserve">UN    </v>
          </cell>
          <cell r="D12600">
            <v>7.17</v>
          </cell>
        </row>
        <row r="12601">
          <cell r="A12601">
            <v>6153</v>
          </cell>
          <cell r="B12601" t="str">
            <v xml:space="preserve">VALVULA EM PLASTICO BRANCO PARA TANQUE OU LAVATORIO 1 ", SEM UNHO E SEM LADRAO                                                                                                                                                                                                                                                                                                                                                                                                                            </v>
          </cell>
          <cell r="C12601" t="str">
            <v xml:space="preserve">UN    </v>
          </cell>
          <cell r="D12601">
            <v>4.9400000000000004</v>
          </cell>
        </row>
        <row r="12602">
          <cell r="A12602">
            <v>6156</v>
          </cell>
          <cell r="B12602" t="str">
            <v xml:space="preserve">VALVULA EM PLASTICO BRANCO PARA TANQUE 1.1/4" X 1.1/2 ", SEM UNHO E SEM LADRAO                                                                                                                                                                                                                                                                                                                                                                                                                            </v>
          </cell>
          <cell r="C12602" t="str">
            <v xml:space="preserve">UN    </v>
          </cell>
          <cell r="D12602">
            <v>6.15</v>
          </cell>
        </row>
        <row r="12603">
          <cell r="A12603">
            <v>6154</v>
          </cell>
          <cell r="B12603" t="str">
            <v xml:space="preserve">VALVULA EM PLASTICO CROMADO PARA LAVATORIO 1 ", SEM UNHO, COM LADRAO                                                                                                                                                                                                                                                                                                                                                                                                                                      </v>
          </cell>
          <cell r="C12603" t="str">
            <v xml:space="preserve">UN    </v>
          </cell>
          <cell r="D12603">
            <v>8.7799999999999994</v>
          </cell>
        </row>
        <row r="12604">
          <cell r="A12604">
            <v>6155</v>
          </cell>
          <cell r="B12604" t="str">
            <v xml:space="preserve">VALVULA EM PLASTICO CROMADO TIPO AMERICANA PARA PIA DE COZINHA 3.1/2" X 1.1/2 ", SEM ADAPTADOR                                                                                                                                                                                                                                                                                                                                                                                                            </v>
          </cell>
          <cell r="C12604" t="str">
            <v xml:space="preserve">UN    </v>
          </cell>
          <cell r="D12604">
            <v>20.2</v>
          </cell>
        </row>
        <row r="12605">
          <cell r="A12605">
            <v>43595</v>
          </cell>
          <cell r="B12605" t="str">
            <v xml:space="preserve">VARA FINA PARA CREMONA, EM FERRO ZINCADO BRANCO, COM DIAMETRO DE APROX 10 MM E COMPRIMENTO DE 1,20 M                                                                                                                                                                                                                                                                                                                                                                                                      </v>
          </cell>
          <cell r="C12605" t="str">
            <v xml:space="preserve">UN    </v>
          </cell>
          <cell r="D12605">
            <v>18.04</v>
          </cell>
        </row>
        <row r="12606">
          <cell r="A12606">
            <v>43596</v>
          </cell>
          <cell r="B12606" t="str">
            <v xml:space="preserve">VARA FINA PARA CREMONA, EM FERRO ZINCADO BRANCO, COM DIAMETRO DE APROX 10 MM E COMPRIMENTO DE 1,50 M                                                                                                                                                                                                                                                                                                                                                                                                      </v>
          </cell>
          <cell r="C12606" t="str">
            <v xml:space="preserve">UN    </v>
          </cell>
          <cell r="D12606">
            <v>20.85</v>
          </cell>
        </row>
        <row r="12607">
          <cell r="A12607">
            <v>38108</v>
          </cell>
          <cell r="B12607" t="str">
            <v xml:space="preserve">VARIADOR DE LUMINOSIDADE ROTATIVO (DIMMER) 127 V, 300 W (APENAS MODULO)                                                                                                                                                                                                                                                                                                                                                                                                                                   </v>
          </cell>
          <cell r="C12607" t="str">
            <v xml:space="preserve">UN    </v>
          </cell>
          <cell r="D12607">
            <v>59.37</v>
          </cell>
        </row>
        <row r="12608">
          <cell r="A12608">
            <v>38087</v>
          </cell>
          <cell r="B12608" t="str">
            <v xml:space="preserve">VARIADOR DE LUMINOSIDADE ROTATIVO (DIMMER) 127V, 300W, CONJUNTO MONTADO PARA EMBUTIR 4" X 2" (PLACA + SUPORTE + MODULO)                                                                                                                                                                                                                                                                                                                                                                                   </v>
          </cell>
          <cell r="C12608" t="str">
            <v xml:space="preserve">UN    </v>
          </cell>
          <cell r="D12608">
            <v>76.36</v>
          </cell>
        </row>
        <row r="12609">
          <cell r="A12609">
            <v>38109</v>
          </cell>
          <cell r="B12609" t="str">
            <v xml:space="preserve">VARIADOR DE LUMINOSIDADE ROTATIVO (DIMMER) 220 V, 600 W (APENAS MODULO)                                                                                                                                                                                                                                                                                                                                                                                                                                   </v>
          </cell>
          <cell r="C12609" t="str">
            <v xml:space="preserve">UN    </v>
          </cell>
          <cell r="D12609">
            <v>94.89</v>
          </cell>
        </row>
        <row r="12610">
          <cell r="A12610">
            <v>38088</v>
          </cell>
          <cell r="B12610" t="str">
            <v xml:space="preserve">VARIADOR DE LUMINOSIDADE ROTATIVO (DIMMER) 220V, 600W, CONJUNTO MONTADO PARA EMBUTIR 4" X 2" (PLACA + SUPORTE + MODULO)                                                                                                                                                                                                                                                                                                                                                                                   </v>
          </cell>
          <cell r="C12610" t="str">
            <v xml:space="preserve">UN    </v>
          </cell>
          <cell r="D12610">
            <v>99.77</v>
          </cell>
        </row>
        <row r="12611">
          <cell r="A12611">
            <v>38110</v>
          </cell>
          <cell r="B12611" t="str">
            <v xml:space="preserve">VARIADOR DE VELOCIDADE PARA VENTILADOR 127 V, 150 W (APENAS MODULO)                                                                                                                                                                                                                                                                                                                                                                                                                                       </v>
          </cell>
          <cell r="C12611" t="str">
            <v xml:space="preserve">UN    </v>
          </cell>
          <cell r="D12611">
            <v>36.5</v>
          </cell>
        </row>
        <row r="12612">
          <cell r="A12612">
            <v>38089</v>
          </cell>
          <cell r="B12612" t="str">
            <v xml:space="preserve">VARIADOR DE VELOCIDADE PARA VENTILADOR 127V, 150W + 2 INTERRUPTORES PARALELOS, PARA REVERSAO E LAMPADA, CONJUNTO MONTADO PARA EMBUTIR 4" X 2" (PLACA + SUPORTE + MODULOS)                                                                                                                                                                                                                                                                                                                                 </v>
          </cell>
          <cell r="C12612" t="str">
            <v xml:space="preserve">UN    </v>
          </cell>
          <cell r="D12612">
            <v>63.6</v>
          </cell>
        </row>
        <row r="12613">
          <cell r="A12613">
            <v>38111</v>
          </cell>
          <cell r="B12613" t="str">
            <v xml:space="preserve">VARIADOR DE VELOCIDADE PARA VENTILADOR 220 V, 250 W (APENAS MODULO)                                                                                                                                                                                                                                                                                                                                                                                                                                       </v>
          </cell>
          <cell r="C12613" t="str">
            <v xml:space="preserve">UN    </v>
          </cell>
          <cell r="D12613">
            <v>40.82</v>
          </cell>
        </row>
        <row r="12614">
          <cell r="A12614">
            <v>38090</v>
          </cell>
          <cell r="B12614" t="str">
            <v xml:space="preserve">VARIADOR DE VELOCIDADE PARA VENTILADOR 220V, 250W + 2 INTERRUPTORES PARALELOS, PARA REVERSAO E LAMPADA, CONJUNTO MONTADO PARA EMBUTIR 4" X 2" (PLACA + SUPORTE + MODULOS)                                                                                                                                                                                                                                                                                                                                 </v>
          </cell>
          <cell r="C12614" t="str">
            <v xml:space="preserve">UN    </v>
          </cell>
          <cell r="D12614">
            <v>65.739999999999995</v>
          </cell>
        </row>
        <row r="12615">
          <cell r="A12615">
            <v>13726</v>
          </cell>
          <cell r="B12615" t="str">
            <v xml:space="preserve">VASSOURA MECANICA REBOCAVEL COM ESCOVA CILINDRICA LARGURA UTIL DE VARRIMENTO = 2,44M                                                                                                                                                                                                                                                                                                                                                                                                                      </v>
          </cell>
          <cell r="C12615" t="str">
            <v xml:space="preserve">UN    </v>
          </cell>
          <cell r="D12615">
            <v>66385.2</v>
          </cell>
        </row>
        <row r="12616">
          <cell r="A12616">
            <v>38400</v>
          </cell>
          <cell r="B12616" t="str">
            <v xml:space="preserve">VASSOURA 40 CM COM CABO                                                                                                                                                                                                                                                                                                                                                                                                                                                                                   </v>
          </cell>
          <cell r="C12616" t="str">
            <v xml:space="preserve">UN    </v>
          </cell>
          <cell r="D12616">
            <v>20.36</v>
          </cell>
        </row>
        <row r="12617">
          <cell r="A12617">
            <v>12627</v>
          </cell>
          <cell r="B12617" t="str">
            <v xml:space="preserve">VEDACAO DE CALHA, EM BORRACHA COR PRETA, MEDIDA ENTRE 119 E 170 MM, PARA DRENAGEM PLUVIAL PREDIAL                                                                                                                                                                                                                                                                                                                                                                                                         </v>
          </cell>
          <cell r="C12617" t="str">
            <v xml:space="preserve">UN    </v>
          </cell>
          <cell r="D12617">
            <v>1.65</v>
          </cell>
        </row>
        <row r="12618">
          <cell r="A12618">
            <v>39996</v>
          </cell>
          <cell r="B12618" t="str">
            <v xml:space="preserve">VERGALHAO ZINCADO ROSCA TOTAL, 1/4" (6,3 MM)                                                                                                                                                                                                                                                                                                                                                                                                                                                              </v>
          </cell>
          <cell r="C12618" t="str">
            <v xml:space="preserve">M     </v>
          </cell>
          <cell r="D12618">
            <v>2.41</v>
          </cell>
        </row>
        <row r="12619">
          <cell r="A12619">
            <v>10478</v>
          </cell>
          <cell r="B12619" t="str">
            <v xml:space="preserve">VERNIZ A BASE RESINA ALQUIDICA COM POLIURETANO PARA MADEIRA, COM FILTRO SOLAR, BRILHANTE, USO INTERNO E EXTERNO                                                                                                                                                                                                                                                                                                                                                                                           </v>
          </cell>
          <cell r="C12619" t="str">
            <v xml:space="preserve">L     </v>
          </cell>
          <cell r="D12619">
            <v>38.64</v>
          </cell>
        </row>
        <row r="12620">
          <cell r="A12620">
            <v>10481</v>
          </cell>
          <cell r="B12620" t="str">
            <v xml:space="preserve">VERNIZ MARITIMO PREMIUM PARA MADEIRA, COM FILTRO SOLAR, BRILHANTE, USO INTERNO E EXTERNO                                                                                                                                                                                                                                                                                                                                                                                                                  </v>
          </cell>
          <cell r="C12620" t="str">
            <v xml:space="preserve">L     </v>
          </cell>
          <cell r="D12620">
            <v>34.36</v>
          </cell>
        </row>
        <row r="12621">
          <cell r="A12621">
            <v>10475</v>
          </cell>
          <cell r="B12621" t="str">
            <v xml:space="preserve">VERNIZ TIPO COPAL PARA MADEIRA, BRILHANTE, USO INTERNO                                                                                                                                                                                                                                                                                                                                                                                                                                                    </v>
          </cell>
          <cell r="C12621" t="str">
            <v xml:space="preserve">L     </v>
          </cell>
          <cell r="D12621">
            <v>33.25</v>
          </cell>
        </row>
        <row r="12622">
          <cell r="A12622">
            <v>4030</v>
          </cell>
          <cell r="B12622" t="str">
            <v xml:space="preserve">VEU DE POLIESTER PARA IMPERMEABILIZACAO                                                                                                                                                                                                                                                                                                                                                                                                                                                                   </v>
          </cell>
          <cell r="C12622" t="str">
            <v xml:space="preserve">M2    </v>
          </cell>
          <cell r="D12622">
            <v>8.25</v>
          </cell>
        </row>
        <row r="12623">
          <cell r="A12623">
            <v>4031</v>
          </cell>
          <cell r="B12623" t="str">
            <v xml:space="preserve">VEU DE VIDRO/VEU DE SUPERFICIE 30 A 35 G/M2                                                                                                                                                                                                                                                                                                                                                                                                                                                               </v>
          </cell>
          <cell r="C12623" t="str">
            <v xml:space="preserve">M2    </v>
          </cell>
          <cell r="D12623">
            <v>38.770000000000003</v>
          </cell>
        </row>
        <row r="12624">
          <cell r="A12624">
            <v>39399</v>
          </cell>
          <cell r="B12624" t="str">
            <v xml:space="preserve">VIBRADOR DE IMERSAO, COM PONTEIRA DE *35* MM, MANGOTE DE 5 M, SEM MOTOR                                                                                                                                                                                                                                                                                                                                                                                                                                   </v>
          </cell>
          <cell r="C12624" t="str">
            <v xml:space="preserve">UN    </v>
          </cell>
          <cell r="D12624">
            <v>1440.99</v>
          </cell>
        </row>
        <row r="12625">
          <cell r="A12625">
            <v>39400</v>
          </cell>
          <cell r="B12625" t="str">
            <v xml:space="preserve">VIBRADOR DE IMERSAO, COM PONTEIRA DE *45* MM, MANGOTE DE 5 M, SEM MOTOR.                                                                                                                                                                                                                                                                                                                                                                                                                                  </v>
          </cell>
          <cell r="C12625" t="str">
            <v xml:space="preserve">UN    </v>
          </cell>
          <cell r="D12625">
            <v>1566.29</v>
          </cell>
        </row>
        <row r="12626">
          <cell r="A12626">
            <v>39401</v>
          </cell>
          <cell r="B12626" t="str">
            <v xml:space="preserve">VIBRADOR DE IMERSAO, COM PONTEIRA DE *60* MM, MANGOTE DE 5 M, SEM MOTOR.                                                                                                                                                                                                                                                                                                                                                                                                                                  </v>
          </cell>
          <cell r="C12626" t="str">
            <v xml:space="preserve">UN    </v>
          </cell>
          <cell r="D12626">
            <v>1757.01</v>
          </cell>
        </row>
        <row r="12627">
          <cell r="A12627">
            <v>11652</v>
          </cell>
          <cell r="B12627" t="str">
            <v xml:space="preserve">VIBRADOR DE IMERSAO, DIAMETRO DA PONTEIRA DE *35* MM, COM MOTOR 4 TEMPOS A GASOLINA DE 5,5 HP (5,5 CV)                                                                                                                                                                                                                                                                                                                                                                                                    </v>
          </cell>
          <cell r="C12627" t="str">
            <v xml:space="preserve">UN    </v>
          </cell>
          <cell r="D12627">
            <v>3780</v>
          </cell>
        </row>
        <row r="12628">
          <cell r="A12628">
            <v>13896</v>
          </cell>
          <cell r="B12628" t="str">
            <v xml:space="preserve">VIBRADOR DE IMERSAO, DIAMETRO DA PONTEIRA DE *45* MM, COM MOTOR ELETRICO TRIFASICO DE 2 HP (2 CV)                                                                                                                                                                                                                                                                                                                                                                                                         </v>
          </cell>
          <cell r="C12628" t="str">
            <v xml:space="preserve">UN    </v>
          </cell>
          <cell r="D12628">
            <v>3390.99</v>
          </cell>
        </row>
        <row r="12629">
          <cell r="A12629">
            <v>13475</v>
          </cell>
          <cell r="B12629" t="str">
            <v xml:space="preserve">VIBRADOR DE IMERSAO, DIAMETRO DA PONTEIRA DE *45* MM, COM MOTOR 4 TEMPOS A GASOLINA DE 5,5 HP (5,5 CV)                                                                                                                                                                                                                                                                                                                                                                                                    </v>
          </cell>
          <cell r="C12629" t="str">
            <v xml:space="preserve">UN    </v>
          </cell>
          <cell r="D12629">
            <v>4130.63</v>
          </cell>
        </row>
        <row r="12630">
          <cell r="A12630">
            <v>44491</v>
          </cell>
          <cell r="B12630" t="str">
            <v xml:space="preserve">VIBROACABADORA DE ASFALTO SOBRE ESTEIRAS, LARG. PAVIM. MAX. 8,00 M, POT. 100 KW/ 134 HP, CAP.  600 T/ H                                                                                                                                                                                                                                                                                                                                                                                                   </v>
          </cell>
          <cell r="C12630" t="str">
            <v xml:space="preserve">UN    </v>
          </cell>
          <cell r="D12630">
            <v>4190451.89</v>
          </cell>
        </row>
        <row r="12631">
          <cell r="A12631">
            <v>44470</v>
          </cell>
          <cell r="B12631" t="str">
            <v xml:space="preserve">VIBROACABADORA DE ASFALTO SOBRE ESTEIRAS, LARG. PAVIM. 2,13 M A 4,55 M, POT. 74 KW/ 100 HP, CAP. 400  T/ H                                                                                                                                                                                                                                                                                                                                                                                                </v>
          </cell>
          <cell r="C12631" t="str">
            <v xml:space="preserve">UN    </v>
          </cell>
          <cell r="D12631">
            <v>1764131.61</v>
          </cell>
        </row>
        <row r="12632">
          <cell r="A12632">
            <v>13476</v>
          </cell>
          <cell r="B12632" t="str">
            <v xml:space="preserve">VIBROACABADORA DE ASFALTO SOBRE ESTEIRAS, LARG. PAVIM. 2,60 M A 5,75 M, POT. 110 HP, CAP. 450 T/ H                                                                                                                                                                                                                                                                                                                                                                                                        </v>
          </cell>
          <cell r="C12632" t="str">
            <v xml:space="preserve">UN    </v>
          </cell>
          <cell r="D12632">
            <v>1776915.29</v>
          </cell>
        </row>
        <row r="12633">
          <cell r="A12633">
            <v>10488</v>
          </cell>
          <cell r="B12633" t="str">
            <v xml:space="preserve">VIBROACABADORA DE ASFALTO SOBRE ESTEIRAS, LARG. PAVIMENT. 1,90 A 5,3 M, POT. 78 KW/105 HP, CAP. 450 T/H                                                                                                                                                                                                                                                                                                                                                                                                   </v>
          </cell>
          <cell r="C12633" t="str">
            <v xml:space="preserve">UN    </v>
          </cell>
          <cell r="D12633">
            <v>2152752</v>
          </cell>
        </row>
        <row r="12634">
          <cell r="A12634">
            <v>13606</v>
          </cell>
          <cell r="B12634" t="str">
            <v xml:space="preserve">VIBROACABADORA DE ASFALTO SOBRE RODAS, LARGURA DE PAVIMENTACAO DE 1,70 A 4,20 M, POTENCIA 78 KW/105 HP, CAPACIDADE 300 T/H                                                                                                                                                                                                                                                                                                                                                                                </v>
          </cell>
          <cell r="C12634" t="str">
            <v xml:space="preserve">UN    </v>
          </cell>
          <cell r="D12634">
            <v>1907307.48</v>
          </cell>
        </row>
        <row r="12635">
          <cell r="A12635">
            <v>10489</v>
          </cell>
          <cell r="B12635" t="str">
            <v xml:space="preserve">VIDRACEIRO (HORISTA)                                                                                                                                                                                                                                                                                                                                                                                                                                                                                      </v>
          </cell>
          <cell r="C12635" t="str">
            <v xml:space="preserve">H     </v>
          </cell>
          <cell r="D12635">
            <v>15.89</v>
          </cell>
        </row>
        <row r="12636">
          <cell r="A12636">
            <v>41073</v>
          </cell>
          <cell r="B12636" t="str">
            <v xml:space="preserve">VIDRACEIRO (MENSALISTA)                                                                                                                                                                                                                                                                                                                                                                                                                                                                                   </v>
          </cell>
          <cell r="C12636" t="str">
            <v xml:space="preserve">MES   </v>
          </cell>
          <cell r="D12636">
            <v>2787.78</v>
          </cell>
        </row>
        <row r="12637">
          <cell r="A12637">
            <v>34391</v>
          </cell>
          <cell r="B12637" t="str">
            <v xml:space="preserve">VIDRO COMUM LAMINADO LISO INCOLOR DUPLO, ESPESSURA TOTAL 8 MM (CADA CAMADA DE 4 MM) - COLOCADO                                                                                                                                                                                                                                                                                                                                                                                                            </v>
          </cell>
          <cell r="C12637" t="str">
            <v xml:space="preserve">M2    </v>
          </cell>
          <cell r="D12637">
            <v>766</v>
          </cell>
        </row>
        <row r="12638">
          <cell r="A12638">
            <v>10496</v>
          </cell>
          <cell r="B12638" t="str">
            <v xml:space="preserve">VIDRO COMUM LAMINADO, LISO, INCOLOR, DUPLO, ESPESSURA TOTAL 6 MM (CADA CAMADA E= 3 MM) - COLOCADO                                                                                                                                                                                                                                                                                                                                                                                                         </v>
          </cell>
          <cell r="C12638" t="str">
            <v xml:space="preserve">M2    </v>
          </cell>
          <cell r="D12638">
            <v>666.66</v>
          </cell>
        </row>
        <row r="12639">
          <cell r="A12639">
            <v>10497</v>
          </cell>
          <cell r="B12639" t="str">
            <v xml:space="preserve">VIDRO COMUM LAMINADO, LISO, INCOLOR, TRIPLO, ESPESSURA TOTAL 12 MM (CADA CAMADA E= 4 MM) - COLOCADO                                                                                                                                                                                                                                                                                                                                                                                                       </v>
          </cell>
          <cell r="C12639" t="str">
            <v xml:space="preserve">M2    </v>
          </cell>
          <cell r="D12639">
            <v>1733.33</v>
          </cell>
        </row>
        <row r="12640">
          <cell r="A12640">
            <v>10504</v>
          </cell>
          <cell r="B12640" t="str">
            <v xml:space="preserve">VIDRO COMUM LAMINADO, LISO, INCOLOR, TRIPLO, ESPESSURA TOTAL 15 MM (CADA CAMADA E = 5 MM) - COLOCADO                                                                                                                                                                                                                                                                                                                                                                                                      </v>
          </cell>
          <cell r="C12640" t="str">
            <v xml:space="preserve">M2    </v>
          </cell>
          <cell r="D12640">
            <v>2026.66</v>
          </cell>
        </row>
        <row r="12641">
          <cell r="A12641">
            <v>34390</v>
          </cell>
          <cell r="B12641" t="str">
            <v xml:space="preserve">VIDRO CRISTAL COLORIDO, 10 MM, PINTADO NA COR BRANCA                                                                                                                                                                                                                                                                                                                                                                                                                                                      </v>
          </cell>
          <cell r="C12641" t="str">
            <v xml:space="preserve">M2    </v>
          </cell>
          <cell r="D12641">
            <v>597.33000000000004</v>
          </cell>
        </row>
        <row r="12642">
          <cell r="A12642">
            <v>34389</v>
          </cell>
          <cell r="B12642" t="str">
            <v xml:space="preserve">VIDRO CRISTAL COLORIDO, 4 MM, PINTADO NA COR BRANCA                                                                                                                                                                                                                                                                                                                                                                                                                                                       </v>
          </cell>
          <cell r="C12642" t="str">
            <v xml:space="preserve">M2    </v>
          </cell>
          <cell r="D12642">
            <v>186.66</v>
          </cell>
        </row>
        <row r="12643">
          <cell r="A12643">
            <v>34388</v>
          </cell>
          <cell r="B12643" t="str">
            <v xml:space="preserve">VIDRO CRISTAL COLORIDO, 6 MM, PINTADO NA COR BRANCA                                                                                                                                                                                                                                                                                                                                                                                                                                                       </v>
          </cell>
          <cell r="C12643" t="str">
            <v xml:space="preserve">M2    </v>
          </cell>
          <cell r="D12643">
            <v>265.3</v>
          </cell>
        </row>
        <row r="12644">
          <cell r="A12644">
            <v>34387</v>
          </cell>
          <cell r="B12644" t="str">
            <v xml:space="preserve">VIDRO CRISTAL COLORIDO, 8 MM, PINTADO NA COR BRANCA                                                                                                                                                                                                                                                                                                                                                                                                                                                       </v>
          </cell>
          <cell r="C12644" t="str">
            <v xml:space="preserve">M2    </v>
          </cell>
          <cell r="D12644">
            <v>430.66</v>
          </cell>
        </row>
        <row r="12645">
          <cell r="A12645">
            <v>11188</v>
          </cell>
          <cell r="B12645" t="str">
            <v xml:space="preserve">VIDRO LISO FUME E = 4MM - SEM COLOCACAO                                                                                                                                                                                                                                                                                                                                                                                                                                                                   </v>
          </cell>
          <cell r="C12645" t="str">
            <v xml:space="preserve">M2    </v>
          </cell>
          <cell r="D12645">
            <v>213.33</v>
          </cell>
        </row>
        <row r="12646">
          <cell r="A12646">
            <v>11189</v>
          </cell>
          <cell r="B12646" t="str">
            <v xml:space="preserve">VIDRO LISO FUME E = 6MM - SEM COLOCACAO                                                                                                                                                                                                                                                                                                                                                                                                                                                                   </v>
          </cell>
          <cell r="C12646" t="str">
            <v xml:space="preserve">M2    </v>
          </cell>
          <cell r="D12646">
            <v>320</v>
          </cell>
        </row>
        <row r="12647">
          <cell r="A12647">
            <v>21107</v>
          </cell>
          <cell r="B12647" t="str">
            <v xml:space="preserve">VIDRO LISO FUME, E = 5 MM - SEM COLOCACAO                                                                                                                                                                                                                                                                                                                                                                                                                                                                 </v>
          </cell>
          <cell r="C12647" t="str">
            <v xml:space="preserve">M2    </v>
          </cell>
          <cell r="D12647">
            <v>230.29</v>
          </cell>
        </row>
        <row r="12648">
          <cell r="A12648">
            <v>34386</v>
          </cell>
          <cell r="B12648" t="str">
            <v xml:space="preserve">VIDRO LISO INCOLOR 10 MM - SEM COLOCACAO                                                                                                                                                                                                                                                                                                                                                                                                                                                                  </v>
          </cell>
          <cell r="C12648" t="str">
            <v xml:space="preserve">M2    </v>
          </cell>
          <cell r="D12648">
            <v>400</v>
          </cell>
        </row>
        <row r="12649">
          <cell r="A12649">
            <v>10490</v>
          </cell>
          <cell r="B12649" t="str">
            <v xml:space="preserve">VIDRO LISO INCOLOR 2 A 3 MM - SEM COLOCACAO                                                                                                                                                                                                                                                                                                                                                                                                                                                               </v>
          </cell>
          <cell r="C12649" t="str">
            <v xml:space="preserve">M2    </v>
          </cell>
          <cell r="D12649">
            <v>140</v>
          </cell>
        </row>
        <row r="12650">
          <cell r="A12650">
            <v>10492</v>
          </cell>
          <cell r="B12650" t="str">
            <v xml:space="preserve">VIDRO LISO INCOLOR 4MM - SEM COLOCACAO                                                                                                                                                                                                                                                                                                                                                                                                                                                                    </v>
          </cell>
          <cell r="C12650" t="str">
            <v xml:space="preserve">M2    </v>
          </cell>
          <cell r="D12650">
            <v>160</v>
          </cell>
        </row>
        <row r="12651">
          <cell r="A12651">
            <v>10493</v>
          </cell>
          <cell r="B12651" t="str">
            <v xml:space="preserve">VIDRO LISO INCOLOR 5MM - SEM COLOCACAO                                                                                                                                                                                                                                                                                                                                                                                                                                                                    </v>
          </cell>
          <cell r="C12651" t="str">
            <v xml:space="preserve">M2    </v>
          </cell>
          <cell r="D12651">
            <v>186.66</v>
          </cell>
        </row>
        <row r="12652">
          <cell r="A12652">
            <v>10491</v>
          </cell>
          <cell r="B12652" t="str">
            <v xml:space="preserve">VIDRO LISO INCOLOR 6 MM - SEM COLOCACAO                                                                                                                                                                                                                                                                                                                                                                                                                                                                   </v>
          </cell>
          <cell r="C12652" t="str">
            <v xml:space="preserve">M2    </v>
          </cell>
          <cell r="D12652">
            <v>226.66</v>
          </cell>
        </row>
        <row r="12653">
          <cell r="A12653">
            <v>34385</v>
          </cell>
          <cell r="B12653" t="str">
            <v xml:space="preserve">VIDRO LISO INCOLOR 8MM  -  SEM COLOCACAO                                                                                                                                                                                                                                                                                                                                                                                                                                                                  </v>
          </cell>
          <cell r="C12653" t="str">
            <v xml:space="preserve">M2    </v>
          </cell>
          <cell r="D12653">
            <v>330.66</v>
          </cell>
        </row>
        <row r="12654">
          <cell r="A12654">
            <v>10499</v>
          </cell>
          <cell r="B12654" t="str">
            <v xml:space="preserve">VIDRO MARTELADO OU CANELADO, 4 MM - SEM COLOCACAO                                                                                                                                                                                                                                                                                                                                                                                                                                                         </v>
          </cell>
          <cell r="C12654" t="str">
            <v xml:space="preserve">M2    </v>
          </cell>
          <cell r="D12654">
            <v>133.33000000000001</v>
          </cell>
        </row>
        <row r="12655">
          <cell r="A12655">
            <v>34384</v>
          </cell>
          <cell r="B12655" t="str">
            <v xml:space="preserve">VIDRO PLANO ARAMADO E = 6 MM - SEM COLOCACAO                                                                                                                                                                                                                                                                                                                                                                                                                                                              </v>
          </cell>
          <cell r="C12655" t="str">
            <v xml:space="preserve">M2    </v>
          </cell>
          <cell r="D12655">
            <v>400</v>
          </cell>
        </row>
        <row r="12656">
          <cell r="A12656">
            <v>11185</v>
          </cell>
          <cell r="B12656" t="str">
            <v xml:space="preserve">VIDRO PLANO ARAMADO E = 7MM - SEM COLOCACAO                                                                                                                                                                                                                                                                                                                                                                                                                                                               </v>
          </cell>
          <cell r="C12656" t="str">
            <v xml:space="preserve">M2    </v>
          </cell>
          <cell r="D12656">
            <v>413.33</v>
          </cell>
        </row>
        <row r="12657">
          <cell r="A12657">
            <v>10507</v>
          </cell>
          <cell r="B12657" t="str">
            <v xml:space="preserve">VIDRO TEMPERADO INCOLOR E = 10 MM, SEM COLOCACAO                                                                                                                                                                                                                                                                                                                                                                                                                                                          </v>
          </cell>
          <cell r="C12657" t="str">
            <v xml:space="preserve">M2    </v>
          </cell>
          <cell r="D12657">
            <v>508.04</v>
          </cell>
        </row>
        <row r="12658">
          <cell r="A12658">
            <v>10505</v>
          </cell>
          <cell r="B12658" t="str">
            <v xml:space="preserve">VIDRO TEMPERADO INCOLOR E = 6 MM, SEM COLOCACAO                                                                                                                                                                                                                                                                                                                                                                                                                                                           </v>
          </cell>
          <cell r="C12658" t="str">
            <v xml:space="preserve">M2    </v>
          </cell>
          <cell r="D12658">
            <v>299.77999999999997</v>
          </cell>
        </row>
        <row r="12659">
          <cell r="A12659">
            <v>10506</v>
          </cell>
          <cell r="B12659" t="str">
            <v xml:space="preserve">VIDRO TEMPERADO INCOLOR E = 8 MM, SEM COLOCACAO                                                                                                                                                                                                                                                                                                                                                                                                                                                           </v>
          </cell>
          <cell r="C12659" t="str">
            <v xml:space="preserve">M2    </v>
          </cell>
          <cell r="D12659">
            <v>391.34</v>
          </cell>
        </row>
        <row r="12660">
          <cell r="A12660">
            <v>5031</v>
          </cell>
          <cell r="B12660" t="str">
            <v xml:space="preserve">VIDRO TEMPERADO INCOLOR PARA PORTA DE ABRIR, E = 10 MM (SEM FERRAGENS E SEM COLOCACAO)                                                                                                                                                                                                                                                                                                                                                                                                                    </v>
          </cell>
          <cell r="C12660" t="str">
            <v xml:space="preserve">M2    </v>
          </cell>
          <cell r="D12660">
            <v>549.5</v>
          </cell>
        </row>
        <row r="12661">
          <cell r="A12661">
            <v>10502</v>
          </cell>
          <cell r="B12661" t="str">
            <v xml:space="preserve">VIDRO TEMPERADO VERDE E = 10 MM, SEM COLOCACAO                                                                                                                                                                                                                                                                                                                                                                                                                                                            </v>
          </cell>
          <cell r="C12661" t="str">
            <v xml:space="preserve">M2    </v>
          </cell>
          <cell r="D12661">
            <v>640.29</v>
          </cell>
        </row>
        <row r="12662">
          <cell r="A12662">
            <v>10501</v>
          </cell>
          <cell r="B12662" t="str">
            <v xml:space="preserve">VIDRO TEMPERADO VERDE E = 6 MM, SEM COLOCACAO                                                                                                                                                                                                                                                                                                                                                                                                                                                             </v>
          </cell>
          <cell r="C12662" t="str">
            <v xml:space="preserve">M2    </v>
          </cell>
          <cell r="D12662">
            <v>361.75</v>
          </cell>
        </row>
        <row r="12663">
          <cell r="A12663">
            <v>10503</v>
          </cell>
          <cell r="B12663" t="str">
            <v xml:space="preserve">VIDRO TEMPERADO VERDE E = 8 MM, SEM COLOCACAO                                                                                                                                                                                                                                                                                                                                                                                                                                                             </v>
          </cell>
          <cell r="C12663" t="str">
            <v xml:space="preserve">M2    </v>
          </cell>
          <cell r="D12663">
            <v>488.72</v>
          </cell>
        </row>
        <row r="12664">
          <cell r="A12664">
            <v>4500</v>
          </cell>
          <cell r="B12664" t="str">
            <v xml:space="preserve">VIGA *7,5 X 10* CM EM PINUS, MISTA OU EQUIVALENTE DA REGIAO - BRUTA                                                                                                                                                                                                                                                                                                                                                                                                                                       </v>
          </cell>
          <cell r="C12664" t="str">
            <v xml:space="preserve">M     </v>
          </cell>
          <cell r="D12664">
            <v>15.46</v>
          </cell>
        </row>
        <row r="12665">
          <cell r="A12665">
            <v>4448</v>
          </cell>
          <cell r="B12665" t="str">
            <v xml:space="preserve">VIGA *7,5 X 15 CM EM PINUS, MISTA OU EQUIVALENTE DA REGIAO - BRUTA                                                                                                                                                                                                                                                                                                                                                                                                                                        </v>
          </cell>
          <cell r="C12665" t="str">
            <v xml:space="preserve">M     </v>
          </cell>
          <cell r="D12665">
            <v>21.24</v>
          </cell>
        </row>
        <row r="12666">
          <cell r="A12666">
            <v>20213</v>
          </cell>
          <cell r="B12666" t="str">
            <v xml:space="preserve">VIGA APARELHADA *6 X 12* CM, EM MACARANDUBA/MASSARANDUBA, ANGELIM OU EQUIVALENTE DA REGIAO                                                                                                                                                                                                                                                                                                                                                                                                                </v>
          </cell>
          <cell r="C12666" t="str">
            <v xml:space="preserve">M     </v>
          </cell>
          <cell r="D12666">
            <v>26.86</v>
          </cell>
        </row>
        <row r="12667">
          <cell r="A12667">
            <v>20211</v>
          </cell>
          <cell r="B12667" t="str">
            <v xml:space="preserve">VIGA APARELHADA *6 X 16* CM, EM MACARANDUBA/MASSARANDUBA, ANGELIM OU EQUIVALENTE DA REGIAO                                                                                                                                                                                                                                                                                                                                                                                                                </v>
          </cell>
          <cell r="C12667" t="str">
            <v xml:space="preserve">M     </v>
          </cell>
          <cell r="D12667">
            <v>35.57</v>
          </cell>
        </row>
        <row r="12668">
          <cell r="A12668">
            <v>40270</v>
          </cell>
          <cell r="B12668" t="str">
            <v xml:space="preserve">VIGA DE ESCORAMENTO H20, DE MADEIRA, PESO DE 5,00 A 5,20 KG/M, COM EXTREMIDADES PLASTICAS                                                                                                                                                                                                                                                                                                                                                                                                                 </v>
          </cell>
          <cell r="C12668" t="str">
            <v xml:space="preserve">M     </v>
          </cell>
          <cell r="D12668">
            <v>118.03</v>
          </cell>
        </row>
        <row r="12669">
          <cell r="A12669">
            <v>4425</v>
          </cell>
          <cell r="B12669" t="str">
            <v xml:space="preserve">VIGA NAO APARELHADA *6 X 12* CM, EM MACARANDUBA/MASSARANDUBA, ANGELIM OU EQUIVALENTE DA REGIAO - BRUTA                                                                                                                                                                                                                                                                                                                                                                                                    </v>
          </cell>
          <cell r="C12669" t="str">
            <v xml:space="preserve">M     </v>
          </cell>
          <cell r="D12669">
            <v>29.4</v>
          </cell>
        </row>
        <row r="12670">
          <cell r="A12670">
            <v>4472</v>
          </cell>
          <cell r="B12670" t="str">
            <v xml:space="preserve">VIGA NAO APARELHADA *6 X 16* CM, EM MACARANDUBA/MASSARANDUBA, ANGELIM OU EQUIVALENTE DA REGIAO - BRUTA                                                                                                                                                                                                                                                                                                                                                                                                    </v>
          </cell>
          <cell r="C12670" t="str">
            <v xml:space="preserve">M     </v>
          </cell>
          <cell r="D12670">
            <v>36.729999999999997</v>
          </cell>
        </row>
        <row r="12671">
          <cell r="A12671">
            <v>35272</v>
          </cell>
          <cell r="B12671" t="str">
            <v xml:space="preserve">VIGA NAO APARELHADA *6 X 20* CM, EM MACARANDUBA/MASSARANDUBA, ANGELIM OU EQUIVALENTE DA REGIAO - BRUTA                                                                                                                                                                                                                                                                                                                                                                                                    </v>
          </cell>
          <cell r="C12671" t="str">
            <v xml:space="preserve">M     </v>
          </cell>
          <cell r="D12671">
            <v>53.09</v>
          </cell>
        </row>
        <row r="12672">
          <cell r="A12672">
            <v>4481</v>
          </cell>
          <cell r="B12672" t="str">
            <v xml:space="preserve">VIGA NAO APARELHADA *8 X 16* CM EM MACARANDUBA/MASSARANDUBA, ANGELIM OU EQUIVALENTE DA REGIAO - BRUTA                                                                                                                                                                                                                                                                                                                                                                                                     </v>
          </cell>
          <cell r="C12672" t="str">
            <v xml:space="preserve">M     </v>
          </cell>
          <cell r="D12672">
            <v>56.83</v>
          </cell>
        </row>
        <row r="12673">
          <cell r="A12673">
            <v>34345</v>
          </cell>
          <cell r="B12673" t="str">
            <v xml:space="preserve">VIGIA DIURNO (HORISTA)                                                                                                                                                                                                                                                                                                                                                                                                                                                                                    </v>
          </cell>
          <cell r="C12673" t="str">
            <v xml:space="preserve">H     </v>
          </cell>
          <cell r="D12673">
            <v>12.99</v>
          </cell>
        </row>
        <row r="12674">
          <cell r="A12674">
            <v>41096</v>
          </cell>
          <cell r="B12674" t="str">
            <v xml:space="preserve">VIGIA DIURNO (MENSALISTA)                                                                                                                                                                                                                                                                                                                                                                                                                                                                                 </v>
          </cell>
          <cell r="C12674" t="str">
            <v xml:space="preserve">MES   </v>
          </cell>
          <cell r="D12674">
            <v>2277.15</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ÇAMENTO"/>
      <sheetName val="MEMÓRIA CÁLCULO"/>
      <sheetName val="CRONOGRAMA"/>
      <sheetName val="CPA - ADM LOCAL"/>
      <sheetName val="BDI - 27,63%"/>
      <sheetName val="MEMORIAL DESCR."/>
    </sheetNames>
    <sheetDataSet>
      <sheetData sheetId="0">
        <row r="1">
          <cell r="A1" t="str">
            <v>PREFEITURA MUNICIPAL DE VARGEM ALTA</v>
          </cell>
        </row>
      </sheetData>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talhamento do BDI"/>
      <sheetName val="Auxiliar"/>
    </sheetNames>
    <sheetDataSet>
      <sheetData sheetId="0"/>
      <sheetData sheetId="1">
        <row r="17">
          <cell r="A17" t="str">
            <v>Atende</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RÇAMENTO"/>
      <sheetName val="MEM. DE CÁLC."/>
      <sheetName val="MEMÓRIA DE CÁLCULO"/>
      <sheetName val="COMPOSIÇÕES PRÓPRIAS"/>
      <sheetName val="CRONOGRAMA CFF"/>
      <sheetName val="CRONOGRAMA"/>
      <sheetName val="BDI (20,61%)"/>
      <sheetName val="SINAPI"/>
      <sheetName val="LEIS SOCIAIS"/>
    </sheetNames>
    <sheetDataSet>
      <sheetData sheetId="0">
        <row r="727">
          <cell r="A727" t="str">
            <v>Vargem Alta - ES, 06 de março de 2025</v>
          </cell>
        </row>
        <row r="732">
          <cell r="E732" t="str">
            <v>Luis Fernando A. M. Ramos</v>
          </cell>
        </row>
        <row r="733">
          <cell r="E733" t="str">
            <v>CREA ES 0048933/D</v>
          </cell>
        </row>
      </sheetData>
      <sheetData sheetId="1"/>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705"/>
  <sheetViews>
    <sheetView tabSelected="1" topLeftCell="C1" zoomScale="120" zoomScaleNormal="120" workbookViewId="0">
      <selection activeCell="L13" sqref="L13"/>
    </sheetView>
  </sheetViews>
  <sheetFormatPr defaultColWidth="8.85546875" defaultRowHeight="15"/>
  <cols>
    <col min="1" max="1" width="11.85546875" style="296" customWidth="1"/>
    <col min="2" max="2" width="9.42578125" style="296" customWidth="1"/>
    <col min="3" max="3" width="10.140625" style="296" customWidth="1"/>
    <col min="4" max="4" width="6.42578125" style="296" bestFit="1" customWidth="1"/>
    <col min="5" max="5" width="70" style="296" customWidth="1"/>
    <col min="6" max="6" width="10" style="296" customWidth="1"/>
    <col min="7" max="7" width="4.28515625" style="296" bestFit="1" customWidth="1"/>
    <col min="8" max="8" width="11" style="320" hidden="1" customWidth="1"/>
    <col min="9" max="9" width="11.5703125" style="320" customWidth="1"/>
    <col min="10" max="10" width="4.42578125" style="296" hidden="1" customWidth="1"/>
    <col min="11" max="11" width="11.7109375" style="296" customWidth="1"/>
    <col min="12" max="12" width="17.5703125" style="296" customWidth="1"/>
    <col min="13" max="13" width="10.5703125" style="296" hidden="1" customWidth="1"/>
    <col min="14" max="14" width="9.7109375" style="296" hidden="1" customWidth="1"/>
    <col min="15" max="15" width="26.42578125" style="296" hidden="1" customWidth="1"/>
    <col min="16" max="16" width="11.7109375" style="311" hidden="1" customWidth="1"/>
    <col min="17" max="17" width="11.7109375" style="307" hidden="1" customWidth="1"/>
    <col min="18" max="16384" width="8.85546875" style="296"/>
  </cols>
  <sheetData>
    <row r="1" spans="1:17" ht="24.75" customHeight="1">
      <c r="A1" s="291"/>
      <c r="B1" s="292"/>
      <c r="C1" s="293" t="s">
        <v>3358</v>
      </c>
      <c r="D1" s="293"/>
      <c r="E1" s="293"/>
      <c r="F1" s="293"/>
      <c r="G1" s="293"/>
      <c r="H1" s="293"/>
      <c r="I1" s="293"/>
      <c r="J1" s="293"/>
      <c r="K1" s="293"/>
      <c r="L1" s="294"/>
      <c r="M1" s="295" t="s">
        <v>1</v>
      </c>
      <c r="N1" s="295" t="s">
        <v>2</v>
      </c>
      <c r="O1" s="295" t="s">
        <v>3</v>
      </c>
      <c r="P1" s="295" t="s">
        <v>4</v>
      </c>
      <c r="Q1" s="295" t="s">
        <v>5</v>
      </c>
    </row>
    <row r="2" spans="1:17" ht="18">
      <c r="A2" s="297"/>
      <c r="B2" s="298"/>
      <c r="C2" s="299" t="s">
        <v>3359</v>
      </c>
      <c r="D2" s="299"/>
      <c r="E2" s="299"/>
      <c r="F2" s="299"/>
      <c r="G2" s="299"/>
      <c r="H2" s="299"/>
      <c r="I2" s="299"/>
      <c r="J2" s="299"/>
      <c r="K2" s="299"/>
      <c r="L2" s="300"/>
      <c r="M2" s="295"/>
      <c r="N2" s="295"/>
      <c r="O2" s="295"/>
      <c r="P2" s="295"/>
      <c r="Q2" s="295"/>
    </row>
    <row r="3" spans="1:17" ht="11.25" customHeight="1">
      <c r="A3" s="321" t="s">
        <v>1801</v>
      </c>
      <c r="B3" s="322"/>
      <c r="C3" s="323" t="s">
        <v>1802</v>
      </c>
      <c r="D3" s="323"/>
      <c r="E3" s="323"/>
      <c r="F3" s="323"/>
      <c r="G3" s="323"/>
      <c r="H3" s="324"/>
      <c r="I3" s="325"/>
      <c r="J3" s="326"/>
      <c r="K3" s="326" t="s">
        <v>3360</v>
      </c>
      <c r="L3" s="327">
        <v>0.26640000000000003</v>
      </c>
      <c r="M3" s="295"/>
      <c r="N3" s="295"/>
      <c r="O3" s="295"/>
      <c r="P3" s="295"/>
      <c r="Q3" s="295"/>
    </row>
    <row r="4" spans="1:17" ht="11.25" customHeight="1">
      <c r="A4" s="321" t="s">
        <v>1803</v>
      </c>
      <c r="B4" s="322"/>
      <c r="C4" s="323" t="s">
        <v>1804</v>
      </c>
      <c r="D4" s="323"/>
      <c r="E4" s="323"/>
      <c r="F4" s="323"/>
      <c r="G4" s="328" t="s">
        <v>1839</v>
      </c>
      <c r="H4" s="328"/>
      <c r="I4" s="328"/>
      <c r="J4" s="328"/>
      <c r="K4" s="328"/>
      <c r="L4" s="329"/>
      <c r="M4" s="295"/>
      <c r="N4" s="295"/>
      <c r="O4" s="295"/>
      <c r="P4" s="295"/>
      <c r="Q4" s="295"/>
    </row>
    <row r="5" spans="1:17" ht="13.5" customHeight="1">
      <c r="A5" s="330" t="s">
        <v>3362</v>
      </c>
      <c r="B5" s="331"/>
      <c r="C5" s="331"/>
      <c r="D5" s="331"/>
      <c r="E5" s="331"/>
      <c r="F5" s="332"/>
      <c r="G5" s="333" t="s">
        <v>12</v>
      </c>
      <c r="H5" s="334"/>
      <c r="I5" s="335"/>
      <c r="J5" s="326"/>
      <c r="K5" s="336">
        <v>45627</v>
      </c>
      <c r="L5" s="337" t="s">
        <v>3361</v>
      </c>
      <c r="M5" s="295"/>
      <c r="N5" s="295"/>
      <c r="O5" s="295"/>
      <c r="P5" s="295"/>
      <c r="Q5" s="295"/>
    </row>
    <row r="6" spans="1:17" ht="13.5" customHeight="1">
      <c r="A6" s="338"/>
      <c r="B6" s="339"/>
      <c r="C6" s="339"/>
      <c r="D6" s="339"/>
      <c r="E6" s="339"/>
      <c r="F6" s="340"/>
      <c r="G6" s="333" t="s">
        <v>2418</v>
      </c>
      <c r="H6" s="334"/>
      <c r="I6" s="335"/>
      <c r="J6" s="326"/>
      <c r="K6" s="341">
        <v>193</v>
      </c>
      <c r="L6" s="337" t="s">
        <v>3361</v>
      </c>
      <c r="M6" s="295"/>
      <c r="N6" s="295"/>
      <c r="O6" s="295"/>
      <c r="P6" s="295"/>
      <c r="Q6" s="295"/>
    </row>
    <row r="7" spans="1:17" ht="13.5" customHeight="1">
      <c r="A7" s="342"/>
      <c r="B7" s="343"/>
      <c r="C7" s="343"/>
      <c r="D7" s="343"/>
      <c r="E7" s="343"/>
      <c r="F7" s="344"/>
      <c r="G7" s="333" t="s">
        <v>2042</v>
      </c>
      <c r="H7" s="334"/>
      <c r="I7" s="335"/>
      <c r="J7" s="326"/>
      <c r="K7" s="345" t="s">
        <v>2042</v>
      </c>
      <c r="L7" s="346"/>
      <c r="M7" s="295"/>
      <c r="N7" s="295"/>
      <c r="O7" s="295"/>
      <c r="P7" s="295"/>
      <c r="Q7" s="295"/>
    </row>
    <row r="8" spans="1:17" s="302" customFormat="1" ht="11.25">
      <c r="A8" s="347"/>
      <c r="B8" s="348"/>
      <c r="C8" s="348"/>
      <c r="D8" s="348"/>
      <c r="E8" s="348"/>
      <c r="F8" s="348"/>
      <c r="G8" s="348"/>
      <c r="H8" s="348"/>
      <c r="I8" s="348"/>
      <c r="J8" s="348"/>
      <c r="K8" s="348"/>
      <c r="L8" s="349"/>
      <c r="M8" s="301"/>
      <c r="N8" s="301"/>
      <c r="O8" s="301"/>
      <c r="P8" s="301"/>
      <c r="Q8" s="301"/>
    </row>
    <row r="9" spans="1:17" s="302" customFormat="1" ht="11.25">
      <c r="A9" s="350"/>
      <c r="B9" s="351"/>
      <c r="C9" s="352" t="s">
        <v>3366</v>
      </c>
      <c r="D9" s="353"/>
      <c r="E9" s="351" t="s">
        <v>2422</v>
      </c>
      <c r="F9" s="351" t="s">
        <v>3363</v>
      </c>
      <c r="G9" s="351" t="s">
        <v>24</v>
      </c>
      <c r="H9" s="351"/>
      <c r="I9" s="364" t="s">
        <v>3364</v>
      </c>
      <c r="J9" s="303"/>
      <c r="K9" s="351" t="s">
        <v>3365</v>
      </c>
      <c r="L9" s="360" t="s">
        <v>3367</v>
      </c>
      <c r="M9" s="301"/>
      <c r="N9" s="301"/>
      <c r="O9" s="301"/>
      <c r="P9" s="301"/>
      <c r="Q9" s="301"/>
    </row>
    <row r="10" spans="1:17" ht="22.5">
      <c r="A10" s="350" t="s">
        <v>6</v>
      </c>
      <c r="B10" s="351" t="s">
        <v>7</v>
      </c>
      <c r="C10" s="351" t="s">
        <v>8</v>
      </c>
      <c r="D10" s="351" t="s">
        <v>8</v>
      </c>
      <c r="E10" s="351" t="s">
        <v>9</v>
      </c>
      <c r="F10" s="351" t="s">
        <v>8</v>
      </c>
      <c r="G10" s="328"/>
      <c r="H10" s="328"/>
      <c r="I10" s="304" t="s">
        <v>8</v>
      </c>
      <c r="J10" s="303"/>
      <c r="K10" s="351" t="s">
        <v>8</v>
      </c>
      <c r="L10" s="361">
        <f>ROUND(L11,2)+ROUND(L12,2)+ROUND(L13,2)+ROUND(L14,2)+ROUND(L15,2)+ROUND(L16,2)+ROUND(L17,2)+ROUND(L18,2)+ROUND(L19,2)</f>
        <v>0</v>
      </c>
      <c r="M10" s="305" t="s">
        <v>8</v>
      </c>
      <c r="N10" s="305" t="s">
        <v>8</v>
      </c>
      <c r="O10" s="305" t="s">
        <v>8</v>
      </c>
      <c r="P10" s="306"/>
    </row>
    <row r="11" spans="1:17" ht="22.5">
      <c r="A11" s="354" t="s">
        <v>10</v>
      </c>
      <c r="B11" s="355" t="s">
        <v>11</v>
      </c>
      <c r="C11" s="355" t="s">
        <v>12</v>
      </c>
      <c r="D11" s="355" t="s">
        <v>13</v>
      </c>
      <c r="E11" s="355" t="s">
        <v>14</v>
      </c>
      <c r="F11" s="356">
        <v>6.48</v>
      </c>
      <c r="G11" s="355" t="s">
        <v>15</v>
      </c>
      <c r="H11" s="357">
        <v>459.4</v>
      </c>
      <c r="I11" s="308"/>
      <c r="J11" s="309">
        <v>0.26640000000000003</v>
      </c>
      <c r="K11" s="357">
        <f>ROUND(I11,2)+(ROUND(I11,2)*J11)</f>
        <v>0</v>
      </c>
      <c r="L11" s="362">
        <f>ROUND(Q11,2)</f>
        <v>0</v>
      </c>
      <c r="M11" s="310" t="s">
        <v>8</v>
      </c>
      <c r="N11" s="310" t="s">
        <v>7</v>
      </c>
      <c r="O11" s="310" t="s">
        <v>17</v>
      </c>
      <c r="P11" s="311">
        <f>F11</f>
        <v>6.48</v>
      </c>
      <c r="Q11" s="312">
        <f>ROUND(K11,2)*P11</f>
        <v>0</v>
      </c>
    </row>
    <row r="12" spans="1:17" ht="11.25">
      <c r="A12" s="354" t="s">
        <v>10</v>
      </c>
      <c r="B12" s="355" t="s">
        <v>18</v>
      </c>
      <c r="C12" s="355" t="s">
        <v>12</v>
      </c>
      <c r="D12" s="355" t="s">
        <v>19</v>
      </c>
      <c r="E12" s="355" t="s">
        <v>20</v>
      </c>
      <c r="F12" s="356">
        <f t="shared" ref="F12:F19" si="0">P12</f>
        <v>501.6</v>
      </c>
      <c r="G12" s="355" t="s">
        <v>15</v>
      </c>
      <c r="H12" s="357">
        <v>88.79</v>
      </c>
      <c r="I12" s="308"/>
      <c r="J12" s="309">
        <v>0.26640000000000003</v>
      </c>
      <c r="K12" s="357">
        <f t="shared" ref="K12:K19" si="1">ROUND(I12,2)+(ROUND(I12,2)*J12)</f>
        <v>0</v>
      </c>
      <c r="L12" s="362">
        <f t="shared" ref="L12:L19" si="2">ROUND(Q12,2)</f>
        <v>0</v>
      </c>
      <c r="M12" s="310" t="s">
        <v>8</v>
      </c>
      <c r="N12" s="310" t="s">
        <v>7</v>
      </c>
      <c r="O12" s="310" t="s">
        <v>17</v>
      </c>
      <c r="P12" s="311">
        <v>501.6</v>
      </c>
      <c r="Q12" s="312">
        <f t="shared" ref="Q12:Q75" si="3">ROUND(K12,2)*P12</f>
        <v>0</v>
      </c>
    </row>
    <row r="13" spans="1:17" ht="22.5">
      <c r="A13" s="354" t="s">
        <v>10</v>
      </c>
      <c r="B13" s="355" t="s">
        <v>21</v>
      </c>
      <c r="C13" s="355" t="s">
        <v>12</v>
      </c>
      <c r="D13" s="355" t="s">
        <v>22</v>
      </c>
      <c r="E13" s="355" t="s">
        <v>23</v>
      </c>
      <c r="F13" s="356">
        <f t="shared" si="0"/>
        <v>1</v>
      </c>
      <c r="G13" s="355" t="s">
        <v>24</v>
      </c>
      <c r="H13" s="357">
        <v>1938.17</v>
      </c>
      <c r="I13" s="308"/>
      <c r="J13" s="309">
        <v>0.26640000000000003</v>
      </c>
      <c r="K13" s="357">
        <f t="shared" si="1"/>
        <v>0</v>
      </c>
      <c r="L13" s="362">
        <f t="shared" si="2"/>
        <v>0</v>
      </c>
      <c r="M13" s="310" t="s">
        <v>8</v>
      </c>
      <c r="N13" s="310" t="s">
        <v>7</v>
      </c>
      <c r="O13" s="310" t="s">
        <v>17</v>
      </c>
      <c r="P13" s="311">
        <v>1</v>
      </c>
      <c r="Q13" s="312">
        <f t="shared" si="3"/>
        <v>0</v>
      </c>
    </row>
    <row r="14" spans="1:17" ht="11.25">
      <c r="A14" s="354" t="s">
        <v>10</v>
      </c>
      <c r="B14" s="355" t="s">
        <v>25</v>
      </c>
      <c r="C14" s="355" t="s">
        <v>26</v>
      </c>
      <c r="D14" s="355" t="s">
        <v>7</v>
      </c>
      <c r="E14" s="355" t="s">
        <v>27</v>
      </c>
      <c r="F14" s="356">
        <f t="shared" si="0"/>
        <v>1</v>
      </c>
      <c r="G14" s="355" t="s">
        <v>24</v>
      </c>
      <c r="H14" s="357">
        <v>3418.91</v>
      </c>
      <c r="I14" s="308"/>
      <c r="J14" s="309">
        <v>0.26640000000000003</v>
      </c>
      <c r="K14" s="357">
        <f t="shared" si="1"/>
        <v>0</v>
      </c>
      <c r="L14" s="362">
        <f t="shared" si="2"/>
        <v>0</v>
      </c>
      <c r="M14" s="310" t="s">
        <v>8</v>
      </c>
      <c r="N14" s="310" t="s">
        <v>7</v>
      </c>
      <c r="O14" s="310" t="s">
        <v>17</v>
      </c>
      <c r="P14" s="311">
        <v>1</v>
      </c>
      <c r="Q14" s="312">
        <f t="shared" si="3"/>
        <v>0</v>
      </c>
    </row>
    <row r="15" spans="1:17" ht="22.5">
      <c r="A15" s="354" t="s">
        <v>10</v>
      </c>
      <c r="B15" s="355" t="s">
        <v>28</v>
      </c>
      <c r="C15" s="355" t="s">
        <v>12</v>
      </c>
      <c r="D15" s="355" t="s">
        <v>29</v>
      </c>
      <c r="E15" s="355" t="s">
        <v>30</v>
      </c>
      <c r="F15" s="356">
        <f t="shared" si="0"/>
        <v>254</v>
      </c>
      <c r="G15" s="355" t="s">
        <v>31</v>
      </c>
      <c r="H15" s="357">
        <v>65.91</v>
      </c>
      <c r="I15" s="308"/>
      <c r="J15" s="309">
        <v>0.26640000000000003</v>
      </c>
      <c r="K15" s="357">
        <f t="shared" si="1"/>
        <v>0</v>
      </c>
      <c r="L15" s="362">
        <f t="shared" si="2"/>
        <v>0</v>
      </c>
      <c r="M15" s="310" t="s">
        <v>8</v>
      </c>
      <c r="N15" s="310" t="s">
        <v>7</v>
      </c>
      <c r="O15" s="310" t="s">
        <v>17</v>
      </c>
      <c r="P15" s="311">
        <v>254</v>
      </c>
      <c r="Q15" s="312">
        <f t="shared" si="3"/>
        <v>0</v>
      </c>
    </row>
    <row r="16" spans="1:17" ht="11.25">
      <c r="A16" s="354" t="s">
        <v>10</v>
      </c>
      <c r="B16" s="355" t="s">
        <v>32</v>
      </c>
      <c r="C16" s="355" t="s">
        <v>26</v>
      </c>
      <c r="D16" s="355" t="s">
        <v>16</v>
      </c>
      <c r="E16" s="355" t="s">
        <v>33</v>
      </c>
      <c r="F16" s="356">
        <f t="shared" si="0"/>
        <v>1</v>
      </c>
      <c r="G16" s="355" t="s">
        <v>24</v>
      </c>
      <c r="H16" s="357">
        <v>320064</v>
      </c>
      <c r="I16" s="308"/>
      <c r="J16" s="309">
        <v>0.26640000000000003</v>
      </c>
      <c r="K16" s="357">
        <f t="shared" si="1"/>
        <v>0</v>
      </c>
      <c r="L16" s="362">
        <f t="shared" si="2"/>
        <v>0</v>
      </c>
      <c r="M16" s="310" t="s">
        <v>8</v>
      </c>
      <c r="N16" s="310" t="s">
        <v>7</v>
      </c>
      <c r="O16" s="310" t="s">
        <v>17</v>
      </c>
      <c r="P16" s="311">
        <v>1</v>
      </c>
      <c r="Q16" s="312">
        <f t="shared" si="3"/>
        <v>0</v>
      </c>
    </row>
    <row r="17" spans="1:17" ht="22.5">
      <c r="A17" s="354" t="s">
        <v>10</v>
      </c>
      <c r="B17" s="355" t="s">
        <v>34</v>
      </c>
      <c r="C17" s="355" t="s">
        <v>26</v>
      </c>
      <c r="D17" s="355" t="s">
        <v>35</v>
      </c>
      <c r="E17" s="355" t="s">
        <v>36</v>
      </c>
      <c r="F17" s="356">
        <f t="shared" si="0"/>
        <v>10</v>
      </c>
      <c r="G17" s="355" t="s">
        <v>37</v>
      </c>
      <c r="H17" s="357">
        <v>1185</v>
      </c>
      <c r="I17" s="308"/>
      <c r="J17" s="309">
        <v>0.26640000000000003</v>
      </c>
      <c r="K17" s="357">
        <f t="shared" si="1"/>
        <v>0</v>
      </c>
      <c r="L17" s="362">
        <f t="shared" si="2"/>
        <v>0</v>
      </c>
      <c r="M17" s="310" t="s">
        <v>8</v>
      </c>
      <c r="N17" s="310" t="s">
        <v>7</v>
      </c>
      <c r="O17" s="310" t="s">
        <v>17</v>
      </c>
      <c r="P17" s="311">
        <v>10</v>
      </c>
      <c r="Q17" s="312">
        <f t="shared" si="3"/>
        <v>0</v>
      </c>
    </row>
    <row r="18" spans="1:17" ht="22.5">
      <c r="A18" s="354" t="s">
        <v>10</v>
      </c>
      <c r="B18" s="355" t="s">
        <v>38</v>
      </c>
      <c r="C18" s="355" t="s">
        <v>26</v>
      </c>
      <c r="D18" s="355" t="s">
        <v>39</v>
      </c>
      <c r="E18" s="355" t="s">
        <v>40</v>
      </c>
      <c r="F18" s="356">
        <f t="shared" si="0"/>
        <v>10</v>
      </c>
      <c r="G18" s="355" t="s">
        <v>37</v>
      </c>
      <c r="H18" s="357">
        <v>952.78</v>
      </c>
      <c r="I18" s="308"/>
      <c r="J18" s="309">
        <v>0.26640000000000003</v>
      </c>
      <c r="K18" s="357">
        <f t="shared" si="1"/>
        <v>0</v>
      </c>
      <c r="L18" s="362">
        <f t="shared" si="2"/>
        <v>0</v>
      </c>
      <c r="M18" s="310" t="s">
        <v>8</v>
      </c>
      <c r="N18" s="310" t="s">
        <v>7</v>
      </c>
      <c r="O18" s="310" t="s">
        <v>17</v>
      </c>
      <c r="P18" s="311">
        <v>10</v>
      </c>
      <c r="Q18" s="312">
        <f t="shared" si="3"/>
        <v>0</v>
      </c>
    </row>
    <row r="19" spans="1:17" ht="22.5">
      <c r="A19" s="354" t="s">
        <v>10</v>
      </c>
      <c r="B19" s="355" t="s">
        <v>41</v>
      </c>
      <c r="C19" s="355" t="s">
        <v>26</v>
      </c>
      <c r="D19" s="355" t="s">
        <v>42</v>
      </c>
      <c r="E19" s="355" t="s">
        <v>43</v>
      </c>
      <c r="F19" s="356">
        <f t="shared" si="0"/>
        <v>10</v>
      </c>
      <c r="G19" s="355" t="s">
        <v>37</v>
      </c>
      <c r="H19" s="357">
        <v>1481.25</v>
      </c>
      <c r="I19" s="308"/>
      <c r="J19" s="309">
        <v>0.26640000000000003</v>
      </c>
      <c r="K19" s="357">
        <f t="shared" si="1"/>
        <v>0</v>
      </c>
      <c r="L19" s="362">
        <f t="shared" si="2"/>
        <v>0</v>
      </c>
      <c r="M19" s="310" t="s">
        <v>8</v>
      </c>
      <c r="N19" s="310" t="s">
        <v>7</v>
      </c>
      <c r="O19" s="310" t="s">
        <v>17</v>
      </c>
      <c r="P19" s="311">
        <v>10</v>
      </c>
      <c r="Q19" s="312">
        <f t="shared" si="3"/>
        <v>0</v>
      </c>
    </row>
    <row r="20" spans="1:17" ht="22.5">
      <c r="A20" s="350" t="s">
        <v>6</v>
      </c>
      <c r="B20" s="351" t="s">
        <v>16</v>
      </c>
      <c r="C20" s="351" t="s">
        <v>8</v>
      </c>
      <c r="D20" s="351" t="s">
        <v>8</v>
      </c>
      <c r="E20" s="351" t="s">
        <v>44</v>
      </c>
      <c r="F20" s="351" t="s">
        <v>8</v>
      </c>
      <c r="G20" s="351" t="s">
        <v>8</v>
      </c>
      <c r="H20" s="351" t="s">
        <v>8</v>
      </c>
      <c r="I20" s="304"/>
      <c r="J20" s="309">
        <v>0.26640000000000003</v>
      </c>
      <c r="K20" s="351" t="s">
        <v>8</v>
      </c>
      <c r="L20" s="361">
        <f>ROUND(L21,2)+ROUND(L22,2)+ROUND(L23,2)+ROUND(L24,2)+ROUND(L25,2)+ROUND(L26,2)+ROUND(L27,2)</f>
        <v>0</v>
      </c>
      <c r="M20" s="305" t="s">
        <v>8</v>
      </c>
      <c r="N20" s="305" t="s">
        <v>8</v>
      </c>
      <c r="O20" s="305" t="s">
        <v>8</v>
      </c>
      <c r="P20" s="306"/>
      <c r="Q20" s="313"/>
    </row>
    <row r="21" spans="1:17" ht="22.5">
      <c r="A21" s="354" t="s">
        <v>10</v>
      </c>
      <c r="B21" s="355" t="s">
        <v>45</v>
      </c>
      <c r="C21" s="355" t="s">
        <v>12</v>
      </c>
      <c r="D21" s="355" t="s">
        <v>46</v>
      </c>
      <c r="E21" s="355" t="s">
        <v>47</v>
      </c>
      <c r="F21" s="356">
        <f t="shared" ref="F21:F27" si="4">P21</f>
        <v>2925</v>
      </c>
      <c r="G21" s="355" t="s">
        <v>15</v>
      </c>
      <c r="H21" s="357">
        <v>0.68</v>
      </c>
      <c r="I21" s="308"/>
      <c r="J21" s="309">
        <v>0.26640000000000003</v>
      </c>
      <c r="K21" s="357">
        <f t="shared" ref="K21:K27" si="5">ROUND(I21,2)+(ROUND(I21,2)*J21)</f>
        <v>0</v>
      </c>
      <c r="L21" s="362">
        <f t="shared" ref="L21:L27" si="6">ROUND(Q21,2)</f>
        <v>0</v>
      </c>
      <c r="M21" s="310" t="s">
        <v>8</v>
      </c>
      <c r="N21" s="310" t="s">
        <v>7</v>
      </c>
      <c r="O21" s="310" t="s">
        <v>17</v>
      </c>
      <c r="P21" s="311">
        <v>2925</v>
      </c>
      <c r="Q21" s="312">
        <f t="shared" si="3"/>
        <v>0</v>
      </c>
    </row>
    <row r="22" spans="1:17" ht="33.75">
      <c r="A22" s="354" t="s">
        <v>10</v>
      </c>
      <c r="B22" s="355" t="s">
        <v>48</v>
      </c>
      <c r="C22" s="355" t="s">
        <v>12</v>
      </c>
      <c r="D22" s="355" t="s">
        <v>49</v>
      </c>
      <c r="E22" s="355" t="s">
        <v>50</v>
      </c>
      <c r="F22" s="356">
        <f t="shared" si="4"/>
        <v>585</v>
      </c>
      <c r="G22" s="355" t="s">
        <v>51</v>
      </c>
      <c r="H22" s="357">
        <v>69.52</v>
      </c>
      <c r="I22" s="308"/>
      <c r="J22" s="309">
        <v>0.26640000000000003</v>
      </c>
      <c r="K22" s="357">
        <f t="shared" si="5"/>
        <v>0</v>
      </c>
      <c r="L22" s="362">
        <f t="shared" si="6"/>
        <v>0</v>
      </c>
      <c r="M22" s="310" t="s">
        <v>8</v>
      </c>
      <c r="N22" s="310" t="s">
        <v>7</v>
      </c>
      <c r="O22" s="310" t="s">
        <v>17</v>
      </c>
      <c r="P22" s="311">
        <v>585</v>
      </c>
      <c r="Q22" s="312">
        <f t="shared" si="3"/>
        <v>0</v>
      </c>
    </row>
    <row r="23" spans="1:17" ht="22.5">
      <c r="A23" s="354" t="s">
        <v>10</v>
      </c>
      <c r="B23" s="355" t="s">
        <v>52</v>
      </c>
      <c r="C23" s="355" t="s">
        <v>12</v>
      </c>
      <c r="D23" s="355" t="s">
        <v>53</v>
      </c>
      <c r="E23" s="355" t="s">
        <v>54</v>
      </c>
      <c r="F23" s="356">
        <f t="shared" si="4"/>
        <v>141.03</v>
      </c>
      <c r="G23" s="355" t="s">
        <v>51</v>
      </c>
      <c r="H23" s="357">
        <v>42.76</v>
      </c>
      <c r="I23" s="308"/>
      <c r="J23" s="309">
        <v>0.26640000000000003</v>
      </c>
      <c r="K23" s="357">
        <f t="shared" si="5"/>
        <v>0</v>
      </c>
      <c r="L23" s="362">
        <f t="shared" si="6"/>
        <v>0</v>
      </c>
      <c r="M23" s="310" t="s">
        <v>8</v>
      </c>
      <c r="N23" s="310" t="s">
        <v>7</v>
      </c>
      <c r="O23" s="310" t="s">
        <v>17</v>
      </c>
      <c r="P23" s="311">
        <v>141.03</v>
      </c>
      <c r="Q23" s="312">
        <f t="shared" si="3"/>
        <v>0</v>
      </c>
    </row>
    <row r="24" spans="1:17" ht="22.5">
      <c r="A24" s="354" t="s">
        <v>10</v>
      </c>
      <c r="B24" s="355" t="s">
        <v>55</v>
      </c>
      <c r="C24" s="355" t="s">
        <v>12</v>
      </c>
      <c r="D24" s="355" t="s">
        <v>56</v>
      </c>
      <c r="E24" s="355" t="s">
        <v>57</v>
      </c>
      <c r="F24" s="356">
        <f t="shared" si="4"/>
        <v>41.4</v>
      </c>
      <c r="G24" s="355" t="s">
        <v>51</v>
      </c>
      <c r="H24" s="357">
        <v>56.43</v>
      </c>
      <c r="I24" s="308"/>
      <c r="J24" s="309">
        <v>0.26640000000000003</v>
      </c>
      <c r="K24" s="357">
        <f t="shared" si="5"/>
        <v>0</v>
      </c>
      <c r="L24" s="362">
        <f t="shared" si="6"/>
        <v>0</v>
      </c>
      <c r="M24" s="310" t="s">
        <v>8</v>
      </c>
      <c r="N24" s="310" t="s">
        <v>7</v>
      </c>
      <c r="O24" s="310" t="s">
        <v>17</v>
      </c>
      <c r="P24" s="311">
        <v>41.4</v>
      </c>
      <c r="Q24" s="312">
        <f t="shared" si="3"/>
        <v>0</v>
      </c>
    </row>
    <row r="25" spans="1:17" ht="22.5">
      <c r="A25" s="354" t="s">
        <v>10</v>
      </c>
      <c r="B25" s="355" t="s">
        <v>58</v>
      </c>
      <c r="C25" s="355" t="s">
        <v>12</v>
      </c>
      <c r="D25" s="355" t="s">
        <v>59</v>
      </c>
      <c r="E25" s="355" t="s">
        <v>60</v>
      </c>
      <c r="F25" s="356">
        <f t="shared" si="4"/>
        <v>47.9</v>
      </c>
      <c r="G25" s="355" t="s">
        <v>15</v>
      </c>
      <c r="H25" s="357">
        <v>3.18</v>
      </c>
      <c r="I25" s="308"/>
      <c r="J25" s="309">
        <v>0.26640000000000003</v>
      </c>
      <c r="K25" s="357">
        <f t="shared" si="5"/>
        <v>0</v>
      </c>
      <c r="L25" s="362">
        <f t="shared" si="6"/>
        <v>0</v>
      </c>
      <c r="M25" s="310" t="s">
        <v>8</v>
      </c>
      <c r="N25" s="310" t="s">
        <v>7</v>
      </c>
      <c r="O25" s="310" t="s">
        <v>17</v>
      </c>
      <c r="P25" s="311">
        <v>47.9</v>
      </c>
      <c r="Q25" s="312">
        <f t="shared" si="3"/>
        <v>0</v>
      </c>
    </row>
    <row r="26" spans="1:17" ht="45">
      <c r="A26" s="354" t="s">
        <v>10</v>
      </c>
      <c r="B26" s="355" t="s">
        <v>61</v>
      </c>
      <c r="C26" s="355" t="s">
        <v>12</v>
      </c>
      <c r="D26" s="355" t="s">
        <v>62</v>
      </c>
      <c r="E26" s="355" t="s">
        <v>63</v>
      </c>
      <c r="F26" s="356">
        <f t="shared" si="4"/>
        <v>105.23</v>
      </c>
      <c r="G26" s="355" t="s">
        <v>51</v>
      </c>
      <c r="H26" s="357">
        <v>13.54</v>
      </c>
      <c r="I26" s="308"/>
      <c r="J26" s="309">
        <v>0.26640000000000003</v>
      </c>
      <c r="K26" s="357">
        <f t="shared" si="5"/>
        <v>0</v>
      </c>
      <c r="L26" s="362">
        <f t="shared" si="6"/>
        <v>0</v>
      </c>
      <c r="M26" s="310" t="s">
        <v>8</v>
      </c>
      <c r="N26" s="310" t="s">
        <v>7</v>
      </c>
      <c r="O26" s="310" t="s">
        <v>17</v>
      </c>
      <c r="P26" s="311">
        <v>105.23</v>
      </c>
      <c r="Q26" s="312">
        <f t="shared" si="3"/>
        <v>0</v>
      </c>
    </row>
    <row r="27" spans="1:17" ht="33.75">
      <c r="A27" s="354" t="s">
        <v>10</v>
      </c>
      <c r="B27" s="355" t="s">
        <v>64</v>
      </c>
      <c r="C27" s="355" t="s">
        <v>12</v>
      </c>
      <c r="D27" s="355" t="s">
        <v>65</v>
      </c>
      <c r="E27" s="355" t="s">
        <v>66</v>
      </c>
      <c r="F27" s="356">
        <f t="shared" si="4"/>
        <v>247.36</v>
      </c>
      <c r="G27" s="355" t="s">
        <v>51</v>
      </c>
      <c r="H27" s="357">
        <v>71.44</v>
      </c>
      <c r="I27" s="308"/>
      <c r="J27" s="309">
        <v>0.26640000000000003</v>
      </c>
      <c r="K27" s="357">
        <f t="shared" si="5"/>
        <v>0</v>
      </c>
      <c r="L27" s="362">
        <f t="shared" si="6"/>
        <v>0</v>
      </c>
      <c r="M27" s="310" t="s">
        <v>8</v>
      </c>
      <c r="N27" s="310" t="s">
        <v>7</v>
      </c>
      <c r="O27" s="310" t="s">
        <v>17</v>
      </c>
      <c r="P27" s="311">
        <v>247.36</v>
      </c>
      <c r="Q27" s="312">
        <f t="shared" si="3"/>
        <v>0</v>
      </c>
    </row>
    <row r="28" spans="1:17" ht="22.5">
      <c r="A28" s="350" t="s">
        <v>6</v>
      </c>
      <c r="B28" s="351" t="s">
        <v>35</v>
      </c>
      <c r="C28" s="351" t="s">
        <v>8</v>
      </c>
      <c r="D28" s="351" t="s">
        <v>8</v>
      </c>
      <c r="E28" s="351" t="s">
        <v>67</v>
      </c>
      <c r="F28" s="351" t="s">
        <v>8</v>
      </c>
      <c r="G28" s="351" t="s">
        <v>8</v>
      </c>
      <c r="H28" s="351" t="s">
        <v>8</v>
      </c>
      <c r="I28" s="304"/>
      <c r="J28" s="309">
        <v>0.26640000000000003</v>
      </c>
      <c r="K28" s="351" t="s">
        <v>8</v>
      </c>
      <c r="L28" s="361">
        <f>ROUND(L29,2)+ROUND(L30,2)+ROUND(L31,2)+ROUND(L32,2)+ROUND(L33,2)+ROUND(L34,2)</f>
        <v>0</v>
      </c>
      <c r="M28" s="305" t="s">
        <v>8</v>
      </c>
      <c r="N28" s="305" t="s">
        <v>8</v>
      </c>
      <c r="O28" s="305" t="s">
        <v>8</v>
      </c>
      <c r="P28" s="306"/>
      <c r="Q28" s="313"/>
    </row>
    <row r="29" spans="1:17" ht="22.5">
      <c r="A29" s="354" t="s">
        <v>10</v>
      </c>
      <c r="B29" s="355" t="s">
        <v>68</v>
      </c>
      <c r="C29" s="355" t="s">
        <v>12</v>
      </c>
      <c r="D29" s="355" t="s">
        <v>69</v>
      </c>
      <c r="E29" s="355" t="s">
        <v>70</v>
      </c>
      <c r="F29" s="356">
        <f t="shared" ref="F29" si="7">P29</f>
        <v>94.02</v>
      </c>
      <c r="G29" s="355" t="s">
        <v>15</v>
      </c>
      <c r="H29" s="357">
        <v>38.270000000000003</v>
      </c>
      <c r="I29" s="308"/>
      <c r="J29" s="309">
        <v>0.26640000000000003</v>
      </c>
      <c r="K29" s="357">
        <f t="shared" ref="K29:K34" si="8">ROUND(I29,2)+(ROUND(I29,2)*J29)</f>
        <v>0</v>
      </c>
      <c r="L29" s="362">
        <f t="shared" ref="L29:L34" si="9">ROUND(Q29,2)</f>
        <v>0</v>
      </c>
      <c r="M29" s="310" t="s">
        <v>8</v>
      </c>
      <c r="N29" s="310" t="s">
        <v>7</v>
      </c>
      <c r="O29" s="310" t="s">
        <v>17</v>
      </c>
      <c r="P29" s="311">
        <v>94.02</v>
      </c>
      <c r="Q29" s="312">
        <f t="shared" si="3"/>
        <v>0</v>
      </c>
    </row>
    <row r="30" spans="1:17" ht="22.5">
      <c r="A30" s="354" t="s">
        <v>10</v>
      </c>
      <c r="B30" s="355" t="s">
        <v>71</v>
      </c>
      <c r="C30" s="355" t="s">
        <v>12</v>
      </c>
      <c r="D30" s="355" t="s">
        <v>72</v>
      </c>
      <c r="E30" s="355" t="str">
        <f>'MEMÓRIA DE CÁLCULO'!C34</f>
        <v>CONCRETAGEM DE SAPATA, FCK 30 MPA, COM USO DE BOMBA - LANÇAMENTO, ADENSAMENTO E ACABAMENTO. AF_01/2024</v>
      </c>
      <c r="F30" s="356">
        <f>'MEMÓRIA DE CÁLCULO'!F34</f>
        <v>32.549999999999997</v>
      </c>
      <c r="G30" s="355" t="s">
        <v>51</v>
      </c>
      <c r="H30" s="357">
        <v>878.58</v>
      </c>
      <c r="I30" s="308"/>
      <c r="J30" s="309">
        <v>0.26640000000000003</v>
      </c>
      <c r="K30" s="357">
        <f t="shared" si="8"/>
        <v>0</v>
      </c>
      <c r="L30" s="362">
        <f t="shared" si="9"/>
        <v>0</v>
      </c>
      <c r="M30" s="310" t="s">
        <v>8</v>
      </c>
      <c r="N30" s="310" t="s">
        <v>7</v>
      </c>
      <c r="O30" s="310" t="s">
        <v>17</v>
      </c>
      <c r="P30" s="311">
        <f>F30</f>
        <v>32.549999999999997</v>
      </c>
      <c r="Q30" s="312">
        <f t="shared" si="3"/>
        <v>0</v>
      </c>
    </row>
    <row r="31" spans="1:17" ht="22.5">
      <c r="A31" s="354" t="s">
        <v>10</v>
      </c>
      <c r="B31" s="355" t="s">
        <v>74</v>
      </c>
      <c r="C31" s="355" t="s">
        <v>12</v>
      </c>
      <c r="D31" s="355" t="s">
        <v>75</v>
      </c>
      <c r="E31" s="355" t="str">
        <f>'MEMÓRIA DE CÁLCULO'!C35</f>
        <v>FABRICAÇÃO, MONTAGEM E DESMONTAGEM DE FÔRMA PARA BLOCO DE COROAMENTO, EM MADEIRA SERRADA, E=25 MM, 4 UTILIZAÇÕES. AF_01/2024</v>
      </c>
      <c r="F31" s="356">
        <f>'MEMÓRIA DE CÁLCULO'!F35</f>
        <v>333.06</v>
      </c>
      <c r="G31" s="355" t="s">
        <v>15</v>
      </c>
      <c r="H31" s="357">
        <v>79.16</v>
      </c>
      <c r="I31" s="308"/>
      <c r="J31" s="309">
        <v>0.26640000000000003</v>
      </c>
      <c r="K31" s="357">
        <f t="shared" si="8"/>
        <v>0</v>
      </c>
      <c r="L31" s="362">
        <f t="shared" si="9"/>
        <v>0</v>
      </c>
      <c r="M31" s="310" t="s">
        <v>8</v>
      </c>
      <c r="N31" s="310" t="s">
        <v>7</v>
      </c>
      <c r="O31" s="310" t="s">
        <v>17</v>
      </c>
      <c r="P31" s="311">
        <f t="shared" ref="P31:P34" si="10">F31</f>
        <v>333.06</v>
      </c>
      <c r="Q31" s="312">
        <f t="shared" si="3"/>
        <v>0</v>
      </c>
    </row>
    <row r="32" spans="1:17" ht="22.5">
      <c r="A32" s="354" t="s">
        <v>10</v>
      </c>
      <c r="B32" s="355" t="s">
        <v>77</v>
      </c>
      <c r="C32" s="355" t="s">
        <v>12</v>
      </c>
      <c r="D32" s="355" t="s">
        <v>78</v>
      </c>
      <c r="E32" s="355" t="str">
        <f>'MEMÓRIA DE CÁLCULO'!C36</f>
        <v>ARMAÇÃO DE SAPATA ISOLADA, VIGA BALDRAME E SAPATA CORRIDA UTILIZANDO AÇO CA-50 DE 10 MM - MONTAGEM. AF_01/2024</v>
      </c>
      <c r="F32" s="356">
        <f>'MEMÓRIA DE CÁLCULO'!F36</f>
        <v>887.28</v>
      </c>
      <c r="G32" s="355" t="s">
        <v>80</v>
      </c>
      <c r="H32" s="357">
        <v>14.98</v>
      </c>
      <c r="I32" s="308"/>
      <c r="J32" s="309">
        <v>0.26640000000000003</v>
      </c>
      <c r="K32" s="357">
        <f t="shared" si="8"/>
        <v>0</v>
      </c>
      <c r="L32" s="362">
        <f>ROUND(Q32,2)</f>
        <v>0</v>
      </c>
      <c r="M32" s="310" t="s">
        <v>8</v>
      </c>
      <c r="N32" s="310" t="s">
        <v>7</v>
      </c>
      <c r="O32" s="310" t="s">
        <v>17</v>
      </c>
      <c r="P32" s="311">
        <f t="shared" si="10"/>
        <v>887.28</v>
      </c>
      <c r="Q32" s="312">
        <f t="shared" si="3"/>
        <v>0</v>
      </c>
    </row>
    <row r="33" spans="1:17" ht="22.5">
      <c r="A33" s="354" t="s">
        <v>10</v>
      </c>
      <c r="B33" s="355" t="s">
        <v>81</v>
      </c>
      <c r="C33" s="355" t="s">
        <v>12</v>
      </c>
      <c r="D33" s="355">
        <v>104917</v>
      </c>
      <c r="E33" s="355" t="str">
        <f>'MEMÓRIA DE CÁLCULO'!C37</f>
        <v>ARMAÇÃO DE SAPATA ISOLADA, VIGA BALDRAME E SAPATA CORRIDA UTILIZANDO AÇO CA-50 DE 6,3 MM - MONTAGEM. AF_01/2024</v>
      </c>
      <c r="F33" s="356">
        <f>'MEMÓRIA DE CÁLCULO'!F37</f>
        <v>977.55</v>
      </c>
      <c r="G33" s="355" t="s">
        <v>80</v>
      </c>
      <c r="H33" s="357">
        <v>17.75</v>
      </c>
      <c r="I33" s="308"/>
      <c r="J33" s="309">
        <v>0.26640000000000003</v>
      </c>
      <c r="K33" s="357">
        <f t="shared" si="8"/>
        <v>0</v>
      </c>
      <c r="L33" s="362">
        <f>ROUND(Q33,2)</f>
        <v>0</v>
      </c>
      <c r="M33" s="310" t="s">
        <v>8</v>
      </c>
      <c r="N33" s="310" t="s">
        <v>7</v>
      </c>
      <c r="O33" s="310" t="s">
        <v>17</v>
      </c>
      <c r="P33" s="311">
        <f t="shared" si="10"/>
        <v>977.55</v>
      </c>
      <c r="Q33" s="312">
        <f t="shared" si="3"/>
        <v>0</v>
      </c>
    </row>
    <row r="34" spans="1:17" ht="22.5">
      <c r="A34" s="354" t="s">
        <v>10</v>
      </c>
      <c r="B34" s="355" t="s">
        <v>82</v>
      </c>
      <c r="C34" s="355" t="s">
        <v>12</v>
      </c>
      <c r="D34" s="355" t="s">
        <v>83</v>
      </c>
      <c r="E34" s="355" t="str">
        <f>'MEMÓRIA DE CÁLCULO'!C38</f>
        <v>ARMAÇÃO DE BLOCO, SAPATA ISOLADA, VIGA BALDRAME E SAPATA CORRIDA UTILIZANDO AÇO CA-50 DE 12,5 MM - MONTAGEM. AF_01/2024</v>
      </c>
      <c r="F34" s="356">
        <f>'MEMÓRIA DE CÁLCULO'!F38</f>
        <v>40.28</v>
      </c>
      <c r="G34" s="355" t="s">
        <v>80</v>
      </c>
      <c r="H34" s="357">
        <v>12.76</v>
      </c>
      <c r="I34" s="308"/>
      <c r="J34" s="309">
        <v>0.26640000000000003</v>
      </c>
      <c r="K34" s="357">
        <f t="shared" si="8"/>
        <v>0</v>
      </c>
      <c r="L34" s="362">
        <f t="shared" si="9"/>
        <v>0</v>
      </c>
      <c r="M34" s="310" t="s">
        <v>8</v>
      </c>
      <c r="N34" s="310" t="s">
        <v>7</v>
      </c>
      <c r="O34" s="310" t="s">
        <v>17</v>
      </c>
      <c r="P34" s="311">
        <f t="shared" si="10"/>
        <v>40.28</v>
      </c>
      <c r="Q34" s="312">
        <f t="shared" si="3"/>
        <v>0</v>
      </c>
    </row>
    <row r="35" spans="1:17" ht="22.5">
      <c r="A35" s="350" t="s">
        <v>6</v>
      </c>
      <c r="B35" s="351" t="s">
        <v>39</v>
      </c>
      <c r="C35" s="351" t="s">
        <v>8</v>
      </c>
      <c r="D35" s="351" t="s">
        <v>8</v>
      </c>
      <c r="E35" s="351" t="s">
        <v>85</v>
      </c>
      <c r="F35" s="351" t="s">
        <v>8</v>
      </c>
      <c r="G35" s="351" t="s">
        <v>8</v>
      </c>
      <c r="H35" s="351" t="s">
        <v>8</v>
      </c>
      <c r="I35" s="304"/>
      <c r="J35" s="309">
        <v>0.26640000000000003</v>
      </c>
      <c r="K35" s="351" t="s">
        <v>8</v>
      </c>
      <c r="L35" s="361">
        <f>ROUND(L36,2)+ROUND(L37,2)+ROUND(L38,2)+ROUND(L39,2)+ROUND(L40,2)</f>
        <v>0</v>
      </c>
      <c r="M35" s="305" t="s">
        <v>8</v>
      </c>
      <c r="N35" s="305" t="s">
        <v>8</v>
      </c>
      <c r="O35" s="305" t="s">
        <v>8</v>
      </c>
      <c r="P35" s="306"/>
      <c r="Q35" s="313"/>
    </row>
    <row r="36" spans="1:17" ht="33.75">
      <c r="A36" s="354" t="s">
        <v>10</v>
      </c>
      <c r="B36" s="355" t="s">
        <v>86</v>
      </c>
      <c r="C36" s="355" t="s">
        <v>12</v>
      </c>
      <c r="D36" s="355" t="s">
        <v>87</v>
      </c>
      <c r="E36" s="355" t="s">
        <v>88</v>
      </c>
      <c r="F36" s="356">
        <f>P36</f>
        <v>605.94000000000005</v>
      </c>
      <c r="G36" s="355" t="s">
        <v>15</v>
      </c>
      <c r="H36" s="357">
        <v>54.42</v>
      </c>
      <c r="I36" s="308"/>
      <c r="J36" s="309">
        <v>0.26640000000000003</v>
      </c>
      <c r="K36" s="357">
        <f>ROUND(I36,2)+(ROUND(I36,2)*J36)</f>
        <v>0</v>
      </c>
      <c r="L36" s="362">
        <f>ROUND(Q36,2)</f>
        <v>0</v>
      </c>
      <c r="M36" s="310" t="s">
        <v>8</v>
      </c>
      <c r="N36" s="310" t="s">
        <v>7</v>
      </c>
      <c r="O36" s="310" t="s">
        <v>17</v>
      </c>
      <c r="P36" s="311">
        <v>605.94000000000005</v>
      </c>
      <c r="Q36" s="312">
        <f t="shared" si="3"/>
        <v>0</v>
      </c>
    </row>
    <row r="37" spans="1:17" ht="22.5">
      <c r="A37" s="354" t="s">
        <v>10</v>
      </c>
      <c r="B37" s="355" t="s">
        <v>89</v>
      </c>
      <c r="C37" s="355" t="s">
        <v>12</v>
      </c>
      <c r="D37" s="355" t="s">
        <v>90</v>
      </c>
      <c r="E37" s="355" t="s">
        <v>91</v>
      </c>
      <c r="F37" s="356">
        <f>P37</f>
        <v>1560.82</v>
      </c>
      <c r="G37" s="355" t="s">
        <v>80</v>
      </c>
      <c r="H37" s="357">
        <v>13.27</v>
      </c>
      <c r="I37" s="308"/>
      <c r="J37" s="309">
        <v>0.26640000000000003</v>
      </c>
      <c r="K37" s="357">
        <f>ROUND(I37,2)+(ROUND(I37,2)*J37)</f>
        <v>0</v>
      </c>
      <c r="L37" s="362">
        <f>ROUND(Q37,2)</f>
        <v>0</v>
      </c>
      <c r="M37" s="310" t="s">
        <v>8</v>
      </c>
      <c r="N37" s="310" t="s">
        <v>7</v>
      </c>
      <c r="O37" s="310" t="s">
        <v>17</v>
      </c>
      <c r="P37" s="311">
        <v>1560.82</v>
      </c>
      <c r="Q37" s="312">
        <f t="shared" si="3"/>
        <v>0</v>
      </c>
    </row>
    <row r="38" spans="1:17" ht="22.5">
      <c r="A38" s="354" t="s">
        <v>10</v>
      </c>
      <c r="B38" s="355" t="s">
        <v>92</v>
      </c>
      <c r="C38" s="355" t="s">
        <v>12</v>
      </c>
      <c r="D38" s="355" t="s">
        <v>93</v>
      </c>
      <c r="E38" s="355" t="s">
        <v>94</v>
      </c>
      <c r="F38" s="356">
        <f>P38</f>
        <v>46.94</v>
      </c>
      <c r="G38" s="355" t="s">
        <v>80</v>
      </c>
      <c r="H38" s="357">
        <v>11.2</v>
      </c>
      <c r="I38" s="308"/>
      <c r="J38" s="309">
        <v>0.26640000000000003</v>
      </c>
      <c r="K38" s="357">
        <f>ROUND(I38,2)+(ROUND(I38,2)*J38)</f>
        <v>0</v>
      </c>
      <c r="L38" s="362">
        <f>ROUND(Q38,2)</f>
        <v>0</v>
      </c>
      <c r="M38" s="310" t="s">
        <v>8</v>
      </c>
      <c r="N38" s="310" t="s">
        <v>7</v>
      </c>
      <c r="O38" s="310" t="s">
        <v>17</v>
      </c>
      <c r="P38" s="311">
        <v>46.94</v>
      </c>
      <c r="Q38" s="312">
        <f t="shared" si="3"/>
        <v>0</v>
      </c>
    </row>
    <row r="39" spans="1:17" ht="22.5">
      <c r="A39" s="354" t="s">
        <v>10</v>
      </c>
      <c r="B39" s="355" t="s">
        <v>95</v>
      </c>
      <c r="C39" s="355" t="s">
        <v>12</v>
      </c>
      <c r="D39" s="355" t="s">
        <v>96</v>
      </c>
      <c r="E39" s="355" t="s">
        <v>97</v>
      </c>
      <c r="F39" s="356">
        <f>P39</f>
        <v>880.4</v>
      </c>
      <c r="G39" s="355" t="s">
        <v>80</v>
      </c>
      <c r="H39" s="357">
        <v>16.149999999999999</v>
      </c>
      <c r="I39" s="308"/>
      <c r="J39" s="309">
        <v>0.26640000000000003</v>
      </c>
      <c r="K39" s="357">
        <f>ROUND(I39,2)+(ROUND(I39,2)*J39)</f>
        <v>0</v>
      </c>
      <c r="L39" s="362">
        <f>ROUND(Q39,2)</f>
        <v>0</v>
      </c>
      <c r="M39" s="310" t="s">
        <v>8</v>
      </c>
      <c r="N39" s="310" t="s">
        <v>7</v>
      </c>
      <c r="O39" s="310" t="s">
        <v>17</v>
      </c>
      <c r="P39" s="311">
        <v>880.4</v>
      </c>
      <c r="Q39" s="312">
        <f t="shared" si="3"/>
        <v>0</v>
      </c>
    </row>
    <row r="40" spans="1:17" ht="22.5">
      <c r="A40" s="354" t="s">
        <v>10</v>
      </c>
      <c r="B40" s="355" t="s">
        <v>98</v>
      </c>
      <c r="C40" s="355" t="s">
        <v>12</v>
      </c>
      <c r="D40" s="355" t="s">
        <v>99</v>
      </c>
      <c r="E40" s="355" t="s">
        <v>100</v>
      </c>
      <c r="F40" s="356">
        <f>P40</f>
        <v>29.76</v>
      </c>
      <c r="G40" s="355" t="s">
        <v>51</v>
      </c>
      <c r="H40" s="357">
        <v>757.9</v>
      </c>
      <c r="I40" s="308"/>
      <c r="J40" s="309">
        <v>0.26640000000000003</v>
      </c>
      <c r="K40" s="357">
        <f>ROUND(I40,2)+(ROUND(I40,2)*J40)</f>
        <v>0</v>
      </c>
      <c r="L40" s="362">
        <f>ROUND(Q40,2)</f>
        <v>0</v>
      </c>
      <c r="M40" s="310" t="s">
        <v>8</v>
      </c>
      <c r="N40" s="310" t="s">
        <v>7</v>
      </c>
      <c r="O40" s="310" t="s">
        <v>17</v>
      </c>
      <c r="P40" s="311">
        <v>29.76</v>
      </c>
      <c r="Q40" s="312">
        <f t="shared" si="3"/>
        <v>0</v>
      </c>
    </row>
    <row r="41" spans="1:17" ht="22.5">
      <c r="A41" s="350" t="s">
        <v>6</v>
      </c>
      <c r="B41" s="351" t="s">
        <v>42</v>
      </c>
      <c r="C41" s="351" t="s">
        <v>8</v>
      </c>
      <c r="D41" s="351" t="s">
        <v>8</v>
      </c>
      <c r="E41" s="351" t="s">
        <v>101</v>
      </c>
      <c r="F41" s="351" t="s">
        <v>8</v>
      </c>
      <c r="G41" s="351" t="s">
        <v>8</v>
      </c>
      <c r="H41" s="351" t="s">
        <v>8</v>
      </c>
      <c r="I41" s="304"/>
      <c r="J41" s="309">
        <v>0.26640000000000003</v>
      </c>
      <c r="K41" s="351" t="s">
        <v>8</v>
      </c>
      <c r="L41" s="361">
        <f>ROUND(L42,2)+ROUND(L43,2)+ROUND(L44,2)+ROUND(L45,2)+ROUND(L46,2)+ROUND(L47,2)+ROUND(L48,2)+ROUND(L49,2)+ROUND(L50,2)+ROUND(L51,2)</f>
        <v>0</v>
      </c>
      <c r="M41" s="305" t="s">
        <v>8</v>
      </c>
      <c r="N41" s="305" t="s">
        <v>8</v>
      </c>
      <c r="O41" s="305" t="s">
        <v>8</v>
      </c>
      <c r="P41" s="306"/>
      <c r="Q41" s="313"/>
    </row>
    <row r="42" spans="1:17" ht="22.5">
      <c r="A42" s="354" t="s">
        <v>10</v>
      </c>
      <c r="B42" s="355" t="s">
        <v>102</v>
      </c>
      <c r="C42" s="355" t="s">
        <v>12</v>
      </c>
      <c r="D42" s="355" t="s">
        <v>69</v>
      </c>
      <c r="E42" s="355" t="s">
        <v>70</v>
      </c>
      <c r="F42" s="356">
        <f t="shared" ref="F42:F51" si="11">P42</f>
        <v>191</v>
      </c>
      <c r="G42" s="355" t="s">
        <v>15</v>
      </c>
      <c r="H42" s="357">
        <v>38.270000000000003</v>
      </c>
      <c r="I42" s="308"/>
      <c r="J42" s="309">
        <v>0.26640000000000003</v>
      </c>
      <c r="K42" s="357">
        <f t="shared" ref="K42:K51" si="12">ROUND(I42,2)+(ROUND(I42,2)*J42)</f>
        <v>0</v>
      </c>
      <c r="L42" s="362">
        <f t="shared" ref="L42:L51" si="13">ROUND(Q42,2)</f>
        <v>0</v>
      </c>
      <c r="M42" s="310" t="s">
        <v>8</v>
      </c>
      <c r="N42" s="310" t="s">
        <v>7</v>
      </c>
      <c r="O42" s="310" t="s">
        <v>17</v>
      </c>
      <c r="P42" s="311">
        <v>191</v>
      </c>
      <c r="Q42" s="312">
        <f t="shared" si="3"/>
        <v>0</v>
      </c>
    </row>
    <row r="43" spans="1:17" ht="33.75">
      <c r="A43" s="354" t="s">
        <v>10</v>
      </c>
      <c r="B43" s="355" t="s">
        <v>103</v>
      </c>
      <c r="C43" s="355" t="s">
        <v>12</v>
      </c>
      <c r="D43" s="355" t="s">
        <v>87</v>
      </c>
      <c r="E43" s="355" t="s">
        <v>88</v>
      </c>
      <c r="F43" s="356">
        <f t="shared" si="11"/>
        <v>1673.1</v>
      </c>
      <c r="G43" s="355" t="s">
        <v>15</v>
      </c>
      <c r="H43" s="357">
        <v>54.42</v>
      </c>
      <c r="I43" s="308"/>
      <c r="J43" s="309">
        <v>0.26640000000000003</v>
      </c>
      <c r="K43" s="357">
        <f t="shared" si="12"/>
        <v>0</v>
      </c>
      <c r="L43" s="362">
        <f t="shared" si="13"/>
        <v>0</v>
      </c>
      <c r="M43" s="310" t="s">
        <v>8</v>
      </c>
      <c r="N43" s="310" t="s">
        <v>7</v>
      </c>
      <c r="O43" s="310" t="s">
        <v>17</v>
      </c>
      <c r="P43" s="311">
        <v>1673.1</v>
      </c>
      <c r="Q43" s="312">
        <f t="shared" si="3"/>
        <v>0</v>
      </c>
    </row>
    <row r="44" spans="1:17" ht="22.5">
      <c r="A44" s="354" t="s">
        <v>10</v>
      </c>
      <c r="B44" s="355" t="s">
        <v>104</v>
      </c>
      <c r="C44" s="355" t="s">
        <v>12</v>
      </c>
      <c r="D44" s="355" t="s">
        <v>105</v>
      </c>
      <c r="E44" s="355" t="s">
        <v>106</v>
      </c>
      <c r="F44" s="356">
        <f t="shared" si="11"/>
        <v>23.7</v>
      </c>
      <c r="G44" s="355" t="s">
        <v>80</v>
      </c>
      <c r="H44" s="357">
        <v>15.49</v>
      </c>
      <c r="I44" s="308"/>
      <c r="J44" s="309">
        <v>0.26640000000000003</v>
      </c>
      <c r="K44" s="357">
        <f t="shared" si="12"/>
        <v>0</v>
      </c>
      <c r="L44" s="362">
        <f t="shared" si="13"/>
        <v>0</v>
      </c>
      <c r="M44" s="310" t="s">
        <v>8</v>
      </c>
      <c r="N44" s="310" t="s">
        <v>7</v>
      </c>
      <c r="O44" s="310" t="s">
        <v>17</v>
      </c>
      <c r="P44" s="311">
        <v>23.7</v>
      </c>
      <c r="Q44" s="312">
        <f t="shared" si="3"/>
        <v>0</v>
      </c>
    </row>
    <row r="45" spans="1:17" ht="22.5">
      <c r="A45" s="354" t="s">
        <v>10</v>
      </c>
      <c r="B45" s="355" t="s">
        <v>107</v>
      </c>
      <c r="C45" s="355" t="s">
        <v>12</v>
      </c>
      <c r="D45" s="355" t="s">
        <v>108</v>
      </c>
      <c r="E45" s="355" t="s">
        <v>109</v>
      </c>
      <c r="F45" s="356">
        <f t="shared" si="11"/>
        <v>2752.7</v>
      </c>
      <c r="G45" s="355" t="s">
        <v>80</v>
      </c>
      <c r="H45" s="357">
        <v>14.75</v>
      </c>
      <c r="I45" s="308"/>
      <c r="J45" s="309">
        <v>0.26640000000000003</v>
      </c>
      <c r="K45" s="357">
        <f t="shared" si="12"/>
        <v>0</v>
      </c>
      <c r="L45" s="362">
        <f t="shared" si="13"/>
        <v>0</v>
      </c>
      <c r="M45" s="310" t="s">
        <v>8</v>
      </c>
      <c r="N45" s="310" t="s">
        <v>7</v>
      </c>
      <c r="O45" s="310" t="s">
        <v>17</v>
      </c>
      <c r="P45" s="311">
        <v>2752.7</v>
      </c>
      <c r="Q45" s="312">
        <f t="shared" si="3"/>
        <v>0</v>
      </c>
    </row>
    <row r="46" spans="1:17" ht="22.5">
      <c r="A46" s="354" t="s">
        <v>10</v>
      </c>
      <c r="B46" s="355" t="s">
        <v>110</v>
      </c>
      <c r="C46" s="355" t="s">
        <v>12</v>
      </c>
      <c r="D46" s="355" t="s">
        <v>90</v>
      </c>
      <c r="E46" s="355" t="s">
        <v>91</v>
      </c>
      <c r="F46" s="356">
        <f t="shared" si="11"/>
        <v>573.70000000000005</v>
      </c>
      <c r="G46" s="355" t="s">
        <v>80</v>
      </c>
      <c r="H46" s="357">
        <v>13.27</v>
      </c>
      <c r="I46" s="308"/>
      <c r="J46" s="309">
        <v>0.26640000000000003</v>
      </c>
      <c r="K46" s="357">
        <f t="shared" si="12"/>
        <v>0</v>
      </c>
      <c r="L46" s="362">
        <f t="shared" si="13"/>
        <v>0</v>
      </c>
      <c r="M46" s="310" t="s">
        <v>8</v>
      </c>
      <c r="N46" s="310" t="s">
        <v>7</v>
      </c>
      <c r="O46" s="310" t="s">
        <v>17</v>
      </c>
      <c r="P46" s="311">
        <v>573.70000000000005</v>
      </c>
      <c r="Q46" s="312">
        <f t="shared" si="3"/>
        <v>0</v>
      </c>
    </row>
    <row r="47" spans="1:17" ht="22.5">
      <c r="A47" s="354" t="s">
        <v>10</v>
      </c>
      <c r="B47" s="355" t="s">
        <v>111</v>
      </c>
      <c r="C47" s="355" t="s">
        <v>12</v>
      </c>
      <c r="D47" s="355" t="s">
        <v>93</v>
      </c>
      <c r="E47" s="355" t="s">
        <v>94</v>
      </c>
      <c r="F47" s="356">
        <f t="shared" si="11"/>
        <v>876.4</v>
      </c>
      <c r="G47" s="355" t="s">
        <v>80</v>
      </c>
      <c r="H47" s="357">
        <v>11.2</v>
      </c>
      <c r="I47" s="308"/>
      <c r="J47" s="309">
        <v>0.26640000000000003</v>
      </c>
      <c r="K47" s="357">
        <f t="shared" si="12"/>
        <v>0</v>
      </c>
      <c r="L47" s="362">
        <f t="shared" si="13"/>
        <v>0</v>
      </c>
      <c r="M47" s="310" t="s">
        <v>8</v>
      </c>
      <c r="N47" s="310" t="s">
        <v>7</v>
      </c>
      <c r="O47" s="310" t="s">
        <v>17</v>
      </c>
      <c r="P47" s="311">
        <v>876.4</v>
      </c>
      <c r="Q47" s="312">
        <f t="shared" si="3"/>
        <v>0</v>
      </c>
    </row>
    <row r="48" spans="1:17" ht="22.5">
      <c r="A48" s="354" t="s">
        <v>10</v>
      </c>
      <c r="B48" s="355" t="s">
        <v>112</v>
      </c>
      <c r="C48" s="355" t="s">
        <v>12</v>
      </c>
      <c r="D48" s="355" t="s">
        <v>113</v>
      </c>
      <c r="E48" s="355" t="s">
        <v>114</v>
      </c>
      <c r="F48" s="356">
        <f t="shared" si="11"/>
        <v>385.1</v>
      </c>
      <c r="G48" s="355" t="s">
        <v>80</v>
      </c>
      <c r="H48" s="357">
        <v>10.91</v>
      </c>
      <c r="I48" s="308"/>
      <c r="J48" s="309">
        <v>0.26640000000000003</v>
      </c>
      <c r="K48" s="357">
        <f t="shared" si="12"/>
        <v>0</v>
      </c>
      <c r="L48" s="362">
        <f t="shared" si="13"/>
        <v>0</v>
      </c>
      <c r="M48" s="310" t="s">
        <v>8</v>
      </c>
      <c r="N48" s="310" t="s">
        <v>7</v>
      </c>
      <c r="O48" s="310" t="s">
        <v>17</v>
      </c>
      <c r="P48" s="311">
        <v>385.1</v>
      </c>
      <c r="Q48" s="312">
        <f t="shared" si="3"/>
        <v>0</v>
      </c>
    </row>
    <row r="49" spans="1:17" ht="22.5">
      <c r="A49" s="354" t="s">
        <v>10</v>
      </c>
      <c r="B49" s="355" t="s">
        <v>115</v>
      </c>
      <c r="C49" s="355" t="s">
        <v>12</v>
      </c>
      <c r="D49" s="355" t="s">
        <v>116</v>
      </c>
      <c r="E49" s="355" t="s">
        <v>117</v>
      </c>
      <c r="F49" s="356">
        <f t="shared" si="11"/>
        <v>122.6</v>
      </c>
      <c r="G49" s="355" t="s">
        <v>80</v>
      </c>
      <c r="H49" s="357">
        <v>12.47</v>
      </c>
      <c r="I49" s="308"/>
      <c r="J49" s="309">
        <v>0.26640000000000003</v>
      </c>
      <c r="K49" s="357">
        <f t="shared" si="12"/>
        <v>0</v>
      </c>
      <c r="L49" s="362">
        <f t="shared" si="13"/>
        <v>0</v>
      </c>
      <c r="M49" s="310" t="s">
        <v>8</v>
      </c>
      <c r="N49" s="310" t="s">
        <v>7</v>
      </c>
      <c r="O49" s="310" t="s">
        <v>17</v>
      </c>
      <c r="P49" s="311">
        <v>122.6</v>
      </c>
      <c r="Q49" s="312">
        <f t="shared" si="3"/>
        <v>0</v>
      </c>
    </row>
    <row r="50" spans="1:17" ht="22.5">
      <c r="A50" s="354" t="s">
        <v>10</v>
      </c>
      <c r="B50" s="355" t="s">
        <v>118</v>
      </c>
      <c r="C50" s="355" t="s">
        <v>12</v>
      </c>
      <c r="D50" s="355" t="s">
        <v>96</v>
      </c>
      <c r="E50" s="355" t="s">
        <v>97</v>
      </c>
      <c r="F50" s="356">
        <f t="shared" si="11"/>
        <v>1746.5</v>
      </c>
      <c r="G50" s="355" t="s">
        <v>80</v>
      </c>
      <c r="H50" s="357">
        <v>16.149999999999999</v>
      </c>
      <c r="I50" s="308"/>
      <c r="J50" s="309">
        <v>0.26640000000000003</v>
      </c>
      <c r="K50" s="357">
        <f t="shared" si="12"/>
        <v>0</v>
      </c>
      <c r="L50" s="362">
        <f t="shared" si="13"/>
        <v>0</v>
      </c>
      <c r="M50" s="310" t="s">
        <v>8</v>
      </c>
      <c r="N50" s="310" t="s">
        <v>7</v>
      </c>
      <c r="O50" s="310" t="s">
        <v>17</v>
      </c>
      <c r="P50" s="311">
        <v>1746.5</v>
      </c>
      <c r="Q50" s="312">
        <f t="shared" si="3"/>
        <v>0</v>
      </c>
    </row>
    <row r="51" spans="1:17" ht="22.5">
      <c r="A51" s="354" t="s">
        <v>10</v>
      </c>
      <c r="B51" s="355" t="s">
        <v>119</v>
      </c>
      <c r="C51" s="355" t="s">
        <v>12</v>
      </c>
      <c r="D51" s="355" t="s">
        <v>120</v>
      </c>
      <c r="E51" s="355" t="s">
        <v>121</v>
      </c>
      <c r="F51" s="356">
        <f t="shared" si="11"/>
        <v>108.4</v>
      </c>
      <c r="G51" s="355" t="s">
        <v>51</v>
      </c>
      <c r="H51" s="357">
        <v>758.64</v>
      </c>
      <c r="I51" s="308"/>
      <c r="J51" s="309">
        <v>0.26640000000000003</v>
      </c>
      <c r="K51" s="357">
        <f t="shared" si="12"/>
        <v>0</v>
      </c>
      <c r="L51" s="362">
        <f t="shared" si="13"/>
        <v>0</v>
      </c>
      <c r="M51" s="310" t="s">
        <v>8</v>
      </c>
      <c r="N51" s="310" t="s">
        <v>7</v>
      </c>
      <c r="O51" s="310" t="s">
        <v>17</v>
      </c>
      <c r="P51" s="311">
        <v>108.4</v>
      </c>
      <c r="Q51" s="312">
        <f t="shared" si="3"/>
        <v>0</v>
      </c>
    </row>
    <row r="52" spans="1:17" ht="22.5">
      <c r="A52" s="350" t="s">
        <v>6</v>
      </c>
      <c r="B52" s="351" t="s">
        <v>122</v>
      </c>
      <c r="C52" s="351" t="s">
        <v>8</v>
      </c>
      <c r="D52" s="351" t="s">
        <v>8</v>
      </c>
      <c r="E52" s="351" t="s">
        <v>123</v>
      </c>
      <c r="F52" s="351" t="s">
        <v>8</v>
      </c>
      <c r="G52" s="351" t="s">
        <v>8</v>
      </c>
      <c r="H52" s="351" t="s">
        <v>8</v>
      </c>
      <c r="I52" s="304"/>
      <c r="J52" s="309">
        <v>0.26640000000000003</v>
      </c>
      <c r="K52" s="351" t="s">
        <v>8</v>
      </c>
      <c r="L52" s="361">
        <f>ROUND(L53,2)+ROUND(L54,2)+ROUND(L55,2)+ROUND(L56,2)+ROUND(L57,2)+ROUND(L58,2)</f>
        <v>0</v>
      </c>
      <c r="M52" s="305" t="s">
        <v>8</v>
      </c>
      <c r="N52" s="305" t="s">
        <v>8</v>
      </c>
      <c r="O52" s="305" t="s">
        <v>8</v>
      </c>
      <c r="P52" s="306"/>
      <c r="Q52" s="313"/>
    </row>
    <row r="53" spans="1:17" ht="11.25">
      <c r="A53" s="354" t="s">
        <v>10</v>
      </c>
      <c r="B53" s="355" t="s">
        <v>124</v>
      </c>
      <c r="C53" s="355" t="s">
        <v>12</v>
      </c>
      <c r="D53" s="355" t="s">
        <v>125</v>
      </c>
      <c r="E53" s="355" t="s">
        <v>126</v>
      </c>
      <c r="F53" s="356">
        <f t="shared" ref="F53:F58" si="14">P53</f>
        <v>43.7</v>
      </c>
      <c r="G53" s="355" t="s">
        <v>31</v>
      </c>
      <c r="H53" s="357">
        <v>28.73</v>
      </c>
      <c r="I53" s="308"/>
      <c r="J53" s="309">
        <v>0.26640000000000003</v>
      </c>
      <c r="K53" s="357">
        <f t="shared" ref="K53:K58" si="15">ROUND(I53,2)+(ROUND(I53,2)*J53)</f>
        <v>0</v>
      </c>
      <c r="L53" s="362">
        <f t="shared" ref="L53:L58" si="16">ROUND(Q53,2)</f>
        <v>0</v>
      </c>
      <c r="M53" s="310" t="s">
        <v>8</v>
      </c>
      <c r="N53" s="310" t="s">
        <v>7</v>
      </c>
      <c r="O53" s="310" t="s">
        <v>17</v>
      </c>
      <c r="P53" s="311">
        <v>43.7</v>
      </c>
      <c r="Q53" s="312">
        <f t="shared" si="3"/>
        <v>0</v>
      </c>
    </row>
    <row r="54" spans="1:17" ht="11.25">
      <c r="A54" s="354" t="s">
        <v>10</v>
      </c>
      <c r="B54" s="355" t="s">
        <v>127</v>
      </c>
      <c r="C54" s="355" t="s">
        <v>12</v>
      </c>
      <c r="D54" s="355" t="s">
        <v>128</v>
      </c>
      <c r="E54" s="355" t="s">
        <v>129</v>
      </c>
      <c r="F54" s="356">
        <f t="shared" si="14"/>
        <v>8.9</v>
      </c>
      <c r="G54" s="355" t="s">
        <v>31</v>
      </c>
      <c r="H54" s="357">
        <v>76.39</v>
      </c>
      <c r="I54" s="308"/>
      <c r="J54" s="309">
        <v>0.26640000000000003</v>
      </c>
      <c r="K54" s="357">
        <f t="shared" si="15"/>
        <v>0</v>
      </c>
      <c r="L54" s="362">
        <f t="shared" si="16"/>
        <v>0</v>
      </c>
      <c r="M54" s="310" t="s">
        <v>8</v>
      </c>
      <c r="N54" s="310" t="s">
        <v>7</v>
      </c>
      <c r="O54" s="310" t="s">
        <v>17</v>
      </c>
      <c r="P54" s="311">
        <v>8.9</v>
      </c>
      <c r="Q54" s="312">
        <f t="shared" si="3"/>
        <v>0</v>
      </c>
    </row>
    <row r="55" spans="1:17" ht="11.25">
      <c r="A55" s="354" t="s">
        <v>10</v>
      </c>
      <c r="B55" s="355" t="s">
        <v>130</v>
      </c>
      <c r="C55" s="355" t="s">
        <v>12</v>
      </c>
      <c r="D55" s="355" t="s">
        <v>128</v>
      </c>
      <c r="E55" s="355" t="s">
        <v>129</v>
      </c>
      <c r="F55" s="356">
        <f t="shared" si="14"/>
        <v>9.4</v>
      </c>
      <c r="G55" s="355" t="s">
        <v>31</v>
      </c>
      <c r="H55" s="357">
        <v>76.39</v>
      </c>
      <c r="I55" s="308"/>
      <c r="J55" s="309">
        <v>0.26640000000000003</v>
      </c>
      <c r="K55" s="357">
        <f t="shared" si="15"/>
        <v>0</v>
      </c>
      <c r="L55" s="362">
        <f t="shared" si="16"/>
        <v>0</v>
      </c>
      <c r="M55" s="310" t="s">
        <v>8</v>
      </c>
      <c r="N55" s="310" t="s">
        <v>7</v>
      </c>
      <c r="O55" s="310" t="s">
        <v>17</v>
      </c>
      <c r="P55" s="311">
        <v>9.4</v>
      </c>
      <c r="Q55" s="312">
        <f t="shared" si="3"/>
        <v>0</v>
      </c>
    </row>
    <row r="56" spans="1:17" ht="11.25">
      <c r="A56" s="354" t="s">
        <v>10</v>
      </c>
      <c r="B56" s="355" t="s">
        <v>131</v>
      </c>
      <c r="C56" s="355" t="s">
        <v>12</v>
      </c>
      <c r="D56" s="355" t="s">
        <v>125</v>
      </c>
      <c r="E56" s="355" t="s">
        <v>126</v>
      </c>
      <c r="F56" s="356">
        <f t="shared" si="14"/>
        <v>7</v>
      </c>
      <c r="G56" s="355" t="s">
        <v>31</v>
      </c>
      <c r="H56" s="357">
        <v>28.73</v>
      </c>
      <c r="I56" s="308"/>
      <c r="J56" s="309">
        <v>0.26640000000000003</v>
      </c>
      <c r="K56" s="357">
        <f t="shared" si="15"/>
        <v>0</v>
      </c>
      <c r="L56" s="362">
        <f t="shared" si="16"/>
        <v>0</v>
      </c>
      <c r="M56" s="310" t="s">
        <v>8</v>
      </c>
      <c r="N56" s="310" t="s">
        <v>7</v>
      </c>
      <c r="O56" s="310" t="s">
        <v>17</v>
      </c>
      <c r="P56" s="311">
        <v>7</v>
      </c>
      <c r="Q56" s="312">
        <f t="shared" si="3"/>
        <v>0</v>
      </c>
    </row>
    <row r="57" spans="1:17" ht="11.25">
      <c r="A57" s="354" t="s">
        <v>10</v>
      </c>
      <c r="B57" s="355" t="s">
        <v>132</v>
      </c>
      <c r="C57" s="355" t="s">
        <v>12</v>
      </c>
      <c r="D57" s="355" t="s">
        <v>133</v>
      </c>
      <c r="E57" s="355" t="s">
        <v>134</v>
      </c>
      <c r="F57" s="356">
        <f t="shared" si="14"/>
        <v>122.7</v>
      </c>
      <c r="G57" s="355" t="s">
        <v>31</v>
      </c>
      <c r="H57" s="357">
        <v>57.18</v>
      </c>
      <c r="I57" s="308"/>
      <c r="J57" s="309">
        <v>0.26640000000000003</v>
      </c>
      <c r="K57" s="357">
        <f t="shared" si="15"/>
        <v>0</v>
      </c>
      <c r="L57" s="362">
        <f t="shared" si="16"/>
        <v>0</v>
      </c>
      <c r="M57" s="310" t="s">
        <v>8</v>
      </c>
      <c r="N57" s="310" t="s">
        <v>7</v>
      </c>
      <c r="O57" s="310" t="s">
        <v>17</v>
      </c>
      <c r="P57" s="311">
        <v>122.7</v>
      </c>
      <c r="Q57" s="312">
        <f t="shared" si="3"/>
        <v>0</v>
      </c>
    </row>
    <row r="58" spans="1:17" ht="11.25">
      <c r="A58" s="354" t="s">
        <v>10</v>
      </c>
      <c r="B58" s="355" t="s">
        <v>135</v>
      </c>
      <c r="C58" s="355" t="s">
        <v>12</v>
      </c>
      <c r="D58" s="355" t="s">
        <v>136</v>
      </c>
      <c r="E58" s="355" t="s">
        <v>137</v>
      </c>
      <c r="F58" s="356">
        <f t="shared" si="14"/>
        <v>16.600000000000001</v>
      </c>
      <c r="G58" s="355" t="s">
        <v>31</v>
      </c>
      <c r="H58" s="357">
        <v>27.98</v>
      </c>
      <c r="I58" s="308"/>
      <c r="J58" s="309">
        <v>0.26640000000000003</v>
      </c>
      <c r="K58" s="357">
        <f t="shared" si="15"/>
        <v>0</v>
      </c>
      <c r="L58" s="362">
        <f t="shared" si="16"/>
        <v>0</v>
      </c>
      <c r="M58" s="310" t="s">
        <v>8</v>
      </c>
      <c r="N58" s="310" t="s">
        <v>7</v>
      </c>
      <c r="O58" s="310" t="s">
        <v>17</v>
      </c>
      <c r="P58" s="311">
        <v>16.600000000000001</v>
      </c>
      <c r="Q58" s="312">
        <f t="shared" si="3"/>
        <v>0</v>
      </c>
    </row>
    <row r="59" spans="1:17" ht="22.5">
      <c r="A59" s="350" t="s">
        <v>6</v>
      </c>
      <c r="B59" s="351" t="s">
        <v>138</v>
      </c>
      <c r="C59" s="351" t="s">
        <v>8</v>
      </c>
      <c r="D59" s="351" t="s">
        <v>8</v>
      </c>
      <c r="E59" s="351" t="s">
        <v>139</v>
      </c>
      <c r="F59" s="351" t="s">
        <v>8</v>
      </c>
      <c r="G59" s="351" t="s">
        <v>8</v>
      </c>
      <c r="H59" s="351" t="s">
        <v>8</v>
      </c>
      <c r="I59" s="304"/>
      <c r="J59" s="309">
        <v>0.26640000000000003</v>
      </c>
      <c r="K59" s="351" t="s">
        <v>8</v>
      </c>
      <c r="L59" s="361">
        <f>ROUND(L60,2)+ROUND(L61,2)+ROUND(L62,2)+ROUND(L63,2)+ROUND(L64,2)+ROUND(L65,2)+ROUND(L66,2)</f>
        <v>0</v>
      </c>
      <c r="M59" s="305" t="s">
        <v>8</v>
      </c>
      <c r="N59" s="305" t="s">
        <v>8</v>
      </c>
      <c r="O59" s="305" t="s">
        <v>8</v>
      </c>
      <c r="P59" s="306"/>
      <c r="Q59" s="312"/>
    </row>
    <row r="60" spans="1:17" ht="22.5">
      <c r="A60" s="354" t="s">
        <v>10</v>
      </c>
      <c r="B60" s="355" t="s">
        <v>140</v>
      </c>
      <c r="C60" s="355" t="s">
        <v>12</v>
      </c>
      <c r="D60" s="355" t="s">
        <v>141</v>
      </c>
      <c r="E60" s="355" t="s">
        <v>142</v>
      </c>
      <c r="F60" s="356">
        <f t="shared" ref="F60:F66" si="17">P60</f>
        <v>37.799999999999997</v>
      </c>
      <c r="G60" s="355" t="s">
        <v>15</v>
      </c>
      <c r="H60" s="357">
        <v>56.64</v>
      </c>
      <c r="I60" s="308"/>
      <c r="J60" s="309">
        <v>0.26640000000000003</v>
      </c>
      <c r="K60" s="357">
        <f t="shared" ref="K60:K66" si="18">ROUND(I60,2)+(ROUND(I60,2)*J60)</f>
        <v>0</v>
      </c>
      <c r="L60" s="362">
        <f t="shared" ref="L60:L66" si="19">ROUND(Q60,2)</f>
        <v>0</v>
      </c>
      <c r="M60" s="310" t="s">
        <v>8</v>
      </c>
      <c r="N60" s="310" t="s">
        <v>7</v>
      </c>
      <c r="O60" s="310" t="s">
        <v>17</v>
      </c>
      <c r="P60" s="311">
        <v>37.799999999999997</v>
      </c>
      <c r="Q60" s="312">
        <f t="shared" si="3"/>
        <v>0</v>
      </c>
    </row>
    <row r="61" spans="1:17" ht="22.5">
      <c r="A61" s="354" t="s">
        <v>10</v>
      </c>
      <c r="B61" s="355" t="s">
        <v>143</v>
      </c>
      <c r="C61" s="355" t="s">
        <v>12</v>
      </c>
      <c r="D61" s="355" t="s">
        <v>144</v>
      </c>
      <c r="E61" s="355" t="s">
        <v>145</v>
      </c>
      <c r="F61" s="356">
        <f t="shared" si="17"/>
        <v>13.8</v>
      </c>
      <c r="G61" s="355" t="s">
        <v>80</v>
      </c>
      <c r="H61" s="357">
        <v>14.95</v>
      </c>
      <c r="I61" s="308"/>
      <c r="J61" s="309">
        <v>0.26640000000000003</v>
      </c>
      <c r="K61" s="357">
        <f t="shared" si="18"/>
        <v>0</v>
      </c>
      <c r="L61" s="362">
        <f t="shared" si="19"/>
        <v>0</v>
      </c>
      <c r="M61" s="310" t="s">
        <v>8</v>
      </c>
      <c r="N61" s="310" t="s">
        <v>7</v>
      </c>
      <c r="O61" s="310" t="s">
        <v>17</v>
      </c>
      <c r="P61" s="311">
        <v>13.8</v>
      </c>
      <c r="Q61" s="312">
        <f t="shared" si="3"/>
        <v>0</v>
      </c>
    </row>
    <row r="62" spans="1:17" ht="22.5">
      <c r="A62" s="354" t="s">
        <v>10</v>
      </c>
      <c r="B62" s="355" t="s">
        <v>146</v>
      </c>
      <c r="C62" s="355" t="s">
        <v>12</v>
      </c>
      <c r="D62" s="355" t="s">
        <v>147</v>
      </c>
      <c r="E62" s="355" t="s">
        <v>148</v>
      </c>
      <c r="F62" s="356">
        <f t="shared" si="17"/>
        <v>49.3</v>
      </c>
      <c r="G62" s="355" t="s">
        <v>80</v>
      </c>
      <c r="H62" s="357">
        <v>14.24</v>
      </c>
      <c r="I62" s="308"/>
      <c r="J62" s="309">
        <v>0.26640000000000003</v>
      </c>
      <c r="K62" s="357">
        <f t="shared" si="18"/>
        <v>0</v>
      </c>
      <c r="L62" s="362">
        <f t="shared" si="19"/>
        <v>0</v>
      </c>
      <c r="M62" s="310" t="s">
        <v>8</v>
      </c>
      <c r="N62" s="310" t="s">
        <v>7</v>
      </c>
      <c r="O62" s="310" t="s">
        <v>17</v>
      </c>
      <c r="P62" s="311">
        <v>49.3</v>
      </c>
      <c r="Q62" s="312">
        <f t="shared" si="3"/>
        <v>0</v>
      </c>
    </row>
    <row r="63" spans="1:17" ht="22.5">
      <c r="A63" s="354" t="s">
        <v>10</v>
      </c>
      <c r="B63" s="355" t="s">
        <v>149</v>
      </c>
      <c r="C63" s="355" t="s">
        <v>12</v>
      </c>
      <c r="D63" s="355" t="s">
        <v>150</v>
      </c>
      <c r="E63" s="355" t="s">
        <v>151</v>
      </c>
      <c r="F63" s="356">
        <f t="shared" si="17"/>
        <v>453.1</v>
      </c>
      <c r="G63" s="355" t="s">
        <v>80</v>
      </c>
      <c r="H63" s="357">
        <v>10.63</v>
      </c>
      <c r="I63" s="308"/>
      <c r="J63" s="309">
        <v>0.26640000000000003</v>
      </c>
      <c r="K63" s="357">
        <f t="shared" si="18"/>
        <v>0</v>
      </c>
      <c r="L63" s="362">
        <f t="shared" si="19"/>
        <v>0</v>
      </c>
      <c r="M63" s="310" t="s">
        <v>8</v>
      </c>
      <c r="N63" s="310" t="s">
        <v>7</v>
      </c>
      <c r="O63" s="310" t="s">
        <v>17</v>
      </c>
      <c r="P63" s="311">
        <v>453.1</v>
      </c>
      <c r="Q63" s="312">
        <f t="shared" si="3"/>
        <v>0</v>
      </c>
    </row>
    <row r="64" spans="1:17" ht="22.5">
      <c r="A64" s="354" t="s">
        <v>10</v>
      </c>
      <c r="B64" s="355" t="s">
        <v>152</v>
      </c>
      <c r="C64" s="355" t="s">
        <v>12</v>
      </c>
      <c r="D64" s="355" t="s">
        <v>153</v>
      </c>
      <c r="E64" s="355" t="s">
        <v>154</v>
      </c>
      <c r="F64" s="356">
        <f t="shared" si="17"/>
        <v>3.5</v>
      </c>
      <c r="G64" s="355" t="s">
        <v>80</v>
      </c>
      <c r="H64" s="357">
        <v>12.32</v>
      </c>
      <c r="I64" s="308"/>
      <c r="J64" s="309">
        <v>0.26640000000000003</v>
      </c>
      <c r="K64" s="357">
        <f t="shared" si="18"/>
        <v>0</v>
      </c>
      <c r="L64" s="362">
        <f t="shared" si="19"/>
        <v>0</v>
      </c>
      <c r="M64" s="310" t="s">
        <v>8</v>
      </c>
      <c r="N64" s="310" t="s">
        <v>7</v>
      </c>
      <c r="O64" s="310" t="s">
        <v>17</v>
      </c>
      <c r="P64" s="311">
        <v>3.5</v>
      </c>
      <c r="Q64" s="312">
        <f t="shared" si="3"/>
        <v>0</v>
      </c>
    </row>
    <row r="65" spans="1:17" ht="22.5">
      <c r="A65" s="354" t="s">
        <v>10</v>
      </c>
      <c r="B65" s="355" t="s">
        <v>155</v>
      </c>
      <c r="C65" s="355" t="s">
        <v>12</v>
      </c>
      <c r="D65" s="355" t="s">
        <v>156</v>
      </c>
      <c r="E65" s="355" t="s">
        <v>157</v>
      </c>
      <c r="F65" s="356">
        <f t="shared" si="17"/>
        <v>0.2</v>
      </c>
      <c r="G65" s="355" t="s">
        <v>80</v>
      </c>
      <c r="H65" s="357">
        <v>15.58</v>
      </c>
      <c r="I65" s="308"/>
      <c r="J65" s="309">
        <v>0.26640000000000003</v>
      </c>
      <c r="K65" s="357">
        <f t="shared" si="18"/>
        <v>0</v>
      </c>
      <c r="L65" s="362">
        <f t="shared" si="19"/>
        <v>0</v>
      </c>
      <c r="M65" s="310" t="s">
        <v>8</v>
      </c>
      <c r="N65" s="310" t="s">
        <v>7</v>
      </c>
      <c r="O65" s="310" t="s">
        <v>17</v>
      </c>
      <c r="P65" s="311">
        <v>0.2</v>
      </c>
      <c r="Q65" s="312">
        <f t="shared" si="3"/>
        <v>0</v>
      </c>
    </row>
    <row r="66" spans="1:17" ht="22.5">
      <c r="A66" s="354" t="s">
        <v>10</v>
      </c>
      <c r="B66" s="355" t="s">
        <v>158</v>
      </c>
      <c r="C66" s="355" t="s">
        <v>12</v>
      </c>
      <c r="D66" s="355" t="s">
        <v>120</v>
      </c>
      <c r="E66" s="355" t="s">
        <v>121</v>
      </c>
      <c r="F66" s="356">
        <f t="shared" si="17"/>
        <v>7.1</v>
      </c>
      <c r="G66" s="355" t="s">
        <v>51</v>
      </c>
      <c r="H66" s="357">
        <v>758.64</v>
      </c>
      <c r="I66" s="308"/>
      <c r="J66" s="309">
        <v>0.26640000000000003</v>
      </c>
      <c r="K66" s="357">
        <f t="shared" si="18"/>
        <v>0</v>
      </c>
      <c r="L66" s="362">
        <f t="shared" si="19"/>
        <v>0</v>
      </c>
      <c r="M66" s="310" t="s">
        <v>8</v>
      </c>
      <c r="N66" s="310" t="s">
        <v>7</v>
      </c>
      <c r="O66" s="310" t="s">
        <v>17</v>
      </c>
      <c r="P66" s="311">
        <v>7.1</v>
      </c>
      <c r="Q66" s="312">
        <f t="shared" si="3"/>
        <v>0</v>
      </c>
    </row>
    <row r="67" spans="1:17" ht="22.5">
      <c r="A67" s="350" t="s">
        <v>6</v>
      </c>
      <c r="B67" s="351" t="s">
        <v>159</v>
      </c>
      <c r="C67" s="351" t="s">
        <v>8</v>
      </c>
      <c r="D67" s="351" t="s">
        <v>8</v>
      </c>
      <c r="E67" s="351" t="s">
        <v>160</v>
      </c>
      <c r="F67" s="351" t="s">
        <v>8</v>
      </c>
      <c r="G67" s="351" t="s">
        <v>8</v>
      </c>
      <c r="H67" s="351" t="s">
        <v>8</v>
      </c>
      <c r="I67" s="304"/>
      <c r="J67" s="309">
        <v>0.26640000000000003</v>
      </c>
      <c r="K67" s="351" t="s">
        <v>8</v>
      </c>
      <c r="L67" s="361">
        <f>ROUND(L68,2)</f>
        <v>0</v>
      </c>
      <c r="M67" s="305" t="s">
        <v>8</v>
      </c>
      <c r="N67" s="305" t="s">
        <v>8</v>
      </c>
      <c r="O67" s="305" t="s">
        <v>8</v>
      </c>
      <c r="P67" s="306"/>
      <c r="Q67" s="312"/>
    </row>
    <row r="68" spans="1:17" ht="33.75">
      <c r="A68" s="354" t="s">
        <v>10</v>
      </c>
      <c r="B68" s="355" t="s">
        <v>161</v>
      </c>
      <c r="C68" s="355" t="s">
        <v>12</v>
      </c>
      <c r="D68" s="355" t="s">
        <v>162</v>
      </c>
      <c r="E68" s="355" t="s">
        <v>163</v>
      </c>
      <c r="F68" s="356">
        <f>P68</f>
        <v>19006</v>
      </c>
      <c r="G68" s="355" t="s">
        <v>80</v>
      </c>
      <c r="H68" s="357">
        <v>12.9</v>
      </c>
      <c r="I68" s="308"/>
      <c r="J68" s="309">
        <v>0.26640000000000003</v>
      </c>
      <c r="K68" s="357">
        <f>ROUND(I68,2)+(ROUND(I68,2)*J68)</f>
        <v>0</v>
      </c>
      <c r="L68" s="362">
        <f>ROUND(Q68,2)</f>
        <v>0</v>
      </c>
      <c r="M68" s="310" t="s">
        <v>8</v>
      </c>
      <c r="N68" s="310" t="s">
        <v>7</v>
      </c>
      <c r="O68" s="310" t="s">
        <v>17</v>
      </c>
      <c r="P68" s="311">
        <v>19006</v>
      </c>
      <c r="Q68" s="312">
        <f t="shared" si="3"/>
        <v>0</v>
      </c>
    </row>
    <row r="69" spans="1:17" ht="22.5">
      <c r="A69" s="350" t="s">
        <v>6</v>
      </c>
      <c r="B69" s="351" t="s">
        <v>164</v>
      </c>
      <c r="C69" s="351" t="s">
        <v>8</v>
      </c>
      <c r="D69" s="351" t="s">
        <v>8</v>
      </c>
      <c r="E69" s="351" t="s">
        <v>165</v>
      </c>
      <c r="F69" s="351" t="s">
        <v>8</v>
      </c>
      <c r="G69" s="351" t="s">
        <v>8</v>
      </c>
      <c r="H69" s="351" t="s">
        <v>8</v>
      </c>
      <c r="I69" s="304"/>
      <c r="J69" s="309">
        <v>0.26640000000000003</v>
      </c>
      <c r="K69" s="351" t="s">
        <v>8</v>
      </c>
      <c r="L69" s="361">
        <f>ROUND(L70,2)+ROUND(L71,2)+ROUND(L72,2)+ROUND(L73,2)</f>
        <v>0</v>
      </c>
      <c r="M69" s="305" t="s">
        <v>8</v>
      </c>
      <c r="N69" s="305" t="s">
        <v>8</v>
      </c>
      <c r="O69" s="305" t="s">
        <v>8</v>
      </c>
      <c r="P69" s="314" t="str">
        <f t="shared" ref="P69:P74" si="20">F69</f>
        <v/>
      </c>
      <c r="Q69" s="312"/>
    </row>
    <row r="70" spans="1:17" ht="22.5">
      <c r="A70" s="354" t="s">
        <v>10</v>
      </c>
      <c r="B70" s="355" t="s">
        <v>166</v>
      </c>
      <c r="C70" s="355" t="s">
        <v>12</v>
      </c>
      <c r="D70" s="355" t="s">
        <v>167</v>
      </c>
      <c r="E70" s="355" t="s">
        <v>168</v>
      </c>
      <c r="F70" s="356">
        <f>P70</f>
        <v>1394.71</v>
      </c>
      <c r="G70" s="355" t="s">
        <v>15</v>
      </c>
      <c r="H70" s="357">
        <v>3.38</v>
      </c>
      <c r="I70" s="308"/>
      <c r="J70" s="309">
        <v>0.26640000000000003</v>
      </c>
      <c r="K70" s="357">
        <f>ROUND(I70,2)+(ROUND(I70,2)*J70)</f>
        <v>0</v>
      </c>
      <c r="L70" s="362">
        <f>ROUND(Q70,2)</f>
        <v>0</v>
      </c>
      <c r="M70" s="310" t="s">
        <v>8</v>
      </c>
      <c r="N70" s="310" t="s">
        <v>7</v>
      </c>
      <c r="O70" s="310" t="s">
        <v>17</v>
      </c>
      <c r="P70" s="311">
        <v>1394.71</v>
      </c>
      <c r="Q70" s="312">
        <f t="shared" si="3"/>
        <v>0</v>
      </c>
    </row>
    <row r="71" spans="1:17" ht="22.5">
      <c r="A71" s="354" t="s">
        <v>10</v>
      </c>
      <c r="B71" s="355" t="s">
        <v>169</v>
      </c>
      <c r="C71" s="355" t="s">
        <v>12</v>
      </c>
      <c r="D71" s="355" t="s">
        <v>170</v>
      </c>
      <c r="E71" s="355" t="s">
        <v>171</v>
      </c>
      <c r="F71" s="356">
        <f>P71</f>
        <v>69.739999999999995</v>
      </c>
      <c r="G71" s="355" t="s">
        <v>51</v>
      </c>
      <c r="H71" s="357">
        <v>264.77999999999997</v>
      </c>
      <c r="I71" s="308"/>
      <c r="J71" s="309">
        <v>0.26640000000000003</v>
      </c>
      <c r="K71" s="357">
        <f>ROUND(I71,2)+(ROUND(I71,2)*J71)</f>
        <v>0</v>
      </c>
      <c r="L71" s="362">
        <f>ROUND(Q71,2)</f>
        <v>0</v>
      </c>
      <c r="M71" s="310" t="s">
        <v>8</v>
      </c>
      <c r="N71" s="310" t="s">
        <v>7</v>
      </c>
      <c r="O71" s="310" t="s">
        <v>17</v>
      </c>
      <c r="P71" s="311">
        <v>69.739999999999995</v>
      </c>
      <c r="Q71" s="312">
        <f>ROUND(K71,2)*P71</f>
        <v>0</v>
      </c>
    </row>
    <row r="72" spans="1:17" ht="22.5">
      <c r="A72" s="354" t="s">
        <v>10</v>
      </c>
      <c r="B72" s="355" t="s">
        <v>172</v>
      </c>
      <c r="C72" s="355" t="s">
        <v>12</v>
      </c>
      <c r="D72" s="355" t="s">
        <v>173</v>
      </c>
      <c r="E72" s="355" t="s">
        <v>174</v>
      </c>
      <c r="F72" s="356">
        <f>P72</f>
        <v>1394.71</v>
      </c>
      <c r="G72" s="355" t="s">
        <v>15</v>
      </c>
      <c r="H72" s="357">
        <v>2.09</v>
      </c>
      <c r="I72" s="308"/>
      <c r="J72" s="309">
        <v>0.26640000000000003</v>
      </c>
      <c r="K72" s="357">
        <f>ROUND(I72,2)+(ROUND(I72,2)*J72)</f>
        <v>0</v>
      </c>
      <c r="L72" s="362">
        <f>ROUND(Q72,2)</f>
        <v>0</v>
      </c>
      <c r="M72" s="310" t="s">
        <v>8</v>
      </c>
      <c r="N72" s="310" t="s">
        <v>7</v>
      </c>
      <c r="O72" s="310" t="s">
        <v>17</v>
      </c>
      <c r="P72" s="311">
        <v>1394.71</v>
      </c>
      <c r="Q72" s="312">
        <f t="shared" si="3"/>
        <v>0</v>
      </c>
    </row>
    <row r="73" spans="1:17" ht="22.5">
      <c r="A73" s="354" t="s">
        <v>10</v>
      </c>
      <c r="B73" s="355" t="s">
        <v>175</v>
      </c>
      <c r="C73" s="355" t="s">
        <v>12</v>
      </c>
      <c r="D73" s="355" t="s">
        <v>176</v>
      </c>
      <c r="E73" s="355" t="s">
        <v>177</v>
      </c>
      <c r="F73" s="356">
        <f>P73</f>
        <v>111.58</v>
      </c>
      <c r="G73" s="355" t="s">
        <v>51</v>
      </c>
      <c r="H73" s="357">
        <v>834.03</v>
      </c>
      <c r="I73" s="308"/>
      <c r="J73" s="309">
        <v>0.26640000000000003</v>
      </c>
      <c r="K73" s="357">
        <f>ROUND(I73,2)+(ROUND(I73,2)*J73)</f>
        <v>0</v>
      </c>
      <c r="L73" s="362">
        <f>ROUND(Q73,2)</f>
        <v>0</v>
      </c>
      <c r="M73" s="310" t="s">
        <v>8</v>
      </c>
      <c r="N73" s="310" t="s">
        <v>7</v>
      </c>
      <c r="O73" s="310" t="s">
        <v>17</v>
      </c>
      <c r="P73" s="311">
        <v>111.58</v>
      </c>
      <c r="Q73" s="312">
        <f t="shared" si="3"/>
        <v>0</v>
      </c>
    </row>
    <row r="74" spans="1:17" ht="22.5">
      <c r="A74" s="350" t="s">
        <v>6</v>
      </c>
      <c r="B74" s="351" t="s">
        <v>178</v>
      </c>
      <c r="C74" s="351" t="s">
        <v>8</v>
      </c>
      <c r="D74" s="351" t="s">
        <v>8</v>
      </c>
      <c r="E74" s="351" t="s">
        <v>179</v>
      </c>
      <c r="F74" s="351" t="s">
        <v>8</v>
      </c>
      <c r="G74" s="351" t="s">
        <v>8</v>
      </c>
      <c r="H74" s="351" t="s">
        <v>8</v>
      </c>
      <c r="I74" s="304"/>
      <c r="J74" s="309">
        <v>0.26640000000000003</v>
      </c>
      <c r="K74" s="351" t="s">
        <v>8</v>
      </c>
      <c r="L74" s="361">
        <f>ROUND(L75,2)+ROUND(L76,2)+ROUND(L77,2)+ROUND(L78,2)</f>
        <v>0</v>
      </c>
      <c r="M74" s="305" t="s">
        <v>8</v>
      </c>
      <c r="N74" s="305" t="s">
        <v>8</v>
      </c>
      <c r="O74" s="305" t="s">
        <v>8</v>
      </c>
      <c r="P74" s="314" t="str">
        <f t="shared" si="20"/>
        <v/>
      </c>
      <c r="Q74" s="312"/>
    </row>
    <row r="75" spans="1:17" ht="22.5">
      <c r="A75" s="354" t="s">
        <v>10</v>
      </c>
      <c r="B75" s="355" t="s">
        <v>180</v>
      </c>
      <c r="C75" s="355" t="s">
        <v>12</v>
      </c>
      <c r="D75" s="355" t="s">
        <v>167</v>
      </c>
      <c r="E75" s="355" t="s">
        <v>168</v>
      </c>
      <c r="F75" s="356">
        <f>P75</f>
        <v>490.26</v>
      </c>
      <c r="G75" s="355" t="s">
        <v>15</v>
      </c>
      <c r="H75" s="357">
        <v>3.38</v>
      </c>
      <c r="I75" s="308"/>
      <c r="J75" s="309">
        <v>0.26640000000000003</v>
      </c>
      <c r="K75" s="357">
        <f>ROUND(I75,2)+(ROUND(I75,2)*J75)</f>
        <v>0</v>
      </c>
      <c r="L75" s="362">
        <f>ROUND(Q75,2)</f>
        <v>0</v>
      </c>
      <c r="M75" s="310" t="s">
        <v>8</v>
      </c>
      <c r="N75" s="310" t="s">
        <v>7</v>
      </c>
      <c r="O75" s="310" t="s">
        <v>17</v>
      </c>
      <c r="P75" s="311">
        <v>490.26</v>
      </c>
      <c r="Q75" s="312">
        <f t="shared" si="3"/>
        <v>0</v>
      </c>
    </row>
    <row r="76" spans="1:17" ht="22.5">
      <c r="A76" s="354" t="s">
        <v>10</v>
      </c>
      <c r="B76" s="355" t="s">
        <v>181</v>
      </c>
      <c r="C76" s="355" t="s">
        <v>12</v>
      </c>
      <c r="D76" s="355" t="s">
        <v>170</v>
      </c>
      <c r="E76" s="355" t="s">
        <v>171</v>
      </c>
      <c r="F76" s="356">
        <f>P76</f>
        <v>24.51</v>
      </c>
      <c r="G76" s="355" t="s">
        <v>51</v>
      </c>
      <c r="H76" s="357">
        <v>264.77999999999997</v>
      </c>
      <c r="I76" s="308"/>
      <c r="J76" s="309">
        <v>0.26640000000000003</v>
      </c>
      <c r="K76" s="357">
        <f>ROUND(I76,2)+(ROUND(I76,2)*J76)</f>
        <v>0</v>
      </c>
      <c r="L76" s="362">
        <f>ROUND(Q76,2)</f>
        <v>0</v>
      </c>
      <c r="M76" s="310" t="s">
        <v>8</v>
      </c>
      <c r="N76" s="310" t="s">
        <v>7</v>
      </c>
      <c r="O76" s="310" t="s">
        <v>17</v>
      </c>
      <c r="P76" s="311">
        <v>24.51</v>
      </c>
      <c r="Q76" s="312">
        <f t="shared" ref="Q76:Q139" si="21">ROUND(K76,2)*P76</f>
        <v>0</v>
      </c>
    </row>
    <row r="77" spans="1:17" ht="22.5">
      <c r="A77" s="354" t="s">
        <v>10</v>
      </c>
      <c r="B77" s="355" t="s">
        <v>182</v>
      </c>
      <c r="C77" s="355" t="s">
        <v>12</v>
      </c>
      <c r="D77" s="355" t="s">
        <v>173</v>
      </c>
      <c r="E77" s="355" t="s">
        <v>174</v>
      </c>
      <c r="F77" s="356">
        <f>P77</f>
        <v>490.26</v>
      </c>
      <c r="G77" s="355" t="s">
        <v>15</v>
      </c>
      <c r="H77" s="357">
        <v>2.09</v>
      </c>
      <c r="I77" s="308"/>
      <c r="J77" s="309">
        <v>0.26640000000000003</v>
      </c>
      <c r="K77" s="357">
        <f>ROUND(I77,2)+(ROUND(I77,2)*J77)</f>
        <v>0</v>
      </c>
      <c r="L77" s="362">
        <f>ROUND(Q77,2)</f>
        <v>0</v>
      </c>
      <c r="M77" s="310" t="s">
        <v>8</v>
      </c>
      <c r="N77" s="310" t="s">
        <v>7</v>
      </c>
      <c r="O77" s="310" t="s">
        <v>17</v>
      </c>
      <c r="P77" s="311">
        <v>490.26</v>
      </c>
      <c r="Q77" s="312">
        <f t="shared" si="21"/>
        <v>0</v>
      </c>
    </row>
    <row r="78" spans="1:17" ht="22.5">
      <c r="A78" s="354" t="s">
        <v>10</v>
      </c>
      <c r="B78" s="355" t="s">
        <v>183</v>
      </c>
      <c r="C78" s="355" t="s">
        <v>12</v>
      </c>
      <c r="D78" s="355" t="s">
        <v>176</v>
      </c>
      <c r="E78" s="355" t="s">
        <v>177</v>
      </c>
      <c r="F78" s="356">
        <f>P78</f>
        <v>39.22</v>
      </c>
      <c r="G78" s="355" t="s">
        <v>51</v>
      </c>
      <c r="H78" s="357">
        <v>834.03</v>
      </c>
      <c r="I78" s="308"/>
      <c r="J78" s="309">
        <v>0.26640000000000003</v>
      </c>
      <c r="K78" s="357">
        <f>ROUND(I78,2)+(ROUND(I78,2)*J78)</f>
        <v>0</v>
      </c>
      <c r="L78" s="362">
        <f>ROUND(Q78,2)</f>
        <v>0</v>
      </c>
      <c r="M78" s="310" t="s">
        <v>8</v>
      </c>
      <c r="N78" s="310" t="s">
        <v>7</v>
      </c>
      <c r="O78" s="310" t="s">
        <v>17</v>
      </c>
      <c r="P78" s="311">
        <v>39.22</v>
      </c>
      <c r="Q78" s="312">
        <f t="shared" si="21"/>
        <v>0</v>
      </c>
    </row>
    <row r="79" spans="1:17" ht="22.5">
      <c r="A79" s="350" t="s">
        <v>6</v>
      </c>
      <c r="B79" s="351" t="s">
        <v>184</v>
      </c>
      <c r="C79" s="351" t="s">
        <v>8</v>
      </c>
      <c r="D79" s="351" t="s">
        <v>8</v>
      </c>
      <c r="E79" s="351" t="s">
        <v>185</v>
      </c>
      <c r="F79" s="351" t="s">
        <v>8</v>
      </c>
      <c r="G79" s="351" t="s">
        <v>8</v>
      </c>
      <c r="H79" s="351" t="s">
        <v>8</v>
      </c>
      <c r="I79" s="304"/>
      <c r="J79" s="309">
        <v>0.26640000000000003</v>
      </c>
      <c r="K79" s="351" t="s">
        <v>8</v>
      </c>
      <c r="L79" s="361">
        <f>ROUND(L80,2)</f>
        <v>0</v>
      </c>
      <c r="M79" s="305" t="s">
        <v>8</v>
      </c>
      <c r="N79" s="305" t="s">
        <v>8</v>
      </c>
      <c r="O79" s="305" t="s">
        <v>8</v>
      </c>
      <c r="P79" s="314" t="str">
        <f t="shared" ref="P79:P112" si="22">F79</f>
        <v/>
      </c>
      <c r="Q79" s="312"/>
    </row>
    <row r="80" spans="1:17" ht="22.5">
      <c r="A80" s="354" t="s">
        <v>10</v>
      </c>
      <c r="B80" s="355" t="s">
        <v>186</v>
      </c>
      <c r="C80" s="355" t="s">
        <v>12</v>
      </c>
      <c r="D80" s="355" t="s">
        <v>187</v>
      </c>
      <c r="E80" s="355" t="s">
        <v>188</v>
      </c>
      <c r="F80" s="356">
        <f>P80</f>
        <v>4.8</v>
      </c>
      <c r="G80" s="355" t="s">
        <v>15</v>
      </c>
      <c r="H80" s="357">
        <v>227.84</v>
      </c>
      <c r="I80" s="308"/>
      <c r="J80" s="309">
        <v>0.26640000000000003</v>
      </c>
      <c r="K80" s="357">
        <f>ROUND(I80,2)+(ROUND(I80,2)*J80)</f>
        <v>0</v>
      </c>
      <c r="L80" s="362">
        <f>ROUND(Q80,2)</f>
        <v>0</v>
      </c>
      <c r="M80" s="310" t="s">
        <v>8</v>
      </c>
      <c r="N80" s="310" t="s">
        <v>7</v>
      </c>
      <c r="O80" s="310" t="s">
        <v>17</v>
      </c>
      <c r="P80" s="311">
        <v>4.8</v>
      </c>
      <c r="Q80" s="312">
        <f t="shared" si="21"/>
        <v>0</v>
      </c>
    </row>
    <row r="81" spans="1:17" ht="22.5">
      <c r="A81" s="350" t="s">
        <v>6</v>
      </c>
      <c r="B81" s="351" t="s">
        <v>189</v>
      </c>
      <c r="C81" s="351" t="s">
        <v>8</v>
      </c>
      <c r="D81" s="351" t="s">
        <v>8</v>
      </c>
      <c r="E81" s="351" t="s">
        <v>190</v>
      </c>
      <c r="F81" s="351" t="s">
        <v>8</v>
      </c>
      <c r="G81" s="351" t="s">
        <v>8</v>
      </c>
      <c r="H81" s="351" t="s">
        <v>8</v>
      </c>
      <c r="I81" s="304"/>
      <c r="J81" s="309">
        <v>0.26640000000000003</v>
      </c>
      <c r="K81" s="351" t="s">
        <v>8</v>
      </c>
      <c r="L81" s="361">
        <f>ROUND(L82,2)+ROUND(L83,2)+ROUND(L84,2)+ROUND(L85,2)+ROUND(L86,2)+ROUND(L87,2)</f>
        <v>0</v>
      </c>
      <c r="M81" s="305" t="s">
        <v>8</v>
      </c>
      <c r="N81" s="305" t="s">
        <v>8</v>
      </c>
      <c r="O81" s="305" t="s">
        <v>8</v>
      </c>
      <c r="P81" s="314" t="str">
        <f t="shared" si="22"/>
        <v/>
      </c>
      <c r="Q81" s="312"/>
    </row>
    <row r="82" spans="1:17" ht="33.75">
      <c r="A82" s="354" t="s">
        <v>10</v>
      </c>
      <c r="B82" s="355" t="s">
        <v>191</v>
      </c>
      <c r="C82" s="355" t="s">
        <v>12</v>
      </c>
      <c r="D82" s="355" t="s">
        <v>192</v>
      </c>
      <c r="E82" s="355" t="s">
        <v>193</v>
      </c>
      <c r="F82" s="356">
        <f t="shared" ref="F82:F87" si="23">P82</f>
        <v>778.74</v>
      </c>
      <c r="G82" s="355" t="s">
        <v>15</v>
      </c>
      <c r="H82" s="357">
        <v>67.13</v>
      </c>
      <c r="I82" s="308"/>
      <c r="J82" s="309">
        <v>0.26640000000000003</v>
      </c>
      <c r="K82" s="357">
        <f t="shared" ref="K82:K87" si="24">ROUND(I82,2)+(ROUND(I82,2)*J82)</f>
        <v>0</v>
      </c>
      <c r="L82" s="362">
        <f t="shared" ref="L82:L87" si="25">ROUND(Q82,2)</f>
        <v>0</v>
      </c>
      <c r="M82" s="310" t="s">
        <v>8</v>
      </c>
      <c r="N82" s="310" t="s">
        <v>7</v>
      </c>
      <c r="O82" s="310" t="s">
        <v>17</v>
      </c>
      <c r="P82" s="311">
        <v>778.74</v>
      </c>
      <c r="Q82" s="312">
        <f t="shared" si="21"/>
        <v>0</v>
      </c>
    </row>
    <row r="83" spans="1:17" ht="33.75">
      <c r="A83" s="354" t="s">
        <v>10</v>
      </c>
      <c r="B83" s="355" t="s">
        <v>194</v>
      </c>
      <c r="C83" s="355" t="s">
        <v>12</v>
      </c>
      <c r="D83" s="355" t="s">
        <v>195</v>
      </c>
      <c r="E83" s="355" t="s">
        <v>196</v>
      </c>
      <c r="F83" s="356">
        <f t="shared" si="23"/>
        <v>931.08</v>
      </c>
      <c r="G83" s="355" t="s">
        <v>15</v>
      </c>
      <c r="H83" s="357">
        <v>49.7</v>
      </c>
      <c r="I83" s="308"/>
      <c r="J83" s="309">
        <v>0.26640000000000003</v>
      </c>
      <c r="K83" s="357">
        <f t="shared" si="24"/>
        <v>0</v>
      </c>
      <c r="L83" s="362">
        <f t="shared" si="25"/>
        <v>0</v>
      </c>
      <c r="M83" s="310" t="s">
        <v>8</v>
      </c>
      <c r="N83" s="310" t="s">
        <v>7</v>
      </c>
      <c r="O83" s="310" t="s">
        <v>17</v>
      </c>
      <c r="P83" s="311">
        <v>931.08</v>
      </c>
      <c r="Q83" s="312">
        <f t="shared" si="21"/>
        <v>0</v>
      </c>
    </row>
    <row r="84" spans="1:17" ht="33.75">
      <c r="A84" s="354" t="s">
        <v>10</v>
      </c>
      <c r="B84" s="355" t="s">
        <v>197</v>
      </c>
      <c r="C84" s="355" t="s">
        <v>12</v>
      </c>
      <c r="D84" s="355" t="s">
        <v>198</v>
      </c>
      <c r="E84" s="355" t="s">
        <v>199</v>
      </c>
      <c r="F84" s="356">
        <f t="shared" si="23"/>
        <v>17.16</v>
      </c>
      <c r="G84" s="355" t="s">
        <v>15</v>
      </c>
      <c r="H84" s="357">
        <v>85.73</v>
      </c>
      <c r="I84" s="308"/>
      <c r="J84" s="309">
        <v>0.26640000000000003</v>
      </c>
      <c r="K84" s="357">
        <f t="shared" si="24"/>
        <v>0</v>
      </c>
      <c r="L84" s="362">
        <f t="shared" si="25"/>
        <v>0</v>
      </c>
      <c r="M84" s="310" t="s">
        <v>8</v>
      </c>
      <c r="N84" s="310" t="s">
        <v>7</v>
      </c>
      <c r="O84" s="310" t="s">
        <v>17</v>
      </c>
      <c r="P84" s="311">
        <v>17.16</v>
      </c>
      <c r="Q84" s="312">
        <f t="shared" si="21"/>
        <v>0</v>
      </c>
    </row>
    <row r="85" spans="1:17" ht="22.5">
      <c r="A85" s="354" t="s">
        <v>10</v>
      </c>
      <c r="B85" s="355" t="s">
        <v>200</v>
      </c>
      <c r="C85" s="355" t="s">
        <v>12</v>
      </c>
      <c r="D85" s="355" t="s">
        <v>201</v>
      </c>
      <c r="E85" s="355" t="s">
        <v>202</v>
      </c>
      <c r="F85" s="356">
        <f t="shared" si="23"/>
        <v>636.52</v>
      </c>
      <c r="G85" s="355" t="s">
        <v>31</v>
      </c>
      <c r="H85" s="357">
        <v>11.45</v>
      </c>
      <c r="I85" s="308"/>
      <c r="J85" s="309">
        <v>0.26640000000000003</v>
      </c>
      <c r="K85" s="357">
        <f t="shared" si="24"/>
        <v>0</v>
      </c>
      <c r="L85" s="362">
        <f t="shared" si="25"/>
        <v>0</v>
      </c>
      <c r="M85" s="310" t="s">
        <v>8</v>
      </c>
      <c r="N85" s="310" t="s">
        <v>7</v>
      </c>
      <c r="O85" s="310" t="s">
        <v>17</v>
      </c>
      <c r="P85" s="311">
        <v>636.52</v>
      </c>
      <c r="Q85" s="312">
        <f t="shared" si="21"/>
        <v>0</v>
      </c>
    </row>
    <row r="86" spans="1:17" ht="22.5">
      <c r="A86" s="354" t="s">
        <v>10</v>
      </c>
      <c r="B86" s="355" t="s">
        <v>203</v>
      </c>
      <c r="C86" s="355" t="s">
        <v>12</v>
      </c>
      <c r="D86" s="355" t="s">
        <v>204</v>
      </c>
      <c r="E86" s="355" t="s">
        <v>205</v>
      </c>
      <c r="F86" s="356">
        <f t="shared" si="23"/>
        <v>14.71</v>
      </c>
      <c r="G86" s="355" t="s">
        <v>15</v>
      </c>
      <c r="H86" s="357">
        <v>120.43</v>
      </c>
      <c r="I86" s="308"/>
      <c r="J86" s="309">
        <v>0.26640000000000003</v>
      </c>
      <c r="K86" s="357">
        <f t="shared" si="24"/>
        <v>0</v>
      </c>
      <c r="L86" s="362">
        <f t="shared" si="25"/>
        <v>0</v>
      </c>
      <c r="M86" s="310" t="s">
        <v>8</v>
      </c>
      <c r="N86" s="310" t="s">
        <v>7</v>
      </c>
      <c r="O86" s="310" t="s">
        <v>17</v>
      </c>
      <c r="P86" s="311">
        <v>14.71</v>
      </c>
      <c r="Q86" s="312">
        <f t="shared" si="21"/>
        <v>0</v>
      </c>
    </row>
    <row r="87" spans="1:17" ht="33.75">
      <c r="A87" s="354" t="s">
        <v>10</v>
      </c>
      <c r="B87" s="355" t="s">
        <v>206</v>
      </c>
      <c r="C87" s="355" t="s">
        <v>12</v>
      </c>
      <c r="D87" s="355" t="s">
        <v>207</v>
      </c>
      <c r="E87" s="355" t="s">
        <v>208</v>
      </c>
      <c r="F87" s="356">
        <f t="shared" si="23"/>
        <v>9.5299999999999994</v>
      </c>
      <c r="G87" s="355" t="s">
        <v>15</v>
      </c>
      <c r="H87" s="357">
        <v>99.06</v>
      </c>
      <c r="I87" s="308"/>
      <c r="J87" s="309">
        <v>0.26640000000000003</v>
      </c>
      <c r="K87" s="357">
        <f t="shared" si="24"/>
        <v>0</v>
      </c>
      <c r="L87" s="362">
        <f t="shared" si="25"/>
        <v>0</v>
      </c>
      <c r="M87" s="310" t="s">
        <v>8</v>
      </c>
      <c r="N87" s="310" t="s">
        <v>7</v>
      </c>
      <c r="O87" s="310" t="s">
        <v>17</v>
      </c>
      <c r="P87" s="311">
        <v>9.5299999999999994</v>
      </c>
      <c r="Q87" s="312">
        <f t="shared" si="21"/>
        <v>0</v>
      </c>
    </row>
    <row r="88" spans="1:17" ht="22.5">
      <c r="A88" s="350" t="s">
        <v>6</v>
      </c>
      <c r="B88" s="351" t="s">
        <v>209</v>
      </c>
      <c r="C88" s="351" t="s">
        <v>8</v>
      </c>
      <c r="D88" s="351" t="s">
        <v>8</v>
      </c>
      <c r="E88" s="351" t="s">
        <v>210</v>
      </c>
      <c r="F88" s="351" t="s">
        <v>8</v>
      </c>
      <c r="G88" s="351" t="s">
        <v>8</v>
      </c>
      <c r="H88" s="351" t="s">
        <v>8</v>
      </c>
      <c r="I88" s="304"/>
      <c r="J88" s="309">
        <v>0.26640000000000003</v>
      </c>
      <c r="K88" s="351" t="s">
        <v>8</v>
      </c>
      <c r="L88" s="361">
        <f>ROUND(L89,2)+ROUND(L90,2)+ROUND(L91,2)</f>
        <v>0</v>
      </c>
      <c r="M88" s="305" t="s">
        <v>8</v>
      </c>
      <c r="N88" s="305" t="s">
        <v>8</v>
      </c>
      <c r="O88" s="305" t="s">
        <v>8</v>
      </c>
      <c r="P88" s="314" t="str">
        <f t="shared" si="22"/>
        <v/>
      </c>
      <c r="Q88" s="312"/>
    </row>
    <row r="89" spans="1:17" ht="22.5">
      <c r="A89" s="354" t="s">
        <v>10</v>
      </c>
      <c r="B89" s="355" t="s">
        <v>211</v>
      </c>
      <c r="C89" s="355" t="s">
        <v>12</v>
      </c>
      <c r="D89" s="355" t="s">
        <v>212</v>
      </c>
      <c r="E89" s="355" t="s">
        <v>213</v>
      </c>
      <c r="F89" s="356">
        <f>P89</f>
        <v>14.36</v>
      </c>
      <c r="G89" s="355" t="s">
        <v>15</v>
      </c>
      <c r="H89" s="357">
        <v>543.42999999999995</v>
      </c>
      <c r="I89" s="308"/>
      <c r="J89" s="309">
        <v>0.26640000000000003</v>
      </c>
      <c r="K89" s="357">
        <f>ROUND(I89,2)+(ROUND(I89,2)*J89)</f>
        <v>0</v>
      </c>
      <c r="L89" s="362">
        <f>ROUND(Q89,2)</f>
        <v>0</v>
      </c>
      <c r="M89" s="310" t="s">
        <v>8</v>
      </c>
      <c r="N89" s="310" t="s">
        <v>7</v>
      </c>
      <c r="O89" s="310" t="s">
        <v>17</v>
      </c>
      <c r="P89" s="311">
        <v>14.36</v>
      </c>
      <c r="Q89" s="312">
        <f t="shared" si="21"/>
        <v>0</v>
      </c>
    </row>
    <row r="90" spans="1:17" ht="11.25">
      <c r="A90" s="354" t="s">
        <v>10</v>
      </c>
      <c r="B90" s="355" t="s">
        <v>214</v>
      </c>
      <c r="C90" s="355" t="s">
        <v>12</v>
      </c>
      <c r="D90" s="355" t="s">
        <v>215</v>
      </c>
      <c r="E90" s="355" t="s">
        <v>216</v>
      </c>
      <c r="F90" s="356">
        <f>P90</f>
        <v>5.94</v>
      </c>
      <c r="G90" s="355" t="s">
        <v>15</v>
      </c>
      <c r="H90" s="357">
        <v>618.41999999999996</v>
      </c>
      <c r="I90" s="308"/>
      <c r="J90" s="309">
        <v>0.26640000000000003</v>
      </c>
      <c r="K90" s="357">
        <f>ROUND(I90,2)+(ROUND(I90,2)*J90)</f>
        <v>0</v>
      </c>
      <c r="L90" s="362">
        <f>ROUND(Q90,2)</f>
        <v>0</v>
      </c>
      <c r="M90" s="310" t="s">
        <v>8</v>
      </c>
      <c r="N90" s="310" t="s">
        <v>7</v>
      </c>
      <c r="O90" s="310" t="s">
        <v>17</v>
      </c>
      <c r="P90" s="311">
        <v>5.94</v>
      </c>
      <c r="Q90" s="312">
        <f t="shared" si="21"/>
        <v>0</v>
      </c>
    </row>
    <row r="91" spans="1:17" ht="11.25">
      <c r="A91" s="354" t="s">
        <v>10</v>
      </c>
      <c r="B91" s="355" t="s">
        <v>217</v>
      </c>
      <c r="C91" s="355" t="s">
        <v>12</v>
      </c>
      <c r="D91" s="355" t="s">
        <v>218</v>
      </c>
      <c r="E91" s="355" t="s">
        <v>219</v>
      </c>
      <c r="F91" s="356">
        <f>P91</f>
        <v>5.38</v>
      </c>
      <c r="G91" s="355" t="s">
        <v>15</v>
      </c>
      <c r="H91" s="357">
        <v>599.21</v>
      </c>
      <c r="I91" s="308"/>
      <c r="J91" s="309">
        <v>0.26640000000000003</v>
      </c>
      <c r="K91" s="357">
        <f>ROUND(I91,2)+(ROUND(I91,2)*J91)</f>
        <v>0</v>
      </c>
      <c r="L91" s="362">
        <f>ROUND(Q91,2)</f>
        <v>0</v>
      </c>
      <c r="M91" s="310" t="s">
        <v>8</v>
      </c>
      <c r="N91" s="310" t="s">
        <v>7</v>
      </c>
      <c r="O91" s="310" t="s">
        <v>17</v>
      </c>
      <c r="P91" s="311">
        <v>5.38</v>
      </c>
      <c r="Q91" s="312">
        <f t="shared" si="21"/>
        <v>0</v>
      </c>
    </row>
    <row r="92" spans="1:17" ht="22.5">
      <c r="A92" s="350" t="s">
        <v>6</v>
      </c>
      <c r="B92" s="351" t="s">
        <v>220</v>
      </c>
      <c r="C92" s="351" t="s">
        <v>8</v>
      </c>
      <c r="D92" s="351" t="s">
        <v>8</v>
      </c>
      <c r="E92" s="351" t="s">
        <v>221</v>
      </c>
      <c r="F92" s="351" t="s">
        <v>8</v>
      </c>
      <c r="G92" s="351" t="s">
        <v>8</v>
      </c>
      <c r="H92" s="351" t="s">
        <v>8</v>
      </c>
      <c r="I92" s="304"/>
      <c r="J92" s="309">
        <v>0.26640000000000003</v>
      </c>
      <c r="K92" s="351" t="s">
        <v>8</v>
      </c>
      <c r="L92" s="361">
        <f>ROUND(L93,2)+ROUND(L94,2)+ROUND(L95,2)+ROUND(L96,2)+ROUND(L97,2)+ROUND(L98,2)</f>
        <v>0</v>
      </c>
      <c r="M92" s="305" t="s">
        <v>8</v>
      </c>
      <c r="N92" s="305" t="s">
        <v>8</v>
      </c>
      <c r="O92" s="305" t="s">
        <v>8</v>
      </c>
      <c r="P92" s="314" t="str">
        <f t="shared" si="22"/>
        <v/>
      </c>
      <c r="Q92" s="312"/>
    </row>
    <row r="93" spans="1:17" ht="45">
      <c r="A93" s="354" t="s">
        <v>10</v>
      </c>
      <c r="B93" s="355" t="s">
        <v>222</v>
      </c>
      <c r="C93" s="355" t="s">
        <v>26</v>
      </c>
      <c r="D93" s="355" t="s">
        <v>122</v>
      </c>
      <c r="E93" s="355" t="s">
        <v>223</v>
      </c>
      <c r="F93" s="356">
        <f t="shared" ref="F93:F98" si="26">P93</f>
        <v>17</v>
      </c>
      <c r="G93" s="355" t="s">
        <v>24</v>
      </c>
      <c r="H93" s="357">
        <v>1024.6500000000001</v>
      </c>
      <c r="I93" s="308"/>
      <c r="J93" s="309">
        <v>0.26640000000000003</v>
      </c>
      <c r="K93" s="357">
        <f t="shared" ref="K93:K98" si="27">ROUND(I93,2)+(ROUND(I93,2)*J93)</f>
        <v>0</v>
      </c>
      <c r="L93" s="362">
        <f t="shared" ref="L93:L98" si="28">ROUND(Q93,2)</f>
        <v>0</v>
      </c>
      <c r="M93" s="310" t="s">
        <v>8</v>
      </c>
      <c r="N93" s="310" t="s">
        <v>7</v>
      </c>
      <c r="O93" s="310" t="s">
        <v>17</v>
      </c>
      <c r="P93" s="311">
        <v>17</v>
      </c>
      <c r="Q93" s="312">
        <f t="shared" si="21"/>
        <v>0</v>
      </c>
    </row>
    <row r="94" spans="1:17" ht="33.75">
      <c r="A94" s="354" t="s">
        <v>10</v>
      </c>
      <c r="B94" s="355" t="s">
        <v>224</v>
      </c>
      <c r="C94" s="355" t="s">
        <v>26</v>
      </c>
      <c r="D94" s="355" t="s">
        <v>138</v>
      </c>
      <c r="E94" s="355" t="s">
        <v>225</v>
      </c>
      <c r="F94" s="356">
        <f t="shared" si="26"/>
        <v>2</v>
      </c>
      <c r="G94" s="355" t="s">
        <v>24</v>
      </c>
      <c r="H94" s="357">
        <v>1539.2</v>
      </c>
      <c r="I94" s="308"/>
      <c r="J94" s="309">
        <v>0.26640000000000003</v>
      </c>
      <c r="K94" s="357">
        <f t="shared" si="27"/>
        <v>0</v>
      </c>
      <c r="L94" s="362">
        <f t="shared" si="28"/>
        <v>0</v>
      </c>
      <c r="M94" s="310" t="s">
        <v>8</v>
      </c>
      <c r="N94" s="310" t="s">
        <v>7</v>
      </c>
      <c r="O94" s="310" t="s">
        <v>17</v>
      </c>
      <c r="P94" s="311">
        <v>2</v>
      </c>
      <c r="Q94" s="312">
        <f t="shared" si="21"/>
        <v>0</v>
      </c>
    </row>
    <row r="95" spans="1:17" ht="45">
      <c r="A95" s="354" t="s">
        <v>10</v>
      </c>
      <c r="B95" s="355" t="s">
        <v>226</v>
      </c>
      <c r="C95" s="355" t="s">
        <v>26</v>
      </c>
      <c r="D95" s="355" t="s">
        <v>159</v>
      </c>
      <c r="E95" s="355" t="s">
        <v>227</v>
      </c>
      <c r="F95" s="356">
        <f t="shared" si="26"/>
        <v>4</v>
      </c>
      <c r="G95" s="355" t="s">
        <v>24</v>
      </c>
      <c r="H95" s="357">
        <v>1024.6500000000001</v>
      </c>
      <c r="I95" s="308"/>
      <c r="J95" s="309">
        <v>0.26640000000000003</v>
      </c>
      <c r="K95" s="357">
        <f t="shared" si="27"/>
        <v>0</v>
      </c>
      <c r="L95" s="362">
        <f t="shared" si="28"/>
        <v>0</v>
      </c>
      <c r="M95" s="310" t="s">
        <v>8</v>
      </c>
      <c r="N95" s="310" t="s">
        <v>7</v>
      </c>
      <c r="O95" s="310" t="s">
        <v>17</v>
      </c>
      <c r="P95" s="311">
        <v>4</v>
      </c>
      <c r="Q95" s="312">
        <f t="shared" si="21"/>
        <v>0</v>
      </c>
    </row>
    <row r="96" spans="1:17" ht="33.75">
      <c r="A96" s="354" t="s">
        <v>10</v>
      </c>
      <c r="B96" s="355" t="s">
        <v>228</v>
      </c>
      <c r="C96" s="355" t="s">
        <v>26</v>
      </c>
      <c r="D96" s="355" t="s">
        <v>164</v>
      </c>
      <c r="E96" s="355" t="s">
        <v>229</v>
      </c>
      <c r="F96" s="356">
        <f t="shared" si="26"/>
        <v>10</v>
      </c>
      <c r="G96" s="355" t="s">
        <v>24</v>
      </c>
      <c r="H96" s="357">
        <v>1539.2</v>
      </c>
      <c r="I96" s="308"/>
      <c r="J96" s="309">
        <v>0.26640000000000003</v>
      </c>
      <c r="K96" s="357">
        <f t="shared" si="27"/>
        <v>0</v>
      </c>
      <c r="L96" s="362">
        <f t="shared" si="28"/>
        <v>0</v>
      </c>
      <c r="M96" s="310" t="s">
        <v>8</v>
      </c>
      <c r="N96" s="310" t="s">
        <v>7</v>
      </c>
      <c r="O96" s="310" t="s">
        <v>17</v>
      </c>
      <c r="P96" s="311">
        <v>10</v>
      </c>
      <c r="Q96" s="312">
        <f t="shared" si="21"/>
        <v>0</v>
      </c>
    </row>
    <row r="97" spans="1:17" ht="22.5">
      <c r="A97" s="354" t="s">
        <v>10</v>
      </c>
      <c r="B97" s="355" t="s">
        <v>230</v>
      </c>
      <c r="C97" s="355" t="s">
        <v>26</v>
      </c>
      <c r="D97" s="355" t="s">
        <v>178</v>
      </c>
      <c r="E97" s="355" t="s">
        <v>231</v>
      </c>
      <c r="F97" s="356">
        <f t="shared" si="26"/>
        <v>8</v>
      </c>
      <c r="G97" s="355" t="s">
        <v>24</v>
      </c>
      <c r="H97" s="357">
        <v>942.95</v>
      </c>
      <c r="I97" s="308"/>
      <c r="J97" s="309">
        <v>0.26640000000000003</v>
      </c>
      <c r="K97" s="357">
        <f t="shared" si="27"/>
        <v>0</v>
      </c>
      <c r="L97" s="362">
        <f t="shared" si="28"/>
        <v>0</v>
      </c>
      <c r="M97" s="310" t="s">
        <v>8</v>
      </c>
      <c r="N97" s="310" t="s">
        <v>7</v>
      </c>
      <c r="O97" s="310" t="s">
        <v>17</v>
      </c>
      <c r="P97" s="311">
        <v>8</v>
      </c>
      <c r="Q97" s="312">
        <f t="shared" si="21"/>
        <v>0</v>
      </c>
    </row>
    <row r="98" spans="1:17" ht="22.5">
      <c r="A98" s="354" t="s">
        <v>10</v>
      </c>
      <c r="B98" s="355" t="s">
        <v>232</v>
      </c>
      <c r="C98" s="355" t="s">
        <v>26</v>
      </c>
      <c r="D98" s="355" t="s">
        <v>184</v>
      </c>
      <c r="E98" s="355" t="s">
        <v>233</v>
      </c>
      <c r="F98" s="356">
        <f t="shared" si="26"/>
        <v>2.2999999999999998</v>
      </c>
      <c r="G98" s="355" t="s">
        <v>15</v>
      </c>
      <c r="H98" s="357">
        <v>252</v>
      </c>
      <c r="I98" s="308"/>
      <c r="J98" s="309">
        <v>0.26640000000000003</v>
      </c>
      <c r="K98" s="357">
        <f t="shared" si="27"/>
        <v>0</v>
      </c>
      <c r="L98" s="362">
        <f t="shared" si="28"/>
        <v>0</v>
      </c>
      <c r="M98" s="310" t="s">
        <v>8</v>
      </c>
      <c r="N98" s="310" t="s">
        <v>7</v>
      </c>
      <c r="O98" s="310" t="s">
        <v>17</v>
      </c>
      <c r="P98" s="311">
        <v>2.2999999999999998</v>
      </c>
      <c r="Q98" s="312">
        <f t="shared" si="21"/>
        <v>0</v>
      </c>
    </row>
    <row r="99" spans="1:17" ht="22.5">
      <c r="A99" s="350" t="s">
        <v>6</v>
      </c>
      <c r="B99" s="351" t="s">
        <v>234</v>
      </c>
      <c r="C99" s="351" t="s">
        <v>8</v>
      </c>
      <c r="D99" s="351" t="s">
        <v>8</v>
      </c>
      <c r="E99" s="351" t="s">
        <v>235</v>
      </c>
      <c r="F99" s="351" t="s">
        <v>8</v>
      </c>
      <c r="G99" s="351" t="s">
        <v>8</v>
      </c>
      <c r="H99" s="351" t="s">
        <v>8</v>
      </c>
      <c r="I99" s="304"/>
      <c r="J99" s="309">
        <v>0.26640000000000003</v>
      </c>
      <c r="K99" s="351" t="s">
        <v>8</v>
      </c>
      <c r="L99" s="361">
        <f>ROUND(L100,2)+ROUND(L101,2)+ROUND(L102,2)+ROUND(L103,2)</f>
        <v>0</v>
      </c>
      <c r="M99" s="305" t="s">
        <v>8</v>
      </c>
      <c r="N99" s="305" t="s">
        <v>8</v>
      </c>
      <c r="O99" s="305" t="s">
        <v>8</v>
      </c>
      <c r="P99" s="314" t="str">
        <f t="shared" si="22"/>
        <v/>
      </c>
      <c r="Q99" s="312"/>
    </row>
    <row r="100" spans="1:17" ht="11.25">
      <c r="A100" s="354" t="s">
        <v>10</v>
      </c>
      <c r="B100" s="355" t="s">
        <v>236</v>
      </c>
      <c r="C100" s="355" t="s">
        <v>12</v>
      </c>
      <c r="D100" s="355" t="s">
        <v>237</v>
      </c>
      <c r="E100" s="355" t="s">
        <v>238</v>
      </c>
      <c r="F100" s="356">
        <f>P100</f>
        <v>8</v>
      </c>
      <c r="G100" s="355" t="s">
        <v>24</v>
      </c>
      <c r="H100" s="357">
        <v>81.150000000000006</v>
      </c>
      <c r="I100" s="308"/>
      <c r="J100" s="309">
        <v>0.26640000000000003</v>
      </c>
      <c r="K100" s="357">
        <f>ROUND(I100,2)+(ROUND(I100,2)*J100)</f>
        <v>0</v>
      </c>
      <c r="L100" s="362">
        <f>ROUND(Q100,2)</f>
        <v>0</v>
      </c>
      <c r="M100" s="310" t="s">
        <v>8</v>
      </c>
      <c r="N100" s="310" t="s">
        <v>7</v>
      </c>
      <c r="O100" s="310" t="s">
        <v>17</v>
      </c>
      <c r="P100" s="311">
        <v>8</v>
      </c>
      <c r="Q100" s="312">
        <f t="shared" si="21"/>
        <v>0</v>
      </c>
    </row>
    <row r="101" spans="1:17" ht="22.5">
      <c r="A101" s="354" t="s">
        <v>10</v>
      </c>
      <c r="B101" s="355" t="s">
        <v>239</v>
      </c>
      <c r="C101" s="355" t="s">
        <v>12</v>
      </c>
      <c r="D101" s="355" t="s">
        <v>240</v>
      </c>
      <c r="E101" s="355" t="s">
        <v>241</v>
      </c>
      <c r="F101" s="356">
        <f>P101</f>
        <v>4</v>
      </c>
      <c r="G101" s="355" t="s">
        <v>24</v>
      </c>
      <c r="H101" s="357">
        <v>326.02999999999997</v>
      </c>
      <c r="I101" s="308"/>
      <c r="J101" s="309">
        <v>0.26640000000000003</v>
      </c>
      <c r="K101" s="357">
        <f>ROUND(I101,2)+(ROUND(I101,2)*J101)</f>
        <v>0</v>
      </c>
      <c r="L101" s="362">
        <f>ROUND(Q101,2)</f>
        <v>0</v>
      </c>
      <c r="M101" s="310" t="s">
        <v>8</v>
      </c>
      <c r="N101" s="310" t="s">
        <v>7</v>
      </c>
      <c r="O101" s="310" t="s">
        <v>17</v>
      </c>
      <c r="P101" s="311">
        <v>4</v>
      </c>
      <c r="Q101" s="312">
        <f t="shared" si="21"/>
        <v>0</v>
      </c>
    </row>
    <row r="102" spans="1:17" ht="11.25">
      <c r="A102" s="354" t="s">
        <v>10</v>
      </c>
      <c r="B102" s="355" t="s">
        <v>242</v>
      </c>
      <c r="C102" s="355" t="s">
        <v>26</v>
      </c>
      <c r="D102" s="355" t="s">
        <v>189</v>
      </c>
      <c r="E102" s="355" t="s">
        <v>243</v>
      </c>
      <c r="F102" s="356">
        <f>P102</f>
        <v>19.84</v>
      </c>
      <c r="G102" s="355" t="s">
        <v>15</v>
      </c>
      <c r="H102" s="357">
        <v>191.5</v>
      </c>
      <c r="I102" s="308"/>
      <c r="J102" s="309">
        <v>0.26640000000000003</v>
      </c>
      <c r="K102" s="357">
        <f>ROUND(I102,2)+(ROUND(I102,2)*J102)</f>
        <v>0</v>
      </c>
      <c r="L102" s="362">
        <f>ROUND(Q102,2)</f>
        <v>0</v>
      </c>
      <c r="M102" s="310" t="s">
        <v>8</v>
      </c>
      <c r="N102" s="310" t="s">
        <v>7</v>
      </c>
      <c r="O102" s="310" t="s">
        <v>17</v>
      </c>
      <c r="P102" s="311">
        <v>19.84</v>
      </c>
      <c r="Q102" s="312">
        <f t="shared" si="21"/>
        <v>0</v>
      </c>
    </row>
    <row r="103" spans="1:17" ht="22.5">
      <c r="A103" s="354" t="s">
        <v>10</v>
      </c>
      <c r="B103" s="355" t="s">
        <v>244</v>
      </c>
      <c r="C103" s="355" t="s">
        <v>12</v>
      </c>
      <c r="D103" s="355" t="s">
        <v>245</v>
      </c>
      <c r="E103" s="355" t="s">
        <v>246</v>
      </c>
      <c r="F103" s="356">
        <f>P103</f>
        <v>205.25</v>
      </c>
      <c r="G103" s="355" t="s">
        <v>15</v>
      </c>
      <c r="H103" s="357">
        <v>17.34</v>
      </c>
      <c r="I103" s="308"/>
      <c r="J103" s="309">
        <v>0.26640000000000003</v>
      </c>
      <c r="K103" s="357">
        <f>ROUND(I103,2)+(ROUND(I103,2)*J103)</f>
        <v>0</v>
      </c>
      <c r="L103" s="362">
        <f>ROUND(Q103,2)</f>
        <v>0</v>
      </c>
      <c r="M103" s="310" t="s">
        <v>8</v>
      </c>
      <c r="N103" s="310" t="s">
        <v>7</v>
      </c>
      <c r="O103" s="310" t="s">
        <v>17</v>
      </c>
      <c r="P103" s="311">
        <v>205.25</v>
      </c>
      <c r="Q103" s="312">
        <f t="shared" si="21"/>
        <v>0</v>
      </c>
    </row>
    <row r="104" spans="1:17" ht="22.5">
      <c r="A104" s="350" t="s">
        <v>6</v>
      </c>
      <c r="B104" s="351" t="s">
        <v>247</v>
      </c>
      <c r="C104" s="351" t="s">
        <v>8</v>
      </c>
      <c r="D104" s="351" t="s">
        <v>8</v>
      </c>
      <c r="E104" s="351" t="s">
        <v>248</v>
      </c>
      <c r="F104" s="351" t="s">
        <v>8</v>
      </c>
      <c r="G104" s="351" t="s">
        <v>8</v>
      </c>
      <c r="H104" s="351" t="s">
        <v>8</v>
      </c>
      <c r="I104" s="304"/>
      <c r="J104" s="309">
        <v>0.26640000000000003</v>
      </c>
      <c r="K104" s="351" t="s">
        <v>8</v>
      </c>
      <c r="L104" s="361">
        <f>ROUND(L105,2)+ROUND(L106,2)+ROUND(L107,2)+ROUND(L108,2)+ROUND(L109,2)+ROUND(L110,2)+ROUND(L111,2)</f>
        <v>0</v>
      </c>
      <c r="M104" s="305" t="s">
        <v>8</v>
      </c>
      <c r="N104" s="305" t="s">
        <v>8</v>
      </c>
      <c r="O104" s="305" t="s">
        <v>8</v>
      </c>
      <c r="P104" s="314" t="str">
        <f t="shared" si="22"/>
        <v/>
      </c>
      <c r="Q104" s="312"/>
    </row>
    <row r="105" spans="1:17" ht="22.5">
      <c r="A105" s="354" t="s">
        <v>10</v>
      </c>
      <c r="B105" s="355" t="s">
        <v>249</v>
      </c>
      <c r="C105" s="355" t="s">
        <v>26</v>
      </c>
      <c r="D105" s="355" t="s">
        <v>209</v>
      </c>
      <c r="E105" s="355" t="s">
        <v>250</v>
      </c>
      <c r="F105" s="356">
        <f t="shared" ref="F105:F111" si="29">P105</f>
        <v>1</v>
      </c>
      <c r="G105" s="355" t="s">
        <v>24</v>
      </c>
      <c r="H105" s="357">
        <v>802.54</v>
      </c>
      <c r="I105" s="308"/>
      <c r="J105" s="309">
        <v>0.26640000000000003</v>
      </c>
      <c r="K105" s="357">
        <f t="shared" ref="K105:K111" si="30">ROUND(I105,2)+(ROUND(I105,2)*J105)</f>
        <v>0</v>
      </c>
      <c r="L105" s="362">
        <f t="shared" ref="L105:L111" si="31">ROUND(Q105,2)</f>
        <v>0</v>
      </c>
      <c r="M105" s="310" t="s">
        <v>8</v>
      </c>
      <c r="N105" s="310" t="s">
        <v>7</v>
      </c>
      <c r="O105" s="310" t="s">
        <v>17</v>
      </c>
      <c r="P105" s="311">
        <v>1</v>
      </c>
      <c r="Q105" s="312">
        <f t="shared" si="21"/>
        <v>0</v>
      </c>
    </row>
    <row r="106" spans="1:17" ht="33.75">
      <c r="A106" s="354" t="s">
        <v>10</v>
      </c>
      <c r="B106" s="355" t="s">
        <v>251</v>
      </c>
      <c r="C106" s="355" t="s">
        <v>26</v>
      </c>
      <c r="D106" s="355" t="s">
        <v>220</v>
      </c>
      <c r="E106" s="355" t="s">
        <v>252</v>
      </c>
      <c r="F106" s="356">
        <f t="shared" si="29"/>
        <v>1.68</v>
      </c>
      <c r="G106" s="355" t="s">
        <v>15</v>
      </c>
      <c r="H106" s="357">
        <v>628.59</v>
      </c>
      <c r="I106" s="308"/>
      <c r="J106" s="309">
        <v>0.26640000000000003</v>
      </c>
      <c r="K106" s="357">
        <f t="shared" si="30"/>
        <v>0</v>
      </c>
      <c r="L106" s="362">
        <f t="shared" si="31"/>
        <v>0</v>
      </c>
      <c r="M106" s="310" t="s">
        <v>8</v>
      </c>
      <c r="N106" s="310" t="s">
        <v>7</v>
      </c>
      <c r="O106" s="310" t="s">
        <v>17</v>
      </c>
      <c r="P106" s="311">
        <v>1.68</v>
      </c>
      <c r="Q106" s="312">
        <f t="shared" si="21"/>
        <v>0</v>
      </c>
    </row>
    <row r="107" spans="1:17" ht="33.75">
      <c r="A107" s="354" t="s">
        <v>10</v>
      </c>
      <c r="B107" s="355" t="s">
        <v>253</v>
      </c>
      <c r="C107" s="355" t="s">
        <v>26</v>
      </c>
      <c r="D107" s="355" t="s">
        <v>234</v>
      </c>
      <c r="E107" s="355" t="s">
        <v>254</v>
      </c>
      <c r="F107" s="356">
        <f t="shared" si="29"/>
        <v>6.72</v>
      </c>
      <c r="G107" s="355" t="s">
        <v>15</v>
      </c>
      <c r="H107" s="357">
        <v>628.59</v>
      </c>
      <c r="I107" s="308"/>
      <c r="J107" s="309">
        <v>0.26640000000000003</v>
      </c>
      <c r="K107" s="357">
        <f t="shared" si="30"/>
        <v>0</v>
      </c>
      <c r="L107" s="362">
        <f t="shared" si="31"/>
        <v>0</v>
      </c>
      <c r="M107" s="310" t="s">
        <v>8</v>
      </c>
      <c r="N107" s="310" t="s">
        <v>7</v>
      </c>
      <c r="O107" s="310" t="s">
        <v>17</v>
      </c>
      <c r="P107" s="311">
        <v>6.72</v>
      </c>
      <c r="Q107" s="312">
        <f t="shared" si="21"/>
        <v>0</v>
      </c>
    </row>
    <row r="108" spans="1:17" ht="33.75">
      <c r="A108" s="354" t="s">
        <v>10</v>
      </c>
      <c r="B108" s="355" t="s">
        <v>255</v>
      </c>
      <c r="C108" s="355" t="s">
        <v>26</v>
      </c>
      <c r="D108" s="355" t="s">
        <v>247</v>
      </c>
      <c r="E108" s="355" t="s">
        <v>256</v>
      </c>
      <c r="F108" s="356">
        <f t="shared" si="29"/>
        <v>143.1</v>
      </c>
      <c r="G108" s="355" t="s">
        <v>15</v>
      </c>
      <c r="H108" s="357">
        <v>449.67</v>
      </c>
      <c r="I108" s="308"/>
      <c r="J108" s="309">
        <v>0.26640000000000003</v>
      </c>
      <c r="K108" s="357">
        <f t="shared" si="30"/>
        <v>0</v>
      </c>
      <c r="L108" s="362">
        <f t="shared" si="31"/>
        <v>0</v>
      </c>
      <c r="M108" s="310" t="s">
        <v>8</v>
      </c>
      <c r="N108" s="310" t="s">
        <v>7</v>
      </c>
      <c r="O108" s="310" t="s">
        <v>17</v>
      </c>
      <c r="P108" s="311">
        <v>143.1</v>
      </c>
      <c r="Q108" s="312">
        <f t="shared" si="21"/>
        <v>0</v>
      </c>
    </row>
    <row r="109" spans="1:17" ht="33.75">
      <c r="A109" s="354" t="s">
        <v>10</v>
      </c>
      <c r="B109" s="355" t="s">
        <v>257</v>
      </c>
      <c r="C109" s="355" t="s">
        <v>26</v>
      </c>
      <c r="D109" s="355" t="s">
        <v>258</v>
      </c>
      <c r="E109" s="355" t="s">
        <v>259</v>
      </c>
      <c r="F109" s="356">
        <f t="shared" si="29"/>
        <v>5.04</v>
      </c>
      <c r="G109" s="355" t="s">
        <v>15</v>
      </c>
      <c r="H109" s="357">
        <v>449.67</v>
      </c>
      <c r="I109" s="308"/>
      <c r="J109" s="309">
        <v>0.26640000000000003</v>
      </c>
      <c r="K109" s="357">
        <f t="shared" si="30"/>
        <v>0</v>
      </c>
      <c r="L109" s="362">
        <f t="shared" si="31"/>
        <v>0</v>
      </c>
      <c r="M109" s="310" t="s">
        <v>8</v>
      </c>
      <c r="N109" s="310" t="s">
        <v>7</v>
      </c>
      <c r="O109" s="310" t="s">
        <v>17</v>
      </c>
      <c r="P109" s="311">
        <v>5.04</v>
      </c>
      <c r="Q109" s="312">
        <f t="shared" si="21"/>
        <v>0</v>
      </c>
    </row>
    <row r="110" spans="1:17" ht="33.75">
      <c r="A110" s="354" t="s">
        <v>10</v>
      </c>
      <c r="B110" s="355" t="s">
        <v>260</v>
      </c>
      <c r="C110" s="355" t="s">
        <v>26</v>
      </c>
      <c r="D110" s="355" t="s">
        <v>261</v>
      </c>
      <c r="E110" s="355" t="s">
        <v>262</v>
      </c>
      <c r="F110" s="356">
        <f t="shared" si="29"/>
        <v>7.48</v>
      </c>
      <c r="G110" s="355" t="s">
        <v>15</v>
      </c>
      <c r="H110" s="357">
        <v>628.59</v>
      </c>
      <c r="I110" s="308"/>
      <c r="J110" s="309">
        <v>0.26640000000000003</v>
      </c>
      <c r="K110" s="357">
        <f t="shared" si="30"/>
        <v>0</v>
      </c>
      <c r="L110" s="362">
        <f t="shared" si="31"/>
        <v>0</v>
      </c>
      <c r="M110" s="310" t="s">
        <v>8</v>
      </c>
      <c r="N110" s="310" t="s">
        <v>7</v>
      </c>
      <c r="O110" s="310" t="s">
        <v>17</v>
      </c>
      <c r="P110" s="311">
        <v>7.48</v>
      </c>
      <c r="Q110" s="312">
        <f t="shared" si="21"/>
        <v>0</v>
      </c>
    </row>
    <row r="111" spans="1:17" ht="33.75">
      <c r="A111" s="354" t="s">
        <v>10</v>
      </c>
      <c r="B111" s="355" t="s">
        <v>263</v>
      </c>
      <c r="C111" s="355" t="s">
        <v>26</v>
      </c>
      <c r="D111" s="355" t="s">
        <v>264</v>
      </c>
      <c r="E111" s="355" t="s">
        <v>265</v>
      </c>
      <c r="F111" s="356">
        <f t="shared" si="29"/>
        <v>5.25</v>
      </c>
      <c r="G111" s="355" t="s">
        <v>15</v>
      </c>
      <c r="H111" s="357">
        <v>628.59</v>
      </c>
      <c r="I111" s="308"/>
      <c r="J111" s="309">
        <v>0.26640000000000003</v>
      </c>
      <c r="K111" s="357">
        <f t="shared" si="30"/>
        <v>0</v>
      </c>
      <c r="L111" s="362">
        <f t="shared" si="31"/>
        <v>0</v>
      </c>
      <c r="M111" s="310" t="s">
        <v>8</v>
      </c>
      <c r="N111" s="310" t="s">
        <v>7</v>
      </c>
      <c r="O111" s="310" t="s">
        <v>17</v>
      </c>
      <c r="P111" s="311">
        <v>5.25</v>
      </c>
      <c r="Q111" s="312">
        <f t="shared" si="21"/>
        <v>0</v>
      </c>
    </row>
    <row r="112" spans="1:17" ht="22.5">
      <c r="A112" s="350" t="s">
        <v>6</v>
      </c>
      <c r="B112" s="351" t="s">
        <v>258</v>
      </c>
      <c r="C112" s="351" t="s">
        <v>8</v>
      </c>
      <c r="D112" s="351" t="s">
        <v>8</v>
      </c>
      <c r="E112" s="351" t="s">
        <v>266</v>
      </c>
      <c r="F112" s="351" t="s">
        <v>8</v>
      </c>
      <c r="G112" s="351" t="s">
        <v>8</v>
      </c>
      <c r="H112" s="351" t="s">
        <v>8</v>
      </c>
      <c r="I112" s="304"/>
      <c r="J112" s="309">
        <v>0.26640000000000003</v>
      </c>
      <c r="K112" s="351" t="s">
        <v>8</v>
      </c>
      <c r="L112" s="361">
        <f>ROUND(L113,2)+ROUND(L114,2)+ROUND(L115,2)+ROUND(L116,2)+ROUND(L117,2)+ROUND(L118,2)+ROUND(L119,2)+ROUND(L120,2)+ROUND(L121,2)+ROUND(L122,2)+ROUND(L123,2)+ROUND(L124,2)+ROUND(L125,2)+ROUND(L126,2)+ROUND(L127,2)+ROUND(L128,2)+ROUND(L129,2)</f>
        <v>0</v>
      </c>
      <c r="M112" s="305" t="s">
        <v>8</v>
      </c>
      <c r="N112" s="305" t="s">
        <v>8</v>
      </c>
      <c r="O112" s="305" t="s">
        <v>8</v>
      </c>
      <c r="P112" s="314" t="str">
        <f t="shared" si="22"/>
        <v/>
      </c>
      <c r="Q112" s="312"/>
    </row>
    <row r="113" spans="1:17" ht="33.75">
      <c r="A113" s="354" t="s">
        <v>10</v>
      </c>
      <c r="B113" s="355" t="s">
        <v>267</v>
      </c>
      <c r="C113" s="355" t="s">
        <v>26</v>
      </c>
      <c r="D113" s="355">
        <v>258</v>
      </c>
      <c r="E113" s="355" t="s">
        <v>269</v>
      </c>
      <c r="F113" s="356">
        <f t="shared" ref="F113:F129" si="32">P113</f>
        <v>0.88</v>
      </c>
      <c r="G113" s="355" t="s">
        <v>15</v>
      </c>
      <c r="H113" s="357">
        <f>'COMPOSIÇÕES PRÓPRIAS'!G226</f>
        <v>639.72</v>
      </c>
      <c r="I113" s="308"/>
      <c r="J113" s="309">
        <v>0.26640000000000003</v>
      </c>
      <c r="K113" s="357">
        <f t="shared" ref="K113:K129" si="33">ROUND(I113,2)+(ROUND(I113,2)*J113)</f>
        <v>0</v>
      </c>
      <c r="L113" s="362">
        <f t="shared" ref="L113:L129" si="34">ROUND(Q113,2)</f>
        <v>0</v>
      </c>
      <c r="M113" s="310" t="s">
        <v>8</v>
      </c>
      <c r="N113" s="310" t="s">
        <v>7</v>
      </c>
      <c r="O113" s="310" t="s">
        <v>17</v>
      </c>
      <c r="P113" s="311">
        <v>0.88</v>
      </c>
      <c r="Q113" s="312">
        <f t="shared" si="21"/>
        <v>0</v>
      </c>
    </row>
    <row r="114" spans="1:17" ht="33.75">
      <c r="A114" s="354" t="s">
        <v>10</v>
      </c>
      <c r="B114" s="355" t="s">
        <v>270</v>
      </c>
      <c r="C114" s="355" t="s">
        <v>26</v>
      </c>
      <c r="D114" s="355" t="s">
        <v>271</v>
      </c>
      <c r="E114" s="355" t="s">
        <v>272</v>
      </c>
      <c r="F114" s="356">
        <f t="shared" si="32"/>
        <v>1.6</v>
      </c>
      <c r="G114" s="355" t="s">
        <v>15</v>
      </c>
      <c r="H114" s="357">
        <v>639.72</v>
      </c>
      <c r="I114" s="308"/>
      <c r="J114" s="309">
        <v>0.26640000000000003</v>
      </c>
      <c r="K114" s="357">
        <f t="shared" si="33"/>
        <v>0</v>
      </c>
      <c r="L114" s="362">
        <f t="shared" si="34"/>
        <v>0</v>
      </c>
      <c r="M114" s="310" t="s">
        <v>8</v>
      </c>
      <c r="N114" s="310" t="s">
        <v>7</v>
      </c>
      <c r="O114" s="310" t="s">
        <v>17</v>
      </c>
      <c r="P114" s="311">
        <v>1.6</v>
      </c>
      <c r="Q114" s="312">
        <f t="shared" si="21"/>
        <v>0</v>
      </c>
    </row>
    <row r="115" spans="1:17" ht="33.75">
      <c r="A115" s="354" t="s">
        <v>10</v>
      </c>
      <c r="B115" s="355" t="s">
        <v>273</v>
      </c>
      <c r="C115" s="355" t="s">
        <v>26</v>
      </c>
      <c r="D115" s="355" t="s">
        <v>274</v>
      </c>
      <c r="E115" s="355" t="s">
        <v>275</v>
      </c>
      <c r="F115" s="356">
        <f t="shared" si="32"/>
        <v>3.22</v>
      </c>
      <c r="G115" s="355" t="s">
        <v>15</v>
      </c>
      <c r="H115" s="357">
        <v>686.91</v>
      </c>
      <c r="I115" s="308"/>
      <c r="J115" s="309">
        <v>0.26640000000000003</v>
      </c>
      <c r="K115" s="357">
        <f t="shared" si="33"/>
        <v>0</v>
      </c>
      <c r="L115" s="362">
        <f t="shared" si="34"/>
        <v>0</v>
      </c>
      <c r="M115" s="310" t="s">
        <v>8</v>
      </c>
      <c r="N115" s="310" t="s">
        <v>7</v>
      </c>
      <c r="O115" s="310" t="s">
        <v>17</v>
      </c>
      <c r="P115" s="311">
        <v>3.22</v>
      </c>
      <c r="Q115" s="312">
        <f t="shared" si="21"/>
        <v>0</v>
      </c>
    </row>
    <row r="116" spans="1:17" ht="33.75">
      <c r="A116" s="354" t="s">
        <v>10</v>
      </c>
      <c r="B116" s="355" t="s">
        <v>276</v>
      </c>
      <c r="C116" s="355" t="s">
        <v>26</v>
      </c>
      <c r="D116" s="355" t="s">
        <v>277</v>
      </c>
      <c r="E116" s="355" t="s">
        <v>278</v>
      </c>
      <c r="F116" s="356">
        <f t="shared" si="32"/>
        <v>2.0299999999999998</v>
      </c>
      <c r="G116" s="355" t="s">
        <v>15</v>
      </c>
      <c r="H116" s="357">
        <v>639.72</v>
      </c>
      <c r="I116" s="308"/>
      <c r="J116" s="309">
        <v>0.26640000000000003</v>
      </c>
      <c r="K116" s="357">
        <f t="shared" si="33"/>
        <v>0</v>
      </c>
      <c r="L116" s="362">
        <f t="shared" si="34"/>
        <v>0</v>
      </c>
      <c r="M116" s="310" t="s">
        <v>8</v>
      </c>
      <c r="N116" s="310" t="s">
        <v>7</v>
      </c>
      <c r="O116" s="310" t="s">
        <v>17</v>
      </c>
      <c r="P116" s="311">
        <v>2.0299999999999998</v>
      </c>
      <c r="Q116" s="312">
        <f t="shared" si="21"/>
        <v>0</v>
      </c>
    </row>
    <row r="117" spans="1:17" ht="33.75">
      <c r="A117" s="354" t="s">
        <v>10</v>
      </c>
      <c r="B117" s="355" t="s">
        <v>279</v>
      </c>
      <c r="C117" s="355" t="s">
        <v>26</v>
      </c>
      <c r="D117" s="355" t="s">
        <v>280</v>
      </c>
      <c r="E117" s="355" t="s">
        <v>281</v>
      </c>
      <c r="F117" s="356">
        <f t="shared" si="32"/>
        <v>2.56</v>
      </c>
      <c r="G117" s="355" t="s">
        <v>15</v>
      </c>
      <c r="H117" s="357">
        <v>686.91</v>
      </c>
      <c r="I117" s="308"/>
      <c r="J117" s="309">
        <v>0.26640000000000003</v>
      </c>
      <c r="K117" s="357">
        <f t="shared" si="33"/>
        <v>0</v>
      </c>
      <c r="L117" s="362">
        <f t="shared" si="34"/>
        <v>0</v>
      </c>
      <c r="M117" s="310" t="s">
        <v>8</v>
      </c>
      <c r="N117" s="310" t="s">
        <v>7</v>
      </c>
      <c r="O117" s="310" t="s">
        <v>17</v>
      </c>
      <c r="P117" s="311">
        <v>2.56</v>
      </c>
      <c r="Q117" s="312">
        <f t="shared" si="21"/>
        <v>0</v>
      </c>
    </row>
    <row r="118" spans="1:17" ht="33.75">
      <c r="A118" s="354" t="s">
        <v>10</v>
      </c>
      <c r="B118" s="355" t="s">
        <v>282</v>
      </c>
      <c r="C118" s="355" t="s">
        <v>26</v>
      </c>
      <c r="D118" s="355" t="s">
        <v>283</v>
      </c>
      <c r="E118" s="355" t="s">
        <v>284</v>
      </c>
      <c r="F118" s="356">
        <f t="shared" si="32"/>
        <v>2.1</v>
      </c>
      <c r="G118" s="355" t="s">
        <v>15</v>
      </c>
      <c r="H118" s="357">
        <v>639.72</v>
      </c>
      <c r="I118" s="308"/>
      <c r="J118" s="309">
        <v>0.26640000000000003</v>
      </c>
      <c r="K118" s="357">
        <f t="shared" si="33"/>
        <v>0</v>
      </c>
      <c r="L118" s="362">
        <f t="shared" si="34"/>
        <v>0</v>
      </c>
      <c r="M118" s="310" t="s">
        <v>8</v>
      </c>
      <c r="N118" s="310" t="s">
        <v>7</v>
      </c>
      <c r="O118" s="310" t="s">
        <v>17</v>
      </c>
      <c r="P118" s="311">
        <v>2.1</v>
      </c>
      <c r="Q118" s="312">
        <f t="shared" si="21"/>
        <v>0</v>
      </c>
    </row>
    <row r="119" spans="1:17" ht="33.75">
      <c r="A119" s="354" t="s">
        <v>10</v>
      </c>
      <c r="B119" s="355" t="s">
        <v>285</v>
      </c>
      <c r="C119" s="355" t="s">
        <v>26</v>
      </c>
      <c r="D119" s="355" t="s">
        <v>286</v>
      </c>
      <c r="E119" s="355" t="s">
        <v>287</v>
      </c>
      <c r="F119" s="356">
        <f t="shared" si="32"/>
        <v>11.03</v>
      </c>
      <c r="G119" s="355" t="s">
        <v>15</v>
      </c>
      <c r="H119" s="357">
        <v>639.72</v>
      </c>
      <c r="I119" s="308"/>
      <c r="J119" s="309">
        <v>0.26640000000000003</v>
      </c>
      <c r="K119" s="357">
        <f t="shared" si="33"/>
        <v>0</v>
      </c>
      <c r="L119" s="362">
        <f t="shared" si="34"/>
        <v>0</v>
      </c>
      <c r="M119" s="310" t="s">
        <v>8</v>
      </c>
      <c r="N119" s="310" t="s">
        <v>7</v>
      </c>
      <c r="O119" s="310" t="s">
        <v>17</v>
      </c>
      <c r="P119" s="311">
        <v>11.03</v>
      </c>
      <c r="Q119" s="312">
        <f t="shared" si="21"/>
        <v>0</v>
      </c>
    </row>
    <row r="120" spans="1:17" ht="33.75">
      <c r="A120" s="354" t="s">
        <v>10</v>
      </c>
      <c r="B120" s="355" t="s">
        <v>288</v>
      </c>
      <c r="C120" s="355" t="s">
        <v>26</v>
      </c>
      <c r="D120" s="355" t="s">
        <v>289</v>
      </c>
      <c r="E120" s="355" t="s">
        <v>290</v>
      </c>
      <c r="F120" s="356">
        <f t="shared" si="32"/>
        <v>6.3</v>
      </c>
      <c r="G120" s="355" t="s">
        <v>15</v>
      </c>
      <c r="H120" s="357">
        <v>639.72</v>
      </c>
      <c r="I120" s="308"/>
      <c r="J120" s="309">
        <v>0.26640000000000003</v>
      </c>
      <c r="K120" s="357">
        <f t="shared" si="33"/>
        <v>0</v>
      </c>
      <c r="L120" s="362">
        <f t="shared" si="34"/>
        <v>0</v>
      </c>
      <c r="M120" s="310" t="s">
        <v>8</v>
      </c>
      <c r="N120" s="310" t="s">
        <v>7</v>
      </c>
      <c r="O120" s="310" t="s">
        <v>17</v>
      </c>
      <c r="P120" s="311">
        <v>6.3</v>
      </c>
      <c r="Q120" s="312">
        <f t="shared" si="21"/>
        <v>0</v>
      </c>
    </row>
    <row r="121" spans="1:17" ht="33.75">
      <c r="A121" s="354" t="s">
        <v>10</v>
      </c>
      <c r="B121" s="355" t="s">
        <v>291</v>
      </c>
      <c r="C121" s="355" t="s">
        <v>26</v>
      </c>
      <c r="D121" s="355" t="s">
        <v>292</v>
      </c>
      <c r="E121" s="355" t="s">
        <v>293</v>
      </c>
      <c r="F121" s="356">
        <f t="shared" si="32"/>
        <v>18.899999999999999</v>
      </c>
      <c r="G121" s="355" t="s">
        <v>15</v>
      </c>
      <c r="H121" s="357">
        <v>639.72</v>
      </c>
      <c r="I121" s="308"/>
      <c r="J121" s="309">
        <v>0.26640000000000003</v>
      </c>
      <c r="K121" s="357">
        <f t="shared" si="33"/>
        <v>0</v>
      </c>
      <c r="L121" s="362">
        <f t="shared" si="34"/>
        <v>0</v>
      </c>
      <c r="M121" s="310" t="s">
        <v>8</v>
      </c>
      <c r="N121" s="310" t="s">
        <v>7</v>
      </c>
      <c r="O121" s="310" t="s">
        <v>17</v>
      </c>
      <c r="P121" s="311">
        <v>18.899999999999999</v>
      </c>
      <c r="Q121" s="312">
        <f t="shared" si="21"/>
        <v>0</v>
      </c>
    </row>
    <row r="122" spans="1:17" ht="33.75">
      <c r="A122" s="354" t="s">
        <v>10</v>
      </c>
      <c r="B122" s="355" t="s">
        <v>294</v>
      </c>
      <c r="C122" s="355" t="s">
        <v>26</v>
      </c>
      <c r="D122" s="355" t="s">
        <v>295</v>
      </c>
      <c r="E122" s="355" t="s">
        <v>296</v>
      </c>
      <c r="F122" s="356">
        <f t="shared" si="32"/>
        <v>2.1</v>
      </c>
      <c r="G122" s="355" t="s">
        <v>15</v>
      </c>
      <c r="H122" s="357">
        <v>639.72</v>
      </c>
      <c r="I122" s="308"/>
      <c r="J122" s="309">
        <v>0.26640000000000003</v>
      </c>
      <c r="K122" s="357">
        <f t="shared" si="33"/>
        <v>0</v>
      </c>
      <c r="L122" s="362">
        <f t="shared" si="34"/>
        <v>0</v>
      </c>
      <c r="M122" s="310" t="s">
        <v>8</v>
      </c>
      <c r="N122" s="310" t="s">
        <v>7</v>
      </c>
      <c r="O122" s="310" t="s">
        <v>17</v>
      </c>
      <c r="P122" s="311">
        <v>2.1</v>
      </c>
      <c r="Q122" s="312">
        <f t="shared" si="21"/>
        <v>0</v>
      </c>
    </row>
    <row r="123" spans="1:17" ht="33.75">
      <c r="A123" s="354" t="s">
        <v>10</v>
      </c>
      <c r="B123" s="355" t="s">
        <v>297</v>
      </c>
      <c r="C123" s="355" t="s">
        <v>26</v>
      </c>
      <c r="D123" s="355" t="s">
        <v>298</v>
      </c>
      <c r="E123" s="355" t="s">
        <v>299</v>
      </c>
      <c r="F123" s="356">
        <f t="shared" si="32"/>
        <v>6.3</v>
      </c>
      <c r="G123" s="355" t="s">
        <v>15</v>
      </c>
      <c r="H123" s="357">
        <v>639.72</v>
      </c>
      <c r="I123" s="308"/>
      <c r="J123" s="309">
        <v>0.26640000000000003</v>
      </c>
      <c r="K123" s="357">
        <f t="shared" si="33"/>
        <v>0</v>
      </c>
      <c r="L123" s="362">
        <f t="shared" si="34"/>
        <v>0</v>
      </c>
      <c r="M123" s="310" t="s">
        <v>8</v>
      </c>
      <c r="N123" s="310" t="s">
        <v>7</v>
      </c>
      <c r="O123" s="310" t="s">
        <v>17</v>
      </c>
      <c r="P123" s="311">
        <v>6.3</v>
      </c>
      <c r="Q123" s="312">
        <f t="shared" si="21"/>
        <v>0</v>
      </c>
    </row>
    <row r="124" spans="1:17" ht="33.75">
      <c r="A124" s="354" t="s">
        <v>10</v>
      </c>
      <c r="B124" s="355" t="s">
        <v>300</v>
      </c>
      <c r="C124" s="355" t="s">
        <v>26</v>
      </c>
      <c r="D124" s="355" t="s">
        <v>301</v>
      </c>
      <c r="E124" s="355" t="s">
        <v>302</v>
      </c>
      <c r="F124" s="356">
        <f t="shared" si="32"/>
        <v>8.4</v>
      </c>
      <c r="G124" s="355" t="s">
        <v>15</v>
      </c>
      <c r="H124" s="357">
        <v>639.72</v>
      </c>
      <c r="I124" s="308"/>
      <c r="J124" s="309">
        <v>0.26640000000000003</v>
      </c>
      <c r="K124" s="357">
        <f t="shared" si="33"/>
        <v>0</v>
      </c>
      <c r="L124" s="362">
        <f t="shared" si="34"/>
        <v>0</v>
      </c>
      <c r="M124" s="310" t="s">
        <v>8</v>
      </c>
      <c r="N124" s="310" t="s">
        <v>7</v>
      </c>
      <c r="O124" s="310" t="s">
        <v>17</v>
      </c>
      <c r="P124" s="311">
        <v>8.4</v>
      </c>
      <c r="Q124" s="312">
        <f t="shared" si="21"/>
        <v>0</v>
      </c>
    </row>
    <row r="125" spans="1:17" ht="33.75">
      <c r="A125" s="354" t="s">
        <v>10</v>
      </c>
      <c r="B125" s="355" t="s">
        <v>303</v>
      </c>
      <c r="C125" s="355" t="s">
        <v>26</v>
      </c>
      <c r="D125" s="355" t="s">
        <v>304</v>
      </c>
      <c r="E125" s="355" t="s">
        <v>305</v>
      </c>
      <c r="F125" s="356">
        <f t="shared" si="32"/>
        <v>12.6</v>
      </c>
      <c r="G125" s="355" t="s">
        <v>15</v>
      </c>
      <c r="H125" s="357">
        <v>639.72</v>
      </c>
      <c r="I125" s="308"/>
      <c r="J125" s="309">
        <v>0.26640000000000003</v>
      </c>
      <c r="K125" s="357">
        <f t="shared" si="33"/>
        <v>0</v>
      </c>
      <c r="L125" s="362">
        <f t="shared" si="34"/>
        <v>0</v>
      </c>
      <c r="M125" s="310" t="s">
        <v>8</v>
      </c>
      <c r="N125" s="310" t="s">
        <v>7</v>
      </c>
      <c r="O125" s="310" t="s">
        <v>17</v>
      </c>
      <c r="P125" s="311">
        <v>12.6</v>
      </c>
      <c r="Q125" s="312">
        <f t="shared" si="21"/>
        <v>0</v>
      </c>
    </row>
    <row r="126" spans="1:17" ht="33.75">
      <c r="A126" s="354" t="s">
        <v>10</v>
      </c>
      <c r="B126" s="355" t="s">
        <v>306</v>
      </c>
      <c r="C126" s="355" t="s">
        <v>26</v>
      </c>
      <c r="D126" s="355" t="s">
        <v>307</v>
      </c>
      <c r="E126" s="355" t="s">
        <v>308</v>
      </c>
      <c r="F126" s="356">
        <f t="shared" si="32"/>
        <v>33.6</v>
      </c>
      <c r="G126" s="355" t="s">
        <v>15</v>
      </c>
      <c r="H126" s="357">
        <v>639.72</v>
      </c>
      <c r="I126" s="308"/>
      <c r="J126" s="309">
        <v>0.26640000000000003</v>
      </c>
      <c r="K126" s="357">
        <f t="shared" si="33"/>
        <v>0</v>
      </c>
      <c r="L126" s="362">
        <f t="shared" si="34"/>
        <v>0</v>
      </c>
      <c r="M126" s="310" t="s">
        <v>8</v>
      </c>
      <c r="N126" s="310" t="s">
        <v>7</v>
      </c>
      <c r="O126" s="310" t="s">
        <v>17</v>
      </c>
      <c r="P126" s="311">
        <v>33.6</v>
      </c>
      <c r="Q126" s="312">
        <f t="shared" si="21"/>
        <v>0</v>
      </c>
    </row>
    <row r="127" spans="1:17" ht="33.75">
      <c r="A127" s="354" t="s">
        <v>10</v>
      </c>
      <c r="B127" s="355" t="s">
        <v>309</v>
      </c>
      <c r="C127" s="355" t="s">
        <v>26</v>
      </c>
      <c r="D127" s="355" t="s">
        <v>310</v>
      </c>
      <c r="E127" s="355" t="s">
        <v>311</v>
      </c>
      <c r="F127" s="356">
        <f t="shared" si="32"/>
        <v>16.8</v>
      </c>
      <c r="G127" s="355" t="s">
        <v>15</v>
      </c>
      <c r="H127" s="357">
        <v>639.72</v>
      </c>
      <c r="I127" s="308"/>
      <c r="J127" s="309">
        <v>0.26640000000000003</v>
      </c>
      <c r="K127" s="357">
        <f t="shared" si="33"/>
        <v>0</v>
      </c>
      <c r="L127" s="362">
        <f t="shared" si="34"/>
        <v>0</v>
      </c>
      <c r="M127" s="310" t="s">
        <v>8</v>
      </c>
      <c r="N127" s="310" t="s">
        <v>7</v>
      </c>
      <c r="O127" s="310" t="s">
        <v>17</v>
      </c>
      <c r="P127" s="311">
        <v>16.8</v>
      </c>
      <c r="Q127" s="312">
        <f t="shared" si="21"/>
        <v>0</v>
      </c>
    </row>
    <row r="128" spans="1:17" ht="33.75">
      <c r="A128" s="354" t="s">
        <v>10</v>
      </c>
      <c r="B128" s="355" t="s">
        <v>312</v>
      </c>
      <c r="C128" s="355" t="s">
        <v>26</v>
      </c>
      <c r="D128" s="355" t="s">
        <v>313</v>
      </c>
      <c r="E128" s="355" t="s">
        <v>314</v>
      </c>
      <c r="F128" s="356">
        <f t="shared" si="32"/>
        <v>5.44</v>
      </c>
      <c r="G128" s="355" t="s">
        <v>15</v>
      </c>
      <c r="H128" s="357">
        <v>686.91</v>
      </c>
      <c r="I128" s="308"/>
      <c r="J128" s="309">
        <v>0.26640000000000003</v>
      </c>
      <c r="K128" s="357">
        <f t="shared" si="33"/>
        <v>0</v>
      </c>
      <c r="L128" s="362">
        <f t="shared" si="34"/>
        <v>0</v>
      </c>
      <c r="M128" s="310" t="s">
        <v>8</v>
      </c>
      <c r="N128" s="310" t="s">
        <v>7</v>
      </c>
      <c r="O128" s="310" t="s">
        <v>17</v>
      </c>
      <c r="P128" s="311">
        <v>5.44</v>
      </c>
      <c r="Q128" s="312">
        <f t="shared" si="21"/>
        <v>0</v>
      </c>
    </row>
    <row r="129" spans="1:17" ht="11.25">
      <c r="A129" s="354" t="s">
        <v>10</v>
      </c>
      <c r="B129" s="355" t="s">
        <v>315</v>
      </c>
      <c r="C129" s="355" t="s">
        <v>26</v>
      </c>
      <c r="D129" s="355" t="s">
        <v>316</v>
      </c>
      <c r="E129" s="355" t="s">
        <v>317</v>
      </c>
      <c r="F129" s="356">
        <f t="shared" si="32"/>
        <v>28.24</v>
      </c>
      <c r="G129" s="355" t="s">
        <v>15</v>
      </c>
      <c r="H129" s="357">
        <v>191.45</v>
      </c>
      <c r="I129" s="308"/>
      <c r="J129" s="309">
        <v>0.26640000000000003</v>
      </c>
      <c r="K129" s="357">
        <f t="shared" si="33"/>
        <v>0</v>
      </c>
      <c r="L129" s="362">
        <f t="shared" si="34"/>
        <v>0</v>
      </c>
      <c r="M129" s="310" t="s">
        <v>8</v>
      </c>
      <c r="N129" s="310" t="s">
        <v>7</v>
      </c>
      <c r="O129" s="310" t="s">
        <v>17</v>
      </c>
      <c r="P129" s="311">
        <v>28.24</v>
      </c>
      <c r="Q129" s="312">
        <f t="shared" si="21"/>
        <v>0</v>
      </c>
    </row>
    <row r="130" spans="1:17" ht="22.5">
      <c r="A130" s="350" t="s">
        <v>6</v>
      </c>
      <c r="B130" s="351" t="s">
        <v>261</v>
      </c>
      <c r="C130" s="351" t="s">
        <v>8</v>
      </c>
      <c r="D130" s="351" t="s">
        <v>8</v>
      </c>
      <c r="E130" s="351" t="s">
        <v>318</v>
      </c>
      <c r="F130" s="351" t="s">
        <v>8</v>
      </c>
      <c r="G130" s="351" t="s">
        <v>8</v>
      </c>
      <c r="H130" s="351" t="s">
        <v>8</v>
      </c>
      <c r="I130" s="304"/>
      <c r="J130" s="309">
        <v>0.26640000000000003</v>
      </c>
      <c r="K130" s="351" t="s">
        <v>8</v>
      </c>
      <c r="L130" s="361">
        <f>ROUND(L131,2)+ROUND(L132,2)</f>
        <v>0</v>
      </c>
      <c r="M130" s="305" t="s">
        <v>8</v>
      </c>
      <c r="N130" s="305" t="s">
        <v>8</v>
      </c>
      <c r="O130" s="305" t="s">
        <v>8</v>
      </c>
      <c r="P130" s="306"/>
      <c r="Q130" s="312"/>
    </row>
    <row r="131" spans="1:17" ht="22.5">
      <c r="A131" s="354" t="s">
        <v>10</v>
      </c>
      <c r="B131" s="355" t="s">
        <v>319</v>
      </c>
      <c r="C131" s="355" t="s">
        <v>26</v>
      </c>
      <c r="D131" s="355" t="s">
        <v>320</v>
      </c>
      <c r="E131" s="355" t="s">
        <v>321</v>
      </c>
      <c r="F131" s="356">
        <f>P131</f>
        <v>8.51</v>
      </c>
      <c r="G131" s="355" t="s">
        <v>15</v>
      </c>
      <c r="H131" s="357">
        <v>1342.37</v>
      </c>
      <c r="I131" s="308"/>
      <c r="J131" s="309">
        <v>0.26640000000000003</v>
      </c>
      <c r="K131" s="357">
        <f>ROUND(I131,2)+(ROUND(I131,2)*J131)</f>
        <v>0</v>
      </c>
      <c r="L131" s="362">
        <f>ROUND(Q131,2)</f>
        <v>0</v>
      </c>
      <c r="M131" s="310" t="s">
        <v>8</v>
      </c>
      <c r="N131" s="310" t="s">
        <v>7</v>
      </c>
      <c r="O131" s="310" t="s">
        <v>17</v>
      </c>
      <c r="P131" s="311">
        <v>8.51</v>
      </c>
      <c r="Q131" s="312">
        <f t="shared" si="21"/>
        <v>0</v>
      </c>
    </row>
    <row r="132" spans="1:17" ht="22.5">
      <c r="A132" s="354" t="s">
        <v>10</v>
      </c>
      <c r="B132" s="355" t="s">
        <v>322</v>
      </c>
      <c r="C132" s="355" t="s">
        <v>26</v>
      </c>
      <c r="D132" s="355" t="s">
        <v>323</v>
      </c>
      <c r="E132" s="355" t="s">
        <v>324</v>
      </c>
      <c r="F132" s="356">
        <f>P132</f>
        <v>7.55</v>
      </c>
      <c r="G132" s="355" t="s">
        <v>15</v>
      </c>
      <c r="H132" s="357">
        <v>1342.37</v>
      </c>
      <c r="I132" s="308"/>
      <c r="J132" s="309">
        <v>0.26640000000000003</v>
      </c>
      <c r="K132" s="357">
        <f>ROUND(I132,2)+(ROUND(I132,2)*J132)</f>
        <v>0</v>
      </c>
      <c r="L132" s="362">
        <f>ROUND(Q132,2)</f>
        <v>0</v>
      </c>
      <c r="M132" s="310" t="s">
        <v>8</v>
      </c>
      <c r="N132" s="310" t="s">
        <v>7</v>
      </c>
      <c r="O132" s="310" t="s">
        <v>17</v>
      </c>
      <c r="P132" s="311">
        <v>7.55</v>
      </c>
      <c r="Q132" s="312">
        <f t="shared" si="21"/>
        <v>0</v>
      </c>
    </row>
    <row r="133" spans="1:17" ht="22.5">
      <c r="A133" s="350" t="s">
        <v>6</v>
      </c>
      <c r="B133" s="351" t="s">
        <v>264</v>
      </c>
      <c r="C133" s="351" t="s">
        <v>8</v>
      </c>
      <c r="D133" s="351" t="s">
        <v>8</v>
      </c>
      <c r="E133" s="351" t="s">
        <v>325</v>
      </c>
      <c r="F133" s="351" t="s">
        <v>8</v>
      </c>
      <c r="G133" s="351" t="s">
        <v>8</v>
      </c>
      <c r="H133" s="351" t="s">
        <v>8</v>
      </c>
      <c r="I133" s="304"/>
      <c r="J133" s="309">
        <v>0.26640000000000003</v>
      </c>
      <c r="K133" s="351" t="s">
        <v>8</v>
      </c>
      <c r="L133" s="361">
        <f>ROUND(L134,2)+ROUND(L135,2)+ROUND(L136,2)+ROUND(L137,2)+ROUND(L138,2)+ROUND(L139,2)+ROUND(L140,2)+ROUND(L141,2)+ROUND(L142,2)+ROUND(L143,2)+ROUND(L144,2)+ROUND(L145,2)+ROUND(L146,2)</f>
        <v>0</v>
      </c>
      <c r="M133" s="305" t="s">
        <v>8</v>
      </c>
      <c r="N133" s="305" t="s">
        <v>8</v>
      </c>
      <c r="O133" s="305" t="s">
        <v>8</v>
      </c>
      <c r="P133" s="306"/>
      <c r="Q133" s="312"/>
    </row>
    <row r="134" spans="1:17" ht="22.5">
      <c r="A134" s="354" t="s">
        <v>10</v>
      </c>
      <c r="B134" s="355" t="s">
        <v>326</v>
      </c>
      <c r="C134" s="355" t="s">
        <v>26</v>
      </c>
      <c r="D134" s="355" t="s">
        <v>327</v>
      </c>
      <c r="E134" s="355" t="s">
        <v>328</v>
      </c>
      <c r="F134" s="356">
        <f t="shared" ref="F134:F146" si="35">P134</f>
        <v>3.08</v>
      </c>
      <c r="G134" s="355" t="s">
        <v>15</v>
      </c>
      <c r="H134" s="357">
        <v>795.95</v>
      </c>
      <c r="I134" s="308"/>
      <c r="J134" s="309">
        <v>0.26640000000000003</v>
      </c>
      <c r="K134" s="357">
        <f t="shared" ref="K134:K146" si="36">ROUND(I134,2)+(ROUND(I134,2)*J134)</f>
        <v>0</v>
      </c>
      <c r="L134" s="362">
        <f t="shared" ref="L134:L146" si="37">ROUND(Q134,2)</f>
        <v>0</v>
      </c>
      <c r="M134" s="310" t="s">
        <v>8</v>
      </c>
      <c r="N134" s="310" t="s">
        <v>7</v>
      </c>
      <c r="O134" s="310" t="s">
        <v>17</v>
      </c>
      <c r="P134" s="311">
        <v>3.08</v>
      </c>
      <c r="Q134" s="312">
        <f t="shared" si="21"/>
        <v>0</v>
      </c>
    </row>
    <row r="135" spans="1:17" ht="22.5">
      <c r="A135" s="354" t="s">
        <v>10</v>
      </c>
      <c r="B135" s="355" t="s">
        <v>329</v>
      </c>
      <c r="C135" s="355" t="s">
        <v>26</v>
      </c>
      <c r="D135" s="355" t="s">
        <v>330</v>
      </c>
      <c r="E135" s="355" t="s">
        <v>331</v>
      </c>
      <c r="F135" s="356">
        <f t="shared" si="35"/>
        <v>7.35</v>
      </c>
      <c r="G135" s="355" t="s">
        <v>15</v>
      </c>
      <c r="H135" s="357">
        <v>795.95</v>
      </c>
      <c r="I135" s="308"/>
      <c r="J135" s="309">
        <v>0.26640000000000003</v>
      </c>
      <c r="K135" s="357">
        <f t="shared" si="36"/>
        <v>0</v>
      </c>
      <c r="L135" s="362">
        <f t="shared" si="37"/>
        <v>0</v>
      </c>
      <c r="M135" s="310" t="s">
        <v>8</v>
      </c>
      <c r="N135" s="310" t="s">
        <v>7</v>
      </c>
      <c r="O135" s="310" t="s">
        <v>17</v>
      </c>
      <c r="P135" s="311">
        <v>7.35</v>
      </c>
      <c r="Q135" s="312">
        <f t="shared" si="21"/>
        <v>0</v>
      </c>
    </row>
    <row r="136" spans="1:17" ht="11.25">
      <c r="A136" s="354" t="s">
        <v>10</v>
      </c>
      <c r="B136" s="355" t="s">
        <v>332</v>
      </c>
      <c r="C136" s="355" t="s">
        <v>26</v>
      </c>
      <c r="D136" s="355" t="s">
        <v>333</v>
      </c>
      <c r="E136" s="355" t="s">
        <v>334</v>
      </c>
      <c r="F136" s="356">
        <f t="shared" si="35"/>
        <v>73.25</v>
      </c>
      <c r="G136" s="355" t="s">
        <v>15</v>
      </c>
      <c r="H136" s="357">
        <v>788.4</v>
      </c>
      <c r="I136" s="308"/>
      <c r="J136" s="309">
        <v>0.26640000000000003</v>
      </c>
      <c r="K136" s="357">
        <f t="shared" si="36"/>
        <v>0</v>
      </c>
      <c r="L136" s="362">
        <f t="shared" si="37"/>
        <v>0</v>
      </c>
      <c r="M136" s="310" t="s">
        <v>8</v>
      </c>
      <c r="N136" s="310" t="s">
        <v>7</v>
      </c>
      <c r="O136" s="310" t="s">
        <v>17</v>
      </c>
      <c r="P136" s="311">
        <v>73.25</v>
      </c>
      <c r="Q136" s="312">
        <f t="shared" si="21"/>
        <v>0</v>
      </c>
    </row>
    <row r="137" spans="1:17" ht="22.5">
      <c r="A137" s="354" t="s">
        <v>10</v>
      </c>
      <c r="B137" s="355" t="s">
        <v>335</v>
      </c>
      <c r="C137" s="355" t="s">
        <v>26</v>
      </c>
      <c r="D137" s="355" t="s">
        <v>336</v>
      </c>
      <c r="E137" s="355" t="s">
        <v>337</v>
      </c>
      <c r="F137" s="356">
        <f t="shared" si="35"/>
        <v>66.83</v>
      </c>
      <c r="G137" s="355" t="s">
        <v>15</v>
      </c>
      <c r="H137" s="357">
        <v>795.95</v>
      </c>
      <c r="I137" s="308"/>
      <c r="J137" s="309">
        <v>0.26640000000000003</v>
      </c>
      <c r="K137" s="357">
        <f t="shared" si="36"/>
        <v>0</v>
      </c>
      <c r="L137" s="362">
        <f t="shared" si="37"/>
        <v>0</v>
      </c>
      <c r="M137" s="310" t="s">
        <v>8</v>
      </c>
      <c r="N137" s="310" t="s">
        <v>7</v>
      </c>
      <c r="O137" s="310" t="s">
        <v>17</v>
      </c>
      <c r="P137" s="311">
        <v>66.83</v>
      </c>
      <c r="Q137" s="312">
        <f t="shared" si="21"/>
        <v>0</v>
      </c>
    </row>
    <row r="138" spans="1:17" ht="22.5">
      <c r="A138" s="354" t="s">
        <v>10</v>
      </c>
      <c r="B138" s="355" t="s">
        <v>338</v>
      </c>
      <c r="C138" s="355" t="s">
        <v>26</v>
      </c>
      <c r="D138" s="355" t="s">
        <v>339</v>
      </c>
      <c r="E138" s="355" t="s">
        <v>340</v>
      </c>
      <c r="F138" s="356">
        <f t="shared" si="35"/>
        <v>33.96</v>
      </c>
      <c r="G138" s="355" t="s">
        <v>15</v>
      </c>
      <c r="H138" s="357">
        <v>776.55</v>
      </c>
      <c r="I138" s="308"/>
      <c r="J138" s="309">
        <v>0.26640000000000003</v>
      </c>
      <c r="K138" s="357">
        <f t="shared" si="36"/>
        <v>0</v>
      </c>
      <c r="L138" s="362">
        <f t="shared" si="37"/>
        <v>0</v>
      </c>
      <c r="M138" s="310" t="s">
        <v>8</v>
      </c>
      <c r="N138" s="310" t="s">
        <v>7</v>
      </c>
      <c r="O138" s="310" t="s">
        <v>17</v>
      </c>
      <c r="P138" s="311">
        <v>33.96</v>
      </c>
      <c r="Q138" s="312">
        <f t="shared" si="21"/>
        <v>0</v>
      </c>
    </row>
    <row r="139" spans="1:17" ht="11.25">
      <c r="A139" s="354" t="s">
        <v>10</v>
      </c>
      <c r="B139" s="355" t="s">
        <v>341</v>
      </c>
      <c r="C139" s="355" t="s">
        <v>26</v>
      </c>
      <c r="D139" s="355" t="s">
        <v>342</v>
      </c>
      <c r="E139" s="355" t="s">
        <v>343</v>
      </c>
      <c r="F139" s="356">
        <f t="shared" si="35"/>
        <v>81.37</v>
      </c>
      <c r="G139" s="355" t="s">
        <v>15</v>
      </c>
      <c r="H139" s="357">
        <v>277.52999999999997</v>
      </c>
      <c r="I139" s="308"/>
      <c r="J139" s="309">
        <v>0.26640000000000003</v>
      </c>
      <c r="K139" s="357">
        <f t="shared" si="36"/>
        <v>0</v>
      </c>
      <c r="L139" s="362">
        <f t="shared" si="37"/>
        <v>0</v>
      </c>
      <c r="M139" s="310" t="s">
        <v>8</v>
      </c>
      <c r="N139" s="310" t="s">
        <v>7</v>
      </c>
      <c r="O139" s="310" t="s">
        <v>17</v>
      </c>
      <c r="P139" s="311">
        <v>81.37</v>
      </c>
      <c r="Q139" s="312">
        <f t="shared" si="21"/>
        <v>0</v>
      </c>
    </row>
    <row r="140" spans="1:17" ht="33.75">
      <c r="A140" s="354" t="s">
        <v>10</v>
      </c>
      <c r="B140" s="355" t="s">
        <v>344</v>
      </c>
      <c r="C140" s="355" t="s">
        <v>26</v>
      </c>
      <c r="D140" s="355" t="s">
        <v>345</v>
      </c>
      <c r="E140" s="355" t="s">
        <v>346</v>
      </c>
      <c r="F140" s="356">
        <f t="shared" si="35"/>
        <v>7.7</v>
      </c>
      <c r="G140" s="355" t="s">
        <v>15</v>
      </c>
      <c r="H140" s="357">
        <v>1130.3699999999999</v>
      </c>
      <c r="I140" s="308"/>
      <c r="J140" s="309">
        <v>0.26640000000000003</v>
      </c>
      <c r="K140" s="357">
        <f t="shared" si="36"/>
        <v>0</v>
      </c>
      <c r="L140" s="362">
        <f t="shared" si="37"/>
        <v>0</v>
      </c>
      <c r="M140" s="310" t="s">
        <v>8</v>
      </c>
      <c r="N140" s="310" t="s">
        <v>7</v>
      </c>
      <c r="O140" s="310" t="s">
        <v>17</v>
      </c>
      <c r="P140" s="311">
        <v>7.7</v>
      </c>
      <c r="Q140" s="312">
        <f t="shared" ref="Q140:Q203" si="38">ROUND(K140,2)*P140</f>
        <v>0</v>
      </c>
    </row>
    <row r="141" spans="1:17" ht="33.75">
      <c r="A141" s="354" t="s">
        <v>10</v>
      </c>
      <c r="B141" s="355" t="s">
        <v>347</v>
      </c>
      <c r="C141" s="355" t="s">
        <v>26</v>
      </c>
      <c r="D141" s="355" t="s">
        <v>348</v>
      </c>
      <c r="E141" s="355" t="s">
        <v>349</v>
      </c>
      <c r="F141" s="356">
        <f t="shared" si="35"/>
        <v>5.6</v>
      </c>
      <c r="G141" s="355" t="s">
        <v>15</v>
      </c>
      <c r="H141" s="357">
        <v>1130.3699999999999</v>
      </c>
      <c r="I141" s="308"/>
      <c r="J141" s="309">
        <v>0.26640000000000003</v>
      </c>
      <c r="K141" s="357">
        <f t="shared" si="36"/>
        <v>0</v>
      </c>
      <c r="L141" s="362">
        <f t="shared" si="37"/>
        <v>0</v>
      </c>
      <c r="M141" s="310" t="s">
        <v>8</v>
      </c>
      <c r="N141" s="310" t="s">
        <v>7</v>
      </c>
      <c r="O141" s="310" t="s">
        <v>17</v>
      </c>
      <c r="P141" s="311">
        <v>5.6</v>
      </c>
      <c r="Q141" s="312">
        <f t="shared" si="38"/>
        <v>0</v>
      </c>
    </row>
    <row r="142" spans="1:17" ht="33.75">
      <c r="A142" s="354" t="s">
        <v>10</v>
      </c>
      <c r="B142" s="355" t="s">
        <v>350</v>
      </c>
      <c r="C142" s="355" t="s">
        <v>26</v>
      </c>
      <c r="D142" s="355" t="s">
        <v>351</v>
      </c>
      <c r="E142" s="355" t="s">
        <v>352</v>
      </c>
      <c r="F142" s="356">
        <f t="shared" si="35"/>
        <v>2.4</v>
      </c>
      <c r="G142" s="355" t="s">
        <v>15</v>
      </c>
      <c r="H142" s="357">
        <v>1130.3699999999999</v>
      </c>
      <c r="I142" s="308"/>
      <c r="J142" s="309">
        <v>0.26640000000000003</v>
      </c>
      <c r="K142" s="357">
        <f t="shared" si="36"/>
        <v>0</v>
      </c>
      <c r="L142" s="362">
        <f t="shared" si="37"/>
        <v>0</v>
      </c>
      <c r="M142" s="310" t="s">
        <v>8</v>
      </c>
      <c r="N142" s="310" t="s">
        <v>7</v>
      </c>
      <c r="O142" s="310" t="s">
        <v>17</v>
      </c>
      <c r="P142" s="311">
        <v>2.4</v>
      </c>
      <c r="Q142" s="312">
        <f t="shared" si="38"/>
        <v>0</v>
      </c>
    </row>
    <row r="143" spans="1:17" ht="33.75">
      <c r="A143" s="354" t="s">
        <v>10</v>
      </c>
      <c r="B143" s="355" t="s">
        <v>353</v>
      </c>
      <c r="C143" s="355" t="s">
        <v>26</v>
      </c>
      <c r="D143" s="355" t="s">
        <v>354</v>
      </c>
      <c r="E143" s="355" t="s">
        <v>355</v>
      </c>
      <c r="F143" s="356">
        <f t="shared" si="35"/>
        <v>2</v>
      </c>
      <c r="G143" s="355" t="s">
        <v>15</v>
      </c>
      <c r="H143" s="357">
        <v>1130.3699999999999</v>
      </c>
      <c r="I143" s="308"/>
      <c r="J143" s="309">
        <v>0.26640000000000003</v>
      </c>
      <c r="K143" s="357">
        <f t="shared" si="36"/>
        <v>0</v>
      </c>
      <c r="L143" s="362">
        <f t="shared" si="37"/>
        <v>0</v>
      </c>
      <c r="M143" s="310" t="s">
        <v>8</v>
      </c>
      <c r="N143" s="310" t="s">
        <v>7</v>
      </c>
      <c r="O143" s="310" t="s">
        <v>17</v>
      </c>
      <c r="P143" s="311">
        <v>2</v>
      </c>
      <c r="Q143" s="312">
        <f t="shared" si="38"/>
        <v>0</v>
      </c>
    </row>
    <row r="144" spans="1:17" ht="22.5">
      <c r="A144" s="354" t="s">
        <v>10</v>
      </c>
      <c r="B144" s="355" t="s">
        <v>356</v>
      </c>
      <c r="C144" s="355" t="s">
        <v>26</v>
      </c>
      <c r="D144" s="355" t="s">
        <v>357</v>
      </c>
      <c r="E144" s="355" t="s">
        <v>358</v>
      </c>
      <c r="F144" s="356">
        <f t="shared" si="35"/>
        <v>0.24</v>
      </c>
      <c r="G144" s="355" t="s">
        <v>15</v>
      </c>
      <c r="H144" s="357">
        <v>250.51</v>
      </c>
      <c r="I144" s="308"/>
      <c r="J144" s="309">
        <v>0.26640000000000003</v>
      </c>
      <c r="K144" s="357">
        <f t="shared" si="36"/>
        <v>0</v>
      </c>
      <c r="L144" s="362">
        <f t="shared" si="37"/>
        <v>0</v>
      </c>
      <c r="M144" s="310" t="s">
        <v>8</v>
      </c>
      <c r="N144" s="310" t="s">
        <v>7</v>
      </c>
      <c r="O144" s="310" t="s">
        <v>17</v>
      </c>
      <c r="P144" s="311">
        <v>0.24</v>
      </c>
      <c r="Q144" s="312">
        <f t="shared" si="38"/>
        <v>0</v>
      </c>
    </row>
    <row r="145" spans="1:17" ht="22.5">
      <c r="A145" s="354" t="s">
        <v>10</v>
      </c>
      <c r="B145" s="355" t="s">
        <v>359</v>
      </c>
      <c r="C145" s="355" t="s">
        <v>26</v>
      </c>
      <c r="D145" s="355" t="s">
        <v>360</v>
      </c>
      <c r="E145" s="355" t="s">
        <v>361</v>
      </c>
      <c r="F145" s="356">
        <f t="shared" si="35"/>
        <v>0.24</v>
      </c>
      <c r="G145" s="355" t="s">
        <v>15</v>
      </c>
      <c r="H145" s="357">
        <v>250.51</v>
      </c>
      <c r="I145" s="308"/>
      <c r="J145" s="309">
        <v>0.26640000000000003</v>
      </c>
      <c r="K145" s="357">
        <f t="shared" si="36"/>
        <v>0</v>
      </c>
      <c r="L145" s="362">
        <f t="shared" si="37"/>
        <v>0</v>
      </c>
      <c r="M145" s="310" t="s">
        <v>8</v>
      </c>
      <c r="N145" s="310" t="s">
        <v>7</v>
      </c>
      <c r="O145" s="310" t="s">
        <v>17</v>
      </c>
      <c r="P145" s="311">
        <v>0.24</v>
      </c>
      <c r="Q145" s="312">
        <f t="shared" si="38"/>
        <v>0</v>
      </c>
    </row>
    <row r="146" spans="1:17" ht="22.5">
      <c r="A146" s="354" t="s">
        <v>10</v>
      </c>
      <c r="B146" s="355" t="s">
        <v>362</v>
      </c>
      <c r="C146" s="355" t="s">
        <v>26</v>
      </c>
      <c r="D146" s="355" t="s">
        <v>363</v>
      </c>
      <c r="E146" s="355" t="s">
        <v>364</v>
      </c>
      <c r="F146" s="356">
        <f t="shared" si="35"/>
        <v>16.12</v>
      </c>
      <c r="G146" s="355" t="s">
        <v>15</v>
      </c>
      <c r="H146" s="357">
        <v>795.95</v>
      </c>
      <c r="I146" s="308"/>
      <c r="J146" s="309">
        <v>0.26640000000000003</v>
      </c>
      <c r="K146" s="357">
        <f t="shared" si="36"/>
        <v>0</v>
      </c>
      <c r="L146" s="362">
        <f t="shared" si="37"/>
        <v>0</v>
      </c>
      <c r="M146" s="310" t="s">
        <v>8</v>
      </c>
      <c r="N146" s="310" t="s">
        <v>7</v>
      </c>
      <c r="O146" s="310" t="s">
        <v>17</v>
      </c>
      <c r="P146" s="311">
        <v>16.12</v>
      </c>
      <c r="Q146" s="312">
        <f t="shared" si="38"/>
        <v>0</v>
      </c>
    </row>
    <row r="147" spans="1:17" ht="22.5">
      <c r="A147" s="350" t="s">
        <v>6</v>
      </c>
      <c r="B147" s="351" t="s">
        <v>268</v>
      </c>
      <c r="C147" s="351" t="s">
        <v>8</v>
      </c>
      <c r="D147" s="351" t="s">
        <v>8</v>
      </c>
      <c r="E147" s="351" t="s">
        <v>365</v>
      </c>
      <c r="F147" s="351" t="s">
        <v>8</v>
      </c>
      <c r="G147" s="351" t="s">
        <v>8</v>
      </c>
      <c r="H147" s="351" t="s">
        <v>8</v>
      </c>
      <c r="I147" s="304"/>
      <c r="J147" s="309">
        <v>0.26640000000000003</v>
      </c>
      <c r="K147" s="351" t="s">
        <v>8</v>
      </c>
      <c r="L147" s="361">
        <f>ROUND(L148,2)+ROUND(L149,2)+ROUND(L150,2)+ROUND(L151,2)+ROUND(L152,2)+ROUND(L153,2)</f>
        <v>0</v>
      </c>
      <c r="M147" s="305" t="s">
        <v>8</v>
      </c>
      <c r="N147" s="305" t="s">
        <v>8</v>
      </c>
      <c r="O147" s="305" t="s">
        <v>8</v>
      </c>
      <c r="P147" s="314" t="str">
        <f t="shared" ref="P147:P198" si="39">F147</f>
        <v/>
      </c>
      <c r="Q147" s="312"/>
    </row>
    <row r="148" spans="1:17" ht="45">
      <c r="A148" s="354" t="s">
        <v>10</v>
      </c>
      <c r="B148" s="355" t="s">
        <v>366</v>
      </c>
      <c r="C148" s="355" t="s">
        <v>26</v>
      </c>
      <c r="D148" s="355">
        <v>20</v>
      </c>
      <c r="E148" s="355" t="s">
        <v>368</v>
      </c>
      <c r="F148" s="356">
        <f t="shared" ref="F148:F153" si="40">P148</f>
        <v>1441</v>
      </c>
      <c r="G148" s="355" t="s">
        <v>15</v>
      </c>
      <c r="H148" s="357">
        <f>'COMPOSIÇÕES PRÓPRIAS'!G656</f>
        <v>200.15</v>
      </c>
      <c r="I148" s="308"/>
      <c r="J148" s="309">
        <v>0.26640000000000003</v>
      </c>
      <c r="K148" s="357">
        <f t="shared" ref="K148:K153" si="41">ROUND(I148,2)+(ROUND(I148,2)*J148)</f>
        <v>0</v>
      </c>
      <c r="L148" s="362">
        <f t="shared" ref="L148:L153" si="42">ROUND(Q148,2)</f>
        <v>0</v>
      </c>
      <c r="M148" s="310" t="s">
        <v>8</v>
      </c>
      <c r="N148" s="310" t="s">
        <v>7</v>
      </c>
      <c r="O148" s="310" t="s">
        <v>17</v>
      </c>
      <c r="P148" s="311">
        <v>1441</v>
      </c>
      <c r="Q148" s="312">
        <f t="shared" si="38"/>
        <v>0</v>
      </c>
    </row>
    <row r="149" spans="1:17" ht="22.5">
      <c r="A149" s="354" t="s">
        <v>10</v>
      </c>
      <c r="B149" s="355" t="s">
        <v>369</v>
      </c>
      <c r="C149" s="355" t="s">
        <v>12</v>
      </c>
      <c r="D149" s="355" t="s">
        <v>370</v>
      </c>
      <c r="E149" s="355" t="s">
        <v>371</v>
      </c>
      <c r="F149" s="356">
        <f t="shared" si="40"/>
        <v>33.700000000000003</v>
      </c>
      <c r="G149" s="355" t="s">
        <v>31</v>
      </c>
      <c r="H149" s="357">
        <v>78.12</v>
      </c>
      <c r="I149" s="308"/>
      <c r="J149" s="309">
        <v>0.26640000000000003</v>
      </c>
      <c r="K149" s="357">
        <f t="shared" si="41"/>
        <v>0</v>
      </c>
      <c r="L149" s="362">
        <f t="shared" si="42"/>
        <v>0</v>
      </c>
      <c r="M149" s="310" t="s">
        <v>8</v>
      </c>
      <c r="N149" s="310" t="s">
        <v>7</v>
      </c>
      <c r="O149" s="310" t="s">
        <v>17</v>
      </c>
      <c r="P149" s="311">
        <v>33.700000000000003</v>
      </c>
      <c r="Q149" s="312">
        <f t="shared" si="38"/>
        <v>0</v>
      </c>
    </row>
    <row r="150" spans="1:17" ht="22.5">
      <c r="A150" s="354" t="s">
        <v>10</v>
      </c>
      <c r="B150" s="355" t="s">
        <v>372</v>
      </c>
      <c r="C150" s="355" t="s">
        <v>12</v>
      </c>
      <c r="D150" s="355" t="s">
        <v>373</v>
      </c>
      <c r="E150" s="355" t="s">
        <v>374</v>
      </c>
      <c r="F150" s="356">
        <f t="shared" si="40"/>
        <v>153.1</v>
      </c>
      <c r="G150" s="355" t="s">
        <v>31</v>
      </c>
      <c r="H150" s="357">
        <v>150.52000000000001</v>
      </c>
      <c r="I150" s="308"/>
      <c r="J150" s="309">
        <v>0.26640000000000003</v>
      </c>
      <c r="K150" s="357">
        <f t="shared" si="41"/>
        <v>0</v>
      </c>
      <c r="L150" s="362">
        <f t="shared" si="42"/>
        <v>0</v>
      </c>
      <c r="M150" s="310" t="s">
        <v>8</v>
      </c>
      <c r="N150" s="310" t="s">
        <v>7</v>
      </c>
      <c r="O150" s="310" t="s">
        <v>17</v>
      </c>
      <c r="P150" s="311">
        <v>153.1</v>
      </c>
      <c r="Q150" s="312">
        <f t="shared" si="38"/>
        <v>0</v>
      </c>
    </row>
    <row r="151" spans="1:17" ht="22.5">
      <c r="A151" s="354" t="s">
        <v>10</v>
      </c>
      <c r="B151" s="355" t="s">
        <v>375</v>
      </c>
      <c r="C151" s="355" t="s">
        <v>26</v>
      </c>
      <c r="D151" s="355" t="s">
        <v>376</v>
      </c>
      <c r="E151" s="355" t="s">
        <v>377</v>
      </c>
      <c r="F151" s="356">
        <f t="shared" si="40"/>
        <v>86.02</v>
      </c>
      <c r="G151" s="355" t="s">
        <v>31</v>
      </c>
      <c r="H151" s="357">
        <v>156.41</v>
      </c>
      <c r="I151" s="308"/>
      <c r="J151" s="309">
        <v>0.26640000000000003</v>
      </c>
      <c r="K151" s="357">
        <f t="shared" si="41"/>
        <v>0</v>
      </c>
      <c r="L151" s="362">
        <f t="shared" si="42"/>
        <v>0</v>
      </c>
      <c r="M151" s="310" t="s">
        <v>8</v>
      </c>
      <c r="N151" s="310" t="s">
        <v>7</v>
      </c>
      <c r="O151" s="310" t="s">
        <v>17</v>
      </c>
      <c r="P151" s="311">
        <v>86.02</v>
      </c>
      <c r="Q151" s="312">
        <f t="shared" si="38"/>
        <v>0</v>
      </c>
    </row>
    <row r="152" spans="1:17" ht="22.5">
      <c r="A152" s="354" t="s">
        <v>10</v>
      </c>
      <c r="B152" s="355" t="s">
        <v>378</v>
      </c>
      <c r="C152" s="355" t="s">
        <v>12</v>
      </c>
      <c r="D152" s="355" t="s">
        <v>379</v>
      </c>
      <c r="E152" s="355" t="s">
        <v>380</v>
      </c>
      <c r="F152" s="356">
        <f t="shared" si="40"/>
        <v>311.35000000000002</v>
      </c>
      <c r="G152" s="355" t="s">
        <v>31</v>
      </c>
      <c r="H152" s="357">
        <v>52.11</v>
      </c>
      <c r="I152" s="308"/>
      <c r="J152" s="309">
        <v>0.26640000000000003</v>
      </c>
      <c r="K152" s="357">
        <f t="shared" si="41"/>
        <v>0</v>
      </c>
      <c r="L152" s="362">
        <f t="shared" si="42"/>
        <v>0</v>
      </c>
      <c r="M152" s="310" t="s">
        <v>8</v>
      </c>
      <c r="N152" s="310" t="s">
        <v>7</v>
      </c>
      <c r="O152" s="310" t="s">
        <v>17</v>
      </c>
      <c r="P152" s="311">
        <v>311.35000000000002</v>
      </c>
      <c r="Q152" s="312">
        <f t="shared" si="38"/>
        <v>0</v>
      </c>
    </row>
    <row r="153" spans="1:17" ht="11.25">
      <c r="A153" s="354" t="s">
        <v>10</v>
      </c>
      <c r="B153" s="355" t="s">
        <v>381</v>
      </c>
      <c r="C153" s="355" t="s">
        <v>12</v>
      </c>
      <c r="D153" s="355" t="s">
        <v>382</v>
      </c>
      <c r="E153" s="355" t="s">
        <v>383</v>
      </c>
      <c r="F153" s="356">
        <f t="shared" si="40"/>
        <v>266.39999999999998</v>
      </c>
      <c r="G153" s="355" t="s">
        <v>31</v>
      </c>
      <c r="H153" s="357">
        <v>40.28</v>
      </c>
      <c r="I153" s="308"/>
      <c r="J153" s="309">
        <v>0.26640000000000003</v>
      </c>
      <c r="K153" s="357">
        <f t="shared" si="41"/>
        <v>0</v>
      </c>
      <c r="L153" s="362">
        <f t="shared" si="42"/>
        <v>0</v>
      </c>
      <c r="M153" s="310" t="s">
        <v>8</v>
      </c>
      <c r="N153" s="310" t="s">
        <v>7</v>
      </c>
      <c r="O153" s="310" t="s">
        <v>17</v>
      </c>
      <c r="P153" s="311">
        <v>266.39999999999998</v>
      </c>
      <c r="Q153" s="312">
        <f t="shared" si="38"/>
        <v>0</v>
      </c>
    </row>
    <row r="154" spans="1:17" ht="22.5">
      <c r="A154" s="350" t="s">
        <v>6</v>
      </c>
      <c r="B154" s="351" t="s">
        <v>271</v>
      </c>
      <c r="C154" s="351" t="s">
        <v>8</v>
      </c>
      <c r="D154" s="351" t="s">
        <v>8</v>
      </c>
      <c r="E154" s="351" t="s">
        <v>384</v>
      </c>
      <c r="F154" s="351" t="s">
        <v>8</v>
      </c>
      <c r="G154" s="351" t="s">
        <v>8</v>
      </c>
      <c r="H154" s="351" t="s">
        <v>8</v>
      </c>
      <c r="I154" s="304"/>
      <c r="J154" s="309">
        <v>0.26640000000000003</v>
      </c>
      <c r="K154" s="351" t="s">
        <v>8</v>
      </c>
      <c r="L154" s="361">
        <f>ROUND(L155,2)+ROUND(L156,2)+ROUND(L157,2)+ROUND(L158,2)+ROUND(L159,2)+ROUND(L160,2)</f>
        <v>0</v>
      </c>
      <c r="M154" s="305" t="s">
        <v>8</v>
      </c>
      <c r="N154" s="305" t="s">
        <v>8</v>
      </c>
      <c r="O154" s="305" t="s">
        <v>8</v>
      </c>
      <c r="P154" s="314" t="str">
        <f t="shared" si="39"/>
        <v/>
      </c>
      <c r="Q154" s="312"/>
    </row>
    <row r="155" spans="1:17" ht="11.25">
      <c r="A155" s="354" t="s">
        <v>10</v>
      </c>
      <c r="B155" s="355" t="s">
        <v>385</v>
      </c>
      <c r="C155" s="355" t="s">
        <v>26</v>
      </c>
      <c r="D155" s="355" t="s">
        <v>386</v>
      </c>
      <c r="E155" s="355" t="s">
        <v>387</v>
      </c>
      <c r="F155" s="356">
        <f t="shared" ref="F155:F160" si="43">P155</f>
        <v>1084.7</v>
      </c>
      <c r="G155" s="355" t="s">
        <v>15</v>
      </c>
      <c r="H155" s="357">
        <v>36.31</v>
      </c>
      <c r="I155" s="308"/>
      <c r="J155" s="309">
        <v>0.26640000000000003</v>
      </c>
      <c r="K155" s="357">
        <f t="shared" ref="K155:K160" si="44">ROUND(I155,2)+(ROUND(I155,2)*J155)</f>
        <v>0</v>
      </c>
      <c r="L155" s="362">
        <f t="shared" ref="L155:L160" si="45">ROUND(Q155,2)</f>
        <v>0</v>
      </c>
      <c r="M155" s="310" t="s">
        <v>8</v>
      </c>
      <c r="N155" s="310" t="s">
        <v>7</v>
      </c>
      <c r="O155" s="310" t="s">
        <v>17</v>
      </c>
      <c r="P155" s="311">
        <v>1084.7</v>
      </c>
      <c r="Q155" s="312">
        <f t="shared" si="38"/>
        <v>0</v>
      </c>
    </row>
    <row r="156" spans="1:17" ht="11.25">
      <c r="A156" s="354" t="s">
        <v>10</v>
      </c>
      <c r="B156" s="355" t="s">
        <v>388</v>
      </c>
      <c r="C156" s="355" t="s">
        <v>26</v>
      </c>
      <c r="D156" s="355" t="s">
        <v>389</v>
      </c>
      <c r="E156" s="355" t="s">
        <v>390</v>
      </c>
      <c r="F156" s="356">
        <f t="shared" si="43"/>
        <v>41.56</v>
      </c>
      <c r="G156" s="355" t="s">
        <v>15</v>
      </c>
      <c r="H156" s="357">
        <v>39.630000000000003</v>
      </c>
      <c r="I156" s="308"/>
      <c r="J156" s="309">
        <v>0.26640000000000003</v>
      </c>
      <c r="K156" s="357">
        <f t="shared" si="44"/>
        <v>0</v>
      </c>
      <c r="L156" s="362">
        <f t="shared" si="45"/>
        <v>0</v>
      </c>
      <c r="M156" s="310" t="s">
        <v>8</v>
      </c>
      <c r="N156" s="310" t="s">
        <v>7</v>
      </c>
      <c r="O156" s="310" t="s">
        <v>17</v>
      </c>
      <c r="P156" s="311">
        <v>41.56</v>
      </c>
      <c r="Q156" s="312">
        <f t="shared" si="38"/>
        <v>0</v>
      </c>
    </row>
    <row r="157" spans="1:17" ht="11.25">
      <c r="A157" s="354" t="s">
        <v>10</v>
      </c>
      <c r="B157" s="355" t="s">
        <v>391</v>
      </c>
      <c r="C157" s="355" t="s">
        <v>26</v>
      </c>
      <c r="D157" s="355" t="s">
        <v>392</v>
      </c>
      <c r="E157" s="355" t="s">
        <v>393</v>
      </c>
      <c r="F157" s="356">
        <f t="shared" si="43"/>
        <v>179.11</v>
      </c>
      <c r="G157" s="355" t="s">
        <v>15</v>
      </c>
      <c r="H157" s="357">
        <v>39.630000000000003</v>
      </c>
      <c r="I157" s="308"/>
      <c r="J157" s="309">
        <v>0.26640000000000003</v>
      </c>
      <c r="K157" s="357">
        <f t="shared" si="44"/>
        <v>0</v>
      </c>
      <c r="L157" s="362">
        <f t="shared" si="45"/>
        <v>0</v>
      </c>
      <c r="M157" s="310" t="s">
        <v>8</v>
      </c>
      <c r="N157" s="310" t="s">
        <v>7</v>
      </c>
      <c r="O157" s="310" t="s">
        <v>17</v>
      </c>
      <c r="P157" s="311">
        <v>179.11</v>
      </c>
      <c r="Q157" s="312">
        <f t="shared" si="38"/>
        <v>0</v>
      </c>
    </row>
    <row r="158" spans="1:17" ht="11.25">
      <c r="A158" s="354" t="s">
        <v>10</v>
      </c>
      <c r="B158" s="355" t="s">
        <v>394</v>
      </c>
      <c r="C158" s="355" t="s">
        <v>26</v>
      </c>
      <c r="D158" s="355" t="s">
        <v>395</v>
      </c>
      <c r="E158" s="355" t="s">
        <v>396</v>
      </c>
      <c r="F158" s="356">
        <f t="shared" si="43"/>
        <v>50.17</v>
      </c>
      <c r="G158" s="355" t="s">
        <v>15</v>
      </c>
      <c r="H158" s="357">
        <v>39.630000000000003</v>
      </c>
      <c r="I158" s="308"/>
      <c r="J158" s="309">
        <v>0.26640000000000003</v>
      </c>
      <c r="K158" s="357">
        <f t="shared" si="44"/>
        <v>0</v>
      </c>
      <c r="L158" s="362">
        <f t="shared" si="45"/>
        <v>0</v>
      </c>
      <c r="M158" s="310" t="s">
        <v>8</v>
      </c>
      <c r="N158" s="310" t="s">
        <v>7</v>
      </c>
      <c r="O158" s="310" t="s">
        <v>17</v>
      </c>
      <c r="P158" s="311">
        <v>50.17</v>
      </c>
      <c r="Q158" s="312">
        <f t="shared" si="38"/>
        <v>0</v>
      </c>
    </row>
    <row r="159" spans="1:17" ht="33.75">
      <c r="A159" s="354" t="s">
        <v>10</v>
      </c>
      <c r="B159" s="355" t="s">
        <v>397</v>
      </c>
      <c r="C159" s="355" t="s">
        <v>12</v>
      </c>
      <c r="D159" s="355" t="s">
        <v>398</v>
      </c>
      <c r="E159" s="355" t="s">
        <v>399</v>
      </c>
      <c r="F159" s="356">
        <f t="shared" si="43"/>
        <v>41.56</v>
      </c>
      <c r="G159" s="355" t="s">
        <v>15</v>
      </c>
      <c r="H159" s="357">
        <v>47.14</v>
      </c>
      <c r="I159" s="308"/>
      <c r="J159" s="309">
        <v>0.26640000000000003</v>
      </c>
      <c r="K159" s="357">
        <f t="shared" si="44"/>
        <v>0</v>
      </c>
      <c r="L159" s="362">
        <f t="shared" si="45"/>
        <v>0</v>
      </c>
      <c r="M159" s="310" t="s">
        <v>8</v>
      </c>
      <c r="N159" s="310" t="s">
        <v>7</v>
      </c>
      <c r="O159" s="310" t="s">
        <v>17</v>
      </c>
      <c r="P159" s="311">
        <v>41.56</v>
      </c>
      <c r="Q159" s="312">
        <f t="shared" si="38"/>
        <v>0</v>
      </c>
    </row>
    <row r="160" spans="1:17" ht="22.5">
      <c r="A160" s="354" t="s">
        <v>10</v>
      </c>
      <c r="B160" s="355" t="s">
        <v>400</v>
      </c>
      <c r="C160" s="355" t="s">
        <v>12</v>
      </c>
      <c r="D160" s="355" t="s">
        <v>401</v>
      </c>
      <c r="E160" s="355" t="s">
        <v>402</v>
      </c>
      <c r="F160" s="356">
        <f t="shared" si="43"/>
        <v>41.56</v>
      </c>
      <c r="G160" s="355" t="s">
        <v>15</v>
      </c>
      <c r="H160" s="357">
        <v>50.87</v>
      </c>
      <c r="I160" s="308"/>
      <c r="J160" s="309">
        <v>0.26640000000000003</v>
      </c>
      <c r="K160" s="357">
        <f t="shared" si="44"/>
        <v>0</v>
      </c>
      <c r="L160" s="362">
        <f t="shared" si="45"/>
        <v>0</v>
      </c>
      <c r="M160" s="310" t="s">
        <v>8</v>
      </c>
      <c r="N160" s="310" t="s">
        <v>7</v>
      </c>
      <c r="O160" s="310" t="s">
        <v>17</v>
      </c>
      <c r="P160" s="311">
        <v>41.56</v>
      </c>
      <c r="Q160" s="312">
        <f t="shared" si="38"/>
        <v>0</v>
      </c>
    </row>
    <row r="161" spans="1:17" ht="22.5">
      <c r="A161" s="350" t="s">
        <v>6</v>
      </c>
      <c r="B161" s="351" t="s">
        <v>274</v>
      </c>
      <c r="C161" s="351" t="s">
        <v>8</v>
      </c>
      <c r="D161" s="351" t="s">
        <v>8</v>
      </c>
      <c r="E161" s="351" t="s">
        <v>403</v>
      </c>
      <c r="F161" s="351" t="s">
        <v>8</v>
      </c>
      <c r="G161" s="351" t="s">
        <v>8</v>
      </c>
      <c r="H161" s="351" t="s">
        <v>8</v>
      </c>
      <c r="I161" s="304"/>
      <c r="J161" s="309">
        <v>0.26640000000000003</v>
      </c>
      <c r="K161" s="351" t="s">
        <v>8</v>
      </c>
      <c r="L161" s="361">
        <f>ROUND(L162,2)+ROUND(L163,2)+ROUND(L164,2)+ROUND(L165,2)+ROUND(L166,2)+ROUND(L167,2)+ROUND(L168,2)+ROUND(L169,2)+ROUND(L170,2)+ROUND(L171,2)+ROUND(L172,2)+ROUND(L173,2)+ROUND(L174,2)+ROUND(L175,2)</f>
        <v>0</v>
      </c>
      <c r="M161" s="305" t="s">
        <v>8</v>
      </c>
      <c r="N161" s="305" t="s">
        <v>8</v>
      </c>
      <c r="O161" s="305" t="s">
        <v>8</v>
      </c>
      <c r="P161" s="314" t="str">
        <f t="shared" si="39"/>
        <v/>
      </c>
      <c r="Q161" s="312"/>
    </row>
    <row r="162" spans="1:17" ht="33.75">
      <c r="A162" s="354" t="s">
        <v>10</v>
      </c>
      <c r="B162" s="355" t="s">
        <v>404</v>
      </c>
      <c r="C162" s="355" t="s">
        <v>26</v>
      </c>
      <c r="D162" s="355" t="s">
        <v>405</v>
      </c>
      <c r="E162" s="355" t="s">
        <v>406</v>
      </c>
      <c r="F162" s="356">
        <f t="shared" ref="F162:F175" si="46">P162</f>
        <v>2001.17</v>
      </c>
      <c r="G162" s="355" t="s">
        <v>15</v>
      </c>
      <c r="H162" s="357">
        <v>4.26</v>
      </c>
      <c r="I162" s="308"/>
      <c r="J162" s="309">
        <v>0.26640000000000003</v>
      </c>
      <c r="K162" s="357">
        <f t="shared" ref="K162:K175" si="47">ROUND(I162,2)+(ROUND(I162,2)*J162)</f>
        <v>0</v>
      </c>
      <c r="L162" s="362">
        <f t="shared" ref="L162:L175" si="48">ROUND(Q162,2)</f>
        <v>0</v>
      </c>
      <c r="M162" s="310" t="s">
        <v>8</v>
      </c>
      <c r="N162" s="310" t="s">
        <v>7</v>
      </c>
      <c r="O162" s="310" t="s">
        <v>17</v>
      </c>
      <c r="P162" s="311">
        <v>2001.17</v>
      </c>
      <c r="Q162" s="312">
        <f t="shared" si="38"/>
        <v>0</v>
      </c>
    </row>
    <row r="163" spans="1:17" ht="22.5">
      <c r="A163" s="354" t="s">
        <v>10</v>
      </c>
      <c r="B163" s="355" t="s">
        <v>407</v>
      </c>
      <c r="C163" s="355" t="s">
        <v>26</v>
      </c>
      <c r="D163" s="355" t="s">
        <v>408</v>
      </c>
      <c r="E163" s="355" t="s">
        <v>409</v>
      </c>
      <c r="F163" s="356">
        <f t="shared" si="46"/>
        <v>1906.28</v>
      </c>
      <c r="G163" s="355" t="s">
        <v>15</v>
      </c>
      <c r="H163" s="357">
        <v>4.26</v>
      </c>
      <c r="I163" s="308"/>
      <c r="J163" s="309">
        <v>0.26640000000000003</v>
      </c>
      <c r="K163" s="357">
        <f t="shared" si="47"/>
        <v>0</v>
      </c>
      <c r="L163" s="362">
        <f t="shared" si="48"/>
        <v>0</v>
      </c>
      <c r="M163" s="310" t="s">
        <v>8</v>
      </c>
      <c r="N163" s="310" t="s">
        <v>7</v>
      </c>
      <c r="O163" s="310" t="s">
        <v>17</v>
      </c>
      <c r="P163" s="311">
        <v>1906.28</v>
      </c>
      <c r="Q163" s="312">
        <f t="shared" si="38"/>
        <v>0</v>
      </c>
    </row>
    <row r="164" spans="1:17" ht="33.75">
      <c r="A164" s="354" t="s">
        <v>10</v>
      </c>
      <c r="B164" s="355" t="s">
        <v>410</v>
      </c>
      <c r="C164" s="355" t="s">
        <v>26</v>
      </c>
      <c r="D164" s="355">
        <v>290</v>
      </c>
      <c r="E164" s="355" t="s">
        <v>412</v>
      </c>
      <c r="F164" s="356">
        <f t="shared" si="46"/>
        <v>1478.38</v>
      </c>
      <c r="G164" s="355" t="s">
        <v>15</v>
      </c>
      <c r="H164" s="357">
        <f>'COMPOSIÇÕES PRÓPRIAS'!G744</f>
        <v>39.43</v>
      </c>
      <c r="I164" s="308"/>
      <c r="J164" s="309">
        <v>0.26640000000000003</v>
      </c>
      <c r="K164" s="357">
        <f t="shared" si="47"/>
        <v>0</v>
      </c>
      <c r="L164" s="362">
        <f t="shared" si="48"/>
        <v>0</v>
      </c>
      <c r="M164" s="310" t="s">
        <v>8</v>
      </c>
      <c r="N164" s="310" t="s">
        <v>7</v>
      </c>
      <c r="O164" s="310" t="s">
        <v>17</v>
      </c>
      <c r="P164" s="311">
        <v>1478.38</v>
      </c>
      <c r="Q164" s="312">
        <f t="shared" si="38"/>
        <v>0</v>
      </c>
    </row>
    <row r="165" spans="1:17" ht="33.75">
      <c r="A165" s="354" t="s">
        <v>10</v>
      </c>
      <c r="B165" s="355" t="s">
        <v>413</v>
      </c>
      <c r="C165" s="355" t="s">
        <v>26</v>
      </c>
      <c r="D165" s="355" t="s">
        <v>414</v>
      </c>
      <c r="E165" s="355" t="s">
        <v>415</v>
      </c>
      <c r="F165" s="356">
        <f t="shared" si="46"/>
        <v>2420.0300000000002</v>
      </c>
      <c r="G165" s="355" t="s">
        <v>15</v>
      </c>
      <c r="H165" s="357">
        <v>39.43</v>
      </c>
      <c r="I165" s="308"/>
      <c r="J165" s="309">
        <v>0.26640000000000003</v>
      </c>
      <c r="K165" s="357">
        <f t="shared" si="47"/>
        <v>0</v>
      </c>
      <c r="L165" s="362">
        <f t="shared" si="48"/>
        <v>0</v>
      </c>
      <c r="M165" s="310" t="s">
        <v>8</v>
      </c>
      <c r="N165" s="310" t="s">
        <v>7</v>
      </c>
      <c r="O165" s="310" t="s">
        <v>17</v>
      </c>
      <c r="P165" s="311">
        <v>2420.0300000000002</v>
      </c>
      <c r="Q165" s="312">
        <f t="shared" si="38"/>
        <v>0</v>
      </c>
    </row>
    <row r="166" spans="1:17" ht="33.75">
      <c r="A166" s="354" t="s">
        <v>10</v>
      </c>
      <c r="B166" s="355" t="s">
        <v>416</v>
      </c>
      <c r="C166" s="355" t="s">
        <v>26</v>
      </c>
      <c r="D166" s="355" t="s">
        <v>417</v>
      </c>
      <c r="E166" s="355" t="s">
        <v>418</v>
      </c>
      <c r="F166" s="356">
        <f t="shared" si="46"/>
        <v>1354.58</v>
      </c>
      <c r="G166" s="355" t="s">
        <v>15</v>
      </c>
      <c r="H166" s="357">
        <v>39.43</v>
      </c>
      <c r="I166" s="308"/>
      <c r="J166" s="309">
        <v>0.26640000000000003</v>
      </c>
      <c r="K166" s="357">
        <f t="shared" si="47"/>
        <v>0</v>
      </c>
      <c r="L166" s="362">
        <f t="shared" si="48"/>
        <v>0</v>
      </c>
      <c r="M166" s="310" t="s">
        <v>8</v>
      </c>
      <c r="N166" s="310" t="s">
        <v>7</v>
      </c>
      <c r="O166" s="310" t="s">
        <v>17</v>
      </c>
      <c r="P166" s="311">
        <v>1354.58</v>
      </c>
      <c r="Q166" s="312">
        <f t="shared" si="38"/>
        <v>0</v>
      </c>
    </row>
    <row r="167" spans="1:17" ht="22.5">
      <c r="A167" s="354" t="s">
        <v>10</v>
      </c>
      <c r="B167" s="355" t="s">
        <v>419</v>
      </c>
      <c r="C167" s="355" t="s">
        <v>12</v>
      </c>
      <c r="D167" s="355" t="s">
        <v>420</v>
      </c>
      <c r="E167" s="355" t="s">
        <v>421</v>
      </c>
      <c r="F167" s="356">
        <f t="shared" si="46"/>
        <v>660.81</v>
      </c>
      <c r="G167" s="355" t="s">
        <v>15</v>
      </c>
      <c r="H167" s="357">
        <v>59.5</v>
      </c>
      <c r="I167" s="308"/>
      <c r="J167" s="309">
        <v>0.26640000000000003</v>
      </c>
      <c r="K167" s="357">
        <f t="shared" si="47"/>
        <v>0</v>
      </c>
      <c r="L167" s="362">
        <f t="shared" si="48"/>
        <v>0</v>
      </c>
      <c r="M167" s="310" t="s">
        <v>8</v>
      </c>
      <c r="N167" s="310" t="s">
        <v>7</v>
      </c>
      <c r="O167" s="310" t="s">
        <v>17</v>
      </c>
      <c r="P167" s="311">
        <v>660.81</v>
      </c>
      <c r="Q167" s="312">
        <f t="shared" si="38"/>
        <v>0</v>
      </c>
    </row>
    <row r="168" spans="1:17" ht="22.5">
      <c r="A168" s="354" t="s">
        <v>10</v>
      </c>
      <c r="B168" s="355" t="s">
        <v>422</v>
      </c>
      <c r="C168" s="355" t="s">
        <v>26</v>
      </c>
      <c r="D168" s="355" t="s">
        <v>423</v>
      </c>
      <c r="E168" s="355" t="s">
        <v>424</v>
      </c>
      <c r="F168" s="356">
        <f t="shared" si="46"/>
        <v>139.66999999999999</v>
      </c>
      <c r="G168" s="355" t="s">
        <v>15</v>
      </c>
      <c r="H168" s="357">
        <v>52.8</v>
      </c>
      <c r="I168" s="308"/>
      <c r="J168" s="309">
        <v>0.26640000000000003</v>
      </c>
      <c r="K168" s="357">
        <f t="shared" si="47"/>
        <v>0</v>
      </c>
      <c r="L168" s="362">
        <f t="shared" si="48"/>
        <v>0</v>
      </c>
      <c r="M168" s="310" t="s">
        <v>8</v>
      </c>
      <c r="N168" s="310" t="s">
        <v>7</v>
      </c>
      <c r="O168" s="310" t="s">
        <v>17</v>
      </c>
      <c r="P168" s="311">
        <v>139.66999999999999</v>
      </c>
      <c r="Q168" s="312">
        <f t="shared" si="38"/>
        <v>0</v>
      </c>
    </row>
    <row r="169" spans="1:17" ht="22.5">
      <c r="A169" s="354" t="s">
        <v>10</v>
      </c>
      <c r="B169" s="355" t="s">
        <v>425</v>
      </c>
      <c r="C169" s="355" t="s">
        <v>26</v>
      </c>
      <c r="D169" s="355" t="s">
        <v>426</v>
      </c>
      <c r="E169" s="355" t="s">
        <v>427</v>
      </c>
      <c r="F169" s="356">
        <f t="shared" si="46"/>
        <v>8.4600000000000009</v>
      </c>
      <c r="G169" s="355" t="s">
        <v>15</v>
      </c>
      <c r="H169" s="357">
        <v>52.8</v>
      </c>
      <c r="I169" s="308"/>
      <c r="J169" s="309">
        <v>0.26640000000000003</v>
      </c>
      <c r="K169" s="357">
        <f t="shared" si="47"/>
        <v>0</v>
      </c>
      <c r="L169" s="362">
        <f t="shared" si="48"/>
        <v>0</v>
      </c>
      <c r="M169" s="310" t="s">
        <v>8</v>
      </c>
      <c r="N169" s="310" t="s">
        <v>7</v>
      </c>
      <c r="O169" s="310" t="s">
        <v>17</v>
      </c>
      <c r="P169" s="311">
        <v>8.4600000000000009</v>
      </c>
      <c r="Q169" s="312">
        <f t="shared" si="38"/>
        <v>0</v>
      </c>
    </row>
    <row r="170" spans="1:17" ht="22.5">
      <c r="A170" s="354" t="s">
        <v>10</v>
      </c>
      <c r="B170" s="355" t="s">
        <v>428</v>
      </c>
      <c r="C170" s="355" t="s">
        <v>26</v>
      </c>
      <c r="D170" s="355" t="s">
        <v>429</v>
      </c>
      <c r="E170" s="355" t="s">
        <v>430</v>
      </c>
      <c r="F170" s="356">
        <f t="shared" si="46"/>
        <v>15.01</v>
      </c>
      <c r="G170" s="355" t="s">
        <v>15</v>
      </c>
      <c r="H170" s="357">
        <v>52.8</v>
      </c>
      <c r="I170" s="308"/>
      <c r="J170" s="309">
        <v>0.26640000000000003</v>
      </c>
      <c r="K170" s="357">
        <f t="shared" si="47"/>
        <v>0</v>
      </c>
      <c r="L170" s="362">
        <f t="shared" si="48"/>
        <v>0</v>
      </c>
      <c r="M170" s="310" t="s">
        <v>8</v>
      </c>
      <c r="N170" s="310" t="s">
        <v>7</v>
      </c>
      <c r="O170" s="310" t="s">
        <v>17</v>
      </c>
      <c r="P170" s="311">
        <v>15.01</v>
      </c>
      <c r="Q170" s="312">
        <f t="shared" si="38"/>
        <v>0</v>
      </c>
    </row>
    <row r="171" spans="1:17" ht="22.5">
      <c r="A171" s="354" t="s">
        <v>10</v>
      </c>
      <c r="B171" s="355" t="s">
        <v>431</v>
      </c>
      <c r="C171" s="355" t="s">
        <v>26</v>
      </c>
      <c r="D171" s="355" t="s">
        <v>432</v>
      </c>
      <c r="E171" s="355" t="s">
        <v>433</v>
      </c>
      <c r="F171" s="356">
        <f t="shared" si="46"/>
        <v>8.75</v>
      </c>
      <c r="G171" s="355" t="s">
        <v>15</v>
      </c>
      <c r="H171" s="357">
        <v>52.8</v>
      </c>
      <c r="I171" s="308"/>
      <c r="J171" s="309">
        <v>0.26640000000000003</v>
      </c>
      <c r="K171" s="357">
        <f t="shared" si="47"/>
        <v>0</v>
      </c>
      <c r="L171" s="362">
        <f t="shared" si="48"/>
        <v>0</v>
      </c>
      <c r="M171" s="310" t="s">
        <v>8</v>
      </c>
      <c r="N171" s="310" t="s">
        <v>7</v>
      </c>
      <c r="O171" s="310" t="s">
        <v>17</v>
      </c>
      <c r="P171" s="311">
        <v>8.75</v>
      </c>
      <c r="Q171" s="312">
        <f t="shared" si="38"/>
        <v>0</v>
      </c>
    </row>
    <row r="172" spans="1:17" ht="11.25">
      <c r="A172" s="354" t="s">
        <v>10</v>
      </c>
      <c r="B172" s="355" t="s">
        <v>434</v>
      </c>
      <c r="C172" s="355" t="s">
        <v>26</v>
      </c>
      <c r="D172" s="355" t="s">
        <v>435</v>
      </c>
      <c r="E172" s="355" t="s">
        <v>436</v>
      </c>
      <c r="F172" s="356">
        <f t="shared" si="46"/>
        <v>217.5</v>
      </c>
      <c r="G172" s="355" t="s">
        <v>31</v>
      </c>
      <c r="H172" s="357">
        <v>30.33</v>
      </c>
      <c r="I172" s="308"/>
      <c r="J172" s="309">
        <v>0.26640000000000003</v>
      </c>
      <c r="K172" s="357">
        <f t="shared" si="47"/>
        <v>0</v>
      </c>
      <c r="L172" s="362">
        <f t="shared" si="48"/>
        <v>0</v>
      </c>
      <c r="M172" s="310" t="s">
        <v>8</v>
      </c>
      <c r="N172" s="310" t="s">
        <v>7</v>
      </c>
      <c r="O172" s="310" t="s">
        <v>17</v>
      </c>
      <c r="P172" s="311">
        <v>217.5</v>
      </c>
      <c r="Q172" s="312">
        <f t="shared" si="38"/>
        <v>0</v>
      </c>
    </row>
    <row r="173" spans="1:17" ht="11.25">
      <c r="A173" s="354" t="s">
        <v>10</v>
      </c>
      <c r="B173" s="355" t="s">
        <v>437</v>
      </c>
      <c r="C173" s="355" t="s">
        <v>26</v>
      </c>
      <c r="D173" s="355" t="s">
        <v>438</v>
      </c>
      <c r="E173" s="355" t="s">
        <v>439</v>
      </c>
      <c r="F173" s="356">
        <f t="shared" si="46"/>
        <v>69.45</v>
      </c>
      <c r="G173" s="355" t="s">
        <v>31</v>
      </c>
      <c r="H173" s="357">
        <v>41.64</v>
      </c>
      <c r="I173" s="308"/>
      <c r="J173" s="309">
        <v>0.26640000000000003</v>
      </c>
      <c r="K173" s="357">
        <f t="shared" si="47"/>
        <v>0</v>
      </c>
      <c r="L173" s="362">
        <f t="shared" si="48"/>
        <v>0</v>
      </c>
      <c r="M173" s="310" t="s">
        <v>8</v>
      </c>
      <c r="N173" s="310" t="s">
        <v>7</v>
      </c>
      <c r="O173" s="310" t="s">
        <v>17</v>
      </c>
      <c r="P173" s="311">
        <v>69.45</v>
      </c>
      <c r="Q173" s="312">
        <f t="shared" si="38"/>
        <v>0</v>
      </c>
    </row>
    <row r="174" spans="1:17" ht="22.5">
      <c r="A174" s="354" t="s">
        <v>10</v>
      </c>
      <c r="B174" s="355" t="s">
        <v>440</v>
      </c>
      <c r="C174" s="355" t="s">
        <v>12</v>
      </c>
      <c r="D174" s="355" t="s">
        <v>441</v>
      </c>
      <c r="E174" s="355" t="s">
        <v>442</v>
      </c>
      <c r="F174" s="356">
        <f t="shared" si="46"/>
        <v>472.22</v>
      </c>
      <c r="G174" s="355" t="s">
        <v>15</v>
      </c>
      <c r="H174" s="357">
        <v>70.14</v>
      </c>
      <c r="I174" s="308"/>
      <c r="J174" s="309">
        <v>0.26640000000000003</v>
      </c>
      <c r="K174" s="357">
        <f t="shared" si="47"/>
        <v>0</v>
      </c>
      <c r="L174" s="362">
        <f t="shared" si="48"/>
        <v>0</v>
      </c>
      <c r="M174" s="310" t="s">
        <v>8</v>
      </c>
      <c r="N174" s="310" t="s">
        <v>7</v>
      </c>
      <c r="O174" s="310" t="s">
        <v>17</v>
      </c>
      <c r="P174" s="311">
        <v>472.22</v>
      </c>
      <c r="Q174" s="312">
        <f t="shared" si="38"/>
        <v>0</v>
      </c>
    </row>
    <row r="175" spans="1:17" ht="33.75">
      <c r="A175" s="354" t="s">
        <v>10</v>
      </c>
      <c r="B175" s="355" t="s">
        <v>443</v>
      </c>
      <c r="C175" s="355" t="s">
        <v>26</v>
      </c>
      <c r="D175" s="355" t="s">
        <v>444</v>
      </c>
      <c r="E175" s="355" t="s">
        <v>445</v>
      </c>
      <c r="F175" s="356">
        <f t="shared" si="46"/>
        <v>736.37</v>
      </c>
      <c r="G175" s="355" t="s">
        <v>15</v>
      </c>
      <c r="H175" s="357">
        <v>147.87</v>
      </c>
      <c r="I175" s="308"/>
      <c r="J175" s="309">
        <v>0.26640000000000003</v>
      </c>
      <c r="K175" s="357">
        <f t="shared" si="47"/>
        <v>0</v>
      </c>
      <c r="L175" s="362">
        <f t="shared" si="48"/>
        <v>0</v>
      </c>
      <c r="M175" s="310" t="s">
        <v>8</v>
      </c>
      <c r="N175" s="310" t="s">
        <v>7</v>
      </c>
      <c r="O175" s="310" t="s">
        <v>17</v>
      </c>
      <c r="P175" s="311">
        <v>736.37</v>
      </c>
      <c r="Q175" s="312">
        <f t="shared" si="38"/>
        <v>0</v>
      </c>
    </row>
    <row r="176" spans="1:17" ht="22.5">
      <c r="A176" s="350" t="s">
        <v>6</v>
      </c>
      <c r="B176" s="351" t="s">
        <v>277</v>
      </c>
      <c r="C176" s="351" t="s">
        <v>8</v>
      </c>
      <c r="D176" s="351" t="s">
        <v>8</v>
      </c>
      <c r="E176" s="351" t="s">
        <v>446</v>
      </c>
      <c r="F176" s="351" t="s">
        <v>8</v>
      </c>
      <c r="G176" s="351" t="s">
        <v>8</v>
      </c>
      <c r="H176" s="351" t="s">
        <v>8</v>
      </c>
      <c r="I176" s="304"/>
      <c r="J176" s="309">
        <v>0.26640000000000003</v>
      </c>
      <c r="K176" s="351" t="s">
        <v>8</v>
      </c>
      <c r="L176" s="361">
        <f>ROUND(L177,2)+ROUND(L178,2)+ROUND(L179,2)+ROUND(L180,2)+ROUND(L181,2)+ROUND(L182,2)+ROUND(L183,2)+ROUND(L184,2)+ROUND(L185,2)+ROUND(L186,2)+ROUND(L187,2)+ROUND(L188,2)</f>
        <v>0</v>
      </c>
      <c r="M176" s="305" t="s">
        <v>8</v>
      </c>
      <c r="N176" s="305" t="s">
        <v>8</v>
      </c>
      <c r="O176" s="305" t="s">
        <v>8</v>
      </c>
      <c r="P176" s="314" t="str">
        <f t="shared" si="39"/>
        <v/>
      </c>
      <c r="Q176" s="312"/>
    </row>
    <row r="177" spans="1:17" ht="11.25">
      <c r="A177" s="354" t="s">
        <v>10</v>
      </c>
      <c r="B177" s="355" t="s">
        <v>447</v>
      </c>
      <c r="C177" s="355" t="s">
        <v>26</v>
      </c>
      <c r="D177" s="355" t="s">
        <v>448</v>
      </c>
      <c r="E177" s="355" t="s">
        <v>449</v>
      </c>
      <c r="F177" s="356">
        <f t="shared" ref="F177:F188" si="49">P177</f>
        <v>1394.71</v>
      </c>
      <c r="G177" s="355" t="s">
        <v>15</v>
      </c>
      <c r="H177" s="357">
        <v>36.36</v>
      </c>
      <c r="I177" s="308"/>
      <c r="J177" s="309">
        <v>0.26640000000000003</v>
      </c>
      <c r="K177" s="357">
        <f t="shared" ref="K177:K188" si="50">ROUND(I177,2)+(ROUND(I177,2)*J177)</f>
        <v>0</v>
      </c>
      <c r="L177" s="362">
        <f t="shared" ref="L177:L188" si="51">ROUND(Q177,2)</f>
        <v>0</v>
      </c>
      <c r="M177" s="310" t="s">
        <v>8</v>
      </c>
      <c r="N177" s="310" t="s">
        <v>7</v>
      </c>
      <c r="O177" s="310" t="s">
        <v>17</v>
      </c>
      <c r="P177" s="311">
        <v>1394.71</v>
      </c>
      <c r="Q177" s="312">
        <f t="shared" si="38"/>
        <v>0</v>
      </c>
    </row>
    <row r="178" spans="1:17" ht="33.75">
      <c r="A178" s="354" t="s">
        <v>10</v>
      </c>
      <c r="B178" s="355" t="s">
        <v>450</v>
      </c>
      <c r="C178" s="355" t="s">
        <v>12</v>
      </c>
      <c r="D178" s="355" t="s">
        <v>451</v>
      </c>
      <c r="E178" s="355" t="s">
        <v>452</v>
      </c>
      <c r="F178" s="356">
        <f t="shared" si="49"/>
        <v>412.53</v>
      </c>
      <c r="G178" s="355" t="s">
        <v>15</v>
      </c>
      <c r="H178" s="357">
        <v>85.7</v>
      </c>
      <c r="I178" s="308"/>
      <c r="J178" s="309">
        <v>0.26640000000000003</v>
      </c>
      <c r="K178" s="357">
        <f t="shared" si="50"/>
        <v>0</v>
      </c>
      <c r="L178" s="362">
        <f t="shared" si="51"/>
        <v>0</v>
      </c>
      <c r="M178" s="310" t="s">
        <v>8</v>
      </c>
      <c r="N178" s="310" t="s">
        <v>7</v>
      </c>
      <c r="O178" s="310" t="s">
        <v>17</v>
      </c>
      <c r="P178" s="311">
        <v>412.53</v>
      </c>
      <c r="Q178" s="312">
        <f t="shared" si="38"/>
        <v>0</v>
      </c>
    </row>
    <row r="179" spans="1:17" ht="22.5">
      <c r="A179" s="354" t="s">
        <v>10</v>
      </c>
      <c r="B179" s="355" t="s">
        <v>453</v>
      </c>
      <c r="C179" s="355" t="s">
        <v>12</v>
      </c>
      <c r="D179" s="355" t="s">
        <v>454</v>
      </c>
      <c r="E179" s="355" t="s">
        <v>455</v>
      </c>
      <c r="F179" s="356">
        <f t="shared" si="49"/>
        <v>348</v>
      </c>
      <c r="G179" s="355" t="s">
        <v>15</v>
      </c>
      <c r="H179" s="357">
        <v>54.51</v>
      </c>
      <c r="I179" s="308"/>
      <c r="J179" s="309">
        <v>0.26640000000000003</v>
      </c>
      <c r="K179" s="357">
        <f t="shared" si="50"/>
        <v>0</v>
      </c>
      <c r="L179" s="362">
        <f t="shared" si="51"/>
        <v>0</v>
      </c>
      <c r="M179" s="310" t="s">
        <v>8</v>
      </c>
      <c r="N179" s="310" t="s">
        <v>7</v>
      </c>
      <c r="O179" s="310" t="s">
        <v>17</v>
      </c>
      <c r="P179" s="311">
        <v>348</v>
      </c>
      <c r="Q179" s="312">
        <f t="shared" si="38"/>
        <v>0</v>
      </c>
    </row>
    <row r="180" spans="1:17" ht="22.5">
      <c r="A180" s="354" t="s">
        <v>10</v>
      </c>
      <c r="B180" s="355" t="s">
        <v>456</v>
      </c>
      <c r="C180" s="355" t="s">
        <v>12</v>
      </c>
      <c r="D180" s="355" t="s">
        <v>457</v>
      </c>
      <c r="E180" s="355" t="s">
        <v>458</v>
      </c>
      <c r="F180" s="356">
        <f t="shared" si="49"/>
        <v>235.9</v>
      </c>
      <c r="G180" s="355" t="s">
        <v>15</v>
      </c>
      <c r="H180" s="357">
        <v>46.15</v>
      </c>
      <c r="I180" s="308"/>
      <c r="J180" s="309">
        <v>0.26640000000000003</v>
      </c>
      <c r="K180" s="357">
        <f t="shared" si="50"/>
        <v>0</v>
      </c>
      <c r="L180" s="362">
        <f t="shared" si="51"/>
        <v>0</v>
      </c>
      <c r="M180" s="310" t="s">
        <v>8</v>
      </c>
      <c r="N180" s="310" t="s">
        <v>7</v>
      </c>
      <c r="O180" s="310" t="s">
        <v>17</v>
      </c>
      <c r="P180" s="311">
        <v>235.9</v>
      </c>
      <c r="Q180" s="312">
        <f t="shared" si="38"/>
        <v>0</v>
      </c>
    </row>
    <row r="181" spans="1:17" ht="22.5">
      <c r="A181" s="354" t="s">
        <v>10</v>
      </c>
      <c r="B181" s="355" t="s">
        <v>459</v>
      </c>
      <c r="C181" s="355" t="s">
        <v>26</v>
      </c>
      <c r="D181" s="355" t="s">
        <v>460</v>
      </c>
      <c r="E181" s="355" t="s">
        <v>461</v>
      </c>
      <c r="F181" s="356">
        <f t="shared" si="49"/>
        <v>398.28</v>
      </c>
      <c r="G181" s="355" t="s">
        <v>15</v>
      </c>
      <c r="H181" s="357">
        <v>6.2</v>
      </c>
      <c r="I181" s="308"/>
      <c r="J181" s="309">
        <v>0.26640000000000003</v>
      </c>
      <c r="K181" s="357">
        <f t="shared" si="50"/>
        <v>0</v>
      </c>
      <c r="L181" s="362">
        <f t="shared" si="51"/>
        <v>0</v>
      </c>
      <c r="M181" s="310" t="s">
        <v>8</v>
      </c>
      <c r="N181" s="310" t="s">
        <v>7</v>
      </c>
      <c r="O181" s="310" t="s">
        <v>17</v>
      </c>
      <c r="P181" s="311">
        <v>398.28</v>
      </c>
      <c r="Q181" s="312">
        <f t="shared" si="38"/>
        <v>0</v>
      </c>
    </row>
    <row r="182" spans="1:17" ht="11.25">
      <c r="A182" s="354" t="s">
        <v>10</v>
      </c>
      <c r="B182" s="355" t="s">
        <v>462</v>
      </c>
      <c r="C182" s="355" t="s">
        <v>26</v>
      </c>
      <c r="D182" s="355" t="s">
        <v>463</v>
      </c>
      <c r="E182" s="355" t="s">
        <v>464</v>
      </c>
      <c r="F182" s="356">
        <f t="shared" si="49"/>
        <v>32.9</v>
      </c>
      <c r="G182" s="355" t="s">
        <v>15</v>
      </c>
      <c r="H182" s="357">
        <v>159.63999999999999</v>
      </c>
      <c r="I182" s="308"/>
      <c r="J182" s="309">
        <v>0.26640000000000003</v>
      </c>
      <c r="K182" s="357">
        <f t="shared" si="50"/>
        <v>0</v>
      </c>
      <c r="L182" s="362">
        <f t="shared" si="51"/>
        <v>0</v>
      </c>
      <c r="M182" s="310" t="s">
        <v>8</v>
      </c>
      <c r="N182" s="310" t="s">
        <v>7</v>
      </c>
      <c r="O182" s="310" t="s">
        <v>17</v>
      </c>
      <c r="P182" s="311">
        <v>32.9</v>
      </c>
      <c r="Q182" s="312">
        <f t="shared" si="38"/>
        <v>0</v>
      </c>
    </row>
    <row r="183" spans="1:17" ht="11.25">
      <c r="A183" s="354" t="s">
        <v>10</v>
      </c>
      <c r="B183" s="355" t="s">
        <v>465</v>
      </c>
      <c r="C183" s="355" t="s">
        <v>26</v>
      </c>
      <c r="D183" s="355" t="s">
        <v>466</v>
      </c>
      <c r="E183" s="355" t="s">
        <v>467</v>
      </c>
      <c r="F183" s="356">
        <f t="shared" si="49"/>
        <v>115.08</v>
      </c>
      <c r="G183" s="355" t="s">
        <v>15</v>
      </c>
      <c r="H183" s="357">
        <v>159.63999999999999</v>
      </c>
      <c r="I183" s="308"/>
      <c r="J183" s="309">
        <v>0.26640000000000003</v>
      </c>
      <c r="K183" s="357">
        <f t="shared" si="50"/>
        <v>0</v>
      </c>
      <c r="L183" s="362">
        <f t="shared" si="51"/>
        <v>0</v>
      </c>
      <c r="M183" s="310" t="s">
        <v>8</v>
      </c>
      <c r="N183" s="310" t="s">
        <v>7</v>
      </c>
      <c r="O183" s="310" t="s">
        <v>17</v>
      </c>
      <c r="P183" s="311">
        <v>115.08</v>
      </c>
      <c r="Q183" s="312">
        <f t="shared" si="38"/>
        <v>0</v>
      </c>
    </row>
    <row r="184" spans="1:17" ht="11.25">
      <c r="A184" s="354" t="s">
        <v>10</v>
      </c>
      <c r="B184" s="355" t="s">
        <v>468</v>
      </c>
      <c r="C184" s="355" t="s">
        <v>26</v>
      </c>
      <c r="D184" s="355" t="s">
        <v>469</v>
      </c>
      <c r="E184" s="355" t="s">
        <v>470</v>
      </c>
      <c r="F184" s="356">
        <f t="shared" si="49"/>
        <v>30.19</v>
      </c>
      <c r="G184" s="355" t="s">
        <v>15</v>
      </c>
      <c r="H184" s="357">
        <v>159.63999999999999</v>
      </c>
      <c r="I184" s="308"/>
      <c r="J184" s="309">
        <v>0.26640000000000003</v>
      </c>
      <c r="K184" s="357">
        <f t="shared" si="50"/>
        <v>0</v>
      </c>
      <c r="L184" s="362">
        <f t="shared" si="51"/>
        <v>0</v>
      </c>
      <c r="M184" s="310" t="s">
        <v>8</v>
      </c>
      <c r="N184" s="310" t="s">
        <v>7</v>
      </c>
      <c r="O184" s="310" t="s">
        <v>17</v>
      </c>
      <c r="P184" s="311">
        <v>30.19</v>
      </c>
      <c r="Q184" s="312">
        <f t="shared" si="38"/>
        <v>0</v>
      </c>
    </row>
    <row r="185" spans="1:17" ht="11.25">
      <c r="A185" s="354" t="s">
        <v>10</v>
      </c>
      <c r="B185" s="355" t="s">
        <v>471</v>
      </c>
      <c r="C185" s="355" t="s">
        <v>26</v>
      </c>
      <c r="D185" s="355" t="s">
        <v>472</v>
      </c>
      <c r="E185" s="355" t="s">
        <v>473</v>
      </c>
      <c r="F185" s="356">
        <f t="shared" si="49"/>
        <v>220.11</v>
      </c>
      <c r="G185" s="355" t="s">
        <v>15</v>
      </c>
      <c r="H185" s="357">
        <v>159.63999999999999</v>
      </c>
      <c r="I185" s="308"/>
      <c r="J185" s="309">
        <v>0.26640000000000003</v>
      </c>
      <c r="K185" s="357">
        <f t="shared" si="50"/>
        <v>0</v>
      </c>
      <c r="L185" s="362">
        <f t="shared" si="51"/>
        <v>0</v>
      </c>
      <c r="M185" s="310" t="s">
        <v>8</v>
      </c>
      <c r="N185" s="310" t="s">
        <v>7</v>
      </c>
      <c r="O185" s="310" t="s">
        <v>17</v>
      </c>
      <c r="P185" s="311">
        <v>220.11</v>
      </c>
      <c r="Q185" s="312">
        <f t="shared" si="38"/>
        <v>0</v>
      </c>
    </row>
    <row r="186" spans="1:17" ht="22.5">
      <c r="A186" s="354" t="s">
        <v>10</v>
      </c>
      <c r="B186" s="355" t="s">
        <v>474</v>
      </c>
      <c r="C186" s="355" t="s">
        <v>12</v>
      </c>
      <c r="D186" s="355" t="s">
        <v>475</v>
      </c>
      <c r="E186" s="355" t="s">
        <v>476</v>
      </c>
      <c r="F186" s="356">
        <f t="shared" si="49"/>
        <v>77</v>
      </c>
      <c r="G186" s="355" t="s">
        <v>31</v>
      </c>
      <c r="H186" s="357">
        <v>10.32</v>
      </c>
      <c r="I186" s="308"/>
      <c r="J186" s="309">
        <v>0.26640000000000003</v>
      </c>
      <c r="K186" s="357">
        <f t="shared" si="50"/>
        <v>0</v>
      </c>
      <c r="L186" s="362">
        <f t="shared" si="51"/>
        <v>0</v>
      </c>
      <c r="M186" s="310" t="s">
        <v>8</v>
      </c>
      <c r="N186" s="310" t="s">
        <v>7</v>
      </c>
      <c r="O186" s="310" t="s">
        <v>17</v>
      </c>
      <c r="P186" s="311">
        <v>77</v>
      </c>
      <c r="Q186" s="312">
        <f t="shared" si="38"/>
        <v>0</v>
      </c>
    </row>
    <row r="187" spans="1:17" ht="11.25">
      <c r="A187" s="354" t="s">
        <v>10</v>
      </c>
      <c r="B187" s="355" t="s">
        <v>477</v>
      </c>
      <c r="C187" s="355" t="s">
        <v>12</v>
      </c>
      <c r="D187" s="355" t="s">
        <v>478</v>
      </c>
      <c r="E187" s="355" t="s">
        <v>479</v>
      </c>
      <c r="F187" s="356">
        <f t="shared" si="49"/>
        <v>202.29</v>
      </c>
      <c r="G187" s="355" t="s">
        <v>31</v>
      </c>
      <c r="H187" s="357">
        <v>72.12</v>
      </c>
      <c r="I187" s="308"/>
      <c r="J187" s="309">
        <v>0.26640000000000003</v>
      </c>
      <c r="K187" s="357">
        <f t="shared" si="50"/>
        <v>0</v>
      </c>
      <c r="L187" s="362">
        <f t="shared" si="51"/>
        <v>0</v>
      </c>
      <c r="M187" s="310" t="s">
        <v>8</v>
      </c>
      <c r="N187" s="310" t="s">
        <v>7</v>
      </c>
      <c r="O187" s="310" t="s">
        <v>17</v>
      </c>
      <c r="P187" s="311">
        <v>202.29</v>
      </c>
      <c r="Q187" s="312">
        <f t="shared" si="38"/>
        <v>0</v>
      </c>
    </row>
    <row r="188" spans="1:17" ht="11.25">
      <c r="A188" s="354" t="s">
        <v>10</v>
      </c>
      <c r="B188" s="355" t="s">
        <v>480</v>
      </c>
      <c r="C188" s="355" t="s">
        <v>12</v>
      </c>
      <c r="D188" s="355" t="s">
        <v>481</v>
      </c>
      <c r="E188" s="355" t="s">
        <v>482</v>
      </c>
      <c r="F188" s="356">
        <f t="shared" si="49"/>
        <v>107.69</v>
      </c>
      <c r="G188" s="355" t="s">
        <v>31</v>
      </c>
      <c r="H188" s="357">
        <v>74.209999999999994</v>
      </c>
      <c r="I188" s="308"/>
      <c r="J188" s="309">
        <v>0.26640000000000003</v>
      </c>
      <c r="K188" s="357">
        <f t="shared" si="50"/>
        <v>0</v>
      </c>
      <c r="L188" s="362">
        <f t="shared" si="51"/>
        <v>0</v>
      </c>
      <c r="M188" s="310" t="s">
        <v>8</v>
      </c>
      <c r="N188" s="310" t="s">
        <v>7</v>
      </c>
      <c r="O188" s="310" t="s">
        <v>17</v>
      </c>
      <c r="P188" s="311">
        <v>107.69</v>
      </c>
      <c r="Q188" s="312">
        <f t="shared" si="38"/>
        <v>0</v>
      </c>
    </row>
    <row r="189" spans="1:17" ht="22.5">
      <c r="A189" s="350" t="s">
        <v>6</v>
      </c>
      <c r="B189" s="351" t="s">
        <v>280</v>
      </c>
      <c r="C189" s="351" t="s">
        <v>8</v>
      </c>
      <c r="D189" s="351" t="s">
        <v>8</v>
      </c>
      <c r="E189" s="351" t="s">
        <v>483</v>
      </c>
      <c r="F189" s="351" t="s">
        <v>8</v>
      </c>
      <c r="G189" s="351" t="s">
        <v>8</v>
      </c>
      <c r="H189" s="351" t="s">
        <v>8</v>
      </c>
      <c r="I189" s="304"/>
      <c r="J189" s="309">
        <v>0.26640000000000003</v>
      </c>
      <c r="K189" s="351" t="s">
        <v>8</v>
      </c>
      <c r="L189" s="361">
        <f>ROUND(L190,2)+ROUND(L191,2)+ROUND(L192,2)+ROUND(L193,2)+ROUND(L194,2)+ROUND(L195,2)+ROUND(L196,2)+ROUND(L197,2)</f>
        <v>0</v>
      </c>
      <c r="M189" s="305" t="s">
        <v>8</v>
      </c>
      <c r="N189" s="305" t="s">
        <v>8</v>
      </c>
      <c r="O189" s="305" t="s">
        <v>8</v>
      </c>
      <c r="P189" s="314" t="str">
        <f t="shared" si="39"/>
        <v/>
      </c>
      <c r="Q189" s="312"/>
    </row>
    <row r="190" spans="1:17" ht="22.5">
      <c r="A190" s="354" t="s">
        <v>10</v>
      </c>
      <c r="B190" s="355" t="s">
        <v>484</v>
      </c>
      <c r="C190" s="355" t="s">
        <v>12</v>
      </c>
      <c r="D190" s="355" t="s">
        <v>485</v>
      </c>
      <c r="E190" s="355" t="s">
        <v>486</v>
      </c>
      <c r="F190" s="356">
        <f t="shared" ref="F190:F197" si="52">P190</f>
        <v>490.26</v>
      </c>
      <c r="G190" s="355" t="s">
        <v>15</v>
      </c>
      <c r="H190" s="357">
        <v>41.46</v>
      </c>
      <c r="I190" s="308"/>
      <c r="J190" s="309">
        <v>0.26640000000000003</v>
      </c>
      <c r="K190" s="357">
        <f t="shared" ref="K190:K197" si="53">ROUND(I190,2)+(ROUND(I190,2)*J190)</f>
        <v>0</v>
      </c>
      <c r="L190" s="362">
        <f t="shared" ref="L190:L197" si="54">ROUND(Q190,2)</f>
        <v>0</v>
      </c>
      <c r="M190" s="310" t="s">
        <v>8</v>
      </c>
      <c r="N190" s="310" t="s">
        <v>7</v>
      </c>
      <c r="O190" s="310" t="s">
        <v>17</v>
      </c>
      <c r="P190" s="311">
        <v>490.26</v>
      </c>
      <c r="Q190" s="312">
        <f t="shared" si="38"/>
        <v>0</v>
      </c>
    </row>
    <row r="191" spans="1:17" ht="22.5">
      <c r="A191" s="354" t="s">
        <v>10</v>
      </c>
      <c r="B191" s="355" t="s">
        <v>487</v>
      </c>
      <c r="C191" s="355" t="s">
        <v>12</v>
      </c>
      <c r="D191" s="355" t="s">
        <v>488</v>
      </c>
      <c r="E191" s="355" t="s">
        <v>489</v>
      </c>
      <c r="F191" s="356">
        <f t="shared" si="52"/>
        <v>84</v>
      </c>
      <c r="G191" s="355" t="s">
        <v>15</v>
      </c>
      <c r="H191" s="357">
        <v>87.29</v>
      </c>
      <c r="I191" s="308"/>
      <c r="J191" s="309">
        <v>0.26640000000000003</v>
      </c>
      <c r="K191" s="357">
        <f t="shared" si="53"/>
        <v>0</v>
      </c>
      <c r="L191" s="362">
        <f t="shared" si="54"/>
        <v>0</v>
      </c>
      <c r="M191" s="310" t="s">
        <v>8</v>
      </c>
      <c r="N191" s="310" t="s">
        <v>7</v>
      </c>
      <c r="O191" s="310" t="s">
        <v>17</v>
      </c>
      <c r="P191" s="311">
        <v>84</v>
      </c>
      <c r="Q191" s="312">
        <f t="shared" si="38"/>
        <v>0</v>
      </c>
    </row>
    <row r="192" spans="1:17" ht="22.5">
      <c r="A192" s="354" t="s">
        <v>10</v>
      </c>
      <c r="B192" s="355" t="s">
        <v>490</v>
      </c>
      <c r="C192" s="355" t="s">
        <v>26</v>
      </c>
      <c r="D192" s="355">
        <v>400</v>
      </c>
      <c r="E192" s="355" t="s">
        <v>492</v>
      </c>
      <c r="F192" s="356">
        <f t="shared" si="52"/>
        <v>21</v>
      </c>
      <c r="G192" s="355" t="s">
        <v>31</v>
      </c>
      <c r="H192" s="357">
        <v>137.03</v>
      </c>
      <c r="I192" s="308"/>
      <c r="J192" s="309">
        <v>0.26640000000000003</v>
      </c>
      <c r="K192" s="357">
        <f t="shared" si="53"/>
        <v>0</v>
      </c>
      <c r="L192" s="362">
        <f t="shared" si="54"/>
        <v>0</v>
      </c>
      <c r="M192" s="310" t="s">
        <v>8</v>
      </c>
      <c r="N192" s="310" t="s">
        <v>7</v>
      </c>
      <c r="O192" s="310" t="s">
        <v>17</v>
      </c>
      <c r="P192" s="311">
        <v>21</v>
      </c>
      <c r="Q192" s="312">
        <f t="shared" si="38"/>
        <v>0</v>
      </c>
    </row>
    <row r="193" spans="1:17" ht="11.25">
      <c r="A193" s="354" t="s">
        <v>10</v>
      </c>
      <c r="B193" s="355" t="s">
        <v>493</v>
      </c>
      <c r="C193" s="355" t="s">
        <v>26</v>
      </c>
      <c r="D193" s="355">
        <v>401</v>
      </c>
      <c r="E193" s="355" t="s">
        <v>3330</v>
      </c>
      <c r="F193" s="356">
        <f t="shared" si="52"/>
        <v>38.76</v>
      </c>
      <c r="G193" s="355" t="s">
        <v>31</v>
      </c>
      <c r="H193" s="357">
        <v>137.03</v>
      </c>
      <c r="I193" s="308"/>
      <c r="J193" s="309">
        <v>0.26640000000000003</v>
      </c>
      <c r="K193" s="357">
        <f t="shared" si="53"/>
        <v>0</v>
      </c>
      <c r="L193" s="362">
        <f t="shared" si="54"/>
        <v>0</v>
      </c>
      <c r="M193" s="310" t="s">
        <v>8</v>
      </c>
      <c r="N193" s="310" t="s">
        <v>7</v>
      </c>
      <c r="O193" s="310" t="s">
        <v>17</v>
      </c>
      <c r="P193" s="311">
        <v>38.76</v>
      </c>
      <c r="Q193" s="312">
        <f t="shared" si="38"/>
        <v>0</v>
      </c>
    </row>
    <row r="194" spans="1:17" ht="22.5">
      <c r="A194" s="354" t="s">
        <v>10</v>
      </c>
      <c r="B194" s="355" t="s">
        <v>495</v>
      </c>
      <c r="C194" s="355" t="s">
        <v>26</v>
      </c>
      <c r="D194" s="355" t="s">
        <v>496</v>
      </c>
      <c r="E194" s="355" t="s">
        <v>497</v>
      </c>
      <c r="F194" s="356">
        <f t="shared" si="52"/>
        <v>3.44</v>
      </c>
      <c r="G194" s="355" t="s">
        <v>15</v>
      </c>
      <c r="H194" s="357">
        <v>206.33</v>
      </c>
      <c r="I194" s="308"/>
      <c r="J194" s="309">
        <v>0.26640000000000003</v>
      </c>
      <c r="K194" s="357">
        <f t="shared" si="53"/>
        <v>0</v>
      </c>
      <c r="L194" s="362">
        <f t="shared" si="54"/>
        <v>0</v>
      </c>
      <c r="M194" s="310" t="s">
        <v>8</v>
      </c>
      <c r="N194" s="310" t="s">
        <v>7</v>
      </c>
      <c r="O194" s="310" t="s">
        <v>17</v>
      </c>
      <c r="P194" s="311">
        <v>3.44</v>
      </c>
      <c r="Q194" s="312">
        <f t="shared" si="38"/>
        <v>0</v>
      </c>
    </row>
    <row r="195" spans="1:17" ht="11.25">
      <c r="A195" s="354" t="s">
        <v>10</v>
      </c>
      <c r="B195" s="355" t="s">
        <v>498</v>
      </c>
      <c r="C195" s="355" t="s">
        <v>26</v>
      </c>
      <c r="D195" s="355" t="s">
        <v>499</v>
      </c>
      <c r="E195" s="355" t="s">
        <v>500</v>
      </c>
      <c r="F195" s="356">
        <f t="shared" si="52"/>
        <v>23</v>
      </c>
      <c r="G195" s="355" t="s">
        <v>51</v>
      </c>
      <c r="H195" s="357">
        <v>109.15</v>
      </c>
      <c r="I195" s="308"/>
      <c r="J195" s="309">
        <v>0.26640000000000003</v>
      </c>
      <c r="K195" s="357">
        <f t="shared" si="53"/>
        <v>0</v>
      </c>
      <c r="L195" s="362">
        <f t="shared" si="54"/>
        <v>0</v>
      </c>
      <c r="M195" s="310" t="s">
        <v>8</v>
      </c>
      <c r="N195" s="310" t="s">
        <v>7</v>
      </c>
      <c r="O195" s="310" t="s">
        <v>17</v>
      </c>
      <c r="P195" s="311">
        <v>23</v>
      </c>
      <c r="Q195" s="312">
        <f t="shared" si="38"/>
        <v>0</v>
      </c>
    </row>
    <row r="196" spans="1:17" ht="11.25">
      <c r="A196" s="354" t="s">
        <v>10</v>
      </c>
      <c r="B196" s="355" t="s">
        <v>501</v>
      </c>
      <c r="C196" s="355" t="s">
        <v>12</v>
      </c>
      <c r="D196" s="355" t="s">
        <v>502</v>
      </c>
      <c r="E196" s="355" t="s">
        <v>503</v>
      </c>
      <c r="F196" s="356">
        <f t="shared" si="52"/>
        <v>724.76</v>
      </c>
      <c r="G196" s="355" t="s">
        <v>15</v>
      </c>
      <c r="H196" s="357">
        <v>13.57</v>
      </c>
      <c r="I196" s="308"/>
      <c r="J196" s="309">
        <v>0.26640000000000003</v>
      </c>
      <c r="K196" s="357">
        <f t="shared" si="53"/>
        <v>0</v>
      </c>
      <c r="L196" s="362">
        <f t="shared" si="54"/>
        <v>0</v>
      </c>
      <c r="M196" s="310" t="s">
        <v>8</v>
      </c>
      <c r="N196" s="310" t="s">
        <v>7</v>
      </c>
      <c r="O196" s="310" t="s">
        <v>17</v>
      </c>
      <c r="P196" s="311">
        <v>724.76</v>
      </c>
      <c r="Q196" s="312">
        <f t="shared" si="38"/>
        <v>0</v>
      </c>
    </row>
    <row r="197" spans="1:17" ht="11.25">
      <c r="A197" s="354" t="s">
        <v>10</v>
      </c>
      <c r="B197" s="355" t="s">
        <v>504</v>
      </c>
      <c r="C197" s="355" t="s">
        <v>26</v>
      </c>
      <c r="D197" s="355" t="s">
        <v>505</v>
      </c>
      <c r="E197" s="355" t="s">
        <v>506</v>
      </c>
      <c r="F197" s="356">
        <f t="shared" si="52"/>
        <v>6.8</v>
      </c>
      <c r="G197" s="355" t="s">
        <v>31</v>
      </c>
      <c r="H197" s="357">
        <v>18.239999999999998</v>
      </c>
      <c r="I197" s="308"/>
      <c r="J197" s="309">
        <v>0.26640000000000003</v>
      </c>
      <c r="K197" s="357">
        <f t="shared" si="53"/>
        <v>0</v>
      </c>
      <c r="L197" s="362">
        <f t="shared" si="54"/>
        <v>0</v>
      </c>
      <c r="M197" s="310" t="s">
        <v>8</v>
      </c>
      <c r="N197" s="310" t="s">
        <v>7</v>
      </c>
      <c r="O197" s="310" t="s">
        <v>17</v>
      </c>
      <c r="P197" s="311">
        <v>6.8</v>
      </c>
      <c r="Q197" s="312">
        <f t="shared" si="38"/>
        <v>0</v>
      </c>
    </row>
    <row r="198" spans="1:17" ht="22.5">
      <c r="A198" s="350" t="s">
        <v>6</v>
      </c>
      <c r="B198" s="351" t="s">
        <v>283</v>
      </c>
      <c r="C198" s="351" t="s">
        <v>8</v>
      </c>
      <c r="D198" s="351" t="s">
        <v>8</v>
      </c>
      <c r="E198" s="351" t="s">
        <v>507</v>
      </c>
      <c r="F198" s="351" t="s">
        <v>8</v>
      </c>
      <c r="G198" s="351" t="s">
        <v>8</v>
      </c>
      <c r="H198" s="351" t="s">
        <v>8</v>
      </c>
      <c r="I198" s="304"/>
      <c r="J198" s="309">
        <v>0.26640000000000003</v>
      </c>
      <c r="K198" s="351" t="s">
        <v>8</v>
      </c>
      <c r="L198" s="361">
        <f>ROUND(L199,2)+ROUND(L200,2)+ROUND(L201,2)+ROUND(L202,2)+ROUND(L203,2)+ROUND(L204,2)+ROUND(L205,2)+ROUND(L206,2)</f>
        <v>0</v>
      </c>
      <c r="M198" s="305" t="s">
        <v>8</v>
      </c>
      <c r="N198" s="305" t="s">
        <v>8</v>
      </c>
      <c r="O198" s="305" t="s">
        <v>8</v>
      </c>
      <c r="P198" s="314" t="str">
        <f t="shared" si="39"/>
        <v/>
      </c>
      <c r="Q198" s="312"/>
    </row>
    <row r="199" spans="1:17" ht="22.5">
      <c r="A199" s="354" t="s">
        <v>10</v>
      </c>
      <c r="B199" s="355" t="s">
        <v>508</v>
      </c>
      <c r="C199" s="355" t="s">
        <v>12</v>
      </c>
      <c r="D199" s="355" t="s">
        <v>509</v>
      </c>
      <c r="E199" s="355" t="s">
        <v>510</v>
      </c>
      <c r="F199" s="356">
        <f t="shared" ref="F199:F206" si="55">P199</f>
        <v>2827.9</v>
      </c>
      <c r="G199" s="355" t="s">
        <v>15</v>
      </c>
      <c r="H199" s="357">
        <v>19.829999999999998</v>
      </c>
      <c r="I199" s="308"/>
      <c r="J199" s="309">
        <v>0.26640000000000003</v>
      </c>
      <c r="K199" s="357">
        <f t="shared" ref="K199:K206" si="56">ROUND(I199,2)+(ROUND(I199,2)*J199)</f>
        <v>0</v>
      </c>
      <c r="L199" s="362">
        <f t="shared" ref="L199:L206" si="57">ROUND(Q199,2)</f>
        <v>0</v>
      </c>
      <c r="M199" s="310" t="s">
        <v>8</v>
      </c>
      <c r="N199" s="310" t="s">
        <v>7</v>
      </c>
      <c r="O199" s="310" t="s">
        <v>17</v>
      </c>
      <c r="P199" s="311">
        <v>2827.9</v>
      </c>
      <c r="Q199" s="312">
        <f t="shared" si="38"/>
        <v>0</v>
      </c>
    </row>
    <row r="200" spans="1:17" ht="22.5">
      <c r="A200" s="354" t="s">
        <v>10</v>
      </c>
      <c r="B200" s="355" t="s">
        <v>512</v>
      </c>
      <c r="C200" s="355" t="s">
        <v>26</v>
      </c>
      <c r="D200" s="355" t="s">
        <v>513</v>
      </c>
      <c r="E200" s="355" t="s">
        <v>514</v>
      </c>
      <c r="F200" s="356">
        <f t="shared" si="55"/>
        <v>2143.17</v>
      </c>
      <c r="G200" s="355" t="s">
        <v>15</v>
      </c>
      <c r="H200" s="357">
        <v>12.41</v>
      </c>
      <c r="I200" s="308"/>
      <c r="J200" s="309">
        <v>0.26640000000000003</v>
      </c>
      <c r="K200" s="357">
        <f t="shared" si="56"/>
        <v>0</v>
      </c>
      <c r="L200" s="362">
        <f t="shared" si="57"/>
        <v>0</v>
      </c>
      <c r="M200" s="310" t="s">
        <v>8</v>
      </c>
      <c r="N200" s="310" t="s">
        <v>7</v>
      </c>
      <c r="O200" s="310" t="s">
        <v>17</v>
      </c>
      <c r="P200" s="311">
        <v>2143.17</v>
      </c>
      <c r="Q200" s="312">
        <f t="shared" si="38"/>
        <v>0</v>
      </c>
    </row>
    <row r="201" spans="1:17" ht="22.5">
      <c r="A201" s="354" t="s">
        <v>10</v>
      </c>
      <c r="B201" s="355" t="s">
        <v>515</v>
      </c>
      <c r="C201" s="355" t="s">
        <v>26</v>
      </c>
      <c r="D201" s="355" t="s">
        <v>516</v>
      </c>
      <c r="E201" s="355" t="s">
        <v>517</v>
      </c>
      <c r="F201" s="356">
        <f t="shared" si="55"/>
        <v>14.86</v>
      </c>
      <c r="G201" s="355" t="s">
        <v>15</v>
      </c>
      <c r="H201" s="357">
        <v>12.41</v>
      </c>
      <c r="I201" s="308"/>
      <c r="J201" s="309">
        <v>0.26640000000000003</v>
      </c>
      <c r="K201" s="357">
        <f t="shared" si="56"/>
        <v>0</v>
      </c>
      <c r="L201" s="362">
        <f t="shared" si="57"/>
        <v>0</v>
      </c>
      <c r="M201" s="310" t="s">
        <v>8</v>
      </c>
      <c r="N201" s="310" t="s">
        <v>7</v>
      </c>
      <c r="O201" s="310" t="s">
        <v>17</v>
      </c>
      <c r="P201" s="311">
        <v>14.86</v>
      </c>
      <c r="Q201" s="312">
        <f t="shared" si="38"/>
        <v>0</v>
      </c>
    </row>
    <row r="202" spans="1:17" ht="11.25">
      <c r="A202" s="354" t="s">
        <v>10</v>
      </c>
      <c r="B202" s="355" t="s">
        <v>518</v>
      </c>
      <c r="C202" s="355" t="s">
        <v>26</v>
      </c>
      <c r="D202" s="355" t="s">
        <v>519</v>
      </c>
      <c r="E202" s="355" t="s">
        <v>520</v>
      </c>
      <c r="F202" s="356">
        <f t="shared" si="55"/>
        <v>534.91</v>
      </c>
      <c r="G202" s="355" t="s">
        <v>15</v>
      </c>
      <c r="H202" s="357">
        <v>12.41</v>
      </c>
      <c r="I202" s="308"/>
      <c r="J202" s="309">
        <v>0.26640000000000003</v>
      </c>
      <c r="K202" s="357">
        <f t="shared" si="56"/>
        <v>0</v>
      </c>
      <c r="L202" s="362">
        <f t="shared" si="57"/>
        <v>0</v>
      </c>
      <c r="M202" s="310" t="s">
        <v>8</v>
      </c>
      <c r="N202" s="310" t="s">
        <v>7</v>
      </c>
      <c r="O202" s="310" t="s">
        <v>17</v>
      </c>
      <c r="P202" s="311">
        <v>534.91</v>
      </c>
      <c r="Q202" s="312">
        <f t="shared" si="38"/>
        <v>0</v>
      </c>
    </row>
    <row r="203" spans="1:17" ht="11.25">
      <c r="A203" s="354" t="s">
        <v>10</v>
      </c>
      <c r="B203" s="355" t="s">
        <v>521</v>
      </c>
      <c r="C203" s="355" t="s">
        <v>26</v>
      </c>
      <c r="D203" s="355" t="s">
        <v>522</v>
      </c>
      <c r="E203" s="355" t="s">
        <v>523</v>
      </c>
      <c r="F203" s="356">
        <f t="shared" si="55"/>
        <v>152.01</v>
      </c>
      <c r="G203" s="355" t="s">
        <v>15</v>
      </c>
      <c r="H203" s="357">
        <v>12.41</v>
      </c>
      <c r="I203" s="308"/>
      <c r="J203" s="309">
        <v>0.26640000000000003</v>
      </c>
      <c r="K203" s="357">
        <f t="shared" si="56"/>
        <v>0</v>
      </c>
      <c r="L203" s="362">
        <f t="shared" si="57"/>
        <v>0</v>
      </c>
      <c r="M203" s="310" t="s">
        <v>8</v>
      </c>
      <c r="N203" s="310" t="s">
        <v>7</v>
      </c>
      <c r="O203" s="310" t="s">
        <v>17</v>
      </c>
      <c r="P203" s="311">
        <v>152.01</v>
      </c>
      <c r="Q203" s="312">
        <f t="shared" si="38"/>
        <v>0</v>
      </c>
    </row>
    <row r="204" spans="1:17" ht="22.5">
      <c r="A204" s="354" t="s">
        <v>10</v>
      </c>
      <c r="B204" s="355" t="s">
        <v>524</v>
      </c>
      <c r="C204" s="355" t="s">
        <v>26</v>
      </c>
      <c r="D204" s="355" t="s">
        <v>525</v>
      </c>
      <c r="E204" s="355" t="s">
        <v>526</v>
      </c>
      <c r="F204" s="356">
        <f t="shared" si="55"/>
        <v>90.54</v>
      </c>
      <c r="G204" s="355" t="s">
        <v>15</v>
      </c>
      <c r="H204" s="357">
        <v>133.34</v>
      </c>
      <c r="I204" s="308"/>
      <c r="J204" s="309">
        <v>0.26640000000000003</v>
      </c>
      <c r="K204" s="357">
        <f t="shared" si="56"/>
        <v>0</v>
      </c>
      <c r="L204" s="362">
        <f t="shared" si="57"/>
        <v>0</v>
      </c>
      <c r="M204" s="310" t="s">
        <v>8</v>
      </c>
      <c r="N204" s="310" t="s">
        <v>7</v>
      </c>
      <c r="O204" s="310" t="s">
        <v>17</v>
      </c>
      <c r="P204" s="311">
        <v>90.54</v>
      </c>
      <c r="Q204" s="312">
        <f t="shared" ref="Q204:Q267" si="58">ROUND(K204,2)*P204</f>
        <v>0</v>
      </c>
    </row>
    <row r="205" spans="1:17" ht="22.5">
      <c r="A205" s="354" t="s">
        <v>10</v>
      </c>
      <c r="B205" s="355" t="s">
        <v>527</v>
      </c>
      <c r="C205" s="355" t="s">
        <v>26</v>
      </c>
      <c r="D205" s="355" t="s">
        <v>528</v>
      </c>
      <c r="E205" s="355" t="s">
        <v>529</v>
      </c>
      <c r="F205" s="356">
        <f t="shared" si="55"/>
        <v>78.13</v>
      </c>
      <c r="G205" s="355" t="s">
        <v>15</v>
      </c>
      <c r="H205" s="357">
        <v>133.34</v>
      </c>
      <c r="I205" s="308"/>
      <c r="J205" s="309">
        <v>0.26640000000000003</v>
      </c>
      <c r="K205" s="357">
        <f t="shared" si="56"/>
        <v>0</v>
      </c>
      <c r="L205" s="362">
        <f t="shared" si="57"/>
        <v>0</v>
      </c>
      <c r="M205" s="310" t="s">
        <v>8</v>
      </c>
      <c r="N205" s="310" t="s">
        <v>7</v>
      </c>
      <c r="O205" s="310" t="s">
        <v>17</v>
      </c>
      <c r="P205" s="311">
        <v>78.13</v>
      </c>
      <c r="Q205" s="312">
        <f t="shared" si="58"/>
        <v>0</v>
      </c>
    </row>
    <row r="206" spans="1:17" ht="11.25">
      <c r="A206" s="354" t="s">
        <v>10</v>
      </c>
      <c r="B206" s="355" t="s">
        <v>530</v>
      </c>
      <c r="C206" s="355" t="s">
        <v>26</v>
      </c>
      <c r="D206" s="355" t="s">
        <v>531</v>
      </c>
      <c r="E206" s="355" t="s">
        <v>532</v>
      </c>
      <c r="F206" s="356">
        <f t="shared" si="55"/>
        <v>15.19</v>
      </c>
      <c r="G206" s="355" t="s">
        <v>15</v>
      </c>
      <c r="H206" s="357">
        <v>17.37</v>
      </c>
      <c r="I206" s="308"/>
      <c r="J206" s="309">
        <v>0.26640000000000003</v>
      </c>
      <c r="K206" s="357">
        <f t="shared" si="56"/>
        <v>0</v>
      </c>
      <c r="L206" s="362">
        <f t="shared" si="57"/>
        <v>0</v>
      </c>
      <c r="M206" s="310" t="s">
        <v>8</v>
      </c>
      <c r="N206" s="310" t="s">
        <v>7</v>
      </c>
      <c r="O206" s="310" t="s">
        <v>17</v>
      </c>
      <c r="P206" s="311">
        <v>15.19</v>
      </c>
      <c r="Q206" s="312">
        <f t="shared" si="58"/>
        <v>0</v>
      </c>
    </row>
    <row r="207" spans="1:17" ht="22.5">
      <c r="A207" s="350" t="s">
        <v>6</v>
      </c>
      <c r="B207" s="351" t="s">
        <v>286</v>
      </c>
      <c r="C207" s="351" t="s">
        <v>8</v>
      </c>
      <c r="D207" s="351" t="s">
        <v>8</v>
      </c>
      <c r="E207" s="351" t="s">
        <v>533</v>
      </c>
      <c r="F207" s="351" t="s">
        <v>8</v>
      </c>
      <c r="G207" s="351" t="s">
        <v>8</v>
      </c>
      <c r="H207" s="351" t="s">
        <v>8</v>
      </c>
      <c r="I207" s="304"/>
      <c r="J207" s="309">
        <v>0.26640000000000003</v>
      </c>
      <c r="K207" s="351" t="s">
        <v>8</v>
      </c>
      <c r="L207" s="361">
        <f>ROUND(L208,2)+ROUND(L209,2)</f>
        <v>0</v>
      </c>
      <c r="M207" s="305" t="s">
        <v>8</v>
      </c>
      <c r="N207" s="305" t="s">
        <v>8</v>
      </c>
      <c r="O207" s="305" t="s">
        <v>8</v>
      </c>
      <c r="P207" s="314" t="str">
        <f t="shared" ref="P207:P262" si="59">F207</f>
        <v/>
      </c>
      <c r="Q207" s="312"/>
    </row>
    <row r="208" spans="1:17" ht="22.5">
      <c r="A208" s="354" t="s">
        <v>10</v>
      </c>
      <c r="B208" s="355" t="s">
        <v>534</v>
      </c>
      <c r="C208" s="355" t="s">
        <v>12</v>
      </c>
      <c r="D208" s="355" t="s">
        <v>535</v>
      </c>
      <c r="E208" s="355" t="s">
        <v>536</v>
      </c>
      <c r="F208" s="356">
        <f>P208</f>
        <v>481.84</v>
      </c>
      <c r="G208" s="355" t="s">
        <v>15</v>
      </c>
      <c r="H208" s="357">
        <v>22.15</v>
      </c>
      <c r="I208" s="308"/>
      <c r="J208" s="309">
        <v>0.26640000000000003</v>
      </c>
      <c r="K208" s="357">
        <f>ROUND(I208,2)+(ROUND(I208,2)*J208)</f>
        <v>0</v>
      </c>
      <c r="L208" s="362">
        <f>ROUND(Q208,2)</f>
        <v>0</v>
      </c>
      <c r="M208" s="310" t="s">
        <v>8</v>
      </c>
      <c r="N208" s="310" t="s">
        <v>7</v>
      </c>
      <c r="O208" s="310" t="s">
        <v>17</v>
      </c>
      <c r="P208" s="311">
        <v>481.84</v>
      </c>
      <c r="Q208" s="312">
        <f t="shared" si="58"/>
        <v>0</v>
      </c>
    </row>
    <row r="209" spans="1:17" ht="22.5">
      <c r="A209" s="354" t="s">
        <v>10</v>
      </c>
      <c r="B209" s="355" t="s">
        <v>537</v>
      </c>
      <c r="C209" s="355" t="s">
        <v>12</v>
      </c>
      <c r="D209" s="355" t="s">
        <v>538</v>
      </c>
      <c r="E209" s="355" t="s">
        <v>539</v>
      </c>
      <c r="F209" s="356">
        <f>P209</f>
        <v>481.84</v>
      </c>
      <c r="G209" s="355" t="s">
        <v>15</v>
      </c>
      <c r="H209" s="357">
        <v>14.74</v>
      </c>
      <c r="I209" s="308"/>
      <c r="J209" s="309">
        <v>0.26640000000000003</v>
      </c>
      <c r="K209" s="357">
        <f>ROUND(I209,2)+(ROUND(I209,2)*J209)</f>
        <v>0</v>
      </c>
      <c r="L209" s="362">
        <f>ROUND(Q209,2)</f>
        <v>0</v>
      </c>
      <c r="M209" s="310" t="s">
        <v>8</v>
      </c>
      <c r="N209" s="310" t="s">
        <v>7</v>
      </c>
      <c r="O209" s="310" t="s">
        <v>17</v>
      </c>
      <c r="P209" s="311">
        <v>481.84</v>
      </c>
      <c r="Q209" s="312">
        <f t="shared" si="58"/>
        <v>0</v>
      </c>
    </row>
    <row r="210" spans="1:17" ht="22.5">
      <c r="A210" s="350" t="s">
        <v>6</v>
      </c>
      <c r="B210" s="351" t="s">
        <v>289</v>
      </c>
      <c r="C210" s="351" t="s">
        <v>8</v>
      </c>
      <c r="D210" s="351" t="s">
        <v>8</v>
      </c>
      <c r="E210" s="351" t="s">
        <v>540</v>
      </c>
      <c r="F210" s="351" t="s">
        <v>8</v>
      </c>
      <c r="G210" s="351" t="s">
        <v>8</v>
      </c>
      <c r="H210" s="351" t="s">
        <v>8</v>
      </c>
      <c r="I210" s="304"/>
      <c r="J210" s="309">
        <v>0.26640000000000003</v>
      </c>
      <c r="K210" s="351" t="s">
        <v>8</v>
      </c>
      <c r="L210" s="361">
        <f>ROUND(L211,2)+ROUND(L212,2)+ROUND(L213,2)</f>
        <v>0</v>
      </c>
      <c r="M210" s="305" t="s">
        <v>8</v>
      </c>
      <c r="N210" s="305" t="s">
        <v>8</v>
      </c>
      <c r="O210" s="305" t="s">
        <v>8</v>
      </c>
      <c r="P210" s="314" t="str">
        <f t="shared" si="59"/>
        <v/>
      </c>
      <c r="Q210" s="312"/>
    </row>
    <row r="211" spans="1:17" ht="22.5">
      <c r="A211" s="354" t="s">
        <v>10</v>
      </c>
      <c r="B211" s="355" t="s">
        <v>541</v>
      </c>
      <c r="C211" s="355" t="s">
        <v>26</v>
      </c>
      <c r="D211" s="355" t="s">
        <v>542</v>
      </c>
      <c r="E211" s="355" t="s">
        <v>543</v>
      </c>
      <c r="F211" s="356">
        <f>P211</f>
        <v>2.81</v>
      </c>
      <c r="G211" s="355" t="s">
        <v>15</v>
      </c>
      <c r="H211" s="357">
        <v>65.510000000000005</v>
      </c>
      <c r="I211" s="308"/>
      <c r="J211" s="309">
        <v>0.26640000000000003</v>
      </c>
      <c r="K211" s="357">
        <f>ROUND(I211,2)+(ROUND(I211,2)*J211)</f>
        <v>0</v>
      </c>
      <c r="L211" s="362">
        <f>ROUND(Q211,2)</f>
        <v>0</v>
      </c>
      <c r="M211" s="310" t="s">
        <v>8</v>
      </c>
      <c r="N211" s="310" t="s">
        <v>7</v>
      </c>
      <c r="O211" s="310" t="s">
        <v>17</v>
      </c>
      <c r="P211" s="311">
        <v>2.81</v>
      </c>
      <c r="Q211" s="312">
        <f t="shared" si="58"/>
        <v>0</v>
      </c>
    </row>
    <row r="212" spans="1:17" ht="22.5">
      <c r="A212" s="354" t="s">
        <v>10</v>
      </c>
      <c r="B212" s="355" t="s">
        <v>544</v>
      </c>
      <c r="C212" s="355" t="s">
        <v>26</v>
      </c>
      <c r="D212" s="355" t="s">
        <v>545</v>
      </c>
      <c r="E212" s="355" t="s">
        <v>546</v>
      </c>
      <c r="F212" s="356">
        <f>P212</f>
        <v>2.4900000000000002</v>
      </c>
      <c r="G212" s="355" t="s">
        <v>15</v>
      </c>
      <c r="H212" s="357">
        <v>65.510000000000005</v>
      </c>
      <c r="I212" s="308"/>
      <c r="J212" s="309">
        <v>0.26640000000000003</v>
      </c>
      <c r="K212" s="357">
        <f>ROUND(I212,2)+(ROUND(I212,2)*J212)</f>
        <v>0</v>
      </c>
      <c r="L212" s="362">
        <f>ROUND(Q212,2)</f>
        <v>0</v>
      </c>
      <c r="M212" s="310" t="s">
        <v>8</v>
      </c>
      <c r="N212" s="310" t="s">
        <v>7</v>
      </c>
      <c r="O212" s="310" t="s">
        <v>17</v>
      </c>
      <c r="P212" s="311">
        <v>2.4900000000000002</v>
      </c>
      <c r="Q212" s="312">
        <f t="shared" si="58"/>
        <v>0</v>
      </c>
    </row>
    <row r="213" spans="1:17" ht="22.5">
      <c r="A213" s="354" t="s">
        <v>10</v>
      </c>
      <c r="B213" s="355" t="s">
        <v>547</v>
      </c>
      <c r="C213" s="355" t="s">
        <v>26</v>
      </c>
      <c r="D213" s="355" t="s">
        <v>548</v>
      </c>
      <c r="E213" s="355" t="s">
        <v>549</v>
      </c>
      <c r="F213" s="356">
        <f>P213</f>
        <v>2.65</v>
      </c>
      <c r="G213" s="355" t="s">
        <v>15</v>
      </c>
      <c r="H213" s="357">
        <v>65.510000000000005</v>
      </c>
      <c r="I213" s="308"/>
      <c r="J213" s="309">
        <v>0.26640000000000003</v>
      </c>
      <c r="K213" s="357">
        <f>ROUND(I213,2)+(ROUND(I213,2)*J213)</f>
        <v>0</v>
      </c>
      <c r="L213" s="362">
        <f>ROUND(Q213,2)</f>
        <v>0</v>
      </c>
      <c r="M213" s="310" t="s">
        <v>8</v>
      </c>
      <c r="N213" s="310" t="s">
        <v>7</v>
      </c>
      <c r="O213" s="310" t="s">
        <v>17</v>
      </c>
      <c r="P213" s="311">
        <v>2.65</v>
      </c>
      <c r="Q213" s="312">
        <f t="shared" si="58"/>
        <v>0</v>
      </c>
    </row>
    <row r="214" spans="1:17" ht="22.5">
      <c r="A214" s="350" t="s">
        <v>6</v>
      </c>
      <c r="B214" s="351" t="s">
        <v>292</v>
      </c>
      <c r="C214" s="351" t="s">
        <v>8</v>
      </c>
      <c r="D214" s="351" t="s">
        <v>8</v>
      </c>
      <c r="E214" s="351" t="s">
        <v>550</v>
      </c>
      <c r="F214" s="351" t="s">
        <v>8</v>
      </c>
      <c r="G214" s="351" t="s">
        <v>8</v>
      </c>
      <c r="H214" s="351" t="s">
        <v>8</v>
      </c>
      <c r="I214" s="304"/>
      <c r="J214" s="309">
        <v>0.26640000000000003</v>
      </c>
      <c r="K214" s="351" t="s">
        <v>8</v>
      </c>
      <c r="L214" s="361">
        <f>ROUND(L215,2)+ROUND(L216,2)+ROUND(L217,2)+ROUND(L218,2)+ROUND(L219,2)+ROUND(L220,2)+ROUND(L221,2)</f>
        <v>0</v>
      </c>
      <c r="M214" s="305" t="s">
        <v>8</v>
      </c>
      <c r="N214" s="305" t="s">
        <v>8</v>
      </c>
      <c r="O214" s="305" t="s">
        <v>8</v>
      </c>
      <c r="P214" s="314" t="str">
        <f t="shared" si="59"/>
        <v/>
      </c>
      <c r="Q214" s="312"/>
    </row>
    <row r="215" spans="1:17" ht="22.5">
      <c r="A215" s="354" t="s">
        <v>10</v>
      </c>
      <c r="B215" s="355" t="s">
        <v>551</v>
      </c>
      <c r="C215" s="355" t="s">
        <v>26</v>
      </c>
      <c r="D215" s="355" t="s">
        <v>552</v>
      </c>
      <c r="E215" s="355" t="s">
        <v>543</v>
      </c>
      <c r="F215" s="356">
        <f t="shared" ref="F215:F221" si="60">P215</f>
        <v>4.47</v>
      </c>
      <c r="G215" s="355" t="s">
        <v>15</v>
      </c>
      <c r="H215" s="357">
        <v>65.510000000000005</v>
      </c>
      <c r="I215" s="308"/>
      <c r="J215" s="309">
        <v>0.26640000000000003</v>
      </c>
      <c r="K215" s="357">
        <f t="shared" ref="K215:K221" si="61">ROUND(I215,2)+(ROUND(I215,2)*J215)</f>
        <v>0</v>
      </c>
      <c r="L215" s="362">
        <f t="shared" ref="L215:L221" si="62">ROUND(Q215,2)</f>
        <v>0</v>
      </c>
      <c r="M215" s="310" t="s">
        <v>8</v>
      </c>
      <c r="N215" s="310" t="s">
        <v>7</v>
      </c>
      <c r="O215" s="310" t="s">
        <v>17</v>
      </c>
      <c r="P215" s="311">
        <v>4.47</v>
      </c>
      <c r="Q215" s="312">
        <f t="shared" si="58"/>
        <v>0</v>
      </c>
    </row>
    <row r="216" spans="1:17" ht="22.5">
      <c r="A216" s="354" t="s">
        <v>10</v>
      </c>
      <c r="B216" s="355" t="s">
        <v>553</v>
      </c>
      <c r="C216" s="355" t="s">
        <v>26</v>
      </c>
      <c r="D216" s="355" t="s">
        <v>554</v>
      </c>
      <c r="E216" s="355" t="s">
        <v>546</v>
      </c>
      <c r="F216" s="356">
        <f t="shared" si="60"/>
        <v>3.23</v>
      </c>
      <c r="G216" s="355" t="s">
        <v>15</v>
      </c>
      <c r="H216" s="357">
        <v>65.510000000000005</v>
      </c>
      <c r="I216" s="308"/>
      <c r="J216" s="309">
        <v>0.26640000000000003</v>
      </c>
      <c r="K216" s="357">
        <f t="shared" si="61"/>
        <v>0</v>
      </c>
      <c r="L216" s="362">
        <f t="shared" si="62"/>
        <v>0</v>
      </c>
      <c r="M216" s="310" t="s">
        <v>8</v>
      </c>
      <c r="N216" s="310" t="s">
        <v>7</v>
      </c>
      <c r="O216" s="310" t="s">
        <v>17</v>
      </c>
      <c r="P216" s="311">
        <v>3.23</v>
      </c>
      <c r="Q216" s="312">
        <f t="shared" si="58"/>
        <v>0</v>
      </c>
    </row>
    <row r="217" spans="1:17" ht="22.5">
      <c r="A217" s="354" t="s">
        <v>10</v>
      </c>
      <c r="B217" s="355" t="s">
        <v>555</v>
      </c>
      <c r="C217" s="355" t="s">
        <v>26</v>
      </c>
      <c r="D217" s="355" t="s">
        <v>556</v>
      </c>
      <c r="E217" s="355" t="s">
        <v>549</v>
      </c>
      <c r="F217" s="356">
        <f t="shared" si="60"/>
        <v>1.72</v>
      </c>
      <c r="G217" s="355" t="s">
        <v>15</v>
      </c>
      <c r="H217" s="357">
        <v>65.510000000000005</v>
      </c>
      <c r="I217" s="308"/>
      <c r="J217" s="309">
        <v>0.26640000000000003</v>
      </c>
      <c r="K217" s="357">
        <f t="shared" si="61"/>
        <v>0</v>
      </c>
      <c r="L217" s="362">
        <f t="shared" si="62"/>
        <v>0</v>
      </c>
      <c r="M217" s="310" t="s">
        <v>8</v>
      </c>
      <c r="N217" s="310" t="s">
        <v>7</v>
      </c>
      <c r="O217" s="310" t="s">
        <v>17</v>
      </c>
      <c r="P217" s="311">
        <v>1.72</v>
      </c>
      <c r="Q217" s="312">
        <f t="shared" si="58"/>
        <v>0</v>
      </c>
    </row>
    <row r="218" spans="1:17" ht="22.5">
      <c r="A218" s="354" t="s">
        <v>10</v>
      </c>
      <c r="B218" s="355" t="s">
        <v>557</v>
      </c>
      <c r="C218" s="355" t="s">
        <v>26</v>
      </c>
      <c r="D218" s="355" t="s">
        <v>558</v>
      </c>
      <c r="E218" s="355" t="s">
        <v>559</v>
      </c>
      <c r="F218" s="356">
        <f t="shared" si="60"/>
        <v>10.49</v>
      </c>
      <c r="G218" s="355" t="s">
        <v>15</v>
      </c>
      <c r="H218" s="357">
        <v>65.510000000000005</v>
      </c>
      <c r="I218" s="308"/>
      <c r="J218" s="309">
        <v>0.26640000000000003</v>
      </c>
      <c r="K218" s="357">
        <f t="shared" si="61"/>
        <v>0</v>
      </c>
      <c r="L218" s="362">
        <f t="shared" si="62"/>
        <v>0</v>
      </c>
      <c r="M218" s="310" t="s">
        <v>8</v>
      </c>
      <c r="N218" s="310" t="s">
        <v>7</v>
      </c>
      <c r="O218" s="310" t="s">
        <v>17</v>
      </c>
      <c r="P218" s="311">
        <v>10.49</v>
      </c>
      <c r="Q218" s="312">
        <f t="shared" si="58"/>
        <v>0</v>
      </c>
    </row>
    <row r="219" spans="1:17" ht="22.5">
      <c r="A219" s="354" t="s">
        <v>10</v>
      </c>
      <c r="B219" s="355" t="s">
        <v>560</v>
      </c>
      <c r="C219" s="355" t="s">
        <v>26</v>
      </c>
      <c r="D219" s="355" t="s">
        <v>561</v>
      </c>
      <c r="E219" s="355" t="s">
        <v>562</v>
      </c>
      <c r="F219" s="356">
        <f t="shared" si="60"/>
        <v>2.94</v>
      </c>
      <c r="G219" s="355" t="s">
        <v>15</v>
      </c>
      <c r="H219" s="357">
        <v>65.510000000000005</v>
      </c>
      <c r="I219" s="308"/>
      <c r="J219" s="309">
        <v>0.26640000000000003</v>
      </c>
      <c r="K219" s="357">
        <f t="shared" si="61"/>
        <v>0</v>
      </c>
      <c r="L219" s="362">
        <f t="shared" si="62"/>
        <v>0</v>
      </c>
      <c r="M219" s="310" t="s">
        <v>8</v>
      </c>
      <c r="N219" s="310" t="s">
        <v>7</v>
      </c>
      <c r="O219" s="310" t="s">
        <v>17</v>
      </c>
      <c r="P219" s="311">
        <v>2.94</v>
      </c>
      <c r="Q219" s="312">
        <f t="shared" si="58"/>
        <v>0</v>
      </c>
    </row>
    <row r="220" spans="1:17" ht="22.5">
      <c r="A220" s="354" t="s">
        <v>10</v>
      </c>
      <c r="B220" s="355" t="s">
        <v>563</v>
      </c>
      <c r="C220" s="355" t="s">
        <v>26</v>
      </c>
      <c r="D220" s="355" t="s">
        <v>564</v>
      </c>
      <c r="E220" s="355" t="s">
        <v>565</v>
      </c>
      <c r="F220" s="356">
        <f t="shared" si="60"/>
        <v>1.7</v>
      </c>
      <c r="G220" s="355" t="s">
        <v>15</v>
      </c>
      <c r="H220" s="357">
        <v>65.510000000000005</v>
      </c>
      <c r="I220" s="308"/>
      <c r="J220" s="309">
        <v>0.26640000000000003</v>
      </c>
      <c r="K220" s="357">
        <f t="shared" si="61"/>
        <v>0</v>
      </c>
      <c r="L220" s="362">
        <f t="shared" si="62"/>
        <v>0</v>
      </c>
      <c r="M220" s="310" t="s">
        <v>8</v>
      </c>
      <c r="N220" s="310" t="s">
        <v>7</v>
      </c>
      <c r="O220" s="310" t="s">
        <v>17</v>
      </c>
      <c r="P220" s="311">
        <v>1.7</v>
      </c>
      <c r="Q220" s="312">
        <f t="shared" si="58"/>
        <v>0</v>
      </c>
    </row>
    <row r="221" spans="1:17" ht="22.5">
      <c r="A221" s="354" t="s">
        <v>10</v>
      </c>
      <c r="B221" s="355" t="s">
        <v>566</v>
      </c>
      <c r="C221" s="355" t="s">
        <v>26</v>
      </c>
      <c r="D221" s="355" t="s">
        <v>567</v>
      </c>
      <c r="E221" s="355" t="s">
        <v>568</v>
      </c>
      <c r="F221" s="356">
        <f t="shared" si="60"/>
        <v>0.49</v>
      </c>
      <c r="G221" s="355" t="s">
        <v>15</v>
      </c>
      <c r="H221" s="357">
        <v>65.510000000000005</v>
      </c>
      <c r="I221" s="308"/>
      <c r="J221" s="309">
        <v>0.26640000000000003</v>
      </c>
      <c r="K221" s="357">
        <f t="shared" si="61"/>
        <v>0</v>
      </c>
      <c r="L221" s="362">
        <f t="shared" si="62"/>
        <v>0</v>
      </c>
      <c r="M221" s="310" t="s">
        <v>8</v>
      </c>
      <c r="N221" s="310" t="s">
        <v>7</v>
      </c>
      <c r="O221" s="310" t="s">
        <v>17</v>
      </c>
      <c r="P221" s="311">
        <v>0.49</v>
      </c>
      <c r="Q221" s="312">
        <f t="shared" si="58"/>
        <v>0</v>
      </c>
    </row>
    <row r="222" spans="1:17" ht="22.5">
      <c r="A222" s="350" t="s">
        <v>6</v>
      </c>
      <c r="B222" s="351" t="s">
        <v>295</v>
      </c>
      <c r="C222" s="351" t="s">
        <v>8</v>
      </c>
      <c r="D222" s="351" t="s">
        <v>8</v>
      </c>
      <c r="E222" s="351" t="s">
        <v>160</v>
      </c>
      <c r="F222" s="351" t="s">
        <v>8</v>
      </c>
      <c r="G222" s="351" t="s">
        <v>8</v>
      </c>
      <c r="H222" s="351" t="s">
        <v>8</v>
      </c>
      <c r="I222" s="304"/>
      <c r="J222" s="309">
        <v>0.26640000000000003</v>
      </c>
      <c r="K222" s="351" t="s">
        <v>8</v>
      </c>
      <c r="L222" s="361">
        <f>ROUND(L223,2)</f>
        <v>0</v>
      </c>
      <c r="M222" s="305" t="s">
        <v>8</v>
      </c>
      <c r="N222" s="305" t="s">
        <v>8</v>
      </c>
      <c r="O222" s="305" t="s">
        <v>8</v>
      </c>
      <c r="P222" s="314" t="str">
        <f t="shared" si="59"/>
        <v/>
      </c>
      <c r="Q222" s="312"/>
    </row>
    <row r="223" spans="1:17" ht="33.75">
      <c r="A223" s="354" t="s">
        <v>10</v>
      </c>
      <c r="B223" s="355" t="s">
        <v>569</v>
      </c>
      <c r="C223" s="355" t="s">
        <v>12</v>
      </c>
      <c r="D223" s="355" t="s">
        <v>570</v>
      </c>
      <c r="E223" s="355" t="s">
        <v>571</v>
      </c>
      <c r="F223" s="356">
        <f>P223</f>
        <v>1836.4</v>
      </c>
      <c r="G223" s="355" t="s">
        <v>15</v>
      </c>
      <c r="H223" s="357">
        <v>14.53</v>
      </c>
      <c r="I223" s="308"/>
      <c r="J223" s="309">
        <v>0.26640000000000003</v>
      </c>
      <c r="K223" s="357">
        <f>ROUND(I223,2)+(ROUND(I223,2)*J223)</f>
        <v>0</v>
      </c>
      <c r="L223" s="362">
        <f>ROUND(Q223,2)</f>
        <v>0</v>
      </c>
      <c r="M223" s="310" t="s">
        <v>8</v>
      </c>
      <c r="N223" s="310" t="s">
        <v>7</v>
      </c>
      <c r="O223" s="310" t="s">
        <v>17</v>
      </c>
      <c r="P223" s="311">
        <v>1836.4</v>
      </c>
      <c r="Q223" s="312">
        <f t="shared" si="58"/>
        <v>0</v>
      </c>
    </row>
    <row r="224" spans="1:17" ht="22.5">
      <c r="A224" s="350" t="s">
        <v>6</v>
      </c>
      <c r="B224" s="351" t="s">
        <v>298</v>
      </c>
      <c r="C224" s="351" t="s">
        <v>8</v>
      </c>
      <c r="D224" s="351" t="s">
        <v>8</v>
      </c>
      <c r="E224" s="351" t="s">
        <v>572</v>
      </c>
      <c r="F224" s="351" t="s">
        <v>8</v>
      </c>
      <c r="G224" s="351" t="s">
        <v>8</v>
      </c>
      <c r="H224" s="351" t="s">
        <v>8</v>
      </c>
      <c r="I224" s="304"/>
      <c r="J224" s="309">
        <v>0.26640000000000003</v>
      </c>
      <c r="K224" s="351" t="s">
        <v>8</v>
      </c>
      <c r="L224" s="361">
        <f>ROUND(L225,2)+ROUND(L226,2)+ROUND(L227,2)+ROUND(L228,2)+ROUND(L229,2)+ROUND(L230,2)+ROUND(L231,2)+ROUND(L232,2)+ROUND(L233,2)+ROUND(L234,2)+ROUND(L235,2)+ROUND(L236,2)+ROUND(L237,2)+ROUND(L238,2)+ROUND(L239,2)+ROUND(L240,2)+ROUND(L241,2)+ROUND(L242,2)+ROUND(L243,2)+ROUND(L244,2)+ROUND(L245,2)+ROUND(L246,2)+ROUND(L247,2)+ROUND(L248,2)+ROUND(L249,2)+ROUND(L250,2)+ROUND(L251,2)+ROUND(L252,2)+ROUND(L253,2)+ROUND(L254,2)+ROUND(L255,2)+ROUND(L256,2)+ROUND(L257,2)+ROUND(L258,2)+ROUND(L259,2)+ROUND(L260,2)+ROUND(L261,2)</f>
        <v>0</v>
      </c>
      <c r="M224" s="305" t="s">
        <v>8</v>
      </c>
      <c r="N224" s="305" t="s">
        <v>8</v>
      </c>
      <c r="O224" s="305" t="s">
        <v>8</v>
      </c>
      <c r="P224" s="314" t="str">
        <f t="shared" si="59"/>
        <v/>
      </c>
      <c r="Q224" s="312"/>
    </row>
    <row r="225" spans="1:17" ht="22.5">
      <c r="A225" s="354" t="s">
        <v>10</v>
      </c>
      <c r="B225" s="355" t="s">
        <v>573</v>
      </c>
      <c r="C225" s="355" t="s">
        <v>12</v>
      </c>
      <c r="D225" s="355" t="s">
        <v>574</v>
      </c>
      <c r="E225" s="355" t="s">
        <v>575</v>
      </c>
      <c r="F225" s="356">
        <f t="shared" ref="F225:F261" si="63">P225</f>
        <v>414.1</v>
      </c>
      <c r="G225" s="355" t="s">
        <v>31</v>
      </c>
      <c r="H225" s="357">
        <v>24.22</v>
      </c>
      <c r="I225" s="308"/>
      <c r="J225" s="309">
        <v>0.26640000000000003</v>
      </c>
      <c r="K225" s="357">
        <f t="shared" ref="K225:K261" si="64">ROUND(I225,2)+(ROUND(I225,2)*J225)</f>
        <v>0</v>
      </c>
      <c r="L225" s="362">
        <f t="shared" ref="L225:L261" si="65">ROUND(Q225,2)</f>
        <v>0</v>
      </c>
      <c r="M225" s="310" t="s">
        <v>8</v>
      </c>
      <c r="N225" s="310" t="s">
        <v>7</v>
      </c>
      <c r="O225" s="310" t="s">
        <v>17</v>
      </c>
      <c r="P225" s="311">
        <v>414.1</v>
      </c>
      <c r="Q225" s="312">
        <f t="shared" si="58"/>
        <v>0</v>
      </c>
    </row>
    <row r="226" spans="1:17" ht="22.5">
      <c r="A226" s="354" t="s">
        <v>10</v>
      </c>
      <c r="B226" s="355" t="s">
        <v>576</v>
      </c>
      <c r="C226" s="355" t="s">
        <v>12</v>
      </c>
      <c r="D226" s="355" t="s">
        <v>577</v>
      </c>
      <c r="E226" s="355" t="s">
        <v>578</v>
      </c>
      <c r="F226" s="356">
        <f t="shared" si="63"/>
        <v>15.5</v>
      </c>
      <c r="G226" s="355" t="s">
        <v>31</v>
      </c>
      <c r="H226" s="357">
        <v>28.86</v>
      </c>
      <c r="I226" s="308"/>
      <c r="J226" s="309">
        <v>0.26640000000000003</v>
      </c>
      <c r="K226" s="357">
        <f t="shared" si="64"/>
        <v>0</v>
      </c>
      <c r="L226" s="362">
        <f t="shared" si="65"/>
        <v>0</v>
      </c>
      <c r="M226" s="310" t="s">
        <v>8</v>
      </c>
      <c r="N226" s="310" t="s">
        <v>7</v>
      </c>
      <c r="O226" s="310" t="s">
        <v>17</v>
      </c>
      <c r="P226" s="311">
        <v>15.5</v>
      </c>
      <c r="Q226" s="312">
        <f t="shared" si="58"/>
        <v>0</v>
      </c>
    </row>
    <row r="227" spans="1:17" ht="22.5">
      <c r="A227" s="354" t="s">
        <v>10</v>
      </c>
      <c r="B227" s="355" t="s">
        <v>579</v>
      </c>
      <c r="C227" s="355" t="s">
        <v>12</v>
      </c>
      <c r="D227" s="355" t="s">
        <v>580</v>
      </c>
      <c r="E227" s="355" t="s">
        <v>581</v>
      </c>
      <c r="F227" s="356">
        <f t="shared" si="63"/>
        <v>51.6</v>
      </c>
      <c r="G227" s="355" t="s">
        <v>31</v>
      </c>
      <c r="H227" s="357">
        <v>32.76</v>
      </c>
      <c r="I227" s="308"/>
      <c r="J227" s="309">
        <v>0.26640000000000003</v>
      </c>
      <c r="K227" s="357">
        <f t="shared" si="64"/>
        <v>0</v>
      </c>
      <c r="L227" s="362">
        <f t="shared" si="65"/>
        <v>0</v>
      </c>
      <c r="M227" s="310" t="s">
        <v>8</v>
      </c>
      <c r="N227" s="310" t="s">
        <v>7</v>
      </c>
      <c r="O227" s="310" t="s">
        <v>17</v>
      </c>
      <c r="P227" s="311">
        <v>51.6</v>
      </c>
      <c r="Q227" s="312">
        <f t="shared" si="58"/>
        <v>0</v>
      </c>
    </row>
    <row r="228" spans="1:17" ht="22.5">
      <c r="A228" s="354" t="s">
        <v>10</v>
      </c>
      <c r="B228" s="355" t="s">
        <v>582</v>
      </c>
      <c r="C228" s="355" t="s">
        <v>12</v>
      </c>
      <c r="D228" s="355" t="s">
        <v>583</v>
      </c>
      <c r="E228" s="355" t="s">
        <v>584</v>
      </c>
      <c r="F228" s="356">
        <f t="shared" si="63"/>
        <v>44.4</v>
      </c>
      <c r="G228" s="355" t="s">
        <v>31</v>
      </c>
      <c r="H228" s="357">
        <v>34.01</v>
      </c>
      <c r="I228" s="308"/>
      <c r="J228" s="309">
        <v>0.26640000000000003</v>
      </c>
      <c r="K228" s="357">
        <f t="shared" si="64"/>
        <v>0</v>
      </c>
      <c r="L228" s="362">
        <f t="shared" si="65"/>
        <v>0</v>
      </c>
      <c r="M228" s="310" t="s">
        <v>8</v>
      </c>
      <c r="N228" s="310" t="s">
        <v>7</v>
      </c>
      <c r="O228" s="310" t="s">
        <v>17</v>
      </c>
      <c r="P228" s="311">
        <v>44.4</v>
      </c>
      <c r="Q228" s="312">
        <f t="shared" si="58"/>
        <v>0</v>
      </c>
    </row>
    <row r="229" spans="1:17" ht="22.5">
      <c r="A229" s="354" t="s">
        <v>10</v>
      </c>
      <c r="B229" s="355" t="s">
        <v>585</v>
      </c>
      <c r="C229" s="355" t="s">
        <v>12</v>
      </c>
      <c r="D229" s="355" t="s">
        <v>586</v>
      </c>
      <c r="E229" s="355" t="s">
        <v>587</v>
      </c>
      <c r="F229" s="356">
        <f t="shared" si="63"/>
        <v>316.8</v>
      </c>
      <c r="G229" s="355" t="s">
        <v>31</v>
      </c>
      <c r="H229" s="357">
        <v>76.56</v>
      </c>
      <c r="I229" s="308"/>
      <c r="J229" s="309">
        <v>0.26640000000000003</v>
      </c>
      <c r="K229" s="357">
        <f t="shared" si="64"/>
        <v>0</v>
      </c>
      <c r="L229" s="362">
        <f t="shared" si="65"/>
        <v>0</v>
      </c>
      <c r="M229" s="310" t="s">
        <v>8</v>
      </c>
      <c r="N229" s="310" t="s">
        <v>7</v>
      </c>
      <c r="O229" s="310" t="s">
        <v>17</v>
      </c>
      <c r="P229" s="311">
        <v>316.8</v>
      </c>
      <c r="Q229" s="312">
        <f t="shared" si="58"/>
        <v>0</v>
      </c>
    </row>
    <row r="230" spans="1:17" ht="33.75">
      <c r="A230" s="354" t="s">
        <v>10</v>
      </c>
      <c r="B230" s="355" t="s">
        <v>588</v>
      </c>
      <c r="C230" s="355" t="s">
        <v>12</v>
      </c>
      <c r="D230" s="355" t="s">
        <v>589</v>
      </c>
      <c r="E230" s="355" t="s">
        <v>590</v>
      </c>
      <c r="F230" s="356">
        <f t="shared" si="63"/>
        <v>83</v>
      </c>
      <c r="G230" s="355" t="s">
        <v>24</v>
      </c>
      <c r="H230" s="357">
        <v>6.23</v>
      </c>
      <c r="I230" s="308"/>
      <c r="J230" s="309">
        <v>0.26640000000000003</v>
      </c>
      <c r="K230" s="357">
        <f t="shared" si="64"/>
        <v>0</v>
      </c>
      <c r="L230" s="362">
        <f t="shared" si="65"/>
        <v>0</v>
      </c>
      <c r="M230" s="310" t="s">
        <v>8</v>
      </c>
      <c r="N230" s="310" t="s">
        <v>7</v>
      </c>
      <c r="O230" s="310" t="s">
        <v>17</v>
      </c>
      <c r="P230" s="311">
        <v>83</v>
      </c>
      <c r="Q230" s="312">
        <f t="shared" si="58"/>
        <v>0</v>
      </c>
    </row>
    <row r="231" spans="1:17" ht="33.75">
      <c r="A231" s="354" t="s">
        <v>10</v>
      </c>
      <c r="B231" s="355" t="s">
        <v>591</v>
      </c>
      <c r="C231" s="355" t="s">
        <v>12</v>
      </c>
      <c r="D231" s="355" t="s">
        <v>592</v>
      </c>
      <c r="E231" s="355" t="s">
        <v>593</v>
      </c>
      <c r="F231" s="356">
        <f t="shared" si="63"/>
        <v>2</v>
      </c>
      <c r="G231" s="355" t="s">
        <v>24</v>
      </c>
      <c r="H231" s="357">
        <v>8.85</v>
      </c>
      <c r="I231" s="308"/>
      <c r="J231" s="309">
        <v>0.26640000000000003</v>
      </c>
      <c r="K231" s="357">
        <f t="shared" si="64"/>
        <v>0</v>
      </c>
      <c r="L231" s="362">
        <f t="shared" si="65"/>
        <v>0</v>
      </c>
      <c r="M231" s="310" t="s">
        <v>8</v>
      </c>
      <c r="N231" s="310" t="s">
        <v>7</v>
      </c>
      <c r="O231" s="310" t="s">
        <v>17</v>
      </c>
      <c r="P231" s="311">
        <v>2</v>
      </c>
      <c r="Q231" s="312">
        <f t="shared" si="58"/>
        <v>0</v>
      </c>
    </row>
    <row r="232" spans="1:17" ht="33.75">
      <c r="A232" s="354" t="s">
        <v>10</v>
      </c>
      <c r="B232" s="355" t="s">
        <v>594</v>
      </c>
      <c r="C232" s="355" t="s">
        <v>12</v>
      </c>
      <c r="D232" s="355" t="s">
        <v>595</v>
      </c>
      <c r="E232" s="355" t="s">
        <v>596</v>
      </c>
      <c r="F232" s="356">
        <f t="shared" si="63"/>
        <v>56</v>
      </c>
      <c r="G232" s="355" t="s">
        <v>24</v>
      </c>
      <c r="H232" s="357">
        <v>14.47</v>
      </c>
      <c r="I232" s="308"/>
      <c r="J232" s="309">
        <v>0.26640000000000003</v>
      </c>
      <c r="K232" s="357">
        <f t="shared" si="64"/>
        <v>0</v>
      </c>
      <c r="L232" s="362">
        <f t="shared" si="65"/>
        <v>0</v>
      </c>
      <c r="M232" s="310" t="s">
        <v>8</v>
      </c>
      <c r="N232" s="310" t="s">
        <v>7</v>
      </c>
      <c r="O232" s="310" t="s">
        <v>17</v>
      </c>
      <c r="P232" s="311">
        <v>56</v>
      </c>
      <c r="Q232" s="312">
        <f t="shared" si="58"/>
        <v>0</v>
      </c>
    </row>
    <row r="233" spans="1:17" ht="22.5">
      <c r="A233" s="354" t="s">
        <v>10</v>
      </c>
      <c r="B233" s="355" t="s">
        <v>597</v>
      </c>
      <c r="C233" s="355" t="s">
        <v>12</v>
      </c>
      <c r="D233" s="355" t="s">
        <v>598</v>
      </c>
      <c r="E233" s="355" t="s">
        <v>599</v>
      </c>
      <c r="F233" s="356">
        <f t="shared" si="63"/>
        <v>16</v>
      </c>
      <c r="G233" s="355" t="s">
        <v>24</v>
      </c>
      <c r="H233" s="357">
        <v>45.08</v>
      </c>
      <c r="I233" s="308"/>
      <c r="J233" s="309">
        <v>0.26640000000000003</v>
      </c>
      <c r="K233" s="357">
        <f t="shared" si="64"/>
        <v>0</v>
      </c>
      <c r="L233" s="362">
        <f t="shared" si="65"/>
        <v>0</v>
      </c>
      <c r="M233" s="310" t="s">
        <v>8</v>
      </c>
      <c r="N233" s="310" t="s">
        <v>7</v>
      </c>
      <c r="O233" s="310" t="s">
        <v>17</v>
      </c>
      <c r="P233" s="311">
        <v>16</v>
      </c>
      <c r="Q233" s="312">
        <f t="shared" si="58"/>
        <v>0</v>
      </c>
    </row>
    <row r="234" spans="1:17" ht="22.5">
      <c r="A234" s="354" t="s">
        <v>10</v>
      </c>
      <c r="B234" s="355" t="s">
        <v>600</v>
      </c>
      <c r="C234" s="355" t="s">
        <v>12</v>
      </c>
      <c r="D234" s="355" t="s">
        <v>601</v>
      </c>
      <c r="E234" s="355" t="s">
        <v>602</v>
      </c>
      <c r="F234" s="356">
        <f t="shared" si="63"/>
        <v>16</v>
      </c>
      <c r="G234" s="355" t="s">
        <v>24</v>
      </c>
      <c r="H234" s="357">
        <v>16.11</v>
      </c>
      <c r="I234" s="308"/>
      <c r="J234" s="309">
        <v>0.26640000000000003</v>
      </c>
      <c r="K234" s="357">
        <f t="shared" si="64"/>
        <v>0</v>
      </c>
      <c r="L234" s="362">
        <f t="shared" si="65"/>
        <v>0</v>
      </c>
      <c r="M234" s="310" t="s">
        <v>8</v>
      </c>
      <c r="N234" s="310" t="s">
        <v>7</v>
      </c>
      <c r="O234" s="310" t="s">
        <v>17</v>
      </c>
      <c r="P234" s="311">
        <v>16</v>
      </c>
      <c r="Q234" s="312">
        <f t="shared" si="58"/>
        <v>0</v>
      </c>
    </row>
    <row r="235" spans="1:17" ht="22.5">
      <c r="A235" s="354" t="s">
        <v>10</v>
      </c>
      <c r="B235" s="355" t="s">
        <v>603</v>
      </c>
      <c r="C235" s="355" t="s">
        <v>12</v>
      </c>
      <c r="D235" s="355" t="s">
        <v>604</v>
      </c>
      <c r="E235" s="355" t="s">
        <v>605</v>
      </c>
      <c r="F235" s="356">
        <f t="shared" si="63"/>
        <v>38</v>
      </c>
      <c r="G235" s="355" t="s">
        <v>24</v>
      </c>
      <c r="H235" s="357">
        <v>18.350000000000001</v>
      </c>
      <c r="I235" s="308"/>
      <c r="J235" s="309">
        <v>0.26640000000000003</v>
      </c>
      <c r="K235" s="357">
        <f t="shared" si="64"/>
        <v>0</v>
      </c>
      <c r="L235" s="362">
        <f t="shared" si="65"/>
        <v>0</v>
      </c>
      <c r="M235" s="310" t="s">
        <v>8</v>
      </c>
      <c r="N235" s="310" t="s">
        <v>7</v>
      </c>
      <c r="O235" s="310" t="s">
        <v>17</v>
      </c>
      <c r="P235" s="311">
        <v>38</v>
      </c>
      <c r="Q235" s="312">
        <f t="shared" si="58"/>
        <v>0</v>
      </c>
    </row>
    <row r="236" spans="1:17" ht="22.5">
      <c r="A236" s="354" t="s">
        <v>10</v>
      </c>
      <c r="B236" s="355" t="s">
        <v>606</v>
      </c>
      <c r="C236" s="355" t="s">
        <v>26</v>
      </c>
      <c r="D236" s="355" t="s">
        <v>607</v>
      </c>
      <c r="E236" s="355" t="s">
        <v>608</v>
      </c>
      <c r="F236" s="356">
        <f t="shared" si="63"/>
        <v>18</v>
      </c>
      <c r="G236" s="355" t="s">
        <v>24</v>
      </c>
      <c r="H236" s="357">
        <v>32.130000000000003</v>
      </c>
      <c r="I236" s="308"/>
      <c r="J236" s="309">
        <v>0.26640000000000003</v>
      </c>
      <c r="K236" s="357">
        <f t="shared" si="64"/>
        <v>0</v>
      </c>
      <c r="L236" s="362">
        <f t="shared" si="65"/>
        <v>0</v>
      </c>
      <c r="M236" s="310" t="s">
        <v>8</v>
      </c>
      <c r="N236" s="310" t="s">
        <v>7</v>
      </c>
      <c r="O236" s="310" t="s">
        <v>17</v>
      </c>
      <c r="P236" s="311">
        <v>18</v>
      </c>
      <c r="Q236" s="312">
        <f t="shared" si="58"/>
        <v>0</v>
      </c>
    </row>
    <row r="237" spans="1:17" ht="22.5">
      <c r="A237" s="354" t="s">
        <v>10</v>
      </c>
      <c r="B237" s="355" t="s">
        <v>609</v>
      </c>
      <c r="C237" s="355" t="s">
        <v>12</v>
      </c>
      <c r="D237" s="355" t="s">
        <v>610</v>
      </c>
      <c r="E237" s="355" t="s">
        <v>611</v>
      </c>
      <c r="F237" s="356">
        <f t="shared" si="63"/>
        <v>24</v>
      </c>
      <c r="G237" s="355" t="s">
        <v>24</v>
      </c>
      <c r="H237" s="357">
        <v>29.96</v>
      </c>
      <c r="I237" s="308"/>
      <c r="J237" s="309">
        <v>0.26640000000000003</v>
      </c>
      <c r="K237" s="357">
        <f t="shared" si="64"/>
        <v>0</v>
      </c>
      <c r="L237" s="362">
        <f t="shared" si="65"/>
        <v>0</v>
      </c>
      <c r="M237" s="310" t="s">
        <v>8</v>
      </c>
      <c r="N237" s="310" t="s">
        <v>7</v>
      </c>
      <c r="O237" s="310" t="s">
        <v>17</v>
      </c>
      <c r="P237" s="311">
        <v>24</v>
      </c>
      <c r="Q237" s="312">
        <f t="shared" si="58"/>
        <v>0</v>
      </c>
    </row>
    <row r="238" spans="1:17" ht="22.5">
      <c r="A238" s="354" t="s">
        <v>10</v>
      </c>
      <c r="B238" s="355" t="s">
        <v>612</v>
      </c>
      <c r="C238" s="355" t="s">
        <v>12</v>
      </c>
      <c r="D238" s="355" t="s">
        <v>613</v>
      </c>
      <c r="E238" s="355" t="s">
        <v>614</v>
      </c>
      <c r="F238" s="356">
        <f t="shared" si="63"/>
        <v>4</v>
      </c>
      <c r="G238" s="355" t="s">
        <v>24</v>
      </c>
      <c r="H238" s="357">
        <v>13.67</v>
      </c>
      <c r="I238" s="308"/>
      <c r="J238" s="309">
        <v>0.26640000000000003</v>
      </c>
      <c r="K238" s="357">
        <f t="shared" si="64"/>
        <v>0</v>
      </c>
      <c r="L238" s="362">
        <f t="shared" si="65"/>
        <v>0</v>
      </c>
      <c r="M238" s="310" t="s">
        <v>8</v>
      </c>
      <c r="N238" s="310" t="s">
        <v>7</v>
      </c>
      <c r="O238" s="310" t="s">
        <v>17</v>
      </c>
      <c r="P238" s="311">
        <v>4</v>
      </c>
      <c r="Q238" s="312">
        <f t="shared" si="58"/>
        <v>0</v>
      </c>
    </row>
    <row r="239" spans="1:17" ht="22.5">
      <c r="A239" s="354" t="s">
        <v>10</v>
      </c>
      <c r="B239" s="355" t="s">
        <v>615</v>
      </c>
      <c r="C239" s="355" t="s">
        <v>12</v>
      </c>
      <c r="D239" s="355" t="s">
        <v>616</v>
      </c>
      <c r="E239" s="355" t="s">
        <v>617</v>
      </c>
      <c r="F239" s="356">
        <f t="shared" si="63"/>
        <v>248</v>
      </c>
      <c r="G239" s="355" t="s">
        <v>24</v>
      </c>
      <c r="H239" s="357">
        <v>8.75</v>
      </c>
      <c r="I239" s="308"/>
      <c r="J239" s="309">
        <v>0.26640000000000003</v>
      </c>
      <c r="K239" s="357">
        <f t="shared" si="64"/>
        <v>0</v>
      </c>
      <c r="L239" s="362">
        <f t="shared" si="65"/>
        <v>0</v>
      </c>
      <c r="M239" s="310" t="s">
        <v>8</v>
      </c>
      <c r="N239" s="310" t="s">
        <v>7</v>
      </c>
      <c r="O239" s="310" t="s">
        <v>17</v>
      </c>
      <c r="P239" s="311">
        <v>248</v>
      </c>
      <c r="Q239" s="312">
        <f t="shared" si="58"/>
        <v>0</v>
      </c>
    </row>
    <row r="240" spans="1:17" ht="22.5">
      <c r="A240" s="354" t="s">
        <v>10</v>
      </c>
      <c r="B240" s="355" t="s">
        <v>618</v>
      </c>
      <c r="C240" s="355" t="s">
        <v>12</v>
      </c>
      <c r="D240" s="355" t="s">
        <v>619</v>
      </c>
      <c r="E240" s="355" t="s">
        <v>620</v>
      </c>
      <c r="F240" s="356">
        <f t="shared" si="63"/>
        <v>2</v>
      </c>
      <c r="G240" s="355" t="s">
        <v>24</v>
      </c>
      <c r="H240" s="357">
        <v>18.57</v>
      </c>
      <c r="I240" s="308"/>
      <c r="J240" s="309">
        <v>0.26640000000000003</v>
      </c>
      <c r="K240" s="357">
        <f t="shared" si="64"/>
        <v>0</v>
      </c>
      <c r="L240" s="362">
        <f t="shared" si="65"/>
        <v>0</v>
      </c>
      <c r="M240" s="310" t="s">
        <v>8</v>
      </c>
      <c r="N240" s="310" t="s">
        <v>7</v>
      </c>
      <c r="O240" s="310" t="s">
        <v>17</v>
      </c>
      <c r="P240" s="311">
        <v>2</v>
      </c>
      <c r="Q240" s="312">
        <f t="shared" si="58"/>
        <v>0</v>
      </c>
    </row>
    <row r="241" spans="1:17" ht="22.5">
      <c r="A241" s="354" t="s">
        <v>10</v>
      </c>
      <c r="B241" s="355" t="s">
        <v>621</v>
      </c>
      <c r="C241" s="355" t="s">
        <v>12</v>
      </c>
      <c r="D241" s="355" t="s">
        <v>622</v>
      </c>
      <c r="E241" s="355" t="s">
        <v>623</v>
      </c>
      <c r="F241" s="356">
        <f t="shared" si="63"/>
        <v>6</v>
      </c>
      <c r="G241" s="355" t="s">
        <v>24</v>
      </c>
      <c r="H241" s="357">
        <v>20.29</v>
      </c>
      <c r="I241" s="308"/>
      <c r="J241" s="309">
        <v>0.26640000000000003</v>
      </c>
      <c r="K241" s="357">
        <f t="shared" si="64"/>
        <v>0</v>
      </c>
      <c r="L241" s="362">
        <f t="shared" si="65"/>
        <v>0</v>
      </c>
      <c r="M241" s="310" t="s">
        <v>8</v>
      </c>
      <c r="N241" s="310" t="s">
        <v>7</v>
      </c>
      <c r="O241" s="310" t="s">
        <v>17</v>
      </c>
      <c r="P241" s="311">
        <v>6</v>
      </c>
      <c r="Q241" s="312">
        <f t="shared" si="58"/>
        <v>0</v>
      </c>
    </row>
    <row r="242" spans="1:17" ht="22.5">
      <c r="A242" s="354" t="s">
        <v>10</v>
      </c>
      <c r="B242" s="355" t="s">
        <v>624</v>
      </c>
      <c r="C242" s="355" t="s">
        <v>12</v>
      </c>
      <c r="D242" s="355" t="s">
        <v>625</v>
      </c>
      <c r="E242" s="355" t="s">
        <v>626</v>
      </c>
      <c r="F242" s="356">
        <f t="shared" si="63"/>
        <v>1</v>
      </c>
      <c r="G242" s="355" t="s">
        <v>24</v>
      </c>
      <c r="H242" s="357">
        <v>46.05</v>
      </c>
      <c r="I242" s="308"/>
      <c r="J242" s="309">
        <v>0.26640000000000003</v>
      </c>
      <c r="K242" s="357">
        <f t="shared" si="64"/>
        <v>0</v>
      </c>
      <c r="L242" s="362">
        <f t="shared" si="65"/>
        <v>0</v>
      </c>
      <c r="M242" s="310" t="s">
        <v>8</v>
      </c>
      <c r="N242" s="310" t="s">
        <v>7</v>
      </c>
      <c r="O242" s="310" t="s">
        <v>17</v>
      </c>
      <c r="P242" s="311">
        <v>1</v>
      </c>
      <c r="Q242" s="312">
        <f t="shared" si="58"/>
        <v>0</v>
      </c>
    </row>
    <row r="243" spans="1:17" ht="22.5">
      <c r="A243" s="354" t="s">
        <v>10</v>
      </c>
      <c r="B243" s="355" t="s">
        <v>627</v>
      </c>
      <c r="C243" s="355" t="s">
        <v>12</v>
      </c>
      <c r="D243" s="355" t="s">
        <v>628</v>
      </c>
      <c r="E243" s="355" t="s">
        <v>629</v>
      </c>
      <c r="F243" s="356">
        <f t="shared" si="63"/>
        <v>45</v>
      </c>
      <c r="G243" s="355" t="s">
        <v>24</v>
      </c>
      <c r="H243" s="357">
        <v>140.05000000000001</v>
      </c>
      <c r="I243" s="308"/>
      <c r="J243" s="309">
        <v>0.26640000000000003</v>
      </c>
      <c r="K243" s="357">
        <f t="shared" si="64"/>
        <v>0</v>
      </c>
      <c r="L243" s="362">
        <f t="shared" si="65"/>
        <v>0</v>
      </c>
      <c r="M243" s="310" t="s">
        <v>8</v>
      </c>
      <c r="N243" s="310" t="s">
        <v>7</v>
      </c>
      <c r="O243" s="310" t="s">
        <v>17</v>
      </c>
      <c r="P243" s="311">
        <v>45</v>
      </c>
      <c r="Q243" s="312">
        <f t="shared" si="58"/>
        <v>0</v>
      </c>
    </row>
    <row r="244" spans="1:17" ht="22.5">
      <c r="A244" s="354" t="s">
        <v>10</v>
      </c>
      <c r="B244" s="355" t="s">
        <v>630</v>
      </c>
      <c r="C244" s="355" t="s">
        <v>12</v>
      </c>
      <c r="D244" s="355" t="s">
        <v>631</v>
      </c>
      <c r="E244" s="355" t="s">
        <v>632</v>
      </c>
      <c r="F244" s="356">
        <f t="shared" si="63"/>
        <v>1</v>
      </c>
      <c r="G244" s="355" t="s">
        <v>24</v>
      </c>
      <c r="H244" s="357">
        <v>18.64</v>
      </c>
      <c r="I244" s="308"/>
      <c r="J244" s="309">
        <v>0.26640000000000003</v>
      </c>
      <c r="K244" s="357">
        <f t="shared" si="64"/>
        <v>0</v>
      </c>
      <c r="L244" s="362">
        <f t="shared" si="65"/>
        <v>0</v>
      </c>
      <c r="M244" s="310" t="s">
        <v>8</v>
      </c>
      <c r="N244" s="310" t="s">
        <v>7</v>
      </c>
      <c r="O244" s="310" t="s">
        <v>17</v>
      </c>
      <c r="P244" s="311">
        <v>1</v>
      </c>
      <c r="Q244" s="312">
        <f t="shared" si="58"/>
        <v>0</v>
      </c>
    </row>
    <row r="245" spans="1:17" ht="22.5">
      <c r="A245" s="354" t="s">
        <v>10</v>
      </c>
      <c r="B245" s="355" t="s">
        <v>633</v>
      </c>
      <c r="C245" s="355" t="s">
        <v>12</v>
      </c>
      <c r="D245" s="355" t="s">
        <v>634</v>
      </c>
      <c r="E245" s="355" t="s">
        <v>635</v>
      </c>
      <c r="F245" s="356">
        <f t="shared" si="63"/>
        <v>2</v>
      </c>
      <c r="G245" s="355" t="s">
        <v>24</v>
      </c>
      <c r="H245" s="357">
        <v>9.68</v>
      </c>
      <c r="I245" s="308"/>
      <c r="J245" s="309">
        <v>0.26640000000000003</v>
      </c>
      <c r="K245" s="357">
        <f t="shared" si="64"/>
        <v>0</v>
      </c>
      <c r="L245" s="362">
        <f t="shared" si="65"/>
        <v>0</v>
      </c>
      <c r="M245" s="310" t="s">
        <v>8</v>
      </c>
      <c r="N245" s="310" t="s">
        <v>7</v>
      </c>
      <c r="O245" s="310" t="s">
        <v>17</v>
      </c>
      <c r="P245" s="311">
        <v>2</v>
      </c>
      <c r="Q245" s="312">
        <f t="shared" si="58"/>
        <v>0</v>
      </c>
    </row>
    <row r="246" spans="1:17" ht="22.5">
      <c r="A246" s="354" t="s">
        <v>10</v>
      </c>
      <c r="B246" s="355" t="s">
        <v>636</v>
      </c>
      <c r="C246" s="355" t="s">
        <v>12</v>
      </c>
      <c r="D246" s="355" t="s">
        <v>637</v>
      </c>
      <c r="E246" s="355" t="s">
        <v>638</v>
      </c>
      <c r="F246" s="356">
        <f t="shared" si="63"/>
        <v>40</v>
      </c>
      <c r="G246" s="355" t="s">
        <v>24</v>
      </c>
      <c r="H246" s="357">
        <v>6.62</v>
      </c>
      <c r="I246" s="308"/>
      <c r="J246" s="309">
        <v>0.26640000000000003</v>
      </c>
      <c r="K246" s="357">
        <f t="shared" si="64"/>
        <v>0</v>
      </c>
      <c r="L246" s="362">
        <f t="shared" si="65"/>
        <v>0</v>
      </c>
      <c r="M246" s="310" t="s">
        <v>8</v>
      </c>
      <c r="N246" s="310" t="s">
        <v>7</v>
      </c>
      <c r="O246" s="310" t="s">
        <v>17</v>
      </c>
      <c r="P246" s="311">
        <v>40</v>
      </c>
      <c r="Q246" s="312">
        <f t="shared" si="58"/>
        <v>0</v>
      </c>
    </row>
    <row r="247" spans="1:17" ht="22.5">
      <c r="A247" s="354" t="s">
        <v>10</v>
      </c>
      <c r="B247" s="355" t="s">
        <v>639</v>
      </c>
      <c r="C247" s="355" t="s">
        <v>12</v>
      </c>
      <c r="D247" s="355" t="s">
        <v>640</v>
      </c>
      <c r="E247" s="355" t="s">
        <v>641</v>
      </c>
      <c r="F247" s="356">
        <f t="shared" si="63"/>
        <v>16</v>
      </c>
      <c r="G247" s="355" t="s">
        <v>24</v>
      </c>
      <c r="H247" s="357">
        <v>15.76</v>
      </c>
      <c r="I247" s="308"/>
      <c r="J247" s="309">
        <v>0.26640000000000003</v>
      </c>
      <c r="K247" s="357">
        <f t="shared" si="64"/>
        <v>0</v>
      </c>
      <c r="L247" s="362">
        <f t="shared" si="65"/>
        <v>0</v>
      </c>
      <c r="M247" s="310" t="s">
        <v>8</v>
      </c>
      <c r="N247" s="310" t="s">
        <v>7</v>
      </c>
      <c r="O247" s="310" t="s">
        <v>17</v>
      </c>
      <c r="P247" s="311">
        <v>16</v>
      </c>
      <c r="Q247" s="312">
        <f t="shared" si="58"/>
        <v>0</v>
      </c>
    </row>
    <row r="248" spans="1:17" ht="22.5">
      <c r="A248" s="354" t="s">
        <v>10</v>
      </c>
      <c r="B248" s="355" t="s">
        <v>642</v>
      </c>
      <c r="C248" s="355" t="s">
        <v>12</v>
      </c>
      <c r="D248" s="355" t="s">
        <v>643</v>
      </c>
      <c r="E248" s="355" t="s">
        <v>644</v>
      </c>
      <c r="F248" s="356">
        <f t="shared" si="63"/>
        <v>63</v>
      </c>
      <c r="G248" s="355" t="s">
        <v>24</v>
      </c>
      <c r="H248" s="357">
        <v>12.15</v>
      </c>
      <c r="I248" s="308"/>
      <c r="J248" s="309">
        <v>0.26640000000000003</v>
      </c>
      <c r="K248" s="357">
        <f t="shared" si="64"/>
        <v>0</v>
      </c>
      <c r="L248" s="362">
        <f t="shared" si="65"/>
        <v>0</v>
      </c>
      <c r="M248" s="310" t="s">
        <v>8</v>
      </c>
      <c r="N248" s="310" t="s">
        <v>7</v>
      </c>
      <c r="O248" s="310" t="s">
        <v>17</v>
      </c>
      <c r="P248" s="311">
        <v>63</v>
      </c>
      <c r="Q248" s="312">
        <f t="shared" si="58"/>
        <v>0</v>
      </c>
    </row>
    <row r="249" spans="1:17" ht="22.5">
      <c r="A249" s="354" t="s">
        <v>10</v>
      </c>
      <c r="B249" s="355" t="s">
        <v>645</v>
      </c>
      <c r="C249" s="355" t="s">
        <v>12</v>
      </c>
      <c r="D249" s="355" t="s">
        <v>646</v>
      </c>
      <c r="E249" s="355" t="s">
        <v>647</v>
      </c>
      <c r="F249" s="356">
        <f t="shared" si="63"/>
        <v>8</v>
      </c>
      <c r="G249" s="355" t="s">
        <v>24</v>
      </c>
      <c r="H249" s="357">
        <v>31.15</v>
      </c>
      <c r="I249" s="308"/>
      <c r="J249" s="309">
        <v>0.26640000000000003</v>
      </c>
      <c r="K249" s="357">
        <f t="shared" si="64"/>
        <v>0</v>
      </c>
      <c r="L249" s="362">
        <f t="shared" si="65"/>
        <v>0</v>
      </c>
      <c r="M249" s="310" t="s">
        <v>8</v>
      </c>
      <c r="N249" s="310" t="s">
        <v>7</v>
      </c>
      <c r="O249" s="310" t="s">
        <v>17</v>
      </c>
      <c r="P249" s="311">
        <v>8</v>
      </c>
      <c r="Q249" s="312">
        <f t="shared" si="58"/>
        <v>0</v>
      </c>
    </row>
    <row r="250" spans="1:17" ht="22.5">
      <c r="A250" s="354" t="s">
        <v>10</v>
      </c>
      <c r="B250" s="355" t="s">
        <v>648</v>
      </c>
      <c r="C250" s="355" t="s">
        <v>12</v>
      </c>
      <c r="D250" s="355" t="s">
        <v>649</v>
      </c>
      <c r="E250" s="355" t="s">
        <v>650</v>
      </c>
      <c r="F250" s="356">
        <f t="shared" si="63"/>
        <v>3</v>
      </c>
      <c r="G250" s="355" t="s">
        <v>24</v>
      </c>
      <c r="H250" s="357">
        <v>52.84</v>
      </c>
      <c r="I250" s="308"/>
      <c r="J250" s="309">
        <v>0.26640000000000003</v>
      </c>
      <c r="K250" s="357">
        <f t="shared" si="64"/>
        <v>0</v>
      </c>
      <c r="L250" s="362">
        <f t="shared" si="65"/>
        <v>0</v>
      </c>
      <c r="M250" s="310" t="s">
        <v>8</v>
      </c>
      <c r="N250" s="310" t="s">
        <v>7</v>
      </c>
      <c r="O250" s="310" t="s">
        <v>17</v>
      </c>
      <c r="P250" s="311">
        <v>3</v>
      </c>
      <c r="Q250" s="312">
        <f t="shared" si="58"/>
        <v>0</v>
      </c>
    </row>
    <row r="251" spans="1:17" ht="22.5">
      <c r="A251" s="354" t="s">
        <v>10</v>
      </c>
      <c r="B251" s="355" t="s">
        <v>651</v>
      </c>
      <c r="C251" s="355" t="s">
        <v>12</v>
      </c>
      <c r="D251" s="355" t="s">
        <v>652</v>
      </c>
      <c r="E251" s="355" t="s">
        <v>653</v>
      </c>
      <c r="F251" s="356">
        <f t="shared" si="63"/>
        <v>18</v>
      </c>
      <c r="G251" s="355" t="s">
        <v>24</v>
      </c>
      <c r="H251" s="357">
        <v>118.25</v>
      </c>
      <c r="I251" s="308"/>
      <c r="J251" s="309">
        <v>0.26640000000000003</v>
      </c>
      <c r="K251" s="357">
        <f t="shared" si="64"/>
        <v>0</v>
      </c>
      <c r="L251" s="362">
        <f t="shared" si="65"/>
        <v>0</v>
      </c>
      <c r="M251" s="310" t="s">
        <v>8</v>
      </c>
      <c r="N251" s="310" t="s">
        <v>7</v>
      </c>
      <c r="O251" s="310" t="s">
        <v>17</v>
      </c>
      <c r="P251" s="311">
        <v>18</v>
      </c>
      <c r="Q251" s="312">
        <f t="shared" si="58"/>
        <v>0</v>
      </c>
    </row>
    <row r="252" spans="1:17" ht="22.5">
      <c r="A252" s="354" t="s">
        <v>10</v>
      </c>
      <c r="B252" s="355" t="s">
        <v>654</v>
      </c>
      <c r="C252" s="355" t="s">
        <v>12</v>
      </c>
      <c r="D252" s="355" t="s">
        <v>655</v>
      </c>
      <c r="E252" s="355" t="s">
        <v>656</v>
      </c>
      <c r="F252" s="356">
        <f t="shared" si="63"/>
        <v>19</v>
      </c>
      <c r="G252" s="355" t="s">
        <v>24</v>
      </c>
      <c r="H252" s="357">
        <v>21.74</v>
      </c>
      <c r="I252" s="308"/>
      <c r="J252" s="309">
        <v>0.26640000000000003</v>
      </c>
      <c r="K252" s="357">
        <f t="shared" si="64"/>
        <v>0</v>
      </c>
      <c r="L252" s="362">
        <f t="shared" si="65"/>
        <v>0</v>
      </c>
      <c r="M252" s="310" t="s">
        <v>8</v>
      </c>
      <c r="N252" s="310" t="s">
        <v>7</v>
      </c>
      <c r="O252" s="310" t="s">
        <v>17</v>
      </c>
      <c r="P252" s="311">
        <v>19</v>
      </c>
      <c r="Q252" s="312">
        <f t="shared" si="58"/>
        <v>0</v>
      </c>
    </row>
    <row r="253" spans="1:17" ht="22.5">
      <c r="A253" s="354" t="s">
        <v>10</v>
      </c>
      <c r="B253" s="355" t="s">
        <v>657</v>
      </c>
      <c r="C253" s="355" t="s">
        <v>12</v>
      </c>
      <c r="D253" s="355" t="s">
        <v>658</v>
      </c>
      <c r="E253" s="355" t="s">
        <v>659</v>
      </c>
      <c r="F253" s="356">
        <f t="shared" si="63"/>
        <v>33</v>
      </c>
      <c r="G253" s="355" t="s">
        <v>24</v>
      </c>
      <c r="H253" s="357">
        <v>138.29</v>
      </c>
      <c r="I253" s="308"/>
      <c r="J253" s="309">
        <v>0.26640000000000003</v>
      </c>
      <c r="K253" s="357">
        <f t="shared" si="64"/>
        <v>0</v>
      </c>
      <c r="L253" s="362">
        <f t="shared" si="65"/>
        <v>0</v>
      </c>
      <c r="M253" s="310" t="s">
        <v>8</v>
      </c>
      <c r="N253" s="310" t="s">
        <v>7</v>
      </c>
      <c r="O253" s="310" t="s">
        <v>17</v>
      </c>
      <c r="P253" s="311">
        <v>33</v>
      </c>
      <c r="Q253" s="312">
        <f t="shared" si="58"/>
        <v>0</v>
      </c>
    </row>
    <row r="254" spans="1:17" ht="22.5">
      <c r="A254" s="354" t="s">
        <v>10</v>
      </c>
      <c r="B254" s="355" t="s">
        <v>660</v>
      </c>
      <c r="C254" s="355" t="s">
        <v>12</v>
      </c>
      <c r="D254" s="355" t="s">
        <v>661</v>
      </c>
      <c r="E254" s="355" t="s">
        <v>662</v>
      </c>
      <c r="F254" s="356">
        <f t="shared" si="63"/>
        <v>1</v>
      </c>
      <c r="G254" s="355" t="s">
        <v>24</v>
      </c>
      <c r="H254" s="357">
        <v>26.72</v>
      </c>
      <c r="I254" s="308"/>
      <c r="J254" s="309">
        <v>0.26640000000000003</v>
      </c>
      <c r="K254" s="357">
        <f t="shared" si="64"/>
        <v>0</v>
      </c>
      <c r="L254" s="362">
        <f t="shared" si="65"/>
        <v>0</v>
      </c>
      <c r="M254" s="310" t="s">
        <v>8</v>
      </c>
      <c r="N254" s="310" t="s">
        <v>7</v>
      </c>
      <c r="O254" s="310" t="s">
        <v>17</v>
      </c>
      <c r="P254" s="311">
        <v>1</v>
      </c>
      <c r="Q254" s="312">
        <f t="shared" si="58"/>
        <v>0</v>
      </c>
    </row>
    <row r="255" spans="1:17" ht="33.75">
      <c r="A255" s="354" t="s">
        <v>10</v>
      </c>
      <c r="B255" s="355" t="s">
        <v>663</v>
      </c>
      <c r="C255" s="355" t="s">
        <v>12</v>
      </c>
      <c r="D255" s="355" t="s">
        <v>664</v>
      </c>
      <c r="E255" s="355" t="s">
        <v>665</v>
      </c>
      <c r="F255" s="356">
        <f t="shared" si="63"/>
        <v>4</v>
      </c>
      <c r="G255" s="355" t="s">
        <v>24</v>
      </c>
      <c r="H255" s="357">
        <v>22.17</v>
      </c>
      <c r="I255" s="308"/>
      <c r="J255" s="309">
        <v>0.26640000000000003</v>
      </c>
      <c r="K255" s="357">
        <f t="shared" si="64"/>
        <v>0</v>
      </c>
      <c r="L255" s="362">
        <f t="shared" si="65"/>
        <v>0</v>
      </c>
      <c r="M255" s="310" t="s">
        <v>8</v>
      </c>
      <c r="N255" s="310" t="s">
        <v>7</v>
      </c>
      <c r="O255" s="310" t="s">
        <v>17</v>
      </c>
      <c r="P255" s="311">
        <v>4</v>
      </c>
      <c r="Q255" s="312">
        <f t="shared" si="58"/>
        <v>0</v>
      </c>
    </row>
    <row r="256" spans="1:17" ht="22.5">
      <c r="A256" s="354" t="s">
        <v>10</v>
      </c>
      <c r="B256" s="355" t="s">
        <v>666</v>
      </c>
      <c r="C256" s="355" t="s">
        <v>12</v>
      </c>
      <c r="D256" s="355" t="s">
        <v>667</v>
      </c>
      <c r="E256" s="355" t="s">
        <v>668</v>
      </c>
      <c r="F256" s="356">
        <f t="shared" si="63"/>
        <v>38</v>
      </c>
      <c r="G256" s="355" t="s">
        <v>24</v>
      </c>
      <c r="H256" s="357">
        <v>17.690000000000001</v>
      </c>
      <c r="I256" s="308"/>
      <c r="J256" s="309">
        <v>0.26640000000000003</v>
      </c>
      <c r="K256" s="357">
        <f t="shared" si="64"/>
        <v>0</v>
      </c>
      <c r="L256" s="362">
        <f t="shared" si="65"/>
        <v>0</v>
      </c>
      <c r="M256" s="310" t="s">
        <v>8</v>
      </c>
      <c r="N256" s="310" t="s">
        <v>7</v>
      </c>
      <c r="O256" s="310" t="s">
        <v>17</v>
      </c>
      <c r="P256" s="311">
        <v>38</v>
      </c>
      <c r="Q256" s="312">
        <f t="shared" si="58"/>
        <v>0</v>
      </c>
    </row>
    <row r="257" spans="1:17" ht="22.5">
      <c r="A257" s="354" t="s">
        <v>10</v>
      </c>
      <c r="B257" s="355" t="s">
        <v>669</v>
      </c>
      <c r="C257" s="355" t="s">
        <v>12</v>
      </c>
      <c r="D257" s="355" t="s">
        <v>670</v>
      </c>
      <c r="E257" s="355" t="s">
        <v>671</v>
      </c>
      <c r="F257" s="356">
        <f t="shared" si="63"/>
        <v>82</v>
      </c>
      <c r="G257" s="355" t="s">
        <v>24</v>
      </c>
      <c r="H257" s="357">
        <v>13.93</v>
      </c>
      <c r="I257" s="308"/>
      <c r="J257" s="309">
        <v>0.26640000000000003</v>
      </c>
      <c r="K257" s="357">
        <f t="shared" si="64"/>
        <v>0</v>
      </c>
      <c r="L257" s="362">
        <f t="shared" si="65"/>
        <v>0</v>
      </c>
      <c r="M257" s="310" t="s">
        <v>8</v>
      </c>
      <c r="N257" s="310" t="s">
        <v>7</v>
      </c>
      <c r="O257" s="310" t="s">
        <v>17</v>
      </c>
      <c r="P257" s="311">
        <v>82</v>
      </c>
      <c r="Q257" s="312">
        <f t="shared" si="58"/>
        <v>0</v>
      </c>
    </row>
    <row r="258" spans="1:17" ht="22.5">
      <c r="A258" s="354" t="s">
        <v>10</v>
      </c>
      <c r="B258" s="355" t="s">
        <v>672</v>
      </c>
      <c r="C258" s="355" t="s">
        <v>26</v>
      </c>
      <c r="D258" s="355" t="s">
        <v>673</v>
      </c>
      <c r="E258" s="355" t="s">
        <v>674</v>
      </c>
      <c r="F258" s="356">
        <f t="shared" si="63"/>
        <v>3</v>
      </c>
      <c r="G258" s="355" t="s">
        <v>24</v>
      </c>
      <c r="H258" s="357">
        <v>6.63</v>
      </c>
      <c r="I258" s="308"/>
      <c r="J258" s="309">
        <v>0.26640000000000003</v>
      </c>
      <c r="K258" s="357">
        <f t="shared" si="64"/>
        <v>0</v>
      </c>
      <c r="L258" s="362">
        <f t="shared" si="65"/>
        <v>0</v>
      </c>
      <c r="M258" s="310" t="s">
        <v>8</v>
      </c>
      <c r="N258" s="310" t="s">
        <v>7</v>
      </c>
      <c r="O258" s="310" t="s">
        <v>17</v>
      </c>
      <c r="P258" s="311">
        <v>3</v>
      </c>
      <c r="Q258" s="312">
        <f t="shared" si="58"/>
        <v>0</v>
      </c>
    </row>
    <row r="259" spans="1:17" ht="22.5">
      <c r="A259" s="354" t="s">
        <v>10</v>
      </c>
      <c r="B259" s="355" t="s">
        <v>675</v>
      </c>
      <c r="C259" s="355" t="s">
        <v>12</v>
      </c>
      <c r="D259" s="355" t="s">
        <v>676</v>
      </c>
      <c r="E259" s="355" t="s">
        <v>677</v>
      </c>
      <c r="F259" s="356">
        <f t="shared" si="63"/>
        <v>1</v>
      </c>
      <c r="G259" s="355" t="s">
        <v>24</v>
      </c>
      <c r="H259" s="357">
        <v>29.51</v>
      </c>
      <c r="I259" s="308"/>
      <c r="J259" s="309">
        <v>0.26640000000000003</v>
      </c>
      <c r="K259" s="357">
        <f t="shared" si="64"/>
        <v>0</v>
      </c>
      <c r="L259" s="362">
        <f t="shared" si="65"/>
        <v>0</v>
      </c>
      <c r="M259" s="310" t="s">
        <v>8</v>
      </c>
      <c r="N259" s="310" t="s">
        <v>7</v>
      </c>
      <c r="O259" s="310" t="s">
        <v>17</v>
      </c>
      <c r="P259" s="311">
        <v>1</v>
      </c>
      <c r="Q259" s="312">
        <f t="shared" si="58"/>
        <v>0</v>
      </c>
    </row>
    <row r="260" spans="1:17" ht="22.5">
      <c r="A260" s="354" t="s">
        <v>10</v>
      </c>
      <c r="B260" s="355" t="s">
        <v>678</v>
      </c>
      <c r="C260" s="355" t="s">
        <v>26</v>
      </c>
      <c r="D260" s="355" t="s">
        <v>679</v>
      </c>
      <c r="E260" s="355" t="s">
        <v>680</v>
      </c>
      <c r="F260" s="356">
        <f t="shared" si="63"/>
        <v>24</v>
      </c>
      <c r="G260" s="355" t="s">
        <v>24</v>
      </c>
      <c r="H260" s="357">
        <v>35.409999999999997</v>
      </c>
      <c r="I260" s="308"/>
      <c r="J260" s="309">
        <v>0.26640000000000003</v>
      </c>
      <c r="K260" s="357">
        <f t="shared" si="64"/>
        <v>0</v>
      </c>
      <c r="L260" s="362">
        <f t="shared" si="65"/>
        <v>0</v>
      </c>
      <c r="M260" s="310" t="s">
        <v>8</v>
      </c>
      <c r="N260" s="310" t="s">
        <v>7</v>
      </c>
      <c r="O260" s="310" t="s">
        <v>17</v>
      </c>
      <c r="P260" s="311">
        <v>24</v>
      </c>
      <c r="Q260" s="312">
        <f t="shared" si="58"/>
        <v>0</v>
      </c>
    </row>
    <row r="261" spans="1:17" ht="22.5">
      <c r="A261" s="354" t="s">
        <v>10</v>
      </c>
      <c r="B261" s="355" t="s">
        <v>681</v>
      </c>
      <c r="C261" s="355" t="s">
        <v>26</v>
      </c>
      <c r="D261" s="355" t="s">
        <v>682</v>
      </c>
      <c r="E261" s="355" t="s">
        <v>683</v>
      </c>
      <c r="F261" s="356">
        <f t="shared" si="63"/>
        <v>4</v>
      </c>
      <c r="G261" s="355" t="s">
        <v>24</v>
      </c>
      <c r="H261" s="357">
        <v>8.77</v>
      </c>
      <c r="I261" s="308"/>
      <c r="J261" s="309">
        <v>0.26640000000000003</v>
      </c>
      <c r="K261" s="357">
        <f t="shared" si="64"/>
        <v>0</v>
      </c>
      <c r="L261" s="362">
        <f t="shared" si="65"/>
        <v>0</v>
      </c>
      <c r="M261" s="310" t="s">
        <v>8</v>
      </c>
      <c r="N261" s="310" t="s">
        <v>7</v>
      </c>
      <c r="O261" s="310" t="s">
        <v>17</v>
      </c>
      <c r="P261" s="311">
        <v>4</v>
      </c>
      <c r="Q261" s="312">
        <f t="shared" si="58"/>
        <v>0</v>
      </c>
    </row>
    <row r="262" spans="1:17" ht="22.5">
      <c r="A262" s="350" t="s">
        <v>6</v>
      </c>
      <c r="B262" s="351" t="s">
        <v>301</v>
      </c>
      <c r="C262" s="351" t="s">
        <v>8</v>
      </c>
      <c r="D262" s="351" t="s">
        <v>8</v>
      </c>
      <c r="E262" s="351" t="s">
        <v>684</v>
      </c>
      <c r="F262" s="351" t="s">
        <v>8</v>
      </c>
      <c r="G262" s="351" t="s">
        <v>8</v>
      </c>
      <c r="H262" s="351" t="s">
        <v>8</v>
      </c>
      <c r="I262" s="304"/>
      <c r="J262" s="309">
        <v>0.26640000000000003</v>
      </c>
      <c r="K262" s="351" t="s">
        <v>8</v>
      </c>
      <c r="L262" s="361">
        <f>ROUND(L263,2)+ROUND(L264,2)+ROUND(L265,2)+ROUND(L266,2)+ROUND(L267,2)+ROUND(L268,2)+ROUND(L269,2)</f>
        <v>0</v>
      </c>
      <c r="M262" s="305" t="s">
        <v>8</v>
      </c>
      <c r="N262" s="305" t="s">
        <v>8</v>
      </c>
      <c r="O262" s="305" t="s">
        <v>8</v>
      </c>
      <c r="P262" s="314" t="str">
        <f t="shared" si="59"/>
        <v/>
      </c>
      <c r="Q262" s="312"/>
    </row>
    <row r="263" spans="1:17" ht="22.5">
      <c r="A263" s="354" t="s">
        <v>10</v>
      </c>
      <c r="B263" s="355" t="s">
        <v>685</v>
      </c>
      <c r="C263" s="355" t="s">
        <v>12</v>
      </c>
      <c r="D263" s="355" t="s">
        <v>686</v>
      </c>
      <c r="E263" s="355" t="s">
        <v>687</v>
      </c>
      <c r="F263" s="356">
        <f t="shared" ref="F263:F269" si="66">P263</f>
        <v>8</v>
      </c>
      <c r="G263" s="355" t="s">
        <v>24</v>
      </c>
      <c r="H263" s="357">
        <v>416.4</v>
      </c>
      <c r="I263" s="308"/>
      <c r="J263" s="309">
        <v>0.26640000000000003</v>
      </c>
      <c r="K263" s="357">
        <f t="shared" ref="K263:K269" si="67">ROUND(I263,2)+(ROUND(I263,2)*J263)</f>
        <v>0</v>
      </c>
      <c r="L263" s="362">
        <f t="shared" ref="L263:L269" si="68">ROUND(Q263,2)</f>
        <v>0</v>
      </c>
      <c r="M263" s="310" t="s">
        <v>8</v>
      </c>
      <c r="N263" s="310" t="s">
        <v>7</v>
      </c>
      <c r="O263" s="310" t="s">
        <v>17</v>
      </c>
      <c r="P263" s="311">
        <v>8</v>
      </c>
      <c r="Q263" s="312">
        <f t="shared" si="58"/>
        <v>0</v>
      </c>
    </row>
    <row r="264" spans="1:17" ht="22.5">
      <c r="A264" s="354" t="s">
        <v>10</v>
      </c>
      <c r="B264" s="355" t="s">
        <v>688</v>
      </c>
      <c r="C264" s="355" t="s">
        <v>12</v>
      </c>
      <c r="D264" s="355" t="s">
        <v>689</v>
      </c>
      <c r="E264" s="355" t="s">
        <v>690</v>
      </c>
      <c r="F264" s="356">
        <f t="shared" si="66"/>
        <v>16</v>
      </c>
      <c r="G264" s="355" t="s">
        <v>24</v>
      </c>
      <c r="H264" s="357">
        <v>196.07</v>
      </c>
      <c r="I264" s="308"/>
      <c r="J264" s="309">
        <v>0.26640000000000003</v>
      </c>
      <c r="K264" s="357">
        <f t="shared" si="67"/>
        <v>0</v>
      </c>
      <c r="L264" s="362">
        <f t="shared" si="68"/>
        <v>0</v>
      </c>
      <c r="M264" s="310" t="s">
        <v>8</v>
      </c>
      <c r="N264" s="310" t="s">
        <v>7</v>
      </c>
      <c r="O264" s="310" t="s">
        <v>17</v>
      </c>
      <c r="P264" s="311">
        <v>16</v>
      </c>
      <c r="Q264" s="312">
        <f t="shared" si="58"/>
        <v>0</v>
      </c>
    </row>
    <row r="265" spans="1:17" ht="22.5">
      <c r="A265" s="354" t="s">
        <v>10</v>
      </c>
      <c r="B265" s="355" t="s">
        <v>691</v>
      </c>
      <c r="C265" s="355" t="s">
        <v>12</v>
      </c>
      <c r="D265" s="355" t="s">
        <v>692</v>
      </c>
      <c r="E265" s="355" t="s">
        <v>693</v>
      </c>
      <c r="F265" s="356">
        <f t="shared" si="66"/>
        <v>39</v>
      </c>
      <c r="G265" s="355" t="s">
        <v>24</v>
      </c>
      <c r="H265" s="357">
        <v>110.68</v>
      </c>
      <c r="I265" s="308"/>
      <c r="J265" s="309">
        <v>0.26640000000000003</v>
      </c>
      <c r="K265" s="357">
        <f t="shared" si="67"/>
        <v>0</v>
      </c>
      <c r="L265" s="362">
        <f t="shared" si="68"/>
        <v>0</v>
      </c>
      <c r="M265" s="310" t="s">
        <v>8</v>
      </c>
      <c r="N265" s="310" t="s">
        <v>7</v>
      </c>
      <c r="O265" s="310" t="s">
        <v>17</v>
      </c>
      <c r="P265" s="311">
        <v>39</v>
      </c>
      <c r="Q265" s="312">
        <f t="shared" si="58"/>
        <v>0</v>
      </c>
    </row>
    <row r="266" spans="1:17" ht="22.5">
      <c r="A266" s="354" t="s">
        <v>10</v>
      </c>
      <c r="B266" s="355" t="s">
        <v>694</v>
      </c>
      <c r="C266" s="355" t="s">
        <v>12</v>
      </c>
      <c r="D266" s="355" t="s">
        <v>695</v>
      </c>
      <c r="E266" s="355" t="s">
        <v>696</v>
      </c>
      <c r="F266" s="356">
        <f t="shared" si="66"/>
        <v>13</v>
      </c>
      <c r="G266" s="355" t="s">
        <v>24</v>
      </c>
      <c r="H266" s="357">
        <v>105.02</v>
      </c>
      <c r="I266" s="308"/>
      <c r="J266" s="309">
        <v>0.26640000000000003</v>
      </c>
      <c r="K266" s="357">
        <f t="shared" si="67"/>
        <v>0</v>
      </c>
      <c r="L266" s="362">
        <f t="shared" si="68"/>
        <v>0</v>
      </c>
      <c r="M266" s="310" t="s">
        <v>8</v>
      </c>
      <c r="N266" s="310" t="s">
        <v>7</v>
      </c>
      <c r="O266" s="310" t="s">
        <v>17</v>
      </c>
      <c r="P266" s="311">
        <v>13</v>
      </c>
      <c r="Q266" s="312">
        <f t="shared" si="58"/>
        <v>0</v>
      </c>
    </row>
    <row r="267" spans="1:17" ht="22.5">
      <c r="A267" s="354" t="s">
        <v>10</v>
      </c>
      <c r="B267" s="355" t="s">
        <v>697</v>
      </c>
      <c r="C267" s="355" t="s">
        <v>12</v>
      </c>
      <c r="D267" s="355" t="s">
        <v>698</v>
      </c>
      <c r="E267" s="355" t="s">
        <v>699</v>
      </c>
      <c r="F267" s="356">
        <f t="shared" si="66"/>
        <v>1</v>
      </c>
      <c r="G267" s="355" t="s">
        <v>24</v>
      </c>
      <c r="H267" s="357">
        <v>31.72</v>
      </c>
      <c r="I267" s="308"/>
      <c r="J267" s="309">
        <v>0.26640000000000003</v>
      </c>
      <c r="K267" s="357">
        <f t="shared" si="67"/>
        <v>0</v>
      </c>
      <c r="L267" s="362">
        <f t="shared" si="68"/>
        <v>0</v>
      </c>
      <c r="M267" s="310" t="s">
        <v>8</v>
      </c>
      <c r="N267" s="310" t="s">
        <v>7</v>
      </c>
      <c r="O267" s="310" t="s">
        <v>17</v>
      </c>
      <c r="P267" s="311">
        <v>1</v>
      </c>
      <c r="Q267" s="312">
        <f t="shared" si="58"/>
        <v>0</v>
      </c>
    </row>
    <row r="268" spans="1:17" ht="22.5">
      <c r="A268" s="354" t="s">
        <v>10</v>
      </c>
      <c r="B268" s="355" t="s">
        <v>700</v>
      </c>
      <c r="C268" s="355" t="s">
        <v>12</v>
      </c>
      <c r="D268" s="355" t="s">
        <v>701</v>
      </c>
      <c r="E268" s="355" t="s">
        <v>702</v>
      </c>
      <c r="F268" s="356">
        <f t="shared" si="66"/>
        <v>1</v>
      </c>
      <c r="G268" s="355" t="s">
        <v>24</v>
      </c>
      <c r="H268" s="357">
        <v>38.67</v>
      </c>
      <c r="I268" s="308"/>
      <c r="J268" s="309">
        <v>0.26640000000000003</v>
      </c>
      <c r="K268" s="357">
        <f t="shared" si="67"/>
        <v>0</v>
      </c>
      <c r="L268" s="362">
        <f t="shared" si="68"/>
        <v>0</v>
      </c>
      <c r="M268" s="310" t="s">
        <v>8</v>
      </c>
      <c r="N268" s="310" t="s">
        <v>7</v>
      </c>
      <c r="O268" s="310" t="s">
        <v>17</v>
      </c>
      <c r="P268" s="311">
        <v>1</v>
      </c>
      <c r="Q268" s="312">
        <f t="shared" ref="Q268:Q331" si="69">ROUND(K268,2)*P268</f>
        <v>0</v>
      </c>
    </row>
    <row r="269" spans="1:17" ht="22.5">
      <c r="A269" s="354" t="s">
        <v>10</v>
      </c>
      <c r="B269" s="355" t="s">
        <v>703</v>
      </c>
      <c r="C269" s="355" t="s">
        <v>12</v>
      </c>
      <c r="D269" s="355" t="s">
        <v>704</v>
      </c>
      <c r="E269" s="355" t="s">
        <v>705</v>
      </c>
      <c r="F269" s="356">
        <f t="shared" si="66"/>
        <v>1</v>
      </c>
      <c r="G269" s="355" t="s">
        <v>24</v>
      </c>
      <c r="H269" s="357">
        <v>98.07</v>
      </c>
      <c r="I269" s="308"/>
      <c r="J269" s="309">
        <v>0.26640000000000003</v>
      </c>
      <c r="K269" s="357">
        <f t="shared" si="67"/>
        <v>0</v>
      </c>
      <c r="L269" s="362">
        <f t="shared" si="68"/>
        <v>0</v>
      </c>
      <c r="M269" s="310" t="s">
        <v>8</v>
      </c>
      <c r="N269" s="310" t="s">
        <v>7</v>
      </c>
      <c r="O269" s="310" t="s">
        <v>17</v>
      </c>
      <c r="P269" s="311">
        <v>1</v>
      </c>
      <c r="Q269" s="312">
        <f t="shared" si="69"/>
        <v>0</v>
      </c>
    </row>
    <row r="270" spans="1:17" ht="22.5">
      <c r="A270" s="350" t="s">
        <v>6</v>
      </c>
      <c r="B270" s="351" t="s">
        <v>304</v>
      </c>
      <c r="C270" s="351" t="s">
        <v>8</v>
      </c>
      <c r="D270" s="351" t="s">
        <v>8</v>
      </c>
      <c r="E270" s="351" t="s">
        <v>706</v>
      </c>
      <c r="F270" s="351" t="s">
        <v>8</v>
      </c>
      <c r="G270" s="351" t="s">
        <v>8</v>
      </c>
      <c r="H270" s="351" t="s">
        <v>8</v>
      </c>
      <c r="I270" s="304"/>
      <c r="J270" s="309">
        <v>0.26640000000000003</v>
      </c>
      <c r="K270" s="351" t="s">
        <v>8</v>
      </c>
      <c r="L270" s="361">
        <f>ROUND(L271,2)</f>
        <v>0</v>
      </c>
      <c r="M270" s="305" t="s">
        <v>8</v>
      </c>
      <c r="N270" s="305" t="s">
        <v>8</v>
      </c>
      <c r="O270" s="305" t="s">
        <v>8</v>
      </c>
      <c r="P270" s="314" t="str">
        <f t="shared" ref="P270:P330" si="70">F270</f>
        <v/>
      </c>
      <c r="Q270" s="312"/>
    </row>
    <row r="271" spans="1:17" ht="11.25">
      <c r="A271" s="354" t="s">
        <v>10</v>
      </c>
      <c r="B271" s="355" t="s">
        <v>707</v>
      </c>
      <c r="C271" s="355" t="s">
        <v>26</v>
      </c>
      <c r="D271" s="355" t="s">
        <v>708</v>
      </c>
      <c r="E271" s="355" t="s">
        <v>709</v>
      </c>
      <c r="F271" s="356">
        <f>P271</f>
        <v>1</v>
      </c>
      <c r="G271" s="355" t="s">
        <v>24</v>
      </c>
      <c r="H271" s="357">
        <v>38691.589999999997</v>
      </c>
      <c r="I271" s="308"/>
      <c r="J271" s="309">
        <v>0.26640000000000003</v>
      </c>
      <c r="K271" s="357">
        <f>ROUND(I271,2)+(ROUND(I271,2)*J271)</f>
        <v>0</v>
      </c>
      <c r="L271" s="362">
        <f>ROUND(Q271,2)</f>
        <v>0</v>
      </c>
      <c r="M271" s="310" t="s">
        <v>8</v>
      </c>
      <c r="N271" s="310" t="s">
        <v>7</v>
      </c>
      <c r="O271" s="310" t="s">
        <v>17</v>
      </c>
      <c r="P271" s="311">
        <v>1</v>
      </c>
      <c r="Q271" s="312">
        <f t="shared" si="69"/>
        <v>0</v>
      </c>
    </row>
    <row r="272" spans="1:17" ht="22.5">
      <c r="A272" s="350" t="s">
        <v>6</v>
      </c>
      <c r="B272" s="351" t="s">
        <v>307</v>
      </c>
      <c r="C272" s="351" t="s">
        <v>8</v>
      </c>
      <c r="D272" s="351" t="s">
        <v>8</v>
      </c>
      <c r="E272" s="351" t="s">
        <v>710</v>
      </c>
      <c r="F272" s="351" t="s">
        <v>8</v>
      </c>
      <c r="G272" s="351" t="s">
        <v>8</v>
      </c>
      <c r="H272" s="351" t="s">
        <v>8</v>
      </c>
      <c r="I272" s="304"/>
      <c r="J272" s="309">
        <v>0.26640000000000003</v>
      </c>
      <c r="K272" s="351" t="s">
        <v>8</v>
      </c>
      <c r="L272" s="361">
        <f>ROUND(L273,2)+ROUND(L274,2)+ROUND(L275,2)+ROUND(L276,2)</f>
        <v>0</v>
      </c>
      <c r="M272" s="305" t="s">
        <v>8</v>
      </c>
      <c r="N272" s="305" t="s">
        <v>8</v>
      </c>
      <c r="O272" s="305" t="s">
        <v>8</v>
      </c>
      <c r="P272" s="314" t="str">
        <f t="shared" si="70"/>
        <v/>
      </c>
      <c r="Q272" s="312"/>
    </row>
    <row r="273" spans="1:17" ht="11.25">
      <c r="A273" s="354" t="s">
        <v>10</v>
      </c>
      <c r="B273" s="355" t="s">
        <v>711</v>
      </c>
      <c r="C273" s="355" t="s">
        <v>26</v>
      </c>
      <c r="D273" s="355" t="s">
        <v>712</v>
      </c>
      <c r="E273" s="355" t="s">
        <v>713</v>
      </c>
      <c r="F273" s="356">
        <f>P273</f>
        <v>6</v>
      </c>
      <c r="G273" s="355" t="s">
        <v>24</v>
      </c>
      <c r="H273" s="357">
        <v>1863.3</v>
      </c>
      <c r="I273" s="308"/>
      <c r="J273" s="309">
        <v>0.26640000000000003</v>
      </c>
      <c r="K273" s="357">
        <f>ROUND(I273,2)+(ROUND(I273,2)*J273)</f>
        <v>0</v>
      </c>
      <c r="L273" s="362">
        <f>ROUND(Q273,2)</f>
        <v>0</v>
      </c>
      <c r="M273" s="310" t="s">
        <v>8</v>
      </c>
      <c r="N273" s="310" t="s">
        <v>7</v>
      </c>
      <c r="O273" s="310" t="s">
        <v>17</v>
      </c>
      <c r="P273" s="311">
        <v>6</v>
      </c>
      <c r="Q273" s="312">
        <f t="shared" si="69"/>
        <v>0</v>
      </c>
    </row>
    <row r="274" spans="1:17" ht="11.25">
      <c r="A274" s="354" t="s">
        <v>10</v>
      </c>
      <c r="B274" s="355" t="s">
        <v>714</v>
      </c>
      <c r="C274" s="355" t="s">
        <v>26</v>
      </c>
      <c r="D274" s="355" t="s">
        <v>715</v>
      </c>
      <c r="E274" s="355" t="s">
        <v>716</v>
      </c>
      <c r="F274" s="356">
        <f>P274</f>
        <v>2</v>
      </c>
      <c r="G274" s="355" t="s">
        <v>24</v>
      </c>
      <c r="H274" s="357">
        <v>403.3</v>
      </c>
      <c r="I274" s="308"/>
      <c r="J274" s="309">
        <v>0.26640000000000003</v>
      </c>
      <c r="K274" s="357">
        <f>ROUND(I274,2)+(ROUND(I274,2)*J274)</f>
        <v>0</v>
      </c>
      <c r="L274" s="362">
        <f>ROUND(Q274,2)</f>
        <v>0</v>
      </c>
      <c r="M274" s="310" t="s">
        <v>8</v>
      </c>
      <c r="N274" s="310" t="s">
        <v>7</v>
      </c>
      <c r="O274" s="310" t="s">
        <v>17</v>
      </c>
      <c r="P274" s="311">
        <v>2</v>
      </c>
      <c r="Q274" s="312">
        <f t="shared" si="69"/>
        <v>0</v>
      </c>
    </row>
    <row r="275" spans="1:17" ht="22.5">
      <c r="A275" s="354" t="s">
        <v>10</v>
      </c>
      <c r="B275" s="355" t="s">
        <v>717</v>
      </c>
      <c r="C275" s="355" t="s">
        <v>12</v>
      </c>
      <c r="D275" s="355" t="s">
        <v>718</v>
      </c>
      <c r="E275" s="355" t="s">
        <v>719</v>
      </c>
      <c r="F275" s="356">
        <f>P275</f>
        <v>10</v>
      </c>
      <c r="G275" s="355" t="s">
        <v>24</v>
      </c>
      <c r="H275" s="357">
        <v>15.07</v>
      </c>
      <c r="I275" s="308"/>
      <c r="J275" s="309">
        <v>0.26640000000000003</v>
      </c>
      <c r="K275" s="357">
        <f>ROUND(I275,2)+(ROUND(I275,2)*J275)</f>
        <v>0</v>
      </c>
      <c r="L275" s="362">
        <f>ROUND(Q275,2)</f>
        <v>0</v>
      </c>
      <c r="M275" s="310" t="s">
        <v>8</v>
      </c>
      <c r="N275" s="310" t="s">
        <v>7</v>
      </c>
      <c r="O275" s="310" t="s">
        <v>17</v>
      </c>
      <c r="P275" s="311">
        <v>10</v>
      </c>
      <c r="Q275" s="312">
        <f t="shared" si="69"/>
        <v>0</v>
      </c>
    </row>
    <row r="276" spans="1:17" ht="22.5">
      <c r="A276" s="354" t="s">
        <v>10</v>
      </c>
      <c r="B276" s="355" t="s">
        <v>720</v>
      </c>
      <c r="C276" s="355" t="s">
        <v>12</v>
      </c>
      <c r="D276" s="355" t="s">
        <v>721</v>
      </c>
      <c r="E276" s="355" t="s">
        <v>722</v>
      </c>
      <c r="F276" s="356">
        <f>P276</f>
        <v>5</v>
      </c>
      <c r="G276" s="355" t="s">
        <v>24</v>
      </c>
      <c r="H276" s="357">
        <v>10.26</v>
      </c>
      <c r="I276" s="308"/>
      <c r="J276" s="309">
        <v>0.26640000000000003</v>
      </c>
      <c r="K276" s="357">
        <f>ROUND(I276,2)+(ROUND(I276,2)*J276)</f>
        <v>0</v>
      </c>
      <c r="L276" s="362">
        <f>ROUND(Q276,2)</f>
        <v>0</v>
      </c>
      <c r="M276" s="310" t="s">
        <v>8</v>
      </c>
      <c r="N276" s="310" t="s">
        <v>7</v>
      </c>
      <c r="O276" s="310" t="s">
        <v>17</v>
      </c>
      <c r="P276" s="311">
        <v>5</v>
      </c>
      <c r="Q276" s="312">
        <f t="shared" si="69"/>
        <v>0</v>
      </c>
    </row>
    <row r="277" spans="1:17" ht="22.5">
      <c r="A277" s="350" t="s">
        <v>6</v>
      </c>
      <c r="B277" s="351" t="s">
        <v>310</v>
      </c>
      <c r="C277" s="351" t="s">
        <v>8</v>
      </c>
      <c r="D277" s="351" t="s">
        <v>8</v>
      </c>
      <c r="E277" s="351" t="s">
        <v>723</v>
      </c>
      <c r="F277" s="351" t="s">
        <v>8</v>
      </c>
      <c r="G277" s="351" t="s">
        <v>8</v>
      </c>
      <c r="H277" s="351" t="s">
        <v>8</v>
      </c>
      <c r="I277" s="304"/>
      <c r="J277" s="309">
        <v>0.26640000000000003</v>
      </c>
      <c r="K277" s="351" t="s">
        <v>8</v>
      </c>
      <c r="L277" s="361">
        <f>ROUND(L278,2)+ROUND(L279,2)+ROUND(L280,2)+ROUND(L281,2)+ROUND(L282,2)+ROUND(L283,2)+ROUND(L284,2)+ROUND(L285,2)+ROUND(L286,2)+ROUND(L287,2)+ROUND(L288,2)+ROUND(L289,2)+ROUND(L290,2)+ROUND(L291,2)+ROUND(L292,2)</f>
        <v>0</v>
      </c>
      <c r="M277" s="305" t="s">
        <v>8</v>
      </c>
      <c r="N277" s="305" t="s">
        <v>8</v>
      </c>
      <c r="O277" s="305" t="s">
        <v>8</v>
      </c>
      <c r="P277" s="314"/>
      <c r="Q277" s="312"/>
    </row>
    <row r="278" spans="1:17" ht="22.5">
      <c r="A278" s="354" t="s">
        <v>10</v>
      </c>
      <c r="B278" s="355" t="s">
        <v>724</v>
      </c>
      <c r="C278" s="355" t="s">
        <v>12</v>
      </c>
      <c r="D278" s="355" t="s">
        <v>725</v>
      </c>
      <c r="E278" s="355" t="s">
        <v>726</v>
      </c>
      <c r="F278" s="356">
        <f t="shared" ref="F278:F292" si="71">P278</f>
        <v>164.6</v>
      </c>
      <c r="G278" s="355" t="s">
        <v>31</v>
      </c>
      <c r="H278" s="357">
        <v>41.21</v>
      </c>
      <c r="I278" s="308"/>
      <c r="J278" s="309">
        <v>0.26640000000000003</v>
      </c>
      <c r="K278" s="357">
        <f t="shared" ref="K278:K292" si="72">ROUND(I278,2)+(ROUND(I278,2)*J278)</f>
        <v>0</v>
      </c>
      <c r="L278" s="362">
        <f t="shared" ref="L278:L292" si="73">ROUND(Q278,2)</f>
        <v>0</v>
      </c>
      <c r="M278" s="310" t="s">
        <v>8</v>
      </c>
      <c r="N278" s="310" t="s">
        <v>7</v>
      </c>
      <c r="O278" s="310" t="s">
        <v>17</v>
      </c>
      <c r="P278" s="311">
        <v>164.6</v>
      </c>
      <c r="Q278" s="312">
        <f t="shared" si="69"/>
        <v>0</v>
      </c>
    </row>
    <row r="279" spans="1:17" ht="22.5">
      <c r="A279" s="354" t="s">
        <v>10</v>
      </c>
      <c r="B279" s="355" t="s">
        <v>727</v>
      </c>
      <c r="C279" s="355" t="s">
        <v>12</v>
      </c>
      <c r="D279" s="355" t="s">
        <v>728</v>
      </c>
      <c r="E279" s="355" t="s">
        <v>729</v>
      </c>
      <c r="F279" s="356">
        <f t="shared" si="71"/>
        <v>65.7</v>
      </c>
      <c r="G279" s="355" t="s">
        <v>31</v>
      </c>
      <c r="H279" s="357">
        <v>85.58</v>
      </c>
      <c r="I279" s="308"/>
      <c r="J279" s="309">
        <v>0.26640000000000003</v>
      </c>
      <c r="K279" s="357">
        <f t="shared" si="72"/>
        <v>0</v>
      </c>
      <c r="L279" s="362">
        <f t="shared" si="73"/>
        <v>0</v>
      </c>
      <c r="M279" s="310" t="s">
        <v>8</v>
      </c>
      <c r="N279" s="310" t="s">
        <v>7</v>
      </c>
      <c r="O279" s="310" t="s">
        <v>17</v>
      </c>
      <c r="P279" s="311">
        <v>65.7</v>
      </c>
      <c r="Q279" s="312">
        <f t="shared" si="69"/>
        <v>0</v>
      </c>
    </row>
    <row r="280" spans="1:17" ht="22.5">
      <c r="A280" s="354" t="s">
        <v>10</v>
      </c>
      <c r="B280" s="355" t="s">
        <v>730</v>
      </c>
      <c r="C280" s="355" t="s">
        <v>12</v>
      </c>
      <c r="D280" s="355" t="s">
        <v>731</v>
      </c>
      <c r="E280" s="355" t="s">
        <v>732</v>
      </c>
      <c r="F280" s="356">
        <f t="shared" si="71"/>
        <v>39.700000000000003</v>
      </c>
      <c r="G280" s="355" t="s">
        <v>31</v>
      </c>
      <c r="H280" s="357">
        <v>143.80000000000001</v>
      </c>
      <c r="I280" s="308"/>
      <c r="J280" s="309">
        <v>0.26640000000000003</v>
      </c>
      <c r="K280" s="357">
        <f t="shared" si="72"/>
        <v>0</v>
      </c>
      <c r="L280" s="362">
        <f t="shared" si="73"/>
        <v>0</v>
      </c>
      <c r="M280" s="310" t="s">
        <v>8</v>
      </c>
      <c r="N280" s="310" t="s">
        <v>7</v>
      </c>
      <c r="O280" s="310" t="s">
        <v>17</v>
      </c>
      <c r="P280" s="311">
        <v>39.700000000000003</v>
      </c>
      <c r="Q280" s="312">
        <f t="shared" si="69"/>
        <v>0</v>
      </c>
    </row>
    <row r="281" spans="1:17" ht="22.5">
      <c r="A281" s="354" t="s">
        <v>10</v>
      </c>
      <c r="B281" s="355" t="s">
        <v>733</v>
      </c>
      <c r="C281" s="355" t="s">
        <v>12</v>
      </c>
      <c r="D281" s="355" t="s">
        <v>734</v>
      </c>
      <c r="E281" s="355" t="s">
        <v>735</v>
      </c>
      <c r="F281" s="356">
        <f t="shared" si="71"/>
        <v>62.8</v>
      </c>
      <c r="G281" s="355" t="s">
        <v>31</v>
      </c>
      <c r="H281" s="357">
        <v>225.56</v>
      </c>
      <c r="I281" s="308"/>
      <c r="J281" s="309">
        <v>0.26640000000000003</v>
      </c>
      <c r="K281" s="357">
        <f t="shared" si="72"/>
        <v>0</v>
      </c>
      <c r="L281" s="362">
        <f t="shared" si="73"/>
        <v>0</v>
      </c>
      <c r="M281" s="310" t="s">
        <v>8</v>
      </c>
      <c r="N281" s="310" t="s">
        <v>7</v>
      </c>
      <c r="O281" s="310" t="s">
        <v>17</v>
      </c>
      <c r="P281" s="311">
        <v>62.8</v>
      </c>
      <c r="Q281" s="312">
        <f t="shared" si="69"/>
        <v>0</v>
      </c>
    </row>
    <row r="282" spans="1:17" ht="22.5">
      <c r="A282" s="354" t="s">
        <v>10</v>
      </c>
      <c r="B282" s="355" t="s">
        <v>736</v>
      </c>
      <c r="C282" s="355" t="s">
        <v>12</v>
      </c>
      <c r="D282" s="355" t="s">
        <v>737</v>
      </c>
      <c r="E282" s="355" t="s">
        <v>738</v>
      </c>
      <c r="F282" s="356">
        <f t="shared" si="71"/>
        <v>32.4</v>
      </c>
      <c r="G282" s="355" t="s">
        <v>31</v>
      </c>
      <c r="H282" s="357">
        <v>26.46</v>
      </c>
      <c r="I282" s="308"/>
      <c r="J282" s="309">
        <v>0.26640000000000003</v>
      </c>
      <c r="K282" s="357">
        <f t="shared" si="72"/>
        <v>0</v>
      </c>
      <c r="L282" s="362">
        <f t="shared" si="73"/>
        <v>0</v>
      </c>
      <c r="M282" s="310" t="s">
        <v>8</v>
      </c>
      <c r="N282" s="310" t="s">
        <v>7</v>
      </c>
      <c r="O282" s="310" t="s">
        <v>17</v>
      </c>
      <c r="P282" s="311">
        <v>32.4</v>
      </c>
      <c r="Q282" s="312">
        <f t="shared" si="69"/>
        <v>0</v>
      </c>
    </row>
    <row r="283" spans="1:17" ht="22.5">
      <c r="A283" s="354" t="s">
        <v>10</v>
      </c>
      <c r="B283" s="355" t="s">
        <v>739</v>
      </c>
      <c r="C283" s="355" t="s">
        <v>12</v>
      </c>
      <c r="D283" s="355" t="s">
        <v>740</v>
      </c>
      <c r="E283" s="355" t="s">
        <v>741</v>
      </c>
      <c r="F283" s="356">
        <f t="shared" si="71"/>
        <v>6</v>
      </c>
      <c r="G283" s="355" t="s">
        <v>24</v>
      </c>
      <c r="H283" s="357">
        <v>81.290000000000006</v>
      </c>
      <c r="I283" s="308"/>
      <c r="J283" s="309">
        <v>0.26640000000000003</v>
      </c>
      <c r="K283" s="357">
        <f t="shared" si="72"/>
        <v>0</v>
      </c>
      <c r="L283" s="362">
        <f t="shared" si="73"/>
        <v>0</v>
      </c>
      <c r="M283" s="310" t="s">
        <v>8</v>
      </c>
      <c r="N283" s="310" t="s">
        <v>7</v>
      </c>
      <c r="O283" s="310" t="s">
        <v>17</v>
      </c>
      <c r="P283" s="311">
        <v>6</v>
      </c>
      <c r="Q283" s="312">
        <f t="shared" si="69"/>
        <v>0</v>
      </c>
    </row>
    <row r="284" spans="1:17" ht="22.5">
      <c r="A284" s="354" t="s">
        <v>10</v>
      </c>
      <c r="B284" s="355" t="s">
        <v>742</v>
      </c>
      <c r="C284" s="355" t="s">
        <v>12</v>
      </c>
      <c r="D284" s="355" t="s">
        <v>743</v>
      </c>
      <c r="E284" s="355" t="s">
        <v>744</v>
      </c>
      <c r="F284" s="356">
        <f t="shared" si="71"/>
        <v>16</v>
      </c>
      <c r="G284" s="355" t="s">
        <v>24</v>
      </c>
      <c r="H284" s="357">
        <v>50.76</v>
      </c>
      <c r="I284" s="308"/>
      <c r="J284" s="309">
        <v>0.26640000000000003</v>
      </c>
      <c r="K284" s="357">
        <f t="shared" si="72"/>
        <v>0</v>
      </c>
      <c r="L284" s="362">
        <f t="shared" si="73"/>
        <v>0</v>
      </c>
      <c r="M284" s="310" t="s">
        <v>8</v>
      </c>
      <c r="N284" s="310" t="s">
        <v>7</v>
      </c>
      <c r="O284" s="310" t="s">
        <v>17</v>
      </c>
      <c r="P284" s="311">
        <v>16</v>
      </c>
      <c r="Q284" s="312">
        <f t="shared" si="69"/>
        <v>0</v>
      </c>
    </row>
    <row r="285" spans="1:17" ht="22.5">
      <c r="A285" s="354" t="s">
        <v>10</v>
      </c>
      <c r="B285" s="355" t="s">
        <v>745</v>
      </c>
      <c r="C285" s="355" t="s">
        <v>12</v>
      </c>
      <c r="D285" s="355" t="s">
        <v>746</v>
      </c>
      <c r="E285" s="355" t="s">
        <v>747</v>
      </c>
      <c r="F285" s="356">
        <f t="shared" si="71"/>
        <v>2</v>
      </c>
      <c r="G285" s="355" t="s">
        <v>24</v>
      </c>
      <c r="H285" s="357">
        <v>17.95</v>
      </c>
      <c r="I285" s="308"/>
      <c r="J285" s="309">
        <v>0.26640000000000003</v>
      </c>
      <c r="K285" s="357">
        <f t="shared" si="72"/>
        <v>0</v>
      </c>
      <c r="L285" s="362">
        <f t="shared" si="73"/>
        <v>0</v>
      </c>
      <c r="M285" s="310" t="s">
        <v>8</v>
      </c>
      <c r="N285" s="310" t="s">
        <v>7</v>
      </c>
      <c r="O285" s="310" t="s">
        <v>17</v>
      </c>
      <c r="P285" s="311">
        <v>2</v>
      </c>
      <c r="Q285" s="312">
        <f t="shared" si="69"/>
        <v>0</v>
      </c>
    </row>
    <row r="286" spans="1:17" ht="22.5">
      <c r="A286" s="354" t="s">
        <v>10</v>
      </c>
      <c r="B286" s="355" t="s">
        <v>748</v>
      </c>
      <c r="C286" s="355" t="s">
        <v>12</v>
      </c>
      <c r="D286" s="355" t="s">
        <v>749</v>
      </c>
      <c r="E286" s="355" t="s">
        <v>750</v>
      </c>
      <c r="F286" s="356">
        <f t="shared" si="71"/>
        <v>45</v>
      </c>
      <c r="G286" s="355" t="s">
        <v>24</v>
      </c>
      <c r="H286" s="357">
        <v>49.44</v>
      </c>
      <c r="I286" s="308"/>
      <c r="J286" s="309">
        <v>0.26640000000000003</v>
      </c>
      <c r="K286" s="357">
        <f t="shared" si="72"/>
        <v>0</v>
      </c>
      <c r="L286" s="362">
        <f t="shared" si="73"/>
        <v>0</v>
      </c>
      <c r="M286" s="310" t="s">
        <v>8</v>
      </c>
      <c r="N286" s="310" t="s">
        <v>7</v>
      </c>
      <c r="O286" s="310" t="s">
        <v>17</v>
      </c>
      <c r="P286" s="311">
        <v>45</v>
      </c>
      <c r="Q286" s="312">
        <f t="shared" si="69"/>
        <v>0</v>
      </c>
    </row>
    <row r="287" spans="1:17" ht="33.75">
      <c r="A287" s="354" t="s">
        <v>10</v>
      </c>
      <c r="B287" s="355" t="s">
        <v>751</v>
      </c>
      <c r="C287" s="355" t="s">
        <v>12</v>
      </c>
      <c r="D287" s="355" t="s">
        <v>752</v>
      </c>
      <c r="E287" s="355" t="s">
        <v>753</v>
      </c>
      <c r="F287" s="356">
        <f t="shared" si="71"/>
        <v>1</v>
      </c>
      <c r="G287" s="355" t="s">
        <v>24</v>
      </c>
      <c r="H287" s="357">
        <v>48.46</v>
      </c>
      <c r="I287" s="308"/>
      <c r="J287" s="309">
        <v>0.26640000000000003</v>
      </c>
      <c r="K287" s="357">
        <f t="shared" si="72"/>
        <v>0</v>
      </c>
      <c r="L287" s="362">
        <f t="shared" si="73"/>
        <v>0</v>
      </c>
      <c r="M287" s="310" t="s">
        <v>8</v>
      </c>
      <c r="N287" s="310" t="s">
        <v>7</v>
      </c>
      <c r="O287" s="310" t="s">
        <v>17</v>
      </c>
      <c r="P287" s="311">
        <v>1</v>
      </c>
      <c r="Q287" s="312">
        <f t="shared" si="69"/>
        <v>0</v>
      </c>
    </row>
    <row r="288" spans="1:17" ht="22.5">
      <c r="A288" s="354" t="s">
        <v>10</v>
      </c>
      <c r="B288" s="355" t="s">
        <v>754</v>
      </c>
      <c r="C288" s="355" t="s">
        <v>26</v>
      </c>
      <c r="D288" s="355" t="s">
        <v>755</v>
      </c>
      <c r="E288" s="355" t="s">
        <v>756</v>
      </c>
      <c r="F288" s="356">
        <f t="shared" si="71"/>
        <v>3</v>
      </c>
      <c r="G288" s="355" t="s">
        <v>24</v>
      </c>
      <c r="H288" s="357">
        <v>119.99</v>
      </c>
      <c r="I288" s="308"/>
      <c r="J288" s="309">
        <v>0.26640000000000003</v>
      </c>
      <c r="K288" s="357">
        <f t="shared" si="72"/>
        <v>0</v>
      </c>
      <c r="L288" s="362">
        <f t="shared" si="73"/>
        <v>0</v>
      </c>
      <c r="M288" s="310" t="s">
        <v>8</v>
      </c>
      <c r="N288" s="310" t="s">
        <v>7</v>
      </c>
      <c r="O288" s="310" t="s">
        <v>17</v>
      </c>
      <c r="P288" s="311">
        <v>3</v>
      </c>
      <c r="Q288" s="312">
        <f t="shared" si="69"/>
        <v>0</v>
      </c>
    </row>
    <row r="289" spans="1:17" ht="22.5">
      <c r="A289" s="354" t="s">
        <v>10</v>
      </c>
      <c r="B289" s="355" t="s">
        <v>757</v>
      </c>
      <c r="C289" s="355" t="s">
        <v>26</v>
      </c>
      <c r="D289" s="355" t="s">
        <v>758</v>
      </c>
      <c r="E289" s="355" t="s">
        <v>759</v>
      </c>
      <c r="F289" s="356">
        <f t="shared" si="71"/>
        <v>2</v>
      </c>
      <c r="G289" s="355" t="s">
        <v>24</v>
      </c>
      <c r="H289" s="357">
        <v>119.99</v>
      </c>
      <c r="I289" s="308"/>
      <c r="J289" s="309">
        <v>0.26640000000000003</v>
      </c>
      <c r="K289" s="357">
        <f t="shared" si="72"/>
        <v>0</v>
      </c>
      <c r="L289" s="362">
        <f t="shared" si="73"/>
        <v>0</v>
      </c>
      <c r="M289" s="310" t="s">
        <v>8</v>
      </c>
      <c r="N289" s="310" t="s">
        <v>7</v>
      </c>
      <c r="O289" s="310" t="s">
        <v>17</v>
      </c>
      <c r="P289" s="311">
        <v>2</v>
      </c>
      <c r="Q289" s="312">
        <f t="shared" si="69"/>
        <v>0</v>
      </c>
    </row>
    <row r="290" spans="1:17" ht="22.5">
      <c r="A290" s="354" t="s">
        <v>10</v>
      </c>
      <c r="B290" s="355" t="s">
        <v>760</v>
      </c>
      <c r="C290" s="355" t="s">
        <v>12</v>
      </c>
      <c r="D290" s="355" t="s">
        <v>761</v>
      </c>
      <c r="E290" s="355" t="s">
        <v>762</v>
      </c>
      <c r="F290" s="356">
        <f t="shared" si="71"/>
        <v>2</v>
      </c>
      <c r="G290" s="355" t="s">
        <v>24</v>
      </c>
      <c r="H290" s="357">
        <v>21.72</v>
      </c>
      <c r="I290" s="308"/>
      <c r="J290" s="309">
        <v>0.26640000000000003</v>
      </c>
      <c r="K290" s="357">
        <f t="shared" si="72"/>
        <v>0</v>
      </c>
      <c r="L290" s="362">
        <f t="shared" si="73"/>
        <v>0</v>
      </c>
      <c r="M290" s="310" t="s">
        <v>8</v>
      </c>
      <c r="N290" s="310" t="s">
        <v>7</v>
      </c>
      <c r="O290" s="310" t="s">
        <v>17</v>
      </c>
      <c r="P290" s="311">
        <v>2</v>
      </c>
      <c r="Q290" s="312">
        <f t="shared" si="69"/>
        <v>0</v>
      </c>
    </row>
    <row r="291" spans="1:17" ht="22.5">
      <c r="A291" s="354" t="s">
        <v>10</v>
      </c>
      <c r="B291" s="355" t="s">
        <v>763</v>
      </c>
      <c r="C291" s="355" t="s">
        <v>26</v>
      </c>
      <c r="D291" s="355" t="s">
        <v>764</v>
      </c>
      <c r="E291" s="355" t="s">
        <v>765</v>
      </c>
      <c r="F291" s="356">
        <f t="shared" si="71"/>
        <v>2</v>
      </c>
      <c r="G291" s="355" t="s">
        <v>24</v>
      </c>
      <c r="H291" s="357">
        <v>131.76</v>
      </c>
      <c r="I291" s="308"/>
      <c r="J291" s="309">
        <v>0.26640000000000003</v>
      </c>
      <c r="K291" s="357">
        <f t="shared" si="72"/>
        <v>0</v>
      </c>
      <c r="L291" s="362">
        <f t="shared" si="73"/>
        <v>0</v>
      </c>
      <c r="M291" s="310" t="s">
        <v>8</v>
      </c>
      <c r="N291" s="310" t="s">
        <v>7</v>
      </c>
      <c r="O291" s="310" t="s">
        <v>17</v>
      </c>
      <c r="P291" s="311">
        <v>2</v>
      </c>
      <c r="Q291" s="312">
        <f t="shared" si="69"/>
        <v>0</v>
      </c>
    </row>
    <row r="292" spans="1:17" ht="22.5">
      <c r="A292" s="354" t="s">
        <v>10</v>
      </c>
      <c r="B292" s="355" t="s">
        <v>766</v>
      </c>
      <c r="C292" s="355" t="s">
        <v>12</v>
      </c>
      <c r="D292" s="355" t="s">
        <v>767</v>
      </c>
      <c r="E292" s="355" t="s">
        <v>768</v>
      </c>
      <c r="F292" s="356">
        <f t="shared" si="71"/>
        <v>6</v>
      </c>
      <c r="G292" s="355" t="s">
        <v>24</v>
      </c>
      <c r="H292" s="357">
        <v>25.22</v>
      </c>
      <c r="I292" s="308"/>
      <c r="J292" s="309">
        <v>0.26640000000000003</v>
      </c>
      <c r="K292" s="357">
        <f t="shared" si="72"/>
        <v>0</v>
      </c>
      <c r="L292" s="362">
        <f t="shared" si="73"/>
        <v>0</v>
      </c>
      <c r="M292" s="310" t="s">
        <v>8</v>
      </c>
      <c r="N292" s="310" t="s">
        <v>7</v>
      </c>
      <c r="O292" s="310" t="s">
        <v>17</v>
      </c>
      <c r="P292" s="311">
        <v>6</v>
      </c>
      <c r="Q292" s="312">
        <f t="shared" si="69"/>
        <v>0</v>
      </c>
    </row>
    <row r="293" spans="1:17" ht="22.5">
      <c r="A293" s="350" t="s">
        <v>6</v>
      </c>
      <c r="B293" s="351" t="s">
        <v>313</v>
      </c>
      <c r="C293" s="351" t="s">
        <v>8</v>
      </c>
      <c r="D293" s="351" t="s">
        <v>8</v>
      </c>
      <c r="E293" s="351" t="s">
        <v>769</v>
      </c>
      <c r="F293" s="351" t="s">
        <v>8</v>
      </c>
      <c r="G293" s="351" t="s">
        <v>8</v>
      </c>
      <c r="H293" s="351" t="s">
        <v>8</v>
      </c>
      <c r="I293" s="304"/>
      <c r="J293" s="309">
        <v>0.26640000000000003</v>
      </c>
      <c r="K293" s="351" t="s">
        <v>8</v>
      </c>
      <c r="L293" s="361">
        <f>ROUND(L294,2)+ROUND(L295,2)</f>
        <v>0</v>
      </c>
      <c r="M293" s="305" t="s">
        <v>8</v>
      </c>
      <c r="N293" s="305" t="s">
        <v>8</v>
      </c>
      <c r="O293" s="305" t="s">
        <v>8</v>
      </c>
      <c r="P293" s="314" t="str">
        <f t="shared" si="70"/>
        <v/>
      </c>
      <c r="Q293" s="312"/>
    </row>
    <row r="294" spans="1:17" ht="22.5">
      <c r="A294" s="354" t="s">
        <v>10</v>
      </c>
      <c r="B294" s="355" t="s">
        <v>770</v>
      </c>
      <c r="C294" s="355" t="s">
        <v>12</v>
      </c>
      <c r="D294" s="355" t="s">
        <v>771</v>
      </c>
      <c r="E294" s="355" t="s">
        <v>772</v>
      </c>
      <c r="F294" s="356">
        <f>P294</f>
        <v>13</v>
      </c>
      <c r="G294" s="355" t="s">
        <v>24</v>
      </c>
      <c r="H294" s="357">
        <v>509.45</v>
      </c>
      <c r="I294" s="308"/>
      <c r="J294" s="309">
        <v>0.26640000000000003</v>
      </c>
      <c r="K294" s="357">
        <f>ROUND(I294,2)+(ROUND(I294,2)*J294)</f>
        <v>0</v>
      </c>
      <c r="L294" s="362">
        <f>ROUND(Q294,2)</f>
        <v>0</v>
      </c>
      <c r="M294" s="310" t="s">
        <v>8</v>
      </c>
      <c r="N294" s="310" t="s">
        <v>7</v>
      </c>
      <c r="O294" s="310" t="s">
        <v>17</v>
      </c>
      <c r="P294" s="311">
        <v>13</v>
      </c>
      <c r="Q294" s="312">
        <f t="shared" si="69"/>
        <v>0</v>
      </c>
    </row>
    <row r="295" spans="1:17" ht="22.5">
      <c r="A295" s="354" t="s">
        <v>10</v>
      </c>
      <c r="B295" s="355" t="s">
        <v>773</v>
      </c>
      <c r="C295" s="355" t="s">
        <v>12</v>
      </c>
      <c r="D295" s="355" t="s">
        <v>774</v>
      </c>
      <c r="E295" s="355" t="s">
        <v>775</v>
      </c>
      <c r="F295" s="356">
        <f>P295</f>
        <v>11</v>
      </c>
      <c r="G295" s="355" t="s">
        <v>24</v>
      </c>
      <c r="H295" s="357">
        <v>41.08</v>
      </c>
      <c r="I295" s="308"/>
      <c r="J295" s="309">
        <v>0.26640000000000003</v>
      </c>
      <c r="K295" s="357">
        <f>ROUND(I295,2)+(ROUND(I295,2)*J295)</f>
        <v>0</v>
      </c>
      <c r="L295" s="362">
        <f>ROUND(Q295,2)</f>
        <v>0</v>
      </c>
      <c r="M295" s="310" t="s">
        <v>8</v>
      </c>
      <c r="N295" s="310" t="s">
        <v>7</v>
      </c>
      <c r="O295" s="310" t="s">
        <v>17</v>
      </c>
      <c r="P295" s="311">
        <v>11</v>
      </c>
      <c r="Q295" s="312">
        <f t="shared" si="69"/>
        <v>0</v>
      </c>
    </row>
    <row r="296" spans="1:17" ht="22.5">
      <c r="A296" s="350" t="s">
        <v>6</v>
      </c>
      <c r="B296" s="351" t="s">
        <v>316</v>
      </c>
      <c r="C296" s="351" t="s">
        <v>8</v>
      </c>
      <c r="D296" s="351" t="s">
        <v>8</v>
      </c>
      <c r="E296" s="351" t="s">
        <v>776</v>
      </c>
      <c r="F296" s="351" t="s">
        <v>8</v>
      </c>
      <c r="G296" s="351" t="s">
        <v>8</v>
      </c>
      <c r="H296" s="351" t="s">
        <v>8</v>
      </c>
      <c r="I296" s="304"/>
      <c r="J296" s="309">
        <v>0.26640000000000003</v>
      </c>
      <c r="K296" s="351" t="s">
        <v>8</v>
      </c>
      <c r="L296" s="361">
        <f>ROUND(L297,2)+ROUND(L298,2)+ROUND(L299,2)+ROUND(L300,2)+ROUND(L301,2)+ROUND(L302,2)+ROUND(L303,2)+ROUND(L304,2)+ROUND(L305,2)+ROUND(L306,2)+ROUND(L307,2)+ROUND(L308,2)+ROUND(L309,2)+ROUND(L310,2)+ROUND(L311,2)+ROUND(L312,2)+ROUND(L313,2)+ROUND(L314,2)+ROUND(L315,2)+ROUND(L316,2)+ROUND(L317,2)+ROUND(L318,2)+ROUND(L319,2)+ROUND(L320,2)+ROUND(L321,2)+ROUND(L322,2)+ROUND(L323,2)+ROUND(L324,2)+ROUND(L325,2)</f>
        <v>0</v>
      </c>
      <c r="M296" s="305" t="s">
        <v>8</v>
      </c>
      <c r="N296" s="305" t="s">
        <v>8</v>
      </c>
      <c r="O296" s="305" t="s">
        <v>8</v>
      </c>
      <c r="P296" s="314" t="str">
        <f t="shared" si="70"/>
        <v/>
      </c>
      <c r="Q296" s="312"/>
    </row>
    <row r="297" spans="1:17" ht="22.5">
      <c r="A297" s="354" t="s">
        <v>10</v>
      </c>
      <c r="B297" s="355" t="s">
        <v>777</v>
      </c>
      <c r="C297" s="355" t="s">
        <v>12</v>
      </c>
      <c r="D297" s="355" t="s">
        <v>778</v>
      </c>
      <c r="E297" s="355" t="s">
        <v>779</v>
      </c>
      <c r="F297" s="356">
        <f t="shared" ref="F297:F325" si="74">P297</f>
        <v>88.7</v>
      </c>
      <c r="G297" s="355" t="s">
        <v>31</v>
      </c>
      <c r="H297" s="357">
        <v>23.32</v>
      </c>
      <c r="I297" s="308"/>
      <c r="J297" s="309">
        <v>0.26640000000000003</v>
      </c>
      <c r="K297" s="357">
        <f t="shared" ref="K297:K325" si="75">ROUND(I297,2)+(ROUND(I297,2)*J297)</f>
        <v>0</v>
      </c>
      <c r="L297" s="362">
        <f t="shared" ref="L297:L325" si="76">ROUND(Q297,2)</f>
        <v>0</v>
      </c>
      <c r="M297" s="310" t="s">
        <v>8</v>
      </c>
      <c r="N297" s="310" t="s">
        <v>7</v>
      </c>
      <c r="O297" s="310" t="s">
        <v>17</v>
      </c>
      <c r="P297" s="311">
        <v>88.7</v>
      </c>
      <c r="Q297" s="312">
        <f t="shared" si="69"/>
        <v>0</v>
      </c>
    </row>
    <row r="298" spans="1:17" ht="22.5">
      <c r="A298" s="354" t="s">
        <v>10</v>
      </c>
      <c r="B298" s="355" t="s">
        <v>780</v>
      </c>
      <c r="C298" s="355" t="s">
        <v>12</v>
      </c>
      <c r="D298" s="355" t="s">
        <v>781</v>
      </c>
      <c r="E298" s="355" t="s">
        <v>782</v>
      </c>
      <c r="F298" s="356">
        <f t="shared" si="74"/>
        <v>207.2</v>
      </c>
      <c r="G298" s="355" t="s">
        <v>31</v>
      </c>
      <c r="H298" s="357">
        <v>30.34</v>
      </c>
      <c r="I298" s="308"/>
      <c r="J298" s="309">
        <v>0.26640000000000003</v>
      </c>
      <c r="K298" s="357">
        <f t="shared" si="75"/>
        <v>0</v>
      </c>
      <c r="L298" s="362">
        <f t="shared" si="76"/>
        <v>0</v>
      </c>
      <c r="M298" s="310" t="s">
        <v>8</v>
      </c>
      <c r="N298" s="310" t="s">
        <v>7</v>
      </c>
      <c r="O298" s="310" t="s">
        <v>17</v>
      </c>
      <c r="P298" s="311">
        <v>207.2</v>
      </c>
      <c r="Q298" s="312">
        <f t="shared" si="69"/>
        <v>0</v>
      </c>
    </row>
    <row r="299" spans="1:17" ht="22.5">
      <c r="A299" s="354" t="s">
        <v>10</v>
      </c>
      <c r="B299" s="355" t="s">
        <v>783</v>
      </c>
      <c r="C299" s="355" t="s">
        <v>12</v>
      </c>
      <c r="D299" s="355" t="s">
        <v>784</v>
      </c>
      <c r="E299" s="355" t="s">
        <v>785</v>
      </c>
      <c r="F299" s="356">
        <f t="shared" si="74"/>
        <v>21.1</v>
      </c>
      <c r="G299" s="355" t="s">
        <v>31</v>
      </c>
      <c r="H299" s="357">
        <v>38.03</v>
      </c>
      <c r="I299" s="308"/>
      <c r="J299" s="309">
        <v>0.26640000000000003</v>
      </c>
      <c r="K299" s="357">
        <f t="shared" si="75"/>
        <v>0</v>
      </c>
      <c r="L299" s="362">
        <f t="shared" si="76"/>
        <v>0</v>
      </c>
      <c r="M299" s="310" t="s">
        <v>8</v>
      </c>
      <c r="N299" s="310" t="s">
        <v>7</v>
      </c>
      <c r="O299" s="310" t="s">
        <v>17</v>
      </c>
      <c r="P299" s="311">
        <v>21.1</v>
      </c>
      <c r="Q299" s="312">
        <f t="shared" si="69"/>
        <v>0</v>
      </c>
    </row>
    <row r="300" spans="1:17" ht="22.5">
      <c r="A300" s="354" t="s">
        <v>10</v>
      </c>
      <c r="B300" s="355" t="s">
        <v>786</v>
      </c>
      <c r="C300" s="355" t="s">
        <v>12</v>
      </c>
      <c r="D300" s="355" t="s">
        <v>787</v>
      </c>
      <c r="E300" s="355" t="s">
        <v>788</v>
      </c>
      <c r="F300" s="356">
        <f t="shared" si="74"/>
        <v>252.1</v>
      </c>
      <c r="G300" s="355" t="s">
        <v>31</v>
      </c>
      <c r="H300" s="357">
        <v>42.24</v>
      </c>
      <c r="I300" s="308"/>
      <c r="J300" s="309">
        <v>0.26640000000000003</v>
      </c>
      <c r="K300" s="357">
        <f t="shared" si="75"/>
        <v>0</v>
      </c>
      <c r="L300" s="362">
        <f t="shared" si="76"/>
        <v>0</v>
      </c>
      <c r="M300" s="310" t="s">
        <v>8</v>
      </c>
      <c r="N300" s="310" t="s">
        <v>7</v>
      </c>
      <c r="O300" s="310" t="s">
        <v>17</v>
      </c>
      <c r="P300" s="311">
        <v>252.1</v>
      </c>
      <c r="Q300" s="312">
        <f t="shared" si="69"/>
        <v>0</v>
      </c>
    </row>
    <row r="301" spans="1:17" ht="22.5">
      <c r="A301" s="354" t="s">
        <v>10</v>
      </c>
      <c r="B301" s="355" t="s">
        <v>789</v>
      </c>
      <c r="C301" s="355" t="s">
        <v>12</v>
      </c>
      <c r="D301" s="355" t="s">
        <v>790</v>
      </c>
      <c r="E301" s="355" t="s">
        <v>791</v>
      </c>
      <c r="F301" s="356">
        <f t="shared" si="74"/>
        <v>39</v>
      </c>
      <c r="G301" s="355" t="s">
        <v>31</v>
      </c>
      <c r="H301" s="357">
        <v>68.290000000000006</v>
      </c>
      <c r="I301" s="308"/>
      <c r="J301" s="309">
        <v>0.26640000000000003</v>
      </c>
      <c r="K301" s="357">
        <f t="shared" si="75"/>
        <v>0</v>
      </c>
      <c r="L301" s="362">
        <f t="shared" si="76"/>
        <v>0</v>
      </c>
      <c r="M301" s="310" t="s">
        <v>8</v>
      </c>
      <c r="N301" s="310" t="s">
        <v>7</v>
      </c>
      <c r="O301" s="310" t="s">
        <v>17</v>
      </c>
      <c r="P301" s="311">
        <v>39</v>
      </c>
      <c r="Q301" s="312">
        <f t="shared" si="69"/>
        <v>0</v>
      </c>
    </row>
    <row r="302" spans="1:17" ht="33.75">
      <c r="A302" s="354" t="s">
        <v>10</v>
      </c>
      <c r="B302" s="355" t="s">
        <v>792</v>
      </c>
      <c r="C302" s="355" t="s">
        <v>12</v>
      </c>
      <c r="D302" s="355" t="s">
        <v>793</v>
      </c>
      <c r="E302" s="355" t="s">
        <v>794</v>
      </c>
      <c r="F302" s="356">
        <f t="shared" si="74"/>
        <v>40</v>
      </c>
      <c r="G302" s="355" t="s">
        <v>24</v>
      </c>
      <c r="H302" s="357">
        <v>11.14</v>
      </c>
      <c r="I302" s="308"/>
      <c r="J302" s="309">
        <v>0.26640000000000003</v>
      </c>
      <c r="K302" s="357">
        <f t="shared" si="75"/>
        <v>0</v>
      </c>
      <c r="L302" s="362">
        <f t="shared" si="76"/>
        <v>0</v>
      </c>
      <c r="M302" s="310" t="s">
        <v>8</v>
      </c>
      <c r="N302" s="310" t="s">
        <v>7</v>
      </c>
      <c r="O302" s="310" t="s">
        <v>17</v>
      </c>
      <c r="P302" s="311">
        <v>40</v>
      </c>
      <c r="Q302" s="312">
        <f t="shared" si="69"/>
        <v>0</v>
      </c>
    </row>
    <row r="303" spans="1:17" ht="33.75">
      <c r="A303" s="354" t="s">
        <v>10</v>
      </c>
      <c r="B303" s="355" t="s">
        <v>795</v>
      </c>
      <c r="C303" s="355" t="s">
        <v>12</v>
      </c>
      <c r="D303" s="355" t="s">
        <v>796</v>
      </c>
      <c r="E303" s="355" t="s">
        <v>797</v>
      </c>
      <c r="F303" s="356">
        <f t="shared" si="74"/>
        <v>60</v>
      </c>
      <c r="G303" s="355" t="s">
        <v>24</v>
      </c>
      <c r="H303" s="357">
        <v>16.809999999999999</v>
      </c>
      <c r="I303" s="308"/>
      <c r="J303" s="309">
        <v>0.26640000000000003</v>
      </c>
      <c r="K303" s="357">
        <f t="shared" si="75"/>
        <v>0</v>
      </c>
      <c r="L303" s="362">
        <f t="shared" si="76"/>
        <v>0</v>
      </c>
      <c r="M303" s="310" t="s">
        <v>8</v>
      </c>
      <c r="N303" s="310" t="s">
        <v>7</v>
      </c>
      <c r="O303" s="310" t="s">
        <v>17</v>
      </c>
      <c r="P303" s="311">
        <v>60</v>
      </c>
      <c r="Q303" s="312">
        <f t="shared" si="69"/>
        <v>0</v>
      </c>
    </row>
    <row r="304" spans="1:17" ht="33.75">
      <c r="A304" s="354" t="s">
        <v>10</v>
      </c>
      <c r="B304" s="355" t="s">
        <v>798</v>
      </c>
      <c r="C304" s="355" t="s">
        <v>12</v>
      </c>
      <c r="D304" s="355" t="s">
        <v>799</v>
      </c>
      <c r="E304" s="355" t="s">
        <v>800</v>
      </c>
      <c r="F304" s="356">
        <f t="shared" si="74"/>
        <v>4</v>
      </c>
      <c r="G304" s="355" t="s">
        <v>24</v>
      </c>
      <c r="H304" s="357">
        <v>25.97</v>
      </c>
      <c r="I304" s="308"/>
      <c r="J304" s="309">
        <v>0.26640000000000003</v>
      </c>
      <c r="K304" s="357">
        <f t="shared" si="75"/>
        <v>0</v>
      </c>
      <c r="L304" s="362">
        <f t="shared" si="76"/>
        <v>0</v>
      </c>
      <c r="M304" s="310" t="s">
        <v>8</v>
      </c>
      <c r="N304" s="310" t="s">
        <v>7</v>
      </c>
      <c r="O304" s="310" t="s">
        <v>17</v>
      </c>
      <c r="P304" s="311">
        <v>4</v>
      </c>
      <c r="Q304" s="312">
        <f t="shared" si="69"/>
        <v>0</v>
      </c>
    </row>
    <row r="305" spans="1:17" ht="33.75">
      <c r="A305" s="354" t="s">
        <v>10</v>
      </c>
      <c r="B305" s="355" t="s">
        <v>801</v>
      </c>
      <c r="C305" s="355" t="s">
        <v>12</v>
      </c>
      <c r="D305" s="355" t="s">
        <v>802</v>
      </c>
      <c r="E305" s="355" t="s">
        <v>803</v>
      </c>
      <c r="F305" s="356">
        <f t="shared" si="74"/>
        <v>7</v>
      </c>
      <c r="G305" s="355" t="s">
        <v>24</v>
      </c>
      <c r="H305" s="357">
        <v>31.14</v>
      </c>
      <c r="I305" s="308"/>
      <c r="J305" s="309">
        <v>0.26640000000000003</v>
      </c>
      <c r="K305" s="357">
        <f t="shared" si="75"/>
        <v>0</v>
      </c>
      <c r="L305" s="362">
        <f t="shared" si="76"/>
        <v>0</v>
      </c>
      <c r="M305" s="310" t="s">
        <v>8</v>
      </c>
      <c r="N305" s="310" t="s">
        <v>7</v>
      </c>
      <c r="O305" s="310" t="s">
        <v>17</v>
      </c>
      <c r="P305" s="311">
        <v>7</v>
      </c>
      <c r="Q305" s="312">
        <f t="shared" si="69"/>
        <v>0</v>
      </c>
    </row>
    <row r="306" spans="1:17" ht="22.5">
      <c r="A306" s="354" t="s">
        <v>10</v>
      </c>
      <c r="B306" s="355" t="s">
        <v>804</v>
      </c>
      <c r="C306" s="355" t="s">
        <v>12</v>
      </c>
      <c r="D306" s="355" t="s">
        <v>805</v>
      </c>
      <c r="E306" s="355" t="s">
        <v>806</v>
      </c>
      <c r="F306" s="356">
        <f t="shared" si="74"/>
        <v>3</v>
      </c>
      <c r="G306" s="355" t="s">
        <v>24</v>
      </c>
      <c r="H306" s="357">
        <v>130.06</v>
      </c>
      <c r="I306" s="308"/>
      <c r="J306" s="309">
        <v>0.26640000000000003</v>
      </c>
      <c r="K306" s="357">
        <f t="shared" si="75"/>
        <v>0</v>
      </c>
      <c r="L306" s="362">
        <f t="shared" si="76"/>
        <v>0</v>
      </c>
      <c r="M306" s="310" t="s">
        <v>8</v>
      </c>
      <c r="N306" s="310" t="s">
        <v>7</v>
      </c>
      <c r="O306" s="310" t="s">
        <v>17</v>
      </c>
      <c r="P306" s="311">
        <v>3</v>
      </c>
      <c r="Q306" s="312">
        <f t="shared" si="69"/>
        <v>0</v>
      </c>
    </row>
    <row r="307" spans="1:17" ht="33.75">
      <c r="A307" s="354" t="s">
        <v>10</v>
      </c>
      <c r="B307" s="355" t="s">
        <v>807</v>
      </c>
      <c r="C307" s="355" t="s">
        <v>12</v>
      </c>
      <c r="D307" s="355" t="s">
        <v>808</v>
      </c>
      <c r="E307" s="355" t="s">
        <v>809</v>
      </c>
      <c r="F307" s="356">
        <f t="shared" si="74"/>
        <v>15</v>
      </c>
      <c r="G307" s="355" t="s">
        <v>24</v>
      </c>
      <c r="H307" s="357">
        <v>30.07</v>
      </c>
      <c r="I307" s="308"/>
      <c r="J307" s="309">
        <v>0.26640000000000003</v>
      </c>
      <c r="K307" s="357">
        <f t="shared" si="75"/>
        <v>0</v>
      </c>
      <c r="L307" s="362">
        <f t="shared" si="76"/>
        <v>0</v>
      </c>
      <c r="M307" s="310" t="s">
        <v>8</v>
      </c>
      <c r="N307" s="310" t="s">
        <v>7</v>
      </c>
      <c r="O307" s="310" t="s">
        <v>17</v>
      </c>
      <c r="P307" s="311">
        <v>15</v>
      </c>
      <c r="Q307" s="312">
        <f t="shared" si="69"/>
        <v>0</v>
      </c>
    </row>
    <row r="308" spans="1:17" ht="33.75">
      <c r="A308" s="354" t="s">
        <v>10</v>
      </c>
      <c r="B308" s="355" t="s">
        <v>810</v>
      </c>
      <c r="C308" s="355" t="s">
        <v>12</v>
      </c>
      <c r="D308" s="355" t="s">
        <v>811</v>
      </c>
      <c r="E308" s="355" t="s">
        <v>812</v>
      </c>
      <c r="F308" s="356">
        <f t="shared" si="74"/>
        <v>51</v>
      </c>
      <c r="G308" s="355" t="s">
        <v>24</v>
      </c>
      <c r="H308" s="357">
        <v>15.88</v>
      </c>
      <c r="I308" s="308"/>
      <c r="J308" s="309">
        <v>0.26640000000000003</v>
      </c>
      <c r="K308" s="357">
        <f t="shared" si="75"/>
        <v>0</v>
      </c>
      <c r="L308" s="362">
        <f t="shared" si="76"/>
        <v>0</v>
      </c>
      <c r="M308" s="310" t="s">
        <v>8</v>
      </c>
      <c r="N308" s="310" t="s">
        <v>7</v>
      </c>
      <c r="O308" s="310" t="s">
        <v>17</v>
      </c>
      <c r="P308" s="311">
        <v>51</v>
      </c>
      <c r="Q308" s="312">
        <f t="shared" si="69"/>
        <v>0</v>
      </c>
    </row>
    <row r="309" spans="1:17" ht="33.75">
      <c r="A309" s="354" t="s">
        <v>10</v>
      </c>
      <c r="B309" s="355" t="s">
        <v>813</v>
      </c>
      <c r="C309" s="355" t="s">
        <v>12</v>
      </c>
      <c r="D309" s="355" t="s">
        <v>814</v>
      </c>
      <c r="E309" s="355" t="s">
        <v>815</v>
      </c>
      <c r="F309" s="356">
        <f t="shared" si="74"/>
        <v>46</v>
      </c>
      <c r="G309" s="355" t="s">
        <v>24</v>
      </c>
      <c r="H309" s="357">
        <v>10.85</v>
      </c>
      <c r="I309" s="308"/>
      <c r="J309" s="309">
        <v>0.26640000000000003</v>
      </c>
      <c r="K309" s="357">
        <f t="shared" si="75"/>
        <v>0</v>
      </c>
      <c r="L309" s="362">
        <f t="shared" si="76"/>
        <v>0</v>
      </c>
      <c r="M309" s="310" t="s">
        <v>8</v>
      </c>
      <c r="N309" s="310" t="s">
        <v>7</v>
      </c>
      <c r="O309" s="310" t="s">
        <v>17</v>
      </c>
      <c r="P309" s="311">
        <v>46</v>
      </c>
      <c r="Q309" s="312">
        <f t="shared" si="69"/>
        <v>0</v>
      </c>
    </row>
    <row r="310" spans="1:17" ht="33.75">
      <c r="A310" s="354" t="s">
        <v>10</v>
      </c>
      <c r="B310" s="355" t="s">
        <v>816</v>
      </c>
      <c r="C310" s="355" t="s">
        <v>12</v>
      </c>
      <c r="D310" s="355" t="s">
        <v>817</v>
      </c>
      <c r="E310" s="355" t="s">
        <v>818</v>
      </c>
      <c r="F310" s="356">
        <f t="shared" si="74"/>
        <v>24</v>
      </c>
      <c r="G310" s="355" t="s">
        <v>24</v>
      </c>
      <c r="H310" s="357">
        <v>11.82</v>
      </c>
      <c r="I310" s="308"/>
      <c r="J310" s="309">
        <v>0.26640000000000003</v>
      </c>
      <c r="K310" s="357">
        <f t="shared" si="75"/>
        <v>0</v>
      </c>
      <c r="L310" s="362">
        <f t="shared" si="76"/>
        <v>0</v>
      </c>
      <c r="M310" s="310" t="s">
        <v>8</v>
      </c>
      <c r="N310" s="310" t="s">
        <v>7</v>
      </c>
      <c r="O310" s="310" t="s">
        <v>17</v>
      </c>
      <c r="P310" s="311">
        <v>24</v>
      </c>
      <c r="Q310" s="312">
        <f t="shared" si="69"/>
        <v>0</v>
      </c>
    </row>
    <row r="311" spans="1:17" ht="33.75">
      <c r="A311" s="354" t="s">
        <v>10</v>
      </c>
      <c r="B311" s="355" t="s">
        <v>819</v>
      </c>
      <c r="C311" s="355" t="s">
        <v>12</v>
      </c>
      <c r="D311" s="355" t="s">
        <v>820</v>
      </c>
      <c r="E311" s="355" t="s">
        <v>821</v>
      </c>
      <c r="F311" s="356">
        <f t="shared" si="74"/>
        <v>24</v>
      </c>
      <c r="G311" s="355" t="s">
        <v>24</v>
      </c>
      <c r="H311" s="357">
        <v>49.37</v>
      </c>
      <c r="I311" s="308"/>
      <c r="J311" s="309">
        <v>0.26640000000000003</v>
      </c>
      <c r="K311" s="357">
        <f t="shared" si="75"/>
        <v>0</v>
      </c>
      <c r="L311" s="362">
        <f t="shared" si="76"/>
        <v>0</v>
      </c>
      <c r="M311" s="310" t="s">
        <v>8</v>
      </c>
      <c r="N311" s="310" t="s">
        <v>7</v>
      </c>
      <c r="O311" s="310" t="s">
        <v>17</v>
      </c>
      <c r="P311" s="311">
        <v>24</v>
      </c>
      <c r="Q311" s="312">
        <f t="shared" si="69"/>
        <v>0</v>
      </c>
    </row>
    <row r="312" spans="1:17" ht="33.75">
      <c r="A312" s="354" t="s">
        <v>10</v>
      </c>
      <c r="B312" s="355" t="s">
        <v>822</v>
      </c>
      <c r="C312" s="355" t="s">
        <v>12</v>
      </c>
      <c r="D312" s="355" t="s">
        <v>823</v>
      </c>
      <c r="E312" s="355" t="s">
        <v>824</v>
      </c>
      <c r="F312" s="356">
        <f t="shared" si="74"/>
        <v>74</v>
      </c>
      <c r="G312" s="355" t="s">
        <v>24</v>
      </c>
      <c r="H312" s="357">
        <v>14.59</v>
      </c>
      <c r="I312" s="308"/>
      <c r="J312" s="309">
        <v>0.26640000000000003</v>
      </c>
      <c r="K312" s="357">
        <f t="shared" si="75"/>
        <v>0</v>
      </c>
      <c r="L312" s="362">
        <f t="shared" si="76"/>
        <v>0</v>
      </c>
      <c r="M312" s="310" t="s">
        <v>8</v>
      </c>
      <c r="N312" s="310" t="s">
        <v>7</v>
      </c>
      <c r="O312" s="310" t="s">
        <v>17</v>
      </c>
      <c r="P312" s="311">
        <v>74</v>
      </c>
      <c r="Q312" s="312">
        <f t="shared" si="69"/>
        <v>0</v>
      </c>
    </row>
    <row r="313" spans="1:17" ht="33.75">
      <c r="A313" s="354" t="s">
        <v>10</v>
      </c>
      <c r="B313" s="355" t="s">
        <v>825</v>
      </c>
      <c r="C313" s="355" t="s">
        <v>12</v>
      </c>
      <c r="D313" s="355" t="s">
        <v>826</v>
      </c>
      <c r="E313" s="355" t="s">
        <v>827</v>
      </c>
      <c r="F313" s="356">
        <f t="shared" si="74"/>
        <v>8</v>
      </c>
      <c r="G313" s="355" t="s">
        <v>24</v>
      </c>
      <c r="H313" s="357">
        <v>21.62</v>
      </c>
      <c r="I313" s="308"/>
      <c r="J313" s="309">
        <v>0.26640000000000003</v>
      </c>
      <c r="K313" s="357">
        <f t="shared" si="75"/>
        <v>0</v>
      </c>
      <c r="L313" s="362">
        <f t="shared" si="76"/>
        <v>0</v>
      </c>
      <c r="M313" s="310" t="s">
        <v>8</v>
      </c>
      <c r="N313" s="310" t="s">
        <v>7</v>
      </c>
      <c r="O313" s="310" t="s">
        <v>17</v>
      </c>
      <c r="P313" s="311">
        <v>8</v>
      </c>
      <c r="Q313" s="312">
        <f t="shared" si="69"/>
        <v>0</v>
      </c>
    </row>
    <row r="314" spans="1:17" ht="22.5">
      <c r="A314" s="354" t="s">
        <v>10</v>
      </c>
      <c r="B314" s="355" t="s">
        <v>828</v>
      </c>
      <c r="C314" s="355" t="s">
        <v>12</v>
      </c>
      <c r="D314" s="355" t="s">
        <v>829</v>
      </c>
      <c r="E314" s="355" t="s">
        <v>830</v>
      </c>
      <c r="F314" s="356">
        <f t="shared" si="74"/>
        <v>5</v>
      </c>
      <c r="G314" s="355" t="s">
        <v>24</v>
      </c>
      <c r="H314" s="357">
        <v>84.08</v>
      </c>
      <c r="I314" s="308"/>
      <c r="J314" s="309">
        <v>0.26640000000000003</v>
      </c>
      <c r="K314" s="357">
        <f t="shared" si="75"/>
        <v>0</v>
      </c>
      <c r="L314" s="362">
        <f t="shared" si="76"/>
        <v>0</v>
      </c>
      <c r="M314" s="310" t="s">
        <v>8</v>
      </c>
      <c r="N314" s="310" t="s">
        <v>7</v>
      </c>
      <c r="O314" s="310" t="s">
        <v>17</v>
      </c>
      <c r="P314" s="311">
        <v>5</v>
      </c>
      <c r="Q314" s="312">
        <f t="shared" si="69"/>
        <v>0</v>
      </c>
    </row>
    <row r="315" spans="1:17" ht="22.5">
      <c r="A315" s="354" t="s">
        <v>10</v>
      </c>
      <c r="B315" s="355" t="s">
        <v>831</v>
      </c>
      <c r="C315" s="355" t="s">
        <v>26</v>
      </c>
      <c r="D315" s="355" t="s">
        <v>832</v>
      </c>
      <c r="E315" s="355" t="s">
        <v>833</v>
      </c>
      <c r="F315" s="356">
        <f t="shared" si="74"/>
        <v>3</v>
      </c>
      <c r="G315" s="355" t="s">
        <v>24</v>
      </c>
      <c r="H315" s="357">
        <v>71.11</v>
      </c>
      <c r="I315" s="308"/>
      <c r="J315" s="309">
        <v>0.26640000000000003</v>
      </c>
      <c r="K315" s="357">
        <f t="shared" si="75"/>
        <v>0</v>
      </c>
      <c r="L315" s="362">
        <f t="shared" si="76"/>
        <v>0</v>
      </c>
      <c r="M315" s="310" t="s">
        <v>8</v>
      </c>
      <c r="N315" s="310" t="s">
        <v>7</v>
      </c>
      <c r="O315" s="310" t="s">
        <v>17</v>
      </c>
      <c r="P315" s="311">
        <v>3</v>
      </c>
      <c r="Q315" s="312">
        <f t="shared" si="69"/>
        <v>0</v>
      </c>
    </row>
    <row r="316" spans="1:17" ht="33.75">
      <c r="A316" s="354" t="s">
        <v>10</v>
      </c>
      <c r="B316" s="355" t="s">
        <v>834</v>
      </c>
      <c r="C316" s="355" t="s">
        <v>12</v>
      </c>
      <c r="D316" s="355" t="s">
        <v>835</v>
      </c>
      <c r="E316" s="355" t="s">
        <v>836</v>
      </c>
      <c r="F316" s="356">
        <f t="shared" si="74"/>
        <v>13</v>
      </c>
      <c r="G316" s="355" t="s">
        <v>24</v>
      </c>
      <c r="H316" s="357">
        <v>60.01</v>
      </c>
      <c r="I316" s="308"/>
      <c r="J316" s="309">
        <v>0.26640000000000003</v>
      </c>
      <c r="K316" s="357">
        <f t="shared" si="75"/>
        <v>0</v>
      </c>
      <c r="L316" s="362">
        <f t="shared" si="76"/>
        <v>0</v>
      </c>
      <c r="M316" s="310" t="s">
        <v>8</v>
      </c>
      <c r="N316" s="310" t="s">
        <v>7</v>
      </c>
      <c r="O316" s="310" t="s">
        <v>17</v>
      </c>
      <c r="P316" s="311">
        <v>13</v>
      </c>
      <c r="Q316" s="312">
        <f t="shared" si="69"/>
        <v>0</v>
      </c>
    </row>
    <row r="317" spans="1:17" ht="22.5">
      <c r="A317" s="354" t="s">
        <v>10</v>
      </c>
      <c r="B317" s="355" t="s">
        <v>837</v>
      </c>
      <c r="C317" s="355" t="s">
        <v>12</v>
      </c>
      <c r="D317" s="355" t="s">
        <v>838</v>
      </c>
      <c r="E317" s="355" t="s">
        <v>839</v>
      </c>
      <c r="F317" s="356">
        <f t="shared" si="74"/>
        <v>21</v>
      </c>
      <c r="G317" s="355" t="s">
        <v>24</v>
      </c>
      <c r="H317" s="357">
        <v>22.64</v>
      </c>
      <c r="I317" s="308"/>
      <c r="J317" s="309">
        <v>0.26640000000000003</v>
      </c>
      <c r="K317" s="357">
        <f t="shared" si="75"/>
        <v>0</v>
      </c>
      <c r="L317" s="362">
        <f t="shared" si="76"/>
        <v>0</v>
      </c>
      <c r="M317" s="310" t="s">
        <v>8</v>
      </c>
      <c r="N317" s="310" t="s">
        <v>7</v>
      </c>
      <c r="O317" s="310" t="s">
        <v>17</v>
      </c>
      <c r="P317" s="311">
        <v>21</v>
      </c>
      <c r="Q317" s="312">
        <f t="shared" si="69"/>
        <v>0</v>
      </c>
    </row>
    <row r="318" spans="1:17" ht="33.75">
      <c r="A318" s="354" t="s">
        <v>10</v>
      </c>
      <c r="B318" s="355" t="s">
        <v>840</v>
      </c>
      <c r="C318" s="355" t="s">
        <v>12</v>
      </c>
      <c r="D318" s="355" t="s">
        <v>841</v>
      </c>
      <c r="E318" s="355" t="s">
        <v>842</v>
      </c>
      <c r="F318" s="356">
        <f t="shared" si="74"/>
        <v>9</v>
      </c>
      <c r="G318" s="355" t="s">
        <v>24</v>
      </c>
      <c r="H318" s="357">
        <v>16</v>
      </c>
      <c r="I318" s="308"/>
      <c r="J318" s="309">
        <v>0.26640000000000003</v>
      </c>
      <c r="K318" s="357">
        <f t="shared" si="75"/>
        <v>0</v>
      </c>
      <c r="L318" s="362">
        <f t="shared" si="76"/>
        <v>0</v>
      </c>
      <c r="M318" s="310" t="s">
        <v>8</v>
      </c>
      <c r="N318" s="310" t="s">
        <v>7</v>
      </c>
      <c r="O318" s="310" t="s">
        <v>17</v>
      </c>
      <c r="P318" s="311">
        <v>9</v>
      </c>
      <c r="Q318" s="312">
        <f t="shared" si="69"/>
        <v>0</v>
      </c>
    </row>
    <row r="319" spans="1:17" ht="22.5">
      <c r="A319" s="354" t="s">
        <v>10</v>
      </c>
      <c r="B319" s="355" t="s">
        <v>843</v>
      </c>
      <c r="C319" s="355" t="s">
        <v>12</v>
      </c>
      <c r="D319" s="355" t="s">
        <v>844</v>
      </c>
      <c r="E319" s="355" t="s">
        <v>845</v>
      </c>
      <c r="F319" s="356">
        <f t="shared" si="74"/>
        <v>6</v>
      </c>
      <c r="G319" s="355" t="s">
        <v>24</v>
      </c>
      <c r="H319" s="357">
        <v>111.9</v>
      </c>
      <c r="I319" s="308"/>
      <c r="J319" s="309">
        <v>0.26640000000000003</v>
      </c>
      <c r="K319" s="357">
        <f t="shared" si="75"/>
        <v>0</v>
      </c>
      <c r="L319" s="362">
        <f t="shared" si="76"/>
        <v>0</v>
      </c>
      <c r="M319" s="310" t="s">
        <v>8</v>
      </c>
      <c r="N319" s="310" t="s">
        <v>7</v>
      </c>
      <c r="O319" s="310" t="s">
        <v>17</v>
      </c>
      <c r="P319" s="311">
        <v>6</v>
      </c>
      <c r="Q319" s="312">
        <f t="shared" si="69"/>
        <v>0</v>
      </c>
    </row>
    <row r="320" spans="1:17" ht="22.5">
      <c r="A320" s="354" t="s">
        <v>10</v>
      </c>
      <c r="B320" s="355" t="s">
        <v>846</v>
      </c>
      <c r="C320" s="355" t="s">
        <v>26</v>
      </c>
      <c r="D320" s="355" t="s">
        <v>847</v>
      </c>
      <c r="E320" s="355" t="s">
        <v>848</v>
      </c>
      <c r="F320" s="356">
        <f t="shared" si="74"/>
        <v>16</v>
      </c>
      <c r="G320" s="355" t="s">
        <v>24</v>
      </c>
      <c r="H320" s="357">
        <v>40.49</v>
      </c>
      <c r="I320" s="308"/>
      <c r="J320" s="309">
        <v>0.26640000000000003</v>
      </c>
      <c r="K320" s="357">
        <f t="shared" si="75"/>
        <v>0</v>
      </c>
      <c r="L320" s="362">
        <f t="shared" si="76"/>
        <v>0</v>
      </c>
      <c r="M320" s="310" t="s">
        <v>8</v>
      </c>
      <c r="N320" s="310" t="s">
        <v>7</v>
      </c>
      <c r="O320" s="310" t="s">
        <v>17</v>
      </c>
      <c r="P320" s="311">
        <v>16</v>
      </c>
      <c r="Q320" s="312">
        <f t="shared" si="69"/>
        <v>0</v>
      </c>
    </row>
    <row r="321" spans="1:17" ht="22.5">
      <c r="A321" s="354" t="s">
        <v>10</v>
      </c>
      <c r="B321" s="355" t="s">
        <v>849</v>
      </c>
      <c r="C321" s="355" t="s">
        <v>26</v>
      </c>
      <c r="D321" s="355" t="s">
        <v>850</v>
      </c>
      <c r="E321" s="355" t="s">
        <v>851</v>
      </c>
      <c r="F321" s="356">
        <f t="shared" si="74"/>
        <v>2</v>
      </c>
      <c r="G321" s="355" t="s">
        <v>24</v>
      </c>
      <c r="H321" s="357">
        <v>40.49</v>
      </c>
      <c r="I321" s="308"/>
      <c r="J321" s="309">
        <v>0.26640000000000003</v>
      </c>
      <c r="K321" s="357">
        <f t="shared" si="75"/>
        <v>0</v>
      </c>
      <c r="L321" s="362">
        <f t="shared" si="76"/>
        <v>0</v>
      </c>
      <c r="M321" s="310" t="s">
        <v>8</v>
      </c>
      <c r="N321" s="310" t="s">
        <v>7</v>
      </c>
      <c r="O321" s="310" t="s">
        <v>17</v>
      </c>
      <c r="P321" s="311">
        <v>2</v>
      </c>
      <c r="Q321" s="312">
        <f t="shared" si="69"/>
        <v>0</v>
      </c>
    </row>
    <row r="322" spans="1:17" ht="22.5">
      <c r="A322" s="354" t="s">
        <v>10</v>
      </c>
      <c r="B322" s="355" t="s">
        <v>852</v>
      </c>
      <c r="C322" s="355" t="s">
        <v>12</v>
      </c>
      <c r="D322" s="355" t="s">
        <v>761</v>
      </c>
      <c r="E322" s="355" t="s">
        <v>762</v>
      </c>
      <c r="F322" s="356">
        <f t="shared" si="74"/>
        <v>1</v>
      </c>
      <c r="G322" s="355" t="s">
        <v>24</v>
      </c>
      <c r="H322" s="357">
        <v>21.72</v>
      </c>
      <c r="I322" s="308"/>
      <c r="J322" s="309">
        <v>0.26640000000000003</v>
      </c>
      <c r="K322" s="357">
        <f t="shared" si="75"/>
        <v>0</v>
      </c>
      <c r="L322" s="362">
        <f t="shared" si="76"/>
        <v>0</v>
      </c>
      <c r="M322" s="310" t="s">
        <v>8</v>
      </c>
      <c r="N322" s="310" t="s">
        <v>7</v>
      </c>
      <c r="O322" s="310" t="s">
        <v>17</v>
      </c>
      <c r="P322" s="311">
        <v>1</v>
      </c>
      <c r="Q322" s="312">
        <f t="shared" si="69"/>
        <v>0</v>
      </c>
    </row>
    <row r="323" spans="1:17" ht="22.5">
      <c r="A323" s="354" t="s">
        <v>10</v>
      </c>
      <c r="B323" s="355" t="s">
        <v>853</v>
      </c>
      <c r="C323" s="355" t="s">
        <v>12</v>
      </c>
      <c r="D323" s="355" t="s">
        <v>771</v>
      </c>
      <c r="E323" s="355" t="s">
        <v>772</v>
      </c>
      <c r="F323" s="356">
        <f t="shared" si="74"/>
        <v>17</v>
      </c>
      <c r="G323" s="355" t="s">
        <v>24</v>
      </c>
      <c r="H323" s="357">
        <v>509.45</v>
      </c>
      <c r="I323" s="308"/>
      <c r="J323" s="309">
        <v>0.26640000000000003</v>
      </c>
      <c r="K323" s="357">
        <f t="shared" si="75"/>
        <v>0</v>
      </c>
      <c r="L323" s="362">
        <f t="shared" si="76"/>
        <v>0</v>
      </c>
      <c r="M323" s="310" t="s">
        <v>8</v>
      </c>
      <c r="N323" s="310" t="s">
        <v>7</v>
      </c>
      <c r="O323" s="310" t="s">
        <v>17</v>
      </c>
      <c r="P323" s="311">
        <v>17</v>
      </c>
      <c r="Q323" s="312">
        <f t="shared" si="69"/>
        <v>0</v>
      </c>
    </row>
    <row r="324" spans="1:17" ht="33.75">
      <c r="A324" s="354" t="s">
        <v>10</v>
      </c>
      <c r="B324" s="355" t="s">
        <v>854</v>
      </c>
      <c r="C324" s="355" t="s">
        <v>26</v>
      </c>
      <c r="D324" s="355" t="s">
        <v>855</v>
      </c>
      <c r="E324" s="355" t="s">
        <v>856</v>
      </c>
      <c r="F324" s="356">
        <f t="shared" si="74"/>
        <v>4</v>
      </c>
      <c r="G324" s="355" t="s">
        <v>24</v>
      </c>
      <c r="H324" s="357">
        <v>49.38</v>
      </c>
      <c r="I324" s="308"/>
      <c r="J324" s="309">
        <v>0.26640000000000003</v>
      </c>
      <c r="K324" s="357">
        <f t="shared" si="75"/>
        <v>0</v>
      </c>
      <c r="L324" s="362">
        <f t="shared" si="76"/>
        <v>0</v>
      </c>
      <c r="M324" s="310" t="s">
        <v>8</v>
      </c>
      <c r="N324" s="310" t="s">
        <v>7</v>
      </c>
      <c r="O324" s="310" t="s">
        <v>17</v>
      </c>
      <c r="P324" s="311">
        <v>4</v>
      </c>
      <c r="Q324" s="312">
        <f t="shared" si="69"/>
        <v>0</v>
      </c>
    </row>
    <row r="325" spans="1:17" ht="22.5">
      <c r="A325" s="354" t="s">
        <v>10</v>
      </c>
      <c r="B325" s="355" t="s">
        <v>857</v>
      </c>
      <c r="C325" s="355" t="s">
        <v>12</v>
      </c>
      <c r="D325" s="355" t="s">
        <v>858</v>
      </c>
      <c r="E325" s="355" t="s">
        <v>859</v>
      </c>
      <c r="F325" s="356">
        <f t="shared" si="74"/>
        <v>28</v>
      </c>
      <c r="G325" s="355" t="s">
        <v>24</v>
      </c>
      <c r="H325" s="357">
        <v>18.940000000000001</v>
      </c>
      <c r="I325" s="308"/>
      <c r="J325" s="309">
        <v>0.26640000000000003</v>
      </c>
      <c r="K325" s="357">
        <f t="shared" si="75"/>
        <v>0</v>
      </c>
      <c r="L325" s="362">
        <f t="shared" si="76"/>
        <v>0</v>
      </c>
      <c r="M325" s="310" t="s">
        <v>8</v>
      </c>
      <c r="N325" s="310" t="s">
        <v>7</v>
      </c>
      <c r="O325" s="310" t="s">
        <v>17</v>
      </c>
      <c r="P325" s="311">
        <v>28</v>
      </c>
      <c r="Q325" s="312">
        <f t="shared" si="69"/>
        <v>0</v>
      </c>
    </row>
    <row r="326" spans="1:17" ht="22.5">
      <c r="A326" s="350" t="s">
        <v>6</v>
      </c>
      <c r="B326" s="351" t="s">
        <v>320</v>
      </c>
      <c r="C326" s="351" t="s">
        <v>8</v>
      </c>
      <c r="D326" s="351" t="s">
        <v>8</v>
      </c>
      <c r="E326" s="351" t="s">
        <v>860</v>
      </c>
      <c r="F326" s="351" t="s">
        <v>8</v>
      </c>
      <c r="G326" s="351" t="s">
        <v>8</v>
      </c>
      <c r="H326" s="351" t="s">
        <v>8</v>
      </c>
      <c r="I326" s="304"/>
      <c r="J326" s="309">
        <v>0.26640000000000003</v>
      </c>
      <c r="K326" s="351" t="s">
        <v>8</v>
      </c>
      <c r="L326" s="361">
        <f>ROUND(L327,2)+ROUND(L328,2)+ROUND(L329,2)</f>
        <v>0</v>
      </c>
      <c r="M326" s="305" t="s">
        <v>8</v>
      </c>
      <c r="N326" s="305" t="s">
        <v>8</v>
      </c>
      <c r="O326" s="305" t="s">
        <v>8</v>
      </c>
      <c r="P326" s="314" t="str">
        <f t="shared" si="70"/>
        <v/>
      </c>
      <c r="Q326" s="312"/>
    </row>
    <row r="327" spans="1:17" ht="33.75">
      <c r="A327" s="354" t="s">
        <v>10</v>
      </c>
      <c r="B327" s="355" t="s">
        <v>861</v>
      </c>
      <c r="C327" s="355" t="s">
        <v>12</v>
      </c>
      <c r="D327" s="355" t="s">
        <v>862</v>
      </c>
      <c r="E327" s="355" t="s">
        <v>863</v>
      </c>
      <c r="F327" s="356">
        <f>P327</f>
        <v>1</v>
      </c>
      <c r="G327" s="355" t="s">
        <v>24</v>
      </c>
      <c r="H327" s="357">
        <v>11078.27</v>
      </c>
      <c r="I327" s="308"/>
      <c r="J327" s="309">
        <v>0.26640000000000003</v>
      </c>
      <c r="K327" s="357">
        <f>ROUND(I327,2)+(ROUND(I327,2)*J327)</f>
        <v>0</v>
      </c>
      <c r="L327" s="362">
        <f>ROUND(Q327,2)</f>
        <v>0</v>
      </c>
      <c r="M327" s="310" t="s">
        <v>8</v>
      </c>
      <c r="N327" s="310" t="s">
        <v>7</v>
      </c>
      <c r="O327" s="310" t="s">
        <v>17</v>
      </c>
      <c r="P327" s="311">
        <v>1</v>
      </c>
      <c r="Q327" s="312">
        <f t="shared" si="69"/>
        <v>0</v>
      </c>
    </row>
    <row r="328" spans="1:17" ht="22.5">
      <c r="A328" s="354" t="s">
        <v>10</v>
      </c>
      <c r="B328" s="355" t="s">
        <v>864</v>
      </c>
      <c r="C328" s="355" t="s">
        <v>12</v>
      </c>
      <c r="D328" s="355" t="s">
        <v>865</v>
      </c>
      <c r="E328" s="355" t="s">
        <v>866</v>
      </c>
      <c r="F328" s="356">
        <f>P328</f>
        <v>1</v>
      </c>
      <c r="G328" s="355" t="s">
        <v>24</v>
      </c>
      <c r="H328" s="357">
        <v>7584.35</v>
      </c>
      <c r="I328" s="308"/>
      <c r="J328" s="309">
        <v>0.26640000000000003</v>
      </c>
      <c r="K328" s="357">
        <f>ROUND(I328,2)+(ROUND(I328,2)*J328)</f>
        <v>0</v>
      </c>
      <c r="L328" s="362">
        <f>ROUND(Q328,2)</f>
        <v>0</v>
      </c>
      <c r="M328" s="310" t="s">
        <v>8</v>
      </c>
      <c r="N328" s="310" t="s">
        <v>7</v>
      </c>
      <c r="O328" s="310" t="s">
        <v>17</v>
      </c>
      <c r="P328" s="311">
        <v>1</v>
      </c>
      <c r="Q328" s="312">
        <f t="shared" si="69"/>
        <v>0</v>
      </c>
    </row>
    <row r="329" spans="1:17" ht="22.5">
      <c r="A329" s="354" t="s">
        <v>10</v>
      </c>
      <c r="B329" s="355" t="s">
        <v>867</v>
      </c>
      <c r="C329" s="355" t="s">
        <v>12</v>
      </c>
      <c r="D329" s="355" t="s">
        <v>868</v>
      </c>
      <c r="E329" s="355" t="s">
        <v>869</v>
      </c>
      <c r="F329" s="356">
        <f>P329</f>
        <v>1</v>
      </c>
      <c r="G329" s="355" t="s">
        <v>24</v>
      </c>
      <c r="H329" s="357">
        <v>8071.24</v>
      </c>
      <c r="I329" s="308"/>
      <c r="J329" s="309">
        <v>0.26640000000000003</v>
      </c>
      <c r="K329" s="357">
        <f>ROUND(I329,2)+(ROUND(I329,2)*J329)</f>
        <v>0</v>
      </c>
      <c r="L329" s="362">
        <f>ROUND(Q329,2)</f>
        <v>0</v>
      </c>
      <c r="M329" s="310" t="s">
        <v>8</v>
      </c>
      <c r="N329" s="310" t="s">
        <v>7</v>
      </c>
      <c r="O329" s="310" t="s">
        <v>17</v>
      </c>
      <c r="P329" s="311">
        <v>1</v>
      </c>
      <c r="Q329" s="312">
        <f t="shared" si="69"/>
        <v>0</v>
      </c>
    </row>
    <row r="330" spans="1:17" ht="22.5">
      <c r="A330" s="350" t="s">
        <v>6</v>
      </c>
      <c r="B330" s="351" t="s">
        <v>323</v>
      </c>
      <c r="C330" s="351" t="s">
        <v>8</v>
      </c>
      <c r="D330" s="351" t="s">
        <v>8</v>
      </c>
      <c r="E330" s="351" t="s">
        <v>870</v>
      </c>
      <c r="F330" s="351" t="s">
        <v>8</v>
      </c>
      <c r="G330" s="351" t="s">
        <v>8</v>
      </c>
      <c r="H330" s="351" t="s">
        <v>8</v>
      </c>
      <c r="I330" s="304"/>
      <c r="J330" s="309">
        <v>0.26640000000000003</v>
      </c>
      <c r="K330" s="351" t="s">
        <v>8</v>
      </c>
      <c r="L330" s="361">
        <f>ROUND(L331,2)+ROUND(L332,2)+ROUND(L333,2)+ROUND(L334,2)+ROUND(L335,2)+ROUND(L336,2)+ROUND(L337,2)+ROUND(L338,2)+ROUND(L339,2)+ROUND(L340,2)+ROUND(L341,2)</f>
        <v>0</v>
      </c>
      <c r="M330" s="305" t="s">
        <v>8</v>
      </c>
      <c r="N330" s="305" t="s">
        <v>8</v>
      </c>
      <c r="O330" s="305" t="s">
        <v>8</v>
      </c>
      <c r="P330" s="314" t="str">
        <f t="shared" si="70"/>
        <v/>
      </c>
      <c r="Q330" s="312"/>
    </row>
    <row r="331" spans="1:17" ht="33.75">
      <c r="A331" s="354" t="s">
        <v>10</v>
      </c>
      <c r="B331" s="355" t="s">
        <v>871</v>
      </c>
      <c r="C331" s="355" t="s">
        <v>12</v>
      </c>
      <c r="D331" s="355" t="s">
        <v>796</v>
      </c>
      <c r="E331" s="355" t="s">
        <v>797</v>
      </c>
      <c r="F331" s="356">
        <f t="shared" ref="F331:F341" si="77">P331</f>
        <v>46</v>
      </c>
      <c r="G331" s="355" t="s">
        <v>24</v>
      </c>
      <c r="H331" s="357">
        <v>16.809999999999999</v>
      </c>
      <c r="I331" s="308"/>
      <c r="J331" s="309">
        <v>0.26640000000000003</v>
      </c>
      <c r="K331" s="357">
        <f t="shared" ref="K331:K341" si="78">ROUND(I331,2)+(ROUND(I331,2)*J331)</f>
        <v>0</v>
      </c>
      <c r="L331" s="362">
        <f t="shared" ref="L331:L341" si="79">ROUND(Q331,2)</f>
        <v>0</v>
      </c>
      <c r="M331" s="310" t="s">
        <v>8</v>
      </c>
      <c r="N331" s="310" t="s">
        <v>7</v>
      </c>
      <c r="O331" s="310" t="s">
        <v>17</v>
      </c>
      <c r="P331" s="311">
        <v>46</v>
      </c>
      <c r="Q331" s="312">
        <f t="shared" si="69"/>
        <v>0</v>
      </c>
    </row>
    <row r="332" spans="1:17" ht="22.5">
      <c r="A332" s="354" t="s">
        <v>10</v>
      </c>
      <c r="B332" s="355" t="s">
        <v>872</v>
      </c>
      <c r="C332" s="355" t="s">
        <v>12</v>
      </c>
      <c r="D332" s="355" t="s">
        <v>873</v>
      </c>
      <c r="E332" s="355" t="s">
        <v>874</v>
      </c>
      <c r="F332" s="356">
        <f t="shared" si="77"/>
        <v>248</v>
      </c>
      <c r="G332" s="355" t="s">
        <v>24</v>
      </c>
      <c r="H332" s="357">
        <v>10.77</v>
      </c>
      <c r="I332" s="308"/>
      <c r="J332" s="309">
        <v>0.26640000000000003</v>
      </c>
      <c r="K332" s="357">
        <f t="shared" si="78"/>
        <v>0</v>
      </c>
      <c r="L332" s="362">
        <f t="shared" si="79"/>
        <v>0</v>
      </c>
      <c r="M332" s="310" t="s">
        <v>8</v>
      </c>
      <c r="N332" s="310" t="s">
        <v>7</v>
      </c>
      <c r="O332" s="310" t="s">
        <v>17</v>
      </c>
      <c r="P332" s="311">
        <v>248</v>
      </c>
      <c r="Q332" s="312">
        <f t="shared" ref="Q332:Q394" si="80">ROUND(K332,2)*P332</f>
        <v>0</v>
      </c>
    </row>
    <row r="333" spans="1:17" ht="22.5">
      <c r="A333" s="354" t="s">
        <v>10</v>
      </c>
      <c r="B333" s="355" t="s">
        <v>875</v>
      </c>
      <c r="C333" s="355" t="s">
        <v>12</v>
      </c>
      <c r="D333" s="355" t="s">
        <v>876</v>
      </c>
      <c r="E333" s="355" t="s">
        <v>877</v>
      </c>
      <c r="F333" s="356">
        <f t="shared" si="77"/>
        <v>2</v>
      </c>
      <c r="G333" s="355" t="s">
        <v>24</v>
      </c>
      <c r="H333" s="357">
        <v>22.76</v>
      </c>
      <c r="I333" s="308"/>
      <c r="J333" s="309">
        <v>0.26640000000000003</v>
      </c>
      <c r="K333" s="357">
        <f t="shared" si="78"/>
        <v>0</v>
      </c>
      <c r="L333" s="362">
        <f t="shared" si="79"/>
        <v>0</v>
      </c>
      <c r="M333" s="310" t="s">
        <v>8</v>
      </c>
      <c r="N333" s="310" t="s">
        <v>7</v>
      </c>
      <c r="O333" s="310" t="s">
        <v>17</v>
      </c>
      <c r="P333" s="311">
        <v>2</v>
      </c>
      <c r="Q333" s="312">
        <f t="shared" si="80"/>
        <v>0</v>
      </c>
    </row>
    <row r="334" spans="1:17" ht="22.5">
      <c r="A334" s="354" t="s">
        <v>10</v>
      </c>
      <c r="B334" s="355" t="s">
        <v>878</v>
      </c>
      <c r="C334" s="355" t="s">
        <v>12</v>
      </c>
      <c r="D334" s="355" t="s">
        <v>838</v>
      </c>
      <c r="E334" s="355" t="s">
        <v>839</v>
      </c>
      <c r="F334" s="356">
        <f t="shared" si="77"/>
        <v>39</v>
      </c>
      <c r="G334" s="355" t="s">
        <v>24</v>
      </c>
      <c r="H334" s="357">
        <v>22.64</v>
      </c>
      <c r="I334" s="308"/>
      <c r="J334" s="309">
        <v>0.26640000000000003</v>
      </c>
      <c r="K334" s="357">
        <f t="shared" si="78"/>
        <v>0</v>
      </c>
      <c r="L334" s="362">
        <f t="shared" si="79"/>
        <v>0</v>
      </c>
      <c r="M334" s="310" t="s">
        <v>8</v>
      </c>
      <c r="N334" s="310" t="s">
        <v>7</v>
      </c>
      <c r="O334" s="310" t="s">
        <v>17</v>
      </c>
      <c r="P334" s="311">
        <v>39</v>
      </c>
      <c r="Q334" s="312">
        <f t="shared" si="80"/>
        <v>0</v>
      </c>
    </row>
    <row r="335" spans="1:17" ht="22.5">
      <c r="A335" s="354" t="s">
        <v>10</v>
      </c>
      <c r="B335" s="355" t="s">
        <v>879</v>
      </c>
      <c r="C335" s="355" t="s">
        <v>12</v>
      </c>
      <c r="D335" s="355" t="s">
        <v>880</v>
      </c>
      <c r="E335" s="355" t="s">
        <v>881</v>
      </c>
      <c r="F335" s="356">
        <f t="shared" si="77"/>
        <v>2</v>
      </c>
      <c r="G335" s="355" t="s">
        <v>24</v>
      </c>
      <c r="H335" s="357">
        <v>6.73</v>
      </c>
      <c r="I335" s="308"/>
      <c r="J335" s="309">
        <v>0.26640000000000003</v>
      </c>
      <c r="K335" s="357">
        <f t="shared" si="78"/>
        <v>0</v>
      </c>
      <c r="L335" s="362">
        <f t="shared" si="79"/>
        <v>0</v>
      </c>
      <c r="M335" s="310" t="s">
        <v>8</v>
      </c>
      <c r="N335" s="310" t="s">
        <v>7</v>
      </c>
      <c r="O335" s="310" t="s">
        <v>17</v>
      </c>
      <c r="P335" s="311">
        <v>2</v>
      </c>
      <c r="Q335" s="312">
        <f t="shared" si="80"/>
        <v>0</v>
      </c>
    </row>
    <row r="336" spans="1:17" ht="33.75">
      <c r="A336" s="354" t="s">
        <v>10</v>
      </c>
      <c r="B336" s="355" t="s">
        <v>882</v>
      </c>
      <c r="C336" s="355" t="s">
        <v>12</v>
      </c>
      <c r="D336" s="355" t="s">
        <v>883</v>
      </c>
      <c r="E336" s="355" t="s">
        <v>884</v>
      </c>
      <c r="F336" s="356">
        <f t="shared" si="77"/>
        <v>24</v>
      </c>
      <c r="G336" s="355" t="s">
        <v>24</v>
      </c>
      <c r="H336" s="357">
        <v>13.66</v>
      </c>
      <c r="I336" s="308"/>
      <c r="J336" s="309">
        <v>0.26640000000000003</v>
      </c>
      <c r="K336" s="357">
        <f t="shared" si="78"/>
        <v>0</v>
      </c>
      <c r="L336" s="362">
        <f t="shared" si="79"/>
        <v>0</v>
      </c>
      <c r="M336" s="310" t="s">
        <v>8</v>
      </c>
      <c r="N336" s="310" t="s">
        <v>7</v>
      </c>
      <c r="O336" s="310" t="s">
        <v>17</v>
      </c>
      <c r="P336" s="311">
        <v>24</v>
      </c>
      <c r="Q336" s="312">
        <f t="shared" si="80"/>
        <v>0</v>
      </c>
    </row>
    <row r="337" spans="1:17" ht="22.5">
      <c r="A337" s="354" t="s">
        <v>10</v>
      </c>
      <c r="B337" s="355" t="s">
        <v>885</v>
      </c>
      <c r="C337" s="355" t="s">
        <v>12</v>
      </c>
      <c r="D337" s="355" t="s">
        <v>781</v>
      </c>
      <c r="E337" s="355" t="s">
        <v>782</v>
      </c>
      <c r="F337" s="356">
        <f t="shared" si="77"/>
        <v>388.1</v>
      </c>
      <c r="G337" s="355" t="s">
        <v>31</v>
      </c>
      <c r="H337" s="357">
        <v>30.34</v>
      </c>
      <c r="I337" s="308"/>
      <c r="J337" s="309">
        <v>0.26640000000000003</v>
      </c>
      <c r="K337" s="357">
        <f t="shared" si="78"/>
        <v>0</v>
      </c>
      <c r="L337" s="362">
        <f t="shared" si="79"/>
        <v>0</v>
      </c>
      <c r="M337" s="310" t="s">
        <v>8</v>
      </c>
      <c r="N337" s="310" t="s">
        <v>7</v>
      </c>
      <c r="O337" s="310" t="s">
        <v>17</v>
      </c>
      <c r="P337" s="311">
        <v>388.1</v>
      </c>
      <c r="Q337" s="312">
        <f t="shared" si="80"/>
        <v>0</v>
      </c>
    </row>
    <row r="338" spans="1:17" ht="22.5">
      <c r="A338" s="354" t="s">
        <v>10</v>
      </c>
      <c r="B338" s="355" t="s">
        <v>886</v>
      </c>
      <c r="C338" s="355" t="s">
        <v>12</v>
      </c>
      <c r="D338" s="355" t="s">
        <v>887</v>
      </c>
      <c r="E338" s="355" t="s">
        <v>888</v>
      </c>
      <c r="F338" s="356">
        <f t="shared" si="77"/>
        <v>2</v>
      </c>
      <c r="G338" s="355" t="s">
        <v>24</v>
      </c>
      <c r="H338" s="357">
        <v>98.32</v>
      </c>
      <c r="I338" s="308"/>
      <c r="J338" s="309">
        <v>0.26640000000000003</v>
      </c>
      <c r="K338" s="357">
        <f t="shared" si="78"/>
        <v>0</v>
      </c>
      <c r="L338" s="362">
        <f t="shared" si="79"/>
        <v>0</v>
      </c>
      <c r="M338" s="310" t="s">
        <v>8</v>
      </c>
      <c r="N338" s="310" t="s">
        <v>7</v>
      </c>
      <c r="O338" s="310" t="s">
        <v>17</v>
      </c>
      <c r="P338" s="311">
        <v>2</v>
      </c>
      <c r="Q338" s="312">
        <f t="shared" si="80"/>
        <v>0</v>
      </c>
    </row>
    <row r="339" spans="1:17" ht="22.5">
      <c r="A339" s="354" t="s">
        <v>10</v>
      </c>
      <c r="B339" s="355" t="s">
        <v>889</v>
      </c>
      <c r="C339" s="355" t="s">
        <v>12</v>
      </c>
      <c r="D339" s="355" t="s">
        <v>890</v>
      </c>
      <c r="E339" s="355" t="s">
        <v>891</v>
      </c>
      <c r="F339" s="356">
        <f t="shared" si="77"/>
        <v>6</v>
      </c>
      <c r="G339" s="355" t="s">
        <v>24</v>
      </c>
      <c r="H339" s="357">
        <v>44.6</v>
      </c>
      <c r="I339" s="308"/>
      <c r="J339" s="309">
        <v>0.26640000000000003</v>
      </c>
      <c r="K339" s="357">
        <f t="shared" si="78"/>
        <v>0</v>
      </c>
      <c r="L339" s="362">
        <f t="shared" si="79"/>
        <v>0</v>
      </c>
      <c r="M339" s="310" t="s">
        <v>8</v>
      </c>
      <c r="N339" s="310" t="s">
        <v>7</v>
      </c>
      <c r="O339" s="310" t="s">
        <v>17</v>
      </c>
      <c r="P339" s="311">
        <v>6</v>
      </c>
      <c r="Q339" s="312">
        <f t="shared" si="80"/>
        <v>0</v>
      </c>
    </row>
    <row r="340" spans="1:17" ht="22.5">
      <c r="A340" s="354" t="s">
        <v>10</v>
      </c>
      <c r="B340" s="355" t="s">
        <v>892</v>
      </c>
      <c r="C340" s="355" t="s">
        <v>12</v>
      </c>
      <c r="D340" s="355" t="s">
        <v>893</v>
      </c>
      <c r="E340" s="355" t="s">
        <v>894</v>
      </c>
      <c r="F340" s="356">
        <f t="shared" si="77"/>
        <v>56</v>
      </c>
      <c r="G340" s="355" t="s">
        <v>24</v>
      </c>
      <c r="H340" s="357">
        <v>19.62</v>
      </c>
      <c r="I340" s="308"/>
      <c r="J340" s="309">
        <v>0.26640000000000003</v>
      </c>
      <c r="K340" s="357">
        <f t="shared" si="78"/>
        <v>0</v>
      </c>
      <c r="L340" s="362">
        <f t="shared" si="79"/>
        <v>0</v>
      </c>
      <c r="M340" s="310" t="s">
        <v>8</v>
      </c>
      <c r="N340" s="310" t="s">
        <v>7</v>
      </c>
      <c r="O340" s="310" t="s">
        <v>17</v>
      </c>
      <c r="P340" s="311">
        <v>56</v>
      </c>
      <c r="Q340" s="312">
        <f t="shared" si="80"/>
        <v>0</v>
      </c>
    </row>
    <row r="341" spans="1:17" ht="22.5">
      <c r="A341" s="354" t="s">
        <v>10</v>
      </c>
      <c r="B341" s="355" t="s">
        <v>895</v>
      </c>
      <c r="C341" s="355" t="s">
        <v>12</v>
      </c>
      <c r="D341" s="355" t="s">
        <v>896</v>
      </c>
      <c r="E341" s="355" t="s">
        <v>897</v>
      </c>
      <c r="F341" s="356">
        <f t="shared" si="77"/>
        <v>7</v>
      </c>
      <c r="G341" s="355" t="s">
        <v>24</v>
      </c>
      <c r="H341" s="357">
        <v>67.91</v>
      </c>
      <c r="I341" s="308"/>
      <c r="J341" s="309">
        <v>0.26640000000000003</v>
      </c>
      <c r="K341" s="357">
        <f t="shared" si="78"/>
        <v>0</v>
      </c>
      <c r="L341" s="362">
        <f t="shared" si="79"/>
        <v>0</v>
      </c>
      <c r="M341" s="310" t="s">
        <v>8</v>
      </c>
      <c r="N341" s="310" t="s">
        <v>7</v>
      </c>
      <c r="O341" s="310" t="s">
        <v>17</v>
      </c>
      <c r="P341" s="311">
        <v>7</v>
      </c>
      <c r="Q341" s="312">
        <f t="shared" si="80"/>
        <v>0</v>
      </c>
    </row>
    <row r="342" spans="1:17" ht="22.5">
      <c r="A342" s="350" t="s">
        <v>6</v>
      </c>
      <c r="B342" s="351" t="s">
        <v>327</v>
      </c>
      <c r="C342" s="351" t="s">
        <v>8</v>
      </c>
      <c r="D342" s="351" t="s">
        <v>8</v>
      </c>
      <c r="E342" s="351" t="s">
        <v>898</v>
      </c>
      <c r="F342" s="351" t="s">
        <v>8</v>
      </c>
      <c r="G342" s="351" t="s">
        <v>8</v>
      </c>
      <c r="H342" s="351" t="s">
        <v>8</v>
      </c>
      <c r="I342" s="304"/>
      <c r="J342" s="309">
        <v>0.26640000000000003</v>
      </c>
      <c r="K342" s="351" t="s">
        <v>8</v>
      </c>
      <c r="L342" s="361">
        <f>ROUND(L343,2)+ROUND(L344,2)+ROUND(L345,2)+ROUND(L346,2)+ROUND(L347,2)+ROUND(L348,2)+ROUND(L349,2)+ROUND(L350,2)+ROUND(L351,2)+ROUND(L352,2)+ROUND(L353,2)+ROUND(L354,2)+ROUND(L355,2)+ROUND(L356,2)+ROUND(L357,2)+ROUND(L358,2)+ROUND(L359,2)+ROUND(L360,2)+ROUND(L361,2)+ROUND(L362,2)+ROUND(L363,2)+ROUND(L364,2)+ROUND(L365,2)+ROUND(L366,2)+ROUND(L367,2)+ROUND(L368,2)+ROUND(L369,2)+ROUND(L370,2)+ROUND(L371,2)+ROUND(L372,2)+ROUND(L373,2)+ROUND(L374,2)+ROUND(L375,2)+ROUND(L376,2)+ROUND(L377,2)+ROUND(L378,2)</f>
        <v>0</v>
      </c>
      <c r="M342" s="305" t="s">
        <v>8</v>
      </c>
      <c r="N342" s="305" t="s">
        <v>8</v>
      </c>
      <c r="O342" s="305" t="s">
        <v>8</v>
      </c>
      <c r="P342" s="314" t="str">
        <f t="shared" ref="P342:P395" si="81">F342</f>
        <v/>
      </c>
      <c r="Q342" s="312"/>
    </row>
    <row r="343" spans="1:17" ht="22.5">
      <c r="A343" s="354" t="s">
        <v>10</v>
      </c>
      <c r="B343" s="355" t="s">
        <v>899</v>
      </c>
      <c r="C343" s="355" t="s">
        <v>12</v>
      </c>
      <c r="D343" s="355" t="s">
        <v>900</v>
      </c>
      <c r="E343" s="355" t="s">
        <v>901</v>
      </c>
      <c r="F343" s="356">
        <f t="shared" ref="F343:F378" si="82">P343</f>
        <v>6</v>
      </c>
      <c r="G343" s="355" t="s">
        <v>24</v>
      </c>
      <c r="H343" s="357">
        <v>343.63</v>
      </c>
      <c r="I343" s="308"/>
      <c r="J343" s="309">
        <v>0.26640000000000003</v>
      </c>
      <c r="K343" s="357">
        <f t="shared" ref="K343:K378" si="83">ROUND(I343,2)+(ROUND(I343,2)*J343)</f>
        <v>0</v>
      </c>
      <c r="L343" s="362">
        <f t="shared" ref="L343:L378" si="84">ROUND(Q343,2)</f>
        <v>0</v>
      </c>
      <c r="M343" s="310" t="s">
        <v>8</v>
      </c>
      <c r="N343" s="310" t="s">
        <v>7</v>
      </c>
      <c r="O343" s="310" t="s">
        <v>17</v>
      </c>
      <c r="P343" s="311">
        <v>6</v>
      </c>
      <c r="Q343" s="312">
        <f t="shared" si="80"/>
        <v>0</v>
      </c>
    </row>
    <row r="344" spans="1:17" ht="11.25">
      <c r="A344" s="354" t="s">
        <v>10</v>
      </c>
      <c r="B344" s="355" t="s">
        <v>902</v>
      </c>
      <c r="C344" s="355" t="s">
        <v>12</v>
      </c>
      <c r="D344" s="355" t="s">
        <v>903</v>
      </c>
      <c r="E344" s="355" t="s">
        <v>904</v>
      </c>
      <c r="F344" s="356">
        <f t="shared" si="82"/>
        <v>18</v>
      </c>
      <c r="G344" s="355" t="s">
        <v>24</v>
      </c>
      <c r="H344" s="357">
        <v>632.37</v>
      </c>
      <c r="I344" s="308"/>
      <c r="J344" s="309">
        <v>0.26640000000000003</v>
      </c>
      <c r="K344" s="357">
        <f t="shared" si="83"/>
        <v>0</v>
      </c>
      <c r="L344" s="362">
        <f t="shared" si="84"/>
        <v>0</v>
      </c>
      <c r="M344" s="310" t="s">
        <v>8</v>
      </c>
      <c r="N344" s="310" t="s">
        <v>7</v>
      </c>
      <c r="O344" s="310" t="s">
        <v>17</v>
      </c>
      <c r="P344" s="311">
        <v>18</v>
      </c>
      <c r="Q344" s="312">
        <f t="shared" si="80"/>
        <v>0</v>
      </c>
    </row>
    <row r="345" spans="1:17" ht="11.25">
      <c r="A345" s="354" t="s">
        <v>10</v>
      </c>
      <c r="B345" s="355" t="s">
        <v>905</v>
      </c>
      <c r="C345" s="355" t="s">
        <v>12</v>
      </c>
      <c r="D345" s="355" t="s">
        <v>906</v>
      </c>
      <c r="E345" s="355" t="s">
        <v>907</v>
      </c>
      <c r="F345" s="356">
        <f t="shared" si="82"/>
        <v>6</v>
      </c>
      <c r="G345" s="355" t="s">
        <v>24</v>
      </c>
      <c r="H345" s="357">
        <v>44.03</v>
      </c>
      <c r="I345" s="308"/>
      <c r="J345" s="309">
        <v>0.26640000000000003</v>
      </c>
      <c r="K345" s="357">
        <f t="shared" si="83"/>
        <v>0</v>
      </c>
      <c r="L345" s="362">
        <f t="shared" si="84"/>
        <v>0</v>
      </c>
      <c r="M345" s="310" t="s">
        <v>8</v>
      </c>
      <c r="N345" s="310" t="s">
        <v>7</v>
      </c>
      <c r="O345" s="310" t="s">
        <v>17</v>
      </c>
      <c r="P345" s="311">
        <v>6</v>
      </c>
      <c r="Q345" s="312">
        <f t="shared" si="80"/>
        <v>0</v>
      </c>
    </row>
    <row r="346" spans="1:17" ht="11.25">
      <c r="A346" s="354" t="s">
        <v>10</v>
      </c>
      <c r="B346" s="355" t="s">
        <v>908</v>
      </c>
      <c r="C346" s="355" t="s">
        <v>12</v>
      </c>
      <c r="D346" s="355" t="s">
        <v>909</v>
      </c>
      <c r="E346" s="355" t="s">
        <v>910</v>
      </c>
      <c r="F346" s="356">
        <f t="shared" si="82"/>
        <v>18</v>
      </c>
      <c r="G346" s="355" t="s">
        <v>24</v>
      </c>
      <c r="H346" s="357">
        <v>87.92</v>
      </c>
      <c r="I346" s="308"/>
      <c r="J346" s="309">
        <v>0.26640000000000003</v>
      </c>
      <c r="K346" s="357">
        <f t="shared" si="83"/>
        <v>0</v>
      </c>
      <c r="L346" s="362">
        <f t="shared" si="84"/>
        <v>0</v>
      </c>
      <c r="M346" s="310" t="s">
        <v>8</v>
      </c>
      <c r="N346" s="310" t="s">
        <v>7</v>
      </c>
      <c r="O346" s="310" t="s">
        <v>17</v>
      </c>
      <c r="P346" s="311">
        <v>18</v>
      </c>
      <c r="Q346" s="312">
        <f t="shared" si="80"/>
        <v>0</v>
      </c>
    </row>
    <row r="347" spans="1:17" ht="11.25">
      <c r="A347" s="354" t="s">
        <v>10</v>
      </c>
      <c r="B347" s="355" t="s">
        <v>911</v>
      </c>
      <c r="C347" s="355" t="s">
        <v>26</v>
      </c>
      <c r="D347" s="355" t="s">
        <v>912</v>
      </c>
      <c r="E347" s="355" t="s">
        <v>913</v>
      </c>
      <c r="F347" s="356">
        <f t="shared" si="82"/>
        <v>4</v>
      </c>
      <c r="G347" s="355" t="s">
        <v>24</v>
      </c>
      <c r="H347" s="357">
        <v>370.37</v>
      </c>
      <c r="I347" s="308"/>
      <c r="J347" s="309">
        <v>0.26640000000000003</v>
      </c>
      <c r="K347" s="357">
        <f t="shared" si="83"/>
        <v>0</v>
      </c>
      <c r="L347" s="362">
        <f t="shared" si="84"/>
        <v>0</v>
      </c>
      <c r="M347" s="310" t="s">
        <v>8</v>
      </c>
      <c r="N347" s="310" t="s">
        <v>7</v>
      </c>
      <c r="O347" s="310" t="s">
        <v>17</v>
      </c>
      <c r="P347" s="311">
        <v>4</v>
      </c>
      <c r="Q347" s="312">
        <f t="shared" si="80"/>
        <v>0</v>
      </c>
    </row>
    <row r="348" spans="1:17" ht="22.5">
      <c r="A348" s="354" t="s">
        <v>10</v>
      </c>
      <c r="B348" s="355" t="s">
        <v>914</v>
      </c>
      <c r="C348" s="355" t="s">
        <v>26</v>
      </c>
      <c r="D348" s="355" t="s">
        <v>915</v>
      </c>
      <c r="E348" s="355" t="s">
        <v>916</v>
      </c>
      <c r="F348" s="356">
        <f t="shared" si="82"/>
        <v>4</v>
      </c>
      <c r="G348" s="355" t="s">
        <v>24</v>
      </c>
      <c r="H348" s="357">
        <v>143.21</v>
      </c>
      <c r="I348" s="308"/>
      <c r="J348" s="309">
        <v>0.26640000000000003</v>
      </c>
      <c r="K348" s="357">
        <f t="shared" si="83"/>
        <v>0</v>
      </c>
      <c r="L348" s="362">
        <f t="shared" si="84"/>
        <v>0</v>
      </c>
      <c r="M348" s="310" t="s">
        <v>8</v>
      </c>
      <c r="N348" s="310" t="s">
        <v>7</v>
      </c>
      <c r="O348" s="310" t="s">
        <v>17</v>
      </c>
      <c r="P348" s="311">
        <v>4</v>
      </c>
      <c r="Q348" s="312">
        <f t="shared" si="80"/>
        <v>0</v>
      </c>
    </row>
    <row r="349" spans="1:17" ht="22.5">
      <c r="A349" s="354" t="s">
        <v>10</v>
      </c>
      <c r="B349" s="355" t="s">
        <v>917</v>
      </c>
      <c r="C349" s="355" t="s">
        <v>12</v>
      </c>
      <c r="D349" s="355" t="s">
        <v>918</v>
      </c>
      <c r="E349" s="355" t="s">
        <v>919</v>
      </c>
      <c r="F349" s="356">
        <f t="shared" si="82"/>
        <v>22</v>
      </c>
      <c r="G349" s="355" t="s">
        <v>24</v>
      </c>
      <c r="H349" s="357">
        <v>167.1</v>
      </c>
      <c r="I349" s="308"/>
      <c r="J349" s="309">
        <v>0.26640000000000003</v>
      </c>
      <c r="K349" s="357">
        <f t="shared" si="83"/>
        <v>0</v>
      </c>
      <c r="L349" s="362">
        <f t="shared" si="84"/>
        <v>0</v>
      </c>
      <c r="M349" s="310" t="s">
        <v>8</v>
      </c>
      <c r="N349" s="310" t="s">
        <v>7</v>
      </c>
      <c r="O349" s="310" t="s">
        <v>17</v>
      </c>
      <c r="P349" s="311">
        <v>22</v>
      </c>
      <c r="Q349" s="312">
        <f t="shared" si="80"/>
        <v>0</v>
      </c>
    </row>
    <row r="350" spans="1:17" ht="22.5">
      <c r="A350" s="354" t="s">
        <v>10</v>
      </c>
      <c r="B350" s="355" t="s">
        <v>920</v>
      </c>
      <c r="C350" s="355" t="s">
        <v>12</v>
      </c>
      <c r="D350" s="355" t="s">
        <v>921</v>
      </c>
      <c r="E350" s="355" t="s">
        <v>922</v>
      </c>
      <c r="F350" s="356">
        <f t="shared" si="82"/>
        <v>6</v>
      </c>
      <c r="G350" s="355" t="s">
        <v>24</v>
      </c>
      <c r="H350" s="357">
        <v>343.72</v>
      </c>
      <c r="I350" s="308"/>
      <c r="J350" s="309">
        <v>0.26640000000000003</v>
      </c>
      <c r="K350" s="357">
        <f t="shared" si="83"/>
        <v>0</v>
      </c>
      <c r="L350" s="362">
        <f t="shared" si="84"/>
        <v>0</v>
      </c>
      <c r="M350" s="310" t="s">
        <v>8</v>
      </c>
      <c r="N350" s="310" t="s">
        <v>7</v>
      </c>
      <c r="O350" s="310" t="s">
        <v>17</v>
      </c>
      <c r="P350" s="311">
        <v>6</v>
      </c>
      <c r="Q350" s="312">
        <f t="shared" si="80"/>
        <v>0</v>
      </c>
    </row>
    <row r="351" spans="1:17" ht="22.5">
      <c r="A351" s="354" t="s">
        <v>10</v>
      </c>
      <c r="B351" s="355" t="s">
        <v>923</v>
      </c>
      <c r="C351" s="355" t="s">
        <v>12</v>
      </c>
      <c r="D351" s="355" t="s">
        <v>924</v>
      </c>
      <c r="E351" s="355" t="s">
        <v>925</v>
      </c>
      <c r="F351" s="356">
        <f t="shared" si="82"/>
        <v>6</v>
      </c>
      <c r="G351" s="355" t="s">
        <v>24</v>
      </c>
      <c r="H351" s="357">
        <v>816.42</v>
      </c>
      <c r="I351" s="308"/>
      <c r="J351" s="309">
        <v>0.26640000000000003</v>
      </c>
      <c r="K351" s="357">
        <f t="shared" si="83"/>
        <v>0</v>
      </c>
      <c r="L351" s="362">
        <f t="shared" si="84"/>
        <v>0</v>
      </c>
      <c r="M351" s="310" t="s">
        <v>8</v>
      </c>
      <c r="N351" s="310" t="s">
        <v>7</v>
      </c>
      <c r="O351" s="310" t="s">
        <v>17</v>
      </c>
      <c r="P351" s="311">
        <v>6</v>
      </c>
      <c r="Q351" s="312">
        <f t="shared" si="80"/>
        <v>0</v>
      </c>
    </row>
    <row r="352" spans="1:17" ht="22.5">
      <c r="A352" s="354" t="s">
        <v>10</v>
      </c>
      <c r="B352" s="355" t="s">
        <v>926</v>
      </c>
      <c r="C352" s="355" t="s">
        <v>12</v>
      </c>
      <c r="D352" s="355" t="s">
        <v>927</v>
      </c>
      <c r="E352" s="355" t="s">
        <v>928</v>
      </c>
      <c r="F352" s="356">
        <f t="shared" si="82"/>
        <v>10</v>
      </c>
      <c r="G352" s="355" t="s">
        <v>24</v>
      </c>
      <c r="H352" s="357">
        <v>246.19</v>
      </c>
      <c r="I352" s="308"/>
      <c r="J352" s="309">
        <v>0.26640000000000003</v>
      </c>
      <c r="K352" s="357">
        <f t="shared" si="83"/>
        <v>0</v>
      </c>
      <c r="L352" s="362">
        <f t="shared" si="84"/>
        <v>0</v>
      </c>
      <c r="M352" s="310" t="s">
        <v>8</v>
      </c>
      <c r="N352" s="310" t="s">
        <v>7</v>
      </c>
      <c r="O352" s="310" t="s">
        <v>17</v>
      </c>
      <c r="P352" s="311">
        <v>10</v>
      </c>
      <c r="Q352" s="312">
        <f t="shared" si="80"/>
        <v>0</v>
      </c>
    </row>
    <row r="353" spans="1:17" ht="22.5">
      <c r="A353" s="354" t="s">
        <v>10</v>
      </c>
      <c r="B353" s="355" t="s">
        <v>929</v>
      </c>
      <c r="C353" s="355" t="s">
        <v>26</v>
      </c>
      <c r="D353" s="355" t="s">
        <v>930</v>
      </c>
      <c r="E353" s="355" t="s">
        <v>931</v>
      </c>
      <c r="F353" s="356">
        <f t="shared" si="82"/>
        <v>7</v>
      </c>
      <c r="G353" s="355" t="s">
        <v>24</v>
      </c>
      <c r="H353" s="357">
        <v>246.2</v>
      </c>
      <c r="I353" s="308"/>
      <c r="J353" s="309">
        <v>0.26640000000000003</v>
      </c>
      <c r="K353" s="357">
        <f t="shared" si="83"/>
        <v>0</v>
      </c>
      <c r="L353" s="362">
        <f t="shared" si="84"/>
        <v>0</v>
      </c>
      <c r="M353" s="310" t="s">
        <v>8</v>
      </c>
      <c r="N353" s="310" t="s">
        <v>7</v>
      </c>
      <c r="O353" s="310" t="s">
        <v>17</v>
      </c>
      <c r="P353" s="311">
        <v>7</v>
      </c>
      <c r="Q353" s="312">
        <f t="shared" si="80"/>
        <v>0</v>
      </c>
    </row>
    <row r="354" spans="1:17" ht="22.5">
      <c r="A354" s="354" t="s">
        <v>10</v>
      </c>
      <c r="B354" s="355" t="s">
        <v>932</v>
      </c>
      <c r="C354" s="355" t="s">
        <v>12</v>
      </c>
      <c r="D354" s="355" t="s">
        <v>933</v>
      </c>
      <c r="E354" s="355" t="s">
        <v>934</v>
      </c>
      <c r="F354" s="356">
        <f t="shared" si="82"/>
        <v>1</v>
      </c>
      <c r="G354" s="355" t="s">
        <v>24</v>
      </c>
      <c r="H354" s="357">
        <v>269.8</v>
      </c>
      <c r="I354" s="308"/>
      <c r="J354" s="309">
        <v>0.26640000000000003</v>
      </c>
      <c r="K354" s="357">
        <f t="shared" si="83"/>
        <v>0</v>
      </c>
      <c r="L354" s="362">
        <f t="shared" si="84"/>
        <v>0</v>
      </c>
      <c r="M354" s="310" t="s">
        <v>8</v>
      </c>
      <c r="N354" s="310" t="s">
        <v>7</v>
      </c>
      <c r="O354" s="310" t="s">
        <v>17</v>
      </c>
      <c r="P354" s="311">
        <v>1</v>
      </c>
      <c r="Q354" s="312">
        <f t="shared" si="80"/>
        <v>0</v>
      </c>
    </row>
    <row r="355" spans="1:17" ht="22.5">
      <c r="A355" s="354" t="s">
        <v>10</v>
      </c>
      <c r="B355" s="355" t="s">
        <v>935</v>
      </c>
      <c r="C355" s="355" t="s">
        <v>12</v>
      </c>
      <c r="D355" s="355" t="s">
        <v>936</v>
      </c>
      <c r="E355" s="355" t="s">
        <v>937</v>
      </c>
      <c r="F355" s="356">
        <f t="shared" si="82"/>
        <v>42</v>
      </c>
      <c r="G355" s="355" t="s">
        <v>24</v>
      </c>
      <c r="H355" s="357">
        <v>59.71</v>
      </c>
      <c r="I355" s="308"/>
      <c r="J355" s="309">
        <v>0.26640000000000003</v>
      </c>
      <c r="K355" s="357">
        <f t="shared" si="83"/>
        <v>0</v>
      </c>
      <c r="L355" s="362">
        <f t="shared" si="84"/>
        <v>0</v>
      </c>
      <c r="M355" s="310" t="s">
        <v>8</v>
      </c>
      <c r="N355" s="310" t="s">
        <v>7</v>
      </c>
      <c r="O355" s="310" t="s">
        <v>17</v>
      </c>
      <c r="P355" s="311">
        <v>42</v>
      </c>
      <c r="Q355" s="312">
        <f t="shared" si="80"/>
        <v>0</v>
      </c>
    </row>
    <row r="356" spans="1:17" ht="22.5">
      <c r="A356" s="354" t="s">
        <v>10</v>
      </c>
      <c r="B356" s="355" t="s">
        <v>938</v>
      </c>
      <c r="C356" s="355" t="s">
        <v>12</v>
      </c>
      <c r="D356" s="355" t="s">
        <v>939</v>
      </c>
      <c r="E356" s="355" t="s">
        <v>940</v>
      </c>
      <c r="F356" s="356">
        <f t="shared" si="82"/>
        <v>11</v>
      </c>
      <c r="G356" s="355" t="s">
        <v>24</v>
      </c>
      <c r="H356" s="357">
        <v>64.3</v>
      </c>
      <c r="I356" s="308"/>
      <c r="J356" s="309">
        <v>0.26640000000000003</v>
      </c>
      <c r="K356" s="357">
        <f t="shared" si="83"/>
        <v>0</v>
      </c>
      <c r="L356" s="362">
        <f t="shared" si="84"/>
        <v>0</v>
      </c>
      <c r="M356" s="310" t="s">
        <v>8</v>
      </c>
      <c r="N356" s="310" t="s">
        <v>7</v>
      </c>
      <c r="O356" s="310" t="s">
        <v>17</v>
      </c>
      <c r="P356" s="311">
        <v>11</v>
      </c>
      <c r="Q356" s="312">
        <f t="shared" si="80"/>
        <v>0</v>
      </c>
    </row>
    <row r="357" spans="1:17" ht="11.25">
      <c r="A357" s="354" t="s">
        <v>10</v>
      </c>
      <c r="B357" s="355" t="s">
        <v>941</v>
      </c>
      <c r="C357" s="355" t="s">
        <v>12</v>
      </c>
      <c r="D357" s="355" t="s">
        <v>942</v>
      </c>
      <c r="E357" s="355" t="s">
        <v>943</v>
      </c>
      <c r="F357" s="356">
        <f t="shared" si="82"/>
        <v>53</v>
      </c>
      <c r="G357" s="355" t="s">
        <v>24</v>
      </c>
      <c r="H357" s="357">
        <v>11.37</v>
      </c>
      <c r="I357" s="308"/>
      <c r="J357" s="309">
        <v>0.26640000000000003</v>
      </c>
      <c r="K357" s="357">
        <f t="shared" si="83"/>
        <v>0</v>
      </c>
      <c r="L357" s="362">
        <f t="shared" si="84"/>
        <v>0</v>
      </c>
      <c r="M357" s="310" t="s">
        <v>8</v>
      </c>
      <c r="N357" s="310" t="s">
        <v>7</v>
      </c>
      <c r="O357" s="310" t="s">
        <v>17</v>
      </c>
      <c r="P357" s="311">
        <v>53</v>
      </c>
      <c r="Q357" s="312">
        <f t="shared" si="80"/>
        <v>0</v>
      </c>
    </row>
    <row r="358" spans="1:17" ht="22.5">
      <c r="A358" s="354" t="s">
        <v>10</v>
      </c>
      <c r="B358" s="355" t="s">
        <v>944</v>
      </c>
      <c r="C358" s="355" t="s">
        <v>26</v>
      </c>
      <c r="D358" s="355" t="s">
        <v>945</v>
      </c>
      <c r="E358" s="355" t="s">
        <v>946</v>
      </c>
      <c r="F358" s="356">
        <f t="shared" si="82"/>
        <v>28</v>
      </c>
      <c r="G358" s="355" t="s">
        <v>24</v>
      </c>
      <c r="H358" s="357">
        <v>113.05</v>
      </c>
      <c r="I358" s="308"/>
      <c r="J358" s="309">
        <v>0.26640000000000003</v>
      </c>
      <c r="K358" s="357">
        <f t="shared" si="83"/>
        <v>0</v>
      </c>
      <c r="L358" s="362">
        <f t="shared" si="84"/>
        <v>0</v>
      </c>
      <c r="M358" s="310" t="s">
        <v>8</v>
      </c>
      <c r="N358" s="310" t="s">
        <v>7</v>
      </c>
      <c r="O358" s="310" t="s">
        <v>17</v>
      </c>
      <c r="P358" s="311">
        <v>28</v>
      </c>
      <c r="Q358" s="312">
        <f t="shared" si="80"/>
        <v>0</v>
      </c>
    </row>
    <row r="359" spans="1:17" ht="22.5">
      <c r="A359" s="354" t="s">
        <v>10</v>
      </c>
      <c r="B359" s="355" t="s">
        <v>947</v>
      </c>
      <c r="C359" s="355" t="s">
        <v>12</v>
      </c>
      <c r="D359" s="355" t="s">
        <v>948</v>
      </c>
      <c r="E359" s="355" t="s">
        <v>949</v>
      </c>
      <c r="F359" s="356">
        <f t="shared" si="82"/>
        <v>19</v>
      </c>
      <c r="G359" s="355" t="s">
        <v>24</v>
      </c>
      <c r="H359" s="357">
        <v>69.569999999999993</v>
      </c>
      <c r="I359" s="308"/>
      <c r="J359" s="309">
        <v>0.26640000000000003</v>
      </c>
      <c r="K359" s="357">
        <f t="shared" si="83"/>
        <v>0</v>
      </c>
      <c r="L359" s="362">
        <f t="shared" si="84"/>
        <v>0</v>
      </c>
      <c r="M359" s="310" t="s">
        <v>8</v>
      </c>
      <c r="N359" s="310" t="s">
        <v>7</v>
      </c>
      <c r="O359" s="310" t="s">
        <v>17</v>
      </c>
      <c r="P359" s="311">
        <v>19</v>
      </c>
      <c r="Q359" s="312">
        <f t="shared" si="80"/>
        <v>0</v>
      </c>
    </row>
    <row r="360" spans="1:17" ht="11.25">
      <c r="A360" s="354" t="s">
        <v>10</v>
      </c>
      <c r="B360" s="355" t="s">
        <v>950</v>
      </c>
      <c r="C360" s="355" t="s">
        <v>26</v>
      </c>
      <c r="D360" s="355" t="s">
        <v>951</v>
      </c>
      <c r="E360" s="355" t="s">
        <v>952</v>
      </c>
      <c r="F360" s="356">
        <f t="shared" si="82"/>
        <v>2</v>
      </c>
      <c r="G360" s="355" t="s">
        <v>24</v>
      </c>
      <c r="H360" s="357">
        <v>203.04</v>
      </c>
      <c r="I360" s="308"/>
      <c r="J360" s="309">
        <v>0.26640000000000003</v>
      </c>
      <c r="K360" s="357">
        <f t="shared" si="83"/>
        <v>0</v>
      </c>
      <c r="L360" s="362">
        <f t="shared" si="84"/>
        <v>0</v>
      </c>
      <c r="M360" s="310" t="s">
        <v>8</v>
      </c>
      <c r="N360" s="310" t="s">
        <v>7</v>
      </c>
      <c r="O360" s="310" t="s">
        <v>17</v>
      </c>
      <c r="P360" s="311">
        <v>2</v>
      </c>
      <c r="Q360" s="312">
        <f t="shared" si="80"/>
        <v>0</v>
      </c>
    </row>
    <row r="361" spans="1:17" ht="22.5">
      <c r="A361" s="354" t="s">
        <v>10</v>
      </c>
      <c r="B361" s="355" t="s">
        <v>953</v>
      </c>
      <c r="C361" s="355" t="s">
        <v>12</v>
      </c>
      <c r="D361" s="355" t="s">
        <v>954</v>
      </c>
      <c r="E361" s="355" t="s">
        <v>955</v>
      </c>
      <c r="F361" s="356">
        <f t="shared" si="82"/>
        <v>15</v>
      </c>
      <c r="G361" s="355" t="s">
        <v>24</v>
      </c>
      <c r="H361" s="357">
        <v>44.23</v>
      </c>
      <c r="I361" s="308"/>
      <c r="J361" s="309">
        <v>0.26640000000000003</v>
      </c>
      <c r="K361" s="357">
        <f t="shared" si="83"/>
        <v>0</v>
      </c>
      <c r="L361" s="362">
        <f t="shared" si="84"/>
        <v>0</v>
      </c>
      <c r="M361" s="310" t="s">
        <v>8</v>
      </c>
      <c r="N361" s="310" t="s">
        <v>7</v>
      </c>
      <c r="O361" s="310" t="s">
        <v>17</v>
      </c>
      <c r="P361" s="311">
        <v>15</v>
      </c>
      <c r="Q361" s="312">
        <f t="shared" si="80"/>
        <v>0</v>
      </c>
    </row>
    <row r="362" spans="1:17" ht="22.5">
      <c r="A362" s="354" t="s">
        <v>10</v>
      </c>
      <c r="B362" s="355" t="s">
        <v>956</v>
      </c>
      <c r="C362" s="355" t="s">
        <v>26</v>
      </c>
      <c r="D362" s="355" t="s">
        <v>957</v>
      </c>
      <c r="E362" s="355" t="s">
        <v>958</v>
      </c>
      <c r="F362" s="356">
        <f t="shared" si="82"/>
        <v>4</v>
      </c>
      <c r="G362" s="355" t="s">
        <v>24</v>
      </c>
      <c r="H362" s="357">
        <v>273.13</v>
      </c>
      <c r="I362" s="308"/>
      <c r="J362" s="309">
        <v>0.26640000000000003</v>
      </c>
      <c r="K362" s="357">
        <f t="shared" si="83"/>
        <v>0</v>
      </c>
      <c r="L362" s="362">
        <f t="shared" si="84"/>
        <v>0</v>
      </c>
      <c r="M362" s="310" t="s">
        <v>8</v>
      </c>
      <c r="N362" s="310" t="s">
        <v>7</v>
      </c>
      <c r="O362" s="310" t="s">
        <v>17</v>
      </c>
      <c r="P362" s="311">
        <v>4</v>
      </c>
      <c r="Q362" s="312">
        <f t="shared" si="80"/>
        <v>0</v>
      </c>
    </row>
    <row r="363" spans="1:17" ht="11.25">
      <c r="A363" s="354" t="s">
        <v>10</v>
      </c>
      <c r="B363" s="355" t="s">
        <v>959</v>
      </c>
      <c r="C363" s="355" t="s">
        <v>26</v>
      </c>
      <c r="D363" s="355" t="s">
        <v>960</v>
      </c>
      <c r="E363" s="355" t="s">
        <v>961</v>
      </c>
      <c r="F363" s="356">
        <f t="shared" si="82"/>
        <v>4</v>
      </c>
      <c r="G363" s="355" t="s">
        <v>24</v>
      </c>
      <c r="H363" s="357">
        <v>121.71</v>
      </c>
      <c r="I363" s="308"/>
      <c r="J363" s="309">
        <v>0.26640000000000003</v>
      </c>
      <c r="K363" s="357">
        <f t="shared" si="83"/>
        <v>0</v>
      </c>
      <c r="L363" s="362">
        <f t="shared" si="84"/>
        <v>0</v>
      </c>
      <c r="M363" s="310" t="s">
        <v>8</v>
      </c>
      <c r="N363" s="310" t="s">
        <v>7</v>
      </c>
      <c r="O363" s="310" t="s">
        <v>17</v>
      </c>
      <c r="P363" s="311">
        <v>4</v>
      </c>
      <c r="Q363" s="312">
        <f t="shared" si="80"/>
        <v>0</v>
      </c>
    </row>
    <row r="364" spans="1:17" ht="11.25">
      <c r="A364" s="354" t="s">
        <v>10</v>
      </c>
      <c r="B364" s="355" t="s">
        <v>962</v>
      </c>
      <c r="C364" s="355" t="s">
        <v>12</v>
      </c>
      <c r="D364" s="355" t="s">
        <v>963</v>
      </c>
      <c r="E364" s="355" t="s">
        <v>964</v>
      </c>
      <c r="F364" s="356">
        <f t="shared" si="82"/>
        <v>45</v>
      </c>
      <c r="G364" s="355" t="s">
        <v>24</v>
      </c>
      <c r="H364" s="357">
        <v>48.01</v>
      </c>
      <c r="I364" s="308"/>
      <c r="J364" s="309">
        <v>0.26640000000000003</v>
      </c>
      <c r="K364" s="357">
        <f t="shared" si="83"/>
        <v>0</v>
      </c>
      <c r="L364" s="362">
        <f t="shared" si="84"/>
        <v>0</v>
      </c>
      <c r="M364" s="310" t="s">
        <v>8</v>
      </c>
      <c r="N364" s="310" t="s">
        <v>7</v>
      </c>
      <c r="O364" s="310" t="s">
        <v>17</v>
      </c>
      <c r="P364" s="311">
        <v>45</v>
      </c>
      <c r="Q364" s="312">
        <f t="shared" si="80"/>
        <v>0</v>
      </c>
    </row>
    <row r="365" spans="1:17" ht="22.5">
      <c r="A365" s="354" t="s">
        <v>10</v>
      </c>
      <c r="B365" s="355" t="s">
        <v>965</v>
      </c>
      <c r="C365" s="355" t="s">
        <v>12</v>
      </c>
      <c r="D365" s="355" t="s">
        <v>966</v>
      </c>
      <c r="E365" s="355" t="s">
        <v>967</v>
      </c>
      <c r="F365" s="356">
        <f t="shared" si="82"/>
        <v>13</v>
      </c>
      <c r="G365" s="355" t="s">
        <v>24</v>
      </c>
      <c r="H365" s="357">
        <v>97.45</v>
      </c>
      <c r="I365" s="308"/>
      <c r="J365" s="309">
        <v>0.26640000000000003</v>
      </c>
      <c r="K365" s="357">
        <f t="shared" si="83"/>
        <v>0</v>
      </c>
      <c r="L365" s="362">
        <f t="shared" si="84"/>
        <v>0</v>
      </c>
      <c r="M365" s="310" t="s">
        <v>8</v>
      </c>
      <c r="N365" s="310" t="s">
        <v>7</v>
      </c>
      <c r="O365" s="310" t="s">
        <v>17</v>
      </c>
      <c r="P365" s="311">
        <v>13</v>
      </c>
      <c r="Q365" s="312">
        <f t="shared" si="80"/>
        <v>0</v>
      </c>
    </row>
    <row r="366" spans="1:17" ht="22.5">
      <c r="A366" s="354" t="s">
        <v>10</v>
      </c>
      <c r="B366" s="355" t="s">
        <v>968</v>
      </c>
      <c r="C366" s="355" t="s">
        <v>26</v>
      </c>
      <c r="D366" s="355" t="s">
        <v>969</v>
      </c>
      <c r="E366" s="355" t="s">
        <v>970</v>
      </c>
      <c r="F366" s="356">
        <f t="shared" si="82"/>
        <v>12</v>
      </c>
      <c r="G366" s="355" t="s">
        <v>24</v>
      </c>
      <c r="H366" s="357">
        <v>326.04000000000002</v>
      </c>
      <c r="I366" s="308"/>
      <c r="J366" s="309">
        <v>0.26640000000000003</v>
      </c>
      <c r="K366" s="357">
        <f t="shared" si="83"/>
        <v>0</v>
      </c>
      <c r="L366" s="362">
        <f t="shared" si="84"/>
        <v>0</v>
      </c>
      <c r="M366" s="310" t="s">
        <v>8</v>
      </c>
      <c r="N366" s="310" t="s">
        <v>7</v>
      </c>
      <c r="O366" s="310" t="s">
        <v>17</v>
      </c>
      <c r="P366" s="311">
        <v>12</v>
      </c>
      <c r="Q366" s="312">
        <f t="shared" si="80"/>
        <v>0</v>
      </c>
    </row>
    <row r="367" spans="1:17" ht="22.5">
      <c r="A367" s="354" t="s">
        <v>10</v>
      </c>
      <c r="B367" s="355" t="s">
        <v>971</v>
      </c>
      <c r="C367" s="355" t="s">
        <v>12</v>
      </c>
      <c r="D367" s="355" t="s">
        <v>972</v>
      </c>
      <c r="E367" s="355" t="s">
        <v>973</v>
      </c>
      <c r="F367" s="356">
        <f t="shared" si="82"/>
        <v>6</v>
      </c>
      <c r="G367" s="355" t="s">
        <v>24</v>
      </c>
      <c r="H367" s="357">
        <v>346.58</v>
      </c>
      <c r="I367" s="308"/>
      <c r="J367" s="309">
        <v>0.26640000000000003</v>
      </c>
      <c r="K367" s="357">
        <f t="shared" si="83"/>
        <v>0</v>
      </c>
      <c r="L367" s="362">
        <f t="shared" si="84"/>
        <v>0</v>
      </c>
      <c r="M367" s="310" t="s">
        <v>8</v>
      </c>
      <c r="N367" s="310" t="s">
        <v>7</v>
      </c>
      <c r="O367" s="310" t="s">
        <v>17</v>
      </c>
      <c r="P367" s="311">
        <v>6</v>
      </c>
      <c r="Q367" s="312">
        <f t="shared" si="80"/>
        <v>0</v>
      </c>
    </row>
    <row r="368" spans="1:17" ht="22.5">
      <c r="A368" s="354" t="s">
        <v>10</v>
      </c>
      <c r="B368" s="355" t="s">
        <v>974</v>
      </c>
      <c r="C368" s="355" t="s">
        <v>12</v>
      </c>
      <c r="D368" s="355" t="s">
        <v>975</v>
      </c>
      <c r="E368" s="355" t="s">
        <v>976</v>
      </c>
      <c r="F368" s="356">
        <f t="shared" si="82"/>
        <v>9</v>
      </c>
      <c r="G368" s="355" t="s">
        <v>24</v>
      </c>
      <c r="H368" s="357">
        <v>360.25</v>
      </c>
      <c r="I368" s="308"/>
      <c r="J368" s="309">
        <v>0.26640000000000003</v>
      </c>
      <c r="K368" s="357">
        <f t="shared" si="83"/>
        <v>0</v>
      </c>
      <c r="L368" s="362">
        <f t="shared" si="84"/>
        <v>0</v>
      </c>
      <c r="M368" s="310" t="s">
        <v>8</v>
      </c>
      <c r="N368" s="310" t="s">
        <v>7</v>
      </c>
      <c r="O368" s="310" t="s">
        <v>17</v>
      </c>
      <c r="P368" s="311">
        <v>9</v>
      </c>
      <c r="Q368" s="312">
        <f t="shared" si="80"/>
        <v>0</v>
      </c>
    </row>
    <row r="369" spans="1:17" ht="22.5">
      <c r="A369" s="354" t="s">
        <v>10</v>
      </c>
      <c r="B369" s="355" t="s">
        <v>977</v>
      </c>
      <c r="C369" s="355" t="s">
        <v>12</v>
      </c>
      <c r="D369" s="355" t="s">
        <v>978</v>
      </c>
      <c r="E369" s="355" t="s">
        <v>979</v>
      </c>
      <c r="F369" s="356">
        <f t="shared" si="82"/>
        <v>1</v>
      </c>
      <c r="G369" s="355" t="s">
        <v>24</v>
      </c>
      <c r="H369" s="357">
        <v>1139.71</v>
      </c>
      <c r="I369" s="308"/>
      <c r="J369" s="309">
        <v>0.26640000000000003</v>
      </c>
      <c r="K369" s="357">
        <f t="shared" si="83"/>
        <v>0</v>
      </c>
      <c r="L369" s="362">
        <f t="shared" si="84"/>
        <v>0</v>
      </c>
      <c r="M369" s="310" t="s">
        <v>8</v>
      </c>
      <c r="N369" s="310" t="s">
        <v>7</v>
      </c>
      <c r="O369" s="310" t="s">
        <v>17</v>
      </c>
      <c r="P369" s="311">
        <v>1</v>
      </c>
      <c r="Q369" s="312">
        <f t="shared" si="80"/>
        <v>0</v>
      </c>
    </row>
    <row r="370" spans="1:17" ht="22.5">
      <c r="A370" s="354" t="s">
        <v>10</v>
      </c>
      <c r="B370" s="355" t="s">
        <v>980</v>
      </c>
      <c r="C370" s="355" t="s">
        <v>26</v>
      </c>
      <c r="D370" s="355" t="s">
        <v>981</v>
      </c>
      <c r="E370" s="355" t="s">
        <v>982</v>
      </c>
      <c r="F370" s="356">
        <f t="shared" si="82"/>
        <v>24</v>
      </c>
      <c r="G370" s="355" t="s">
        <v>24</v>
      </c>
      <c r="H370" s="357">
        <v>347.39</v>
      </c>
      <c r="I370" s="308"/>
      <c r="J370" s="309">
        <v>0.26640000000000003</v>
      </c>
      <c r="K370" s="357">
        <f t="shared" si="83"/>
        <v>0</v>
      </c>
      <c r="L370" s="362">
        <f t="shared" si="84"/>
        <v>0</v>
      </c>
      <c r="M370" s="310" t="s">
        <v>8</v>
      </c>
      <c r="N370" s="310" t="s">
        <v>7</v>
      </c>
      <c r="O370" s="310" t="s">
        <v>17</v>
      </c>
      <c r="P370" s="311">
        <v>24</v>
      </c>
      <c r="Q370" s="312">
        <f t="shared" si="80"/>
        <v>0</v>
      </c>
    </row>
    <row r="371" spans="1:17" ht="11.25">
      <c r="A371" s="354" t="s">
        <v>10</v>
      </c>
      <c r="B371" s="355" t="s">
        <v>983</v>
      </c>
      <c r="C371" s="355" t="s">
        <v>26</v>
      </c>
      <c r="D371" s="355" t="s">
        <v>984</v>
      </c>
      <c r="E371" s="355" t="s">
        <v>985</v>
      </c>
      <c r="F371" s="356">
        <f t="shared" si="82"/>
        <v>27</v>
      </c>
      <c r="G371" s="355" t="s">
        <v>24</v>
      </c>
      <c r="H371" s="357">
        <v>95.32</v>
      </c>
      <c r="I371" s="308"/>
      <c r="J371" s="309">
        <v>0.26640000000000003</v>
      </c>
      <c r="K371" s="357">
        <f t="shared" si="83"/>
        <v>0</v>
      </c>
      <c r="L371" s="362">
        <f t="shared" si="84"/>
        <v>0</v>
      </c>
      <c r="M371" s="310" t="s">
        <v>8</v>
      </c>
      <c r="N371" s="310" t="s">
        <v>7</v>
      </c>
      <c r="O371" s="310" t="s">
        <v>17</v>
      </c>
      <c r="P371" s="311">
        <v>27</v>
      </c>
      <c r="Q371" s="312">
        <f t="shared" si="80"/>
        <v>0</v>
      </c>
    </row>
    <row r="372" spans="1:17" ht="11.25">
      <c r="A372" s="354" t="s">
        <v>10</v>
      </c>
      <c r="B372" s="355" t="s">
        <v>986</v>
      </c>
      <c r="C372" s="355" t="s">
        <v>26</v>
      </c>
      <c r="D372" s="355" t="s">
        <v>987</v>
      </c>
      <c r="E372" s="355" t="s">
        <v>988</v>
      </c>
      <c r="F372" s="356">
        <f t="shared" si="82"/>
        <v>20</v>
      </c>
      <c r="G372" s="355" t="s">
        <v>24</v>
      </c>
      <c r="H372" s="357">
        <v>70.599999999999994</v>
      </c>
      <c r="I372" s="308"/>
      <c r="J372" s="309">
        <v>0.26640000000000003</v>
      </c>
      <c r="K372" s="357">
        <f t="shared" si="83"/>
        <v>0</v>
      </c>
      <c r="L372" s="362">
        <f t="shared" si="84"/>
        <v>0</v>
      </c>
      <c r="M372" s="310" t="s">
        <v>8</v>
      </c>
      <c r="N372" s="310" t="s">
        <v>7</v>
      </c>
      <c r="O372" s="310" t="s">
        <v>17</v>
      </c>
      <c r="P372" s="311">
        <v>20</v>
      </c>
      <c r="Q372" s="312">
        <f t="shared" si="80"/>
        <v>0</v>
      </c>
    </row>
    <row r="373" spans="1:17" ht="22.5">
      <c r="A373" s="354" t="s">
        <v>10</v>
      </c>
      <c r="B373" s="355" t="s">
        <v>989</v>
      </c>
      <c r="C373" s="355" t="s">
        <v>12</v>
      </c>
      <c r="D373" s="355" t="s">
        <v>990</v>
      </c>
      <c r="E373" s="355" t="s">
        <v>991</v>
      </c>
      <c r="F373" s="356">
        <f t="shared" si="82"/>
        <v>23</v>
      </c>
      <c r="G373" s="355" t="s">
        <v>24</v>
      </c>
      <c r="H373" s="357">
        <v>78.36</v>
      </c>
      <c r="I373" s="308"/>
      <c r="J373" s="309">
        <v>0.26640000000000003</v>
      </c>
      <c r="K373" s="357">
        <f t="shared" si="83"/>
        <v>0</v>
      </c>
      <c r="L373" s="362">
        <f t="shared" si="84"/>
        <v>0</v>
      </c>
      <c r="M373" s="310" t="s">
        <v>8</v>
      </c>
      <c r="N373" s="310" t="s">
        <v>7</v>
      </c>
      <c r="O373" s="310" t="s">
        <v>17</v>
      </c>
      <c r="P373" s="311">
        <v>23</v>
      </c>
      <c r="Q373" s="312">
        <f t="shared" si="80"/>
        <v>0</v>
      </c>
    </row>
    <row r="374" spans="1:17" ht="11.25">
      <c r="A374" s="354" t="s">
        <v>10</v>
      </c>
      <c r="B374" s="355" t="s">
        <v>992</v>
      </c>
      <c r="C374" s="355" t="s">
        <v>26</v>
      </c>
      <c r="D374" s="355" t="s">
        <v>993</v>
      </c>
      <c r="E374" s="355" t="s">
        <v>994</v>
      </c>
      <c r="F374" s="356">
        <f t="shared" si="82"/>
        <v>16.899999999999999</v>
      </c>
      <c r="G374" s="355" t="s">
        <v>15</v>
      </c>
      <c r="H374" s="357">
        <v>540.28</v>
      </c>
      <c r="I374" s="308"/>
      <c r="J374" s="309">
        <v>0.26640000000000003</v>
      </c>
      <c r="K374" s="357">
        <f t="shared" si="83"/>
        <v>0</v>
      </c>
      <c r="L374" s="362">
        <f t="shared" si="84"/>
        <v>0</v>
      </c>
      <c r="M374" s="310" t="s">
        <v>8</v>
      </c>
      <c r="N374" s="310" t="s">
        <v>7</v>
      </c>
      <c r="O374" s="310" t="s">
        <v>17</v>
      </c>
      <c r="P374" s="311">
        <v>16.899999999999999</v>
      </c>
      <c r="Q374" s="312">
        <f t="shared" si="80"/>
        <v>0</v>
      </c>
    </row>
    <row r="375" spans="1:17" ht="33.75">
      <c r="A375" s="354" t="s">
        <v>10</v>
      </c>
      <c r="B375" s="355" t="s">
        <v>995</v>
      </c>
      <c r="C375" s="355" t="s">
        <v>12</v>
      </c>
      <c r="D375" s="355" t="s">
        <v>996</v>
      </c>
      <c r="E375" s="355" t="s">
        <v>997</v>
      </c>
      <c r="F375" s="356">
        <f t="shared" si="82"/>
        <v>17</v>
      </c>
      <c r="G375" s="355" t="s">
        <v>24</v>
      </c>
      <c r="H375" s="357">
        <v>72.92</v>
      </c>
      <c r="I375" s="308"/>
      <c r="J375" s="309">
        <v>0.26640000000000003</v>
      </c>
      <c r="K375" s="357">
        <f t="shared" si="83"/>
        <v>0</v>
      </c>
      <c r="L375" s="362">
        <f t="shared" si="84"/>
        <v>0</v>
      </c>
      <c r="M375" s="310" t="s">
        <v>8</v>
      </c>
      <c r="N375" s="310" t="s">
        <v>7</v>
      </c>
      <c r="O375" s="310" t="s">
        <v>17</v>
      </c>
      <c r="P375" s="311">
        <v>17</v>
      </c>
      <c r="Q375" s="312">
        <f t="shared" si="80"/>
        <v>0</v>
      </c>
    </row>
    <row r="376" spans="1:17" ht="22.5">
      <c r="A376" s="354" t="s">
        <v>10</v>
      </c>
      <c r="B376" s="355" t="s">
        <v>998</v>
      </c>
      <c r="C376" s="355" t="s">
        <v>12</v>
      </c>
      <c r="D376" s="355" t="s">
        <v>999</v>
      </c>
      <c r="E376" s="355" t="s">
        <v>1000</v>
      </c>
      <c r="F376" s="356">
        <f t="shared" si="82"/>
        <v>6</v>
      </c>
      <c r="G376" s="355" t="s">
        <v>24</v>
      </c>
      <c r="H376" s="357">
        <v>107.63</v>
      </c>
      <c r="I376" s="308"/>
      <c r="J376" s="309">
        <v>0.26640000000000003</v>
      </c>
      <c r="K376" s="357">
        <f t="shared" si="83"/>
        <v>0</v>
      </c>
      <c r="L376" s="362">
        <f t="shared" si="84"/>
        <v>0</v>
      </c>
      <c r="M376" s="310" t="s">
        <v>8</v>
      </c>
      <c r="N376" s="310" t="s">
        <v>7</v>
      </c>
      <c r="O376" s="310" t="s">
        <v>17</v>
      </c>
      <c r="P376" s="311">
        <v>6</v>
      </c>
      <c r="Q376" s="312">
        <f t="shared" si="80"/>
        <v>0</v>
      </c>
    </row>
    <row r="377" spans="1:17" ht="22.5">
      <c r="A377" s="354" t="s">
        <v>10</v>
      </c>
      <c r="B377" s="355" t="s">
        <v>1001</v>
      </c>
      <c r="C377" s="355" t="s">
        <v>26</v>
      </c>
      <c r="D377" s="355" t="s">
        <v>1002</v>
      </c>
      <c r="E377" s="355" t="s">
        <v>1003</v>
      </c>
      <c r="F377" s="356">
        <f t="shared" si="82"/>
        <v>24</v>
      </c>
      <c r="G377" s="355" t="s">
        <v>24</v>
      </c>
      <c r="H377" s="357">
        <v>149.61000000000001</v>
      </c>
      <c r="I377" s="308"/>
      <c r="J377" s="309">
        <v>0.26640000000000003</v>
      </c>
      <c r="K377" s="357">
        <f t="shared" si="83"/>
        <v>0</v>
      </c>
      <c r="L377" s="362">
        <f t="shared" si="84"/>
        <v>0</v>
      </c>
      <c r="M377" s="310" t="s">
        <v>8</v>
      </c>
      <c r="N377" s="310" t="s">
        <v>7</v>
      </c>
      <c r="O377" s="310" t="s">
        <v>17</v>
      </c>
      <c r="P377" s="311">
        <v>24</v>
      </c>
      <c r="Q377" s="312">
        <f t="shared" si="80"/>
        <v>0</v>
      </c>
    </row>
    <row r="378" spans="1:17" ht="11.25">
      <c r="A378" s="354" t="s">
        <v>10</v>
      </c>
      <c r="B378" s="355" t="s">
        <v>1004</v>
      </c>
      <c r="C378" s="355" t="s">
        <v>26</v>
      </c>
      <c r="D378" s="355" t="s">
        <v>1005</v>
      </c>
      <c r="E378" s="355" t="s">
        <v>1006</v>
      </c>
      <c r="F378" s="356">
        <f t="shared" si="82"/>
        <v>23</v>
      </c>
      <c r="G378" s="355" t="s">
        <v>24</v>
      </c>
      <c r="H378" s="357">
        <v>49.24</v>
      </c>
      <c r="I378" s="308"/>
      <c r="J378" s="309">
        <v>0.26640000000000003</v>
      </c>
      <c r="K378" s="357">
        <f t="shared" si="83"/>
        <v>0</v>
      </c>
      <c r="L378" s="362">
        <f t="shared" si="84"/>
        <v>0</v>
      </c>
      <c r="M378" s="310" t="s">
        <v>8</v>
      </c>
      <c r="N378" s="310" t="s">
        <v>7</v>
      </c>
      <c r="O378" s="310" t="s">
        <v>17</v>
      </c>
      <c r="P378" s="311">
        <v>23</v>
      </c>
      <c r="Q378" s="312">
        <f t="shared" si="80"/>
        <v>0</v>
      </c>
    </row>
    <row r="379" spans="1:17" ht="22.5">
      <c r="A379" s="350" t="s">
        <v>6</v>
      </c>
      <c r="B379" s="351" t="s">
        <v>330</v>
      </c>
      <c r="C379" s="351" t="s">
        <v>8</v>
      </c>
      <c r="D379" s="351" t="s">
        <v>8</v>
      </c>
      <c r="E379" s="351" t="s">
        <v>1007</v>
      </c>
      <c r="F379" s="351" t="s">
        <v>8</v>
      </c>
      <c r="G379" s="351" t="s">
        <v>8</v>
      </c>
      <c r="H379" s="351" t="s">
        <v>8</v>
      </c>
      <c r="I379" s="304"/>
      <c r="J379" s="309">
        <v>0.26640000000000003</v>
      </c>
      <c r="K379" s="351" t="s">
        <v>8</v>
      </c>
      <c r="L379" s="361">
        <f>ROUND(L380,2)+ROUND(L381,2)+ROUND(L382,2)+ROUND(L383,2)+ROUND(L384,2)+ROUND(L385,2)+ROUND(L386,2)+ROUND(L387,2)+ROUND(L388,2)+ROUND(L389,2)+ROUND(L390,2)+ROUND(L391,2)</f>
        <v>0</v>
      </c>
      <c r="M379" s="305" t="s">
        <v>8</v>
      </c>
      <c r="N379" s="305" t="s">
        <v>8</v>
      </c>
      <c r="O379" s="305" t="s">
        <v>8</v>
      </c>
      <c r="P379" s="314"/>
      <c r="Q379" s="312"/>
    </row>
    <row r="380" spans="1:17" ht="22.5">
      <c r="A380" s="354" t="s">
        <v>10</v>
      </c>
      <c r="B380" s="355" t="s">
        <v>1008</v>
      </c>
      <c r="C380" s="355" t="s">
        <v>12</v>
      </c>
      <c r="D380" s="355" t="s">
        <v>1009</v>
      </c>
      <c r="E380" s="355" t="s">
        <v>1010</v>
      </c>
      <c r="F380" s="356">
        <f t="shared" ref="F380:F391" si="85">P380</f>
        <v>2</v>
      </c>
      <c r="G380" s="355" t="s">
        <v>24</v>
      </c>
      <c r="H380" s="357">
        <v>61.69</v>
      </c>
      <c r="I380" s="308"/>
      <c r="J380" s="309">
        <v>0.26640000000000003</v>
      </c>
      <c r="K380" s="357">
        <f t="shared" ref="K380:K391" si="86">ROUND(I380,2)+(ROUND(I380,2)*J380)</f>
        <v>0</v>
      </c>
      <c r="L380" s="362">
        <f t="shared" ref="L380:L391" si="87">ROUND(Q380,2)</f>
        <v>0</v>
      </c>
      <c r="M380" s="310" t="s">
        <v>8</v>
      </c>
      <c r="N380" s="310" t="s">
        <v>7</v>
      </c>
      <c r="O380" s="310" t="s">
        <v>17</v>
      </c>
      <c r="P380" s="311">
        <v>2</v>
      </c>
      <c r="Q380" s="312">
        <f t="shared" si="80"/>
        <v>0</v>
      </c>
    </row>
    <row r="381" spans="1:17" ht="22.5">
      <c r="A381" s="354" t="s">
        <v>10</v>
      </c>
      <c r="B381" s="355" t="s">
        <v>1011</v>
      </c>
      <c r="C381" s="355" t="s">
        <v>12</v>
      </c>
      <c r="D381" s="355" t="s">
        <v>1012</v>
      </c>
      <c r="E381" s="355" t="s">
        <v>1013</v>
      </c>
      <c r="F381" s="356">
        <f t="shared" si="85"/>
        <v>4</v>
      </c>
      <c r="G381" s="355" t="s">
        <v>24</v>
      </c>
      <c r="H381" s="357">
        <v>72.569999999999993</v>
      </c>
      <c r="I381" s="308"/>
      <c r="J381" s="309">
        <v>0.26640000000000003</v>
      </c>
      <c r="K381" s="357">
        <f t="shared" si="86"/>
        <v>0</v>
      </c>
      <c r="L381" s="362">
        <f t="shared" si="87"/>
        <v>0</v>
      </c>
      <c r="M381" s="310" t="s">
        <v>8</v>
      </c>
      <c r="N381" s="310" t="s">
        <v>7</v>
      </c>
      <c r="O381" s="310" t="s">
        <v>17</v>
      </c>
      <c r="P381" s="311">
        <v>4</v>
      </c>
      <c r="Q381" s="312">
        <f t="shared" si="80"/>
        <v>0</v>
      </c>
    </row>
    <row r="382" spans="1:17" ht="11.25">
      <c r="A382" s="354" t="s">
        <v>10</v>
      </c>
      <c r="B382" s="355" t="s">
        <v>1014</v>
      </c>
      <c r="C382" s="355" t="s">
        <v>26</v>
      </c>
      <c r="D382" s="355" t="s">
        <v>1015</v>
      </c>
      <c r="E382" s="355" t="s">
        <v>1016</v>
      </c>
      <c r="F382" s="356">
        <f t="shared" si="85"/>
        <v>1</v>
      </c>
      <c r="G382" s="355" t="s">
        <v>24</v>
      </c>
      <c r="H382" s="357">
        <v>674.13</v>
      </c>
      <c r="I382" s="308"/>
      <c r="J382" s="309">
        <v>0.26640000000000003</v>
      </c>
      <c r="K382" s="357">
        <f t="shared" si="86"/>
        <v>0</v>
      </c>
      <c r="L382" s="362">
        <f t="shared" si="87"/>
        <v>0</v>
      </c>
      <c r="M382" s="310" t="s">
        <v>8</v>
      </c>
      <c r="N382" s="310" t="s">
        <v>7</v>
      </c>
      <c r="O382" s="310" t="s">
        <v>17</v>
      </c>
      <c r="P382" s="311">
        <v>1</v>
      </c>
      <c r="Q382" s="312">
        <f t="shared" si="80"/>
        <v>0</v>
      </c>
    </row>
    <row r="383" spans="1:17" ht="22.5">
      <c r="A383" s="354" t="s">
        <v>10</v>
      </c>
      <c r="B383" s="355" t="s">
        <v>1017</v>
      </c>
      <c r="C383" s="355" t="s">
        <v>12</v>
      </c>
      <c r="D383" s="355" t="s">
        <v>1018</v>
      </c>
      <c r="E383" s="355" t="s">
        <v>1019</v>
      </c>
      <c r="F383" s="356">
        <f t="shared" si="85"/>
        <v>2</v>
      </c>
      <c r="G383" s="355" t="s">
        <v>24</v>
      </c>
      <c r="H383" s="357">
        <v>53.18</v>
      </c>
      <c r="I383" s="308"/>
      <c r="J383" s="309">
        <v>0.26640000000000003</v>
      </c>
      <c r="K383" s="357">
        <f t="shared" si="86"/>
        <v>0</v>
      </c>
      <c r="L383" s="362">
        <f t="shared" si="87"/>
        <v>0</v>
      </c>
      <c r="M383" s="310" t="s">
        <v>8</v>
      </c>
      <c r="N383" s="310" t="s">
        <v>7</v>
      </c>
      <c r="O383" s="310" t="s">
        <v>17</v>
      </c>
      <c r="P383" s="311">
        <v>2</v>
      </c>
      <c r="Q383" s="312">
        <f t="shared" si="80"/>
        <v>0</v>
      </c>
    </row>
    <row r="384" spans="1:17" ht="33.75">
      <c r="A384" s="354" t="s">
        <v>10</v>
      </c>
      <c r="B384" s="355" t="s">
        <v>1020</v>
      </c>
      <c r="C384" s="355" t="s">
        <v>12</v>
      </c>
      <c r="D384" s="355" t="s">
        <v>1021</v>
      </c>
      <c r="E384" s="355" t="s">
        <v>1022</v>
      </c>
      <c r="F384" s="356">
        <f t="shared" si="85"/>
        <v>53</v>
      </c>
      <c r="G384" s="355" t="s">
        <v>31</v>
      </c>
      <c r="H384" s="357">
        <v>53.21</v>
      </c>
      <c r="I384" s="308"/>
      <c r="J384" s="309">
        <v>0.26640000000000003</v>
      </c>
      <c r="K384" s="357">
        <f t="shared" si="86"/>
        <v>0</v>
      </c>
      <c r="L384" s="362">
        <f t="shared" si="87"/>
        <v>0</v>
      </c>
      <c r="M384" s="310" t="s">
        <v>8</v>
      </c>
      <c r="N384" s="310" t="s">
        <v>7</v>
      </c>
      <c r="O384" s="310" t="s">
        <v>17</v>
      </c>
      <c r="P384" s="311">
        <v>53</v>
      </c>
      <c r="Q384" s="312">
        <f t="shared" si="80"/>
        <v>0</v>
      </c>
    </row>
    <row r="385" spans="1:17" ht="22.5">
      <c r="A385" s="354" t="s">
        <v>10</v>
      </c>
      <c r="B385" s="355" t="s">
        <v>1023</v>
      </c>
      <c r="C385" s="355" t="s">
        <v>12</v>
      </c>
      <c r="D385" s="355" t="s">
        <v>1024</v>
      </c>
      <c r="E385" s="355" t="s">
        <v>1025</v>
      </c>
      <c r="F385" s="356">
        <f t="shared" si="85"/>
        <v>1</v>
      </c>
      <c r="G385" s="355" t="s">
        <v>24</v>
      </c>
      <c r="H385" s="357">
        <v>44.73</v>
      </c>
      <c r="I385" s="308"/>
      <c r="J385" s="309">
        <v>0.26640000000000003</v>
      </c>
      <c r="K385" s="357">
        <f t="shared" si="86"/>
        <v>0</v>
      </c>
      <c r="L385" s="362">
        <f t="shared" si="87"/>
        <v>0</v>
      </c>
      <c r="M385" s="310" t="s">
        <v>8</v>
      </c>
      <c r="N385" s="310" t="s">
        <v>7</v>
      </c>
      <c r="O385" s="310" t="s">
        <v>17</v>
      </c>
      <c r="P385" s="311">
        <v>1</v>
      </c>
      <c r="Q385" s="312">
        <f t="shared" si="80"/>
        <v>0</v>
      </c>
    </row>
    <row r="386" spans="1:17" ht="11.25">
      <c r="A386" s="354" t="s">
        <v>10</v>
      </c>
      <c r="B386" s="355" t="s">
        <v>1026</v>
      </c>
      <c r="C386" s="355" t="s">
        <v>26</v>
      </c>
      <c r="D386" s="355" t="s">
        <v>1027</v>
      </c>
      <c r="E386" s="355" t="s">
        <v>1028</v>
      </c>
      <c r="F386" s="356">
        <f t="shared" si="85"/>
        <v>1</v>
      </c>
      <c r="G386" s="355" t="s">
        <v>24</v>
      </c>
      <c r="H386" s="357">
        <v>15.58</v>
      </c>
      <c r="I386" s="308"/>
      <c r="J386" s="309">
        <v>0.26640000000000003</v>
      </c>
      <c r="K386" s="357">
        <f t="shared" si="86"/>
        <v>0</v>
      </c>
      <c r="L386" s="362">
        <f t="shared" si="87"/>
        <v>0</v>
      </c>
      <c r="M386" s="310" t="s">
        <v>8</v>
      </c>
      <c r="N386" s="310" t="s">
        <v>7</v>
      </c>
      <c r="O386" s="310" t="s">
        <v>17</v>
      </c>
      <c r="P386" s="311">
        <v>1</v>
      </c>
      <c r="Q386" s="312">
        <f t="shared" si="80"/>
        <v>0</v>
      </c>
    </row>
    <row r="387" spans="1:17" ht="22.5">
      <c r="A387" s="354" t="s">
        <v>10</v>
      </c>
      <c r="B387" s="355" t="s">
        <v>1029</v>
      </c>
      <c r="C387" s="355" t="s">
        <v>12</v>
      </c>
      <c r="D387" s="355" t="s">
        <v>1030</v>
      </c>
      <c r="E387" s="355" t="s">
        <v>1031</v>
      </c>
      <c r="F387" s="356">
        <f t="shared" si="85"/>
        <v>8</v>
      </c>
      <c r="G387" s="355" t="s">
        <v>24</v>
      </c>
      <c r="H387" s="357">
        <v>24.2</v>
      </c>
      <c r="I387" s="308"/>
      <c r="J387" s="309">
        <v>0.26640000000000003</v>
      </c>
      <c r="K387" s="357">
        <f t="shared" si="86"/>
        <v>0</v>
      </c>
      <c r="L387" s="362">
        <f t="shared" si="87"/>
        <v>0</v>
      </c>
      <c r="M387" s="310" t="s">
        <v>8</v>
      </c>
      <c r="N387" s="310" t="s">
        <v>7</v>
      </c>
      <c r="O387" s="310" t="s">
        <v>17</v>
      </c>
      <c r="P387" s="311">
        <v>8</v>
      </c>
      <c r="Q387" s="312">
        <f t="shared" si="80"/>
        <v>0</v>
      </c>
    </row>
    <row r="388" spans="1:17" ht="11.25">
      <c r="A388" s="354" t="s">
        <v>10</v>
      </c>
      <c r="B388" s="355" t="s">
        <v>1032</v>
      </c>
      <c r="C388" s="355" t="s">
        <v>26</v>
      </c>
      <c r="D388" s="355">
        <v>260</v>
      </c>
      <c r="E388" s="355" t="s">
        <v>1034</v>
      </c>
      <c r="F388" s="356">
        <f t="shared" si="85"/>
        <v>4</v>
      </c>
      <c r="G388" s="355" t="s">
        <v>24</v>
      </c>
      <c r="H388" s="357">
        <f>'COMPOSIÇÕES PRÓPRIAS'!G1547</f>
        <v>30.990000000000002</v>
      </c>
      <c r="I388" s="308"/>
      <c r="J388" s="309">
        <v>0.26640000000000003</v>
      </c>
      <c r="K388" s="357">
        <f t="shared" si="86"/>
        <v>0</v>
      </c>
      <c r="L388" s="362">
        <f t="shared" si="87"/>
        <v>0</v>
      </c>
      <c r="M388" s="310" t="s">
        <v>8</v>
      </c>
      <c r="N388" s="310" t="s">
        <v>7</v>
      </c>
      <c r="O388" s="310" t="s">
        <v>17</v>
      </c>
      <c r="P388" s="311">
        <v>4</v>
      </c>
      <c r="Q388" s="312">
        <f t="shared" si="80"/>
        <v>0</v>
      </c>
    </row>
    <row r="389" spans="1:17" ht="22.5">
      <c r="A389" s="354" t="s">
        <v>10</v>
      </c>
      <c r="B389" s="355" t="s">
        <v>1035</v>
      </c>
      <c r="C389" s="355" t="s">
        <v>12</v>
      </c>
      <c r="D389" s="355" t="s">
        <v>1036</v>
      </c>
      <c r="E389" s="355" t="s">
        <v>1037</v>
      </c>
      <c r="F389" s="356">
        <f t="shared" si="85"/>
        <v>2</v>
      </c>
      <c r="G389" s="355" t="s">
        <v>24</v>
      </c>
      <c r="H389" s="357">
        <v>46.29</v>
      </c>
      <c r="I389" s="308"/>
      <c r="J389" s="309">
        <v>0.26640000000000003</v>
      </c>
      <c r="K389" s="357">
        <f t="shared" si="86"/>
        <v>0</v>
      </c>
      <c r="L389" s="362">
        <f t="shared" si="87"/>
        <v>0</v>
      </c>
      <c r="M389" s="310" t="s">
        <v>8</v>
      </c>
      <c r="N389" s="310" t="s">
        <v>7</v>
      </c>
      <c r="O389" s="310" t="s">
        <v>17</v>
      </c>
      <c r="P389" s="311">
        <v>2</v>
      </c>
      <c r="Q389" s="312">
        <f t="shared" si="80"/>
        <v>0</v>
      </c>
    </row>
    <row r="390" spans="1:17" ht="22.5">
      <c r="A390" s="354" t="s">
        <v>10</v>
      </c>
      <c r="B390" s="355" t="s">
        <v>1038</v>
      </c>
      <c r="C390" s="355" t="s">
        <v>12</v>
      </c>
      <c r="D390" s="355" t="s">
        <v>1039</v>
      </c>
      <c r="E390" s="355" t="s">
        <v>1040</v>
      </c>
      <c r="F390" s="356">
        <f t="shared" si="85"/>
        <v>6</v>
      </c>
      <c r="G390" s="355" t="s">
        <v>24</v>
      </c>
      <c r="H390" s="357">
        <v>46.29</v>
      </c>
      <c r="I390" s="308"/>
      <c r="J390" s="309">
        <v>0.26640000000000003</v>
      </c>
      <c r="K390" s="357">
        <f t="shared" si="86"/>
        <v>0</v>
      </c>
      <c r="L390" s="362">
        <f t="shared" si="87"/>
        <v>0</v>
      </c>
      <c r="M390" s="310" t="s">
        <v>8</v>
      </c>
      <c r="N390" s="310" t="s">
        <v>7</v>
      </c>
      <c r="O390" s="310" t="s">
        <v>17</v>
      </c>
      <c r="P390" s="311">
        <v>6</v>
      </c>
      <c r="Q390" s="312">
        <f t="shared" si="80"/>
        <v>0</v>
      </c>
    </row>
    <row r="391" spans="1:17" ht="22.5">
      <c r="A391" s="354" t="s">
        <v>10</v>
      </c>
      <c r="B391" s="355" t="s">
        <v>1041</v>
      </c>
      <c r="C391" s="355" t="s">
        <v>12</v>
      </c>
      <c r="D391" s="355" t="s">
        <v>1042</v>
      </c>
      <c r="E391" s="355" t="s">
        <v>1043</v>
      </c>
      <c r="F391" s="356">
        <f t="shared" si="85"/>
        <v>2</v>
      </c>
      <c r="G391" s="355" t="s">
        <v>24</v>
      </c>
      <c r="H391" s="357">
        <v>30.81</v>
      </c>
      <c r="I391" s="308"/>
      <c r="J391" s="309">
        <v>0.26640000000000003</v>
      </c>
      <c r="K391" s="357">
        <f t="shared" si="86"/>
        <v>0</v>
      </c>
      <c r="L391" s="362">
        <f t="shared" si="87"/>
        <v>0</v>
      </c>
      <c r="M391" s="310" t="s">
        <v>8</v>
      </c>
      <c r="N391" s="310" t="s">
        <v>7</v>
      </c>
      <c r="O391" s="310" t="s">
        <v>17</v>
      </c>
      <c r="P391" s="311">
        <v>2</v>
      </c>
      <c r="Q391" s="312">
        <f t="shared" si="80"/>
        <v>0</v>
      </c>
    </row>
    <row r="392" spans="1:17" ht="22.5">
      <c r="A392" s="350" t="s">
        <v>6</v>
      </c>
      <c r="B392" s="351" t="s">
        <v>333</v>
      </c>
      <c r="C392" s="351" t="s">
        <v>8</v>
      </c>
      <c r="D392" s="351" t="s">
        <v>8</v>
      </c>
      <c r="E392" s="351" t="s">
        <v>1044</v>
      </c>
      <c r="F392" s="351" t="s">
        <v>8</v>
      </c>
      <c r="G392" s="351" t="s">
        <v>8</v>
      </c>
      <c r="H392" s="351" t="s">
        <v>8</v>
      </c>
      <c r="I392" s="304"/>
      <c r="J392" s="309">
        <v>0.26640000000000003</v>
      </c>
      <c r="K392" s="351" t="s">
        <v>8</v>
      </c>
      <c r="L392" s="361">
        <f>ROUND(L393,2)+ROUND(L394,2)</f>
        <v>0</v>
      </c>
      <c r="M392" s="305" t="s">
        <v>8</v>
      </c>
      <c r="N392" s="305" t="s">
        <v>8</v>
      </c>
      <c r="O392" s="305" t="s">
        <v>8</v>
      </c>
      <c r="P392" s="314" t="str">
        <f t="shared" si="81"/>
        <v/>
      </c>
      <c r="Q392" s="312"/>
    </row>
    <row r="393" spans="1:17" ht="22.5">
      <c r="A393" s="354" t="s">
        <v>10</v>
      </c>
      <c r="B393" s="355" t="s">
        <v>1045</v>
      </c>
      <c r="C393" s="355" t="s">
        <v>12</v>
      </c>
      <c r="D393" s="355" t="s">
        <v>1046</v>
      </c>
      <c r="E393" s="355" t="s">
        <v>1047</v>
      </c>
      <c r="F393" s="356">
        <f>P393</f>
        <v>8</v>
      </c>
      <c r="G393" s="355" t="s">
        <v>24</v>
      </c>
      <c r="H393" s="357">
        <v>223.67</v>
      </c>
      <c r="I393" s="308"/>
      <c r="J393" s="309">
        <v>0.26640000000000003</v>
      </c>
      <c r="K393" s="357">
        <f>ROUND(I393,2)+(ROUND(I393,2)*J393)</f>
        <v>0</v>
      </c>
      <c r="L393" s="362">
        <f>ROUND(Q393,2)</f>
        <v>0</v>
      </c>
      <c r="M393" s="310" t="s">
        <v>8</v>
      </c>
      <c r="N393" s="310" t="s">
        <v>7</v>
      </c>
      <c r="O393" s="310" t="s">
        <v>17</v>
      </c>
      <c r="P393" s="311">
        <v>8</v>
      </c>
      <c r="Q393" s="312">
        <f t="shared" si="80"/>
        <v>0</v>
      </c>
    </row>
    <row r="394" spans="1:17" ht="22.5">
      <c r="A394" s="354" t="s">
        <v>10</v>
      </c>
      <c r="B394" s="355" t="s">
        <v>1048</v>
      </c>
      <c r="C394" s="355" t="s">
        <v>12</v>
      </c>
      <c r="D394" s="355" t="s">
        <v>1049</v>
      </c>
      <c r="E394" s="355" t="s">
        <v>1050</v>
      </c>
      <c r="F394" s="356">
        <f>P394</f>
        <v>1</v>
      </c>
      <c r="G394" s="355" t="s">
        <v>24</v>
      </c>
      <c r="H394" s="357">
        <v>259.98</v>
      </c>
      <c r="I394" s="308"/>
      <c r="J394" s="309">
        <v>0.26640000000000003</v>
      </c>
      <c r="K394" s="357">
        <f>ROUND(I394,2)+(ROUND(I394,2)*J394)</f>
        <v>0</v>
      </c>
      <c r="L394" s="362">
        <f>ROUND(Q394,2)</f>
        <v>0</v>
      </c>
      <c r="M394" s="310" t="s">
        <v>8</v>
      </c>
      <c r="N394" s="310" t="s">
        <v>7</v>
      </c>
      <c r="O394" s="310" t="s">
        <v>17</v>
      </c>
      <c r="P394" s="311">
        <v>1</v>
      </c>
      <c r="Q394" s="312">
        <f t="shared" si="80"/>
        <v>0</v>
      </c>
    </row>
    <row r="395" spans="1:17" ht="22.5">
      <c r="A395" s="350" t="s">
        <v>6</v>
      </c>
      <c r="B395" s="351" t="s">
        <v>336</v>
      </c>
      <c r="C395" s="351" t="s">
        <v>8</v>
      </c>
      <c r="D395" s="351" t="s">
        <v>8</v>
      </c>
      <c r="E395" s="351" t="s">
        <v>1051</v>
      </c>
      <c r="F395" s="351" t="s">
        <v>8</v>
      </c>
      <c r="G395" s="351" t="s">
        <v>8</v>
      </c>
      <c r="H395" s="351" t="s">
        <v>8</v>
      </c>
      <c r="I395" s="304"/>
      <c r="J395" s="309">
        <v>0.26640000000000003</v>
      </c>
      <c r="K395" s="351" t="s">
        <v>8</v>
      </c>
      <c r="L395" s="361">
        <f>ROUND(L396,2)+ROUND(L397,2)</f>
        <v>0</v>
      </c>
      <c r="M395" s="305" t="s">
        <v>8</v>
      </c>
      <c r="N395" s="305" t="s">
        <v>8</v>
      </c>
      <c r="O395" s="305" t="s">
        <v>8</v>
      </c>
      <c r="P395" s="314" t="str">
        <f t="shared" si="81"/>
        <v/>
      </c>
      <c r="Q395" s="312"/>
    </row>
    <row r="396" spans="1:17" ht="33.75">
      <c r="A396" s="354" t="s">
        <v>10</v>
      </c>
      <c r="B396" s="355" t="s">
        <v>1052</v>
      </c>
      <c r="C396" s="355" t="s">
        <v>12</v>
      </c>
      <c r="D396" s="355" t="s">
        <v>1053</v>
      </c>
      <c r="E396" s="355" t="s">
        <v>1054</v>
      </c>
      <c r="F396" s="356">
        <f>P396</f>
        <v>2</v>
      </c>
      <c r="G396" s="355" t="s">
        <v>24</v>
      </c>
      <c r="H396" s="357">
        <v>1925.52</v>
      </c>
      <c r="I396" s="308"/>
      <c r="J396" s="309">
        <v>0.26640000000000003</v>
      </c>
      <c r="K396" s="357">
        <f>ROUND(I396,2)+(ROUND(I396,2)*J396)</f>
        <v>0</v>
      </c>
      <c r="L396" s="362">
        <f>ROUND(Q396,2)</f>
        <v>0</v>
      </c>
      <c r="M396" s="310" t="s">
        <v>8</v>
      </c>
      <c r="N396" s="310" t="s">
        <v>7</v>
      </c>
      <c r="O396" s="310" t="s">
        <v>17</v>
      </c>
      <c r="P396" s="311">
        <v>2</v>
      </c>
      <c r="Q396" s="312">
        <f t="shared" ref="Q396:Q459" si="88">ROUND(K396,2)*P396</f>
        <v>0</v>
      </c>
    </row>
    <row r="397" spans="1:17" ht="22.5">
      <c r="A397" s="354" t="s">
        <v>10</v>
      </c>
      <c r="B397" s="355" t="s">
        <v>1055</v>
      </c>
      <c r="C397" s="355" t="s">
        <v>12</v>
      </c>
      <c r="D397" s="355" t="s">
        <v>1056</v>
      </c>
      <c r="E397" s="355" t="s">
        <v>1057</v>
      </c>
      <c r="F397" s="356">
        <f>P397</f>
        <v>1</v>
      </c>
      <c r="G397" s="355" t="s">
        <v>24</v>
      </c>
      <c r="H397" s="357">
        <v>3386.07</v>
      </c>
      <c r="I397" s="308"/>
      <c r="J397" s="309">
        <v>0.26640000000000003</v>
      </c>
      <c r="K397" s="357">
        <f>ROUND(I397,2)+(ROUND(I397,2)*J397)</f>
        <v>0</v>
      </c>
      <c r="L397" s="362">
        <f>ROUND(Q397,2)</f>
        <v>0</v>
      </c>
      <c r="M397" s="310" t="s">
        <v>8</v>
      </c>
      <c r="N397" s="310" t="s">
        <v>7</v>
      </c>
      <c r="O397" s="310" t="s">
        <v>17</v>
      </c>
      <c r="P397" s="311">
        <v>1</v>
      </c>
      <c r="Q397" s="312">
        <f t="shared" si="88"/>
        <v>0</v>
      </c>
    </row>
    <row r="398" spans="1:17" ht="22.5">
      <c r="A398" s="350" t="s">
        <v>6</v>
      </c>
      <c r="B398" s="351" t="s">
        <v>339</v>
      </c>
      <c r="C398" s="351" t="s">
        <v>8</v>
      </c>
      <c r="D398" s="351" t="s">
        <v>8</v>
      </c>
      <c r="E398" s="351" t="s">
        <v>769</v>
      </c>
      <c r="F398" s="351" t="s">
        <v>8</v>
      </c>
      <c r="G398" s="351" t="s">
        <v>8</v>
      </c>
      <c r="H398" s="351" t="s">
        <v>8</v>
      </c>
      <c r="I398" s="304"/>
      <c r="J398" s="309">
        <v>0.26640000000000003</v>
      </c>
      <c r="K398" s="351" t="s">
        <v>8</v>
      </c>
      <c r="L398" s="361">
        <f>ROUND(L399,2)+ROUND(L400,2)+ROUND(L401,2)+ROUND(L402,2)+ROUND(L403,2)+ROUND(L404,2)+ROUND(L405,2)+ROUND(L406,2)+ROUND(L407,2)+ROUND(L408,2)+ROUND(L409,2)+ROUND(L410,2)+ROUND(L411,2)+ROUND(L412,2)</f>
        <v>0</v>
      </c>
      <c r="M398" s="305" t="s">
        <v>8</v>
      </c>
      <c r="N398" s="305" t="s">
        <v>8</v>
      </c>
      <c r="O398" s="305" t="s">
        <v>8</v>
      </c>
      <c r="P398" s="314" t="str">
        <f t="shared" ref="P398:P456" si="89">F398</f>
        <v/>
      </c>
      <c r="Q398" s="312"/>
    </row>
    <row r="399" spans="1:17" ht="22.5">
      <c r="A399" s="354" t="s">
        <v>10</v>
      </c>
      <c r="B399" s="355" t="s">
        <v>1058</v>
      </c>
      <c r="C399" s="355" t="s">
        <v>12</v>
      </c>
      <c r="D399" s="355" t="s">
        <v>689</v>
      </c>
      <c r="E399" s="355" t="s">
        <v>690</v>
      </c>
      <c r="F399" s="356">
        <f t="shared" ref="F399:F412" si="90">P399</f>
        <v>2</v>
      </c>
      <c r="G399" s="355" t="s">
        <v>24</v>
      </c>
      <c r="H399" s="357">
        <v>196.07</v>
      </c>
      <c r="I399" s="308"/>
      <c r="J399" s="309">
        <v>0.26640000000000003</v>
      </c>
      <c r="K399" s="357">
        <f t="shared" ref="K399:K412" si="91">ROUND(I399,2)+(ROUND(I399,2)*J399)</f>
        <v>0</v>
      </c>
      <c r="L399" s="362">
        <f t="shared" ref="L399:L412" si="92">ROUND(Q399,2)</f>
        <v>0</v>
      </c>
      <c r="M399" s="310" t="s">
        <v>8</v>
      </c>
      <c r="N399" s="310" t="s">
        <v>7</v>
      </c>
      <c r="O399" s="310" t="s">
        <v>17</v>
      </c>
      <c r="P399" s="311">
        <v>2</v>
      </c>
      <c r="Q399" s="312">
        <f t="shared" si="88"/>
        <v>0</v>
      </c>
    </row>
    <row r="400" spans="1:17" ht="22.5">
      <c r="A400" s="354" t="s">
        <v>10</v>
      </c>
      <c r="B400" s="355" t="s">
        <v>1059</v>
      </c>
      <c r="C400" s="355" t="s">
        <v>12</v>
      </c>
      <c r="D400" s="355" t="s">
        <v>1060</v>
      </c>
      <c r="E400" s="355" t="s">
        <v>1061</v>
      </c>
      <c r="F400" s="356">
        <f t="shared" si="90"/>
        <v>1</v>
      </c>
      <c r="G400" s="355" t="s">
        <v>24</v>
      </c>
      <c r="H400" s="357">
        <v>343.18</v>
      </c>
      <c r="I400" s="308"/>
      <c r="J400" s="309">
        <v>0.26640000000000003</v>
      </c>
      <c r="K400" s="357">
        <f t="shared" si="91"/>
        <v>0</v>
      </c>
      <c r="L400" s="362">
        <f t="shared" si="92"/>
        <v>0</v>
      </c>
      <c r="M400" s="310" t="s">
        <v>8</v>
      </c>
      <c r="N400" s="310" t="s">
        <v>7</v>
      </c>
      <c r="O400" s="310" t="s">
        <v>17</v>
      </c>
      <c r="P400" s="311">
        <v>1</v>
      </c>
      <c r="Q400" s="312">
        <f t="shared" si="88"/>
        <v>0</v>
      </c>
    </row>
    <row r="401" spans="1:17" ht="22.5">
      <c r="A401" s="354" t="s">
        <v>10</v>
      </c>
      <c r="B401" s="355" t="s">
        <v>1062</v>
      </c>
      <c r="C401" s="355" t="s">
        <v>12</v>
      </c>
      <c r="D401" s="355" t="s">
        <v>686</v>
      </c>
      <c r="E401" s="355" t="s">
        <v>687</v>
      </c>
      <c r="F401" s="356">
        <f t="shared" si="90"/>
        <v>4</v>
      </c>
      <c r="G401" s="355" t="s">
        <v>24</v>
      </c>
      <c r="H401" s="357">
        <v>416.4</v>
      </c>
      <c r="I401" s="308"/>
      <c r="J401" s="309">
        <v>0.26640000000000003</v>
      </c>
      <c r="K401" s="357">
        <f t="shared" si="91"/>
        <v>0</v>
      </c>
      <c r="L401" s="362">
        <f t="shared" si="92"/>
        <v>0</v>
      </c>
      <c r="M401" s="310" t="s">
        <v>8</v>
      </c>
      <c r="N401" s="310" t="s">
        <v>7</v>
      </c>
      <c r="O401" s="310" t="s">
        <v>17</v>
      </c>
      <c r="P401" s="311">
        <v>4</v>
      </c>
      <c r="Q401" s="312">
        <f t="shared" si="88"/>
        <v>0</v>
      </c>
    </row>
    <row r="402" spans="1:17" ht="22.5">
      <c r="A402" s="354" t="s">
        <v>10</v>
      </c>
      <c r="B402" s="355" t="s">
        <v>1063</v>
      </c>
      <c r="C402" s="355" t="s">
        <v>12</v>
      </c>
      <c r="D402" s="355" t="s">
        <v>1064</v>
      </c>
      <c r="E402" s="355" t="s">
        <v>1065</v>
      </c>
      <c r="F402" s="356">
        <f t="shared" si="90"/>
        <v>1</v>
      </c>
      <c r="G402" s="355" t="s">
        <v>24</v>
      </c>
      <c r="H402" s="357">
        <v>222.14</v>
      </c>
      <c r="I402" s="308"/>
      <c r="J402" s="309">
        <v>0.26640000000000003</v>
      </c>
      <c r="K402" s="357">
        <f t="shared" si="91"/>
        <v>0</v>
      </c>
      <c r="L402" s="362">
        <f t="shared" si="92"/>
        <v>0</v>
      </c>
      <c r="M402" s="310" t="s">
        <v>8</v>
      </c>
      <c r="N402" s="310" t="s">
        <v>7</v>
      </c>
      <c r="O402" s="310" t="s">
        <v>17</v>
      </c>
      <c r="P402" s="311">
        <v>1</v>
      </c>
      <c r="Q402" s="312">
        <f t="shared" si="88"/>
        <v>0</v>
      </c>
    </row>
    <row r="403" spans="1:17" ht="22.5">
      <c r="A403" s="354" t="s">
        <v>10</v>
      </c>
      <c r="B403" s="355" t="s">
        <v>1066</v>
      </c>
      <c r="C403" s="355" t="s">
        <v>12</v>
      </c>
      <c r="D403" s="355" t="s">
        <v>1067</v>
      </c>
      <c r="E403" s="355" t="s">
        <v>1068</v>
      </c>
      <c r="F403" s="356">
        <f t="shared" si="90"/>
        <v>2</v>
      </c>
      <c r="G403" s="355" t="s">
        <v>24</v>
      </c>
      <c r="H403" s="357">
        <v>441.33</v>
      </c>
      <c r="I403" s="308"/>
      <c r="J403" s="309">
        <v>0.26640000000000003</v>
      </c>
      <c r="K403" s="357">
        <f t="shared" si="91"/>
        <v>0</v>
      </c>
      <c r="L403" s="362">
        <f t="shared" si="92"/>
        <v>0</v>
      </c>
      <c r="M403" s="310" t="s">
        <v>8</v>
      </c>
      <c r="N403" s="310" t="s">
        <v>7</v>
      </c>
      <c r="O403" s="310" t="s">
        <v>17</v>
      </c>
      <c r="P403" s="311">
        <v>2</v>
      </c>
      <c r="Q403" s="312">
        <f t="shared" si="88"/>
        <v>0</v>
      </c>
    </row>
    <row r="404" spans="1:17" ht="22.5">
      <c r="A404" s="354" t="s">
        <v>10</v>
      </c>
      <c r="B404" s="355" t="s">
        <v>1069</v>
      </c>
      <c r="C404" s="355" t="s">
        <v>12</v>
      </c>
      <c r="D404" s="355" t="s">
        <v>1070</v>
      </c>
      <c r="E404" s="355" t="s">
        <v>1071</v>
      </c>
      <c r="F404" s="356">
        <f t="shared" si="90"/>
        <v>2</v>
      </c>
      <c r="G404" s="355" t="s">
        <v>24</v>
      </c>
      <c r="H404" s="357">
        <v>606.57000000000005</v>
      </c>
      <c r="I404" s="308"/>
      <c r="J404" s="309">
        <v>0.26640000000000003</v>
      </c>
      <c r="K404" s="357">
        <f t="shared" si="91"/>
        <v>0</v>
      </c>
      <c r="L404" s="362">
        <f t="shared" si="92"/>
        <v>0</v>
      </c>
      <c r="M404" s="310" t="s">
        <v>8</v>
      </c>
      <c r="N404" s="310" t="s">
        <v>7</v>
      </c>
      <c r="O404" s="310" t="s">
        <v>17</v>
      </c>
      <c r="P404" s="311">
        <v>2</v>
      </c>
      <c r="Q404" s="312">
        <f t="shared" si="88"/>
        <v>0</v>
      </c>
    </row>
    <row r="405" spans="1:17" ht="22.5">
      <c r="A405" s="354" t="s">
        <v>10</v>
      </c>
      <c r="B405" s="355" t="s">
        <v>1072</v>
      </c>
      <c r="C405" s="355" t="s">
        <v>26</v>
      </c>
      <c r="D405" s="355" t="s">
        <v>1033</v>
      </c>
      <c r="E405" s="355" t="s">
        <v>1073</v>
      </c>
      <c r="F405" s="356">
        <f t="shared" si="90"/>
        <v>2</v>
      </c>
      <c r="G405" s="355" t="s">
        <v>24</v>
      </c>
      <c r="H405" s="357">
        <v>213.02</v>
      </c>
      <c r="I405" s="308"/>
      <c r="J405" s="309">
        <v>0.26640000000000003</v>
      </c>
      <c r="K405" s="357">
        <f t="shared" si="91"/>
        <v>0</v>
      </c>
      <c r="L405" s="362">
        <f t="shared" si="92"/>
        <v>0</v>
      </c>
      <c r="M405" s="310" t="s">
        <v>8</v>
      </c>
      <c r="N405" s="310" t="s">
        <v>7</v>
      </c>
      <c r="O405" s="310" t="s">
        <v>17</v>
      </c>
      <c r="P405" s="311">
        <v>2</v>
      </c>
      <c r="Q405" s="312">
        <f t="shared" si="88"/>
        <v>0</v>
      </c>
    </row>
    <row r="406" spans="1:17" ht="22.5">
      <c r="A406" s="354" t="s">
        <v>10</v>
      </c>
      <c r="B406" s="355" t="s">
        <v>1074</v>
      </c>
      <c r="C406" s="355" t="s">
        <v>12</v>
      </c>
      <c r="D406" s="355" t="s">
        <v>1075</v>
      </c>
      <c r="E406" s="355" t="s">
        <v>1076</v>
      </c>
      <c r="F406" s="356">
        <f t="shared" si="90"/>
        <v>1</v>
      </c>
      <c r="G406" s="355" t="s">
        <v>24</v>
      </c>
      <c r="H406" s="357">
        <v>164.37</v>
      </c>
      <c r="I406" s="308"/>
      <c r="J406" s="309">
        <v>0.26640000000000003</v>
      </c>
      <c r="K406" s="357">
        <f t="shared" si="91"/>
        <v>0</v>
      </c>
      <c r="L406" s="362">
        <f t="shared" si="92"/>
        <v>0</v>
      </c>
      <c r="M406" s="310" t="s">
        <v>8</v>
      </c>
      <c r="N406" s="310" t="s">
        <v>7</v>
      </c>
      <c r="O406" s="310" t="s">
        <v>17</v>
      </c>
      <c r="P406" s="311">
        <v>1</v>
      </c>
      <c r="Q406" s="312">
        <f t="shared" si="88"/>
        <v>0</v>
      </c>
    </row>
    <row r="407" spans="1:17" ht="22.5">
      <c r="A407" s="354" t="s">
        <v>10</v>
      </c>
      <c r="B407" s="355" t="s">
        <v>1077</v>
      </c>
      <c r="C407" s="355" t="s">
        <v>12</v>
      </c>
      <c r="D407" s="355" t="s">
        <v>1012</v>
      </c>
      <c r="E407" s="355" t="s">
        <v>1013</v>
      </c>
      <c r="F407" s="356">
        <f t="shared" si="90"/>
        <v>2</v>
      </c>
      <c r="G407" s="355" t="s">
        <v>24</v>
      </c>
      <c r="H407" s="357">
        <v>72.569999999999993</v>
      </c>
      <c r="I407" s="308"/>
      <c r="J407" s="309">
        <v>0.26640000000000003</v>
      </c>
      <c r="K407" s="357">
        <f t="shared" si="91"/>
        <v>0</v>
      </c>
      <c r="L407" s="362">
        <f t="shared" si="92"/>
        <v>0</v>
      </c>
      <c r="M407" s="310" t="s">
        <v>8</v>
      </c>
      <c r="N407" s="310" t="s">
        <v>7</v>
      </c>
      <c r="O407" s="310" t="s">
        <v>17</v>
      </c>
      <c r="P407" s="311">
        <v>2</v>
      </c>
      <c r="Q407" s="312">
        <f t="shared" si="88"/>
        <v>0</v>
      </c>
    </row>
    <row r="408" spans="1:17" ht="11.25">
      <c r="A408" s="354" t="s">
        <v>10</v>
      </c>
      <c r="B408" s="355" t="s">
        <v>1078</v>
      </c>
      <c r="C408" s="355" t="s">
        <v>26</v>
      </c>
      <c r="D408" s="355" t="s">
        <v>1079</v>
      </c>
      <c r="E408" s="355" t="s">
        <v>1080</v>
      </c>
      <c r="F408" s="356">
        <f t="shared" si="90"/>
        <v>2</v>
      </c>
      <c r="G408" s="355" t="s">
        <v>24</v>
      </c>
      <c r="H408" s="357">
        <v>3823.8</v>
      </c>
      <c r="I408" s="308"/>
      <c r="J408" s="309">
        <v>0.26640000000000003</v>
      </c>
      <c r="K408" s="357">
        <f t="shared" si="91"/>
        <v>0</v>
      </c>
      <c r="L408" s="362">
        <f t="shared" si="92"/>
        <v>0</v>
      </c>
      <c r="M408" s="310" t="s">
        <v>8</v>
      </c>
      <c r="N408" s="310" t="s">
        <v>7</v>
      </c>
      <c r="O408" s="310" t="s">
        <v>17</v>
      </c>
      <c r="P408" s="311">
        <v>2</v>
      </c>
      <c r="Q408" s="312">
        <f t="shared" si="88"/>
        <v>0</v>
      </c>
    </row>
    <row r="409" spans="1:17" ht="11.25">
      <c r="A409" s="354" t="s">
        <v>10</v>
      </c>
      <c r="B409" s="355" t="s">
        <v>1081</v>
      </c>
      <c r="C409" s="355" t="s">
        <v>26</v>
      </c>
      <c r="D409" s="355" t="s">
        <v>1082</v>
      </c>
      <c r="E409" s="355" t="s">
        <v>1083</v>
      </c>
      <c r="F409" s="356">
        <f t="shared" si="90"/>
        <v>1</v>
      </c>
      <c r="G409" s="355" t="s">
        <v>24</v>
      </c>
      <c r="H409" s="357">
        <v>489.46</v>
      </c>
      <c r="I409" s="308"/>
      <c r="J409" s="309">
        <v>0.26640000000000003</v>
      </c>
      <c r="K409" s="357">
        <f t="shared" si="91"/>
        <v>0</v>
      </c>
      <c r="L409" s="362">
        <f t="shared" si="92"/>
        <v>0</v>
      </c>
      <c r="M409" s="310" t="s">
        <v>8</v>
      </c>
      <c r="N409" s="310" t="s">
        <v>7</v>
      </c>
      <c r="O409" s="310" t="s">
        <v>17</v>
      </c>
      <c r="P409" s="311">
        <v>1</v>
      </c>
      <c r="Q409" s="312">
        <f t="shared" si="88"/>
        <v>0</v>
      </c>
    </row>
    <row r="410" spans="1:17" ht="11.25">
      <c r="A410" s="354" t="s">
        <v>10</v>
      </c>
      <c r="B410" s="355" t="s">
        <v>1084</v>
      </c>
      <c r="C410" s="355" t="s">
        <v>26</v>
      </c>
      <c r="D410" s="355" t="s">
        <v>1085</v>
      </c>
      <c r="E410" s="355" t="s">
        <v>1086</v>
      </c>
      <c r="F410" s="356">
        <f t="shared" si="90"/>
        <v>1</v>
      </c>
      <c r="G410" s="355" t="s">
        <v>24</v>
      </c>
      <c r="H410" s="357">
        <v>556.98</v>
      </c>
      <c r="I410" s="308"/>
      <c r="J410" s="309">
        <v>0.26640000000000003</v>
      </c>
      <c r="K410" s="357">
        <f t="shared" si="91"/>
        <v>0</v>
      </c>
      <c r="L410" s="362">
        <f t="shared" si="92"/>
        <v>0</v>
      </c>
      <c r="M410" s="310" t="s">
        <v>8</v>
      </c>
      <c r="N410" s="310" t="s">
        <v>7</v>
      </c>
      <c r="O410" s="310" t="s">
        <v>17</v>
      </c>
      <c r="P410" s="311">
        <v>1</v>
      </c>
      <c r="Q410" s="312">
        <f t="shared" si="88"/>
        <v>0</v>
      </c>
    </row>
    <row r="411" spans="1:17" ht="11.25">
      <c r="A411" s="354" t="s">
        <v>10</v>
      </c>
      <c r="B411" s="355" t="s">
        <v>1087</v>
      </c>
      <c r="C411" s="355" t="s">
        <v>26</v>
      </c>
      <c r="D411" s="355" t="s">
        <v>1088</v>
      </c>
      <c r="E411" s="355" t="s">
        <v>1089</v>
      </c>
      <c r="F411" s="356">
        <f t="shared" si="90"/>
        <v>1</v>
      </c>
      <c r="G411" s="355" t="s">
        <v>24</v>
      </c>
      <c r="H411" s="357">
        <v>2805.19</v>
      </c>
      <c r="I411" s="308"/>
      <c r="J411" s="309">
        <v>0.26640000000000003</v>
      </c>
      <c r="K411" s="357">
        <f t="shared" si="91"/>
        <v>0</v>
      </c>
      <c r="L411" s="362">
        <f t="shared" si="92"/>
        <v>0</v>
      </c>
      <c r="M411" s="310" t="s">
        <v>8</v>
      </c>
      <c r="N411" s="310" t="s">
        <v>7</v>
      </c>
      <c r="O411" s="310" t="s">
        <v>17</v>
      </c>
      <c r="P411" s="311">
        <v>1</v>
      </c>
      <c r="Q411" s="312">
        <f t="shared" si="88"/>
        <v>0</v>
      </c>
    </row>
    <row r="412" spans="1:17" ht="22.5">
      <c r="A412" s="354" t="s">
        <v>10</v>
      </c>
      <c r="B412" s="355" t="s">
        <v>1090</v>
      </c>
      <c r="C412" s="355" t="s">
        <v>12</v>
      </c>
      <c r="D412" s="355" t="s">
        <v>1091</v>
      </c>
      <c r="E412" s="355" t="s">
        <v>1092</v>
      </c>
      <c r="F412" s="356">
        <f t="shared" si="90"/>
        <v>1</v>
      </c>
      <c r="G412" s="355" t="s">
        <v>24</v>
      </c>
      <c r="H412" s="357">
        <v>999.97</v>
      </c>
      <c r="I412" s="308"/>
      <c r="J412" s="309">
        <v>0.26640000000000003</v>
      </c>
      <c r="K412" s="357">
        <f t="shared" si="91"/>
        <v>0</v>
      </c>
      <c r="L412" s="362">
        <f t="shared" si="92"/>
        <v>0</v>
      </c>
      <c r="M412" s="310" t="s">
        <v>8</v>
      </c>
      <c r="N412" s="310" t="s">
        <v>7</v>
      </c>
      <c r="O412" s="310" t="s">
        <v>17</v>
      </c>
      <c r="P412" s="311">
        <v>1</v>
      </c>
      <c r="Q412" s="312">
        <f t="shared" si="88"/>
        <v>0</v>
      </c>
    </row>
    <row r="413" spans="1:17" ht="22.5">
      <c r="A413" s="350" t="s">
        <v>6</v>
      </c>
      <c r="B413" s="351" t="s">
        <v>342</v>
      </c>
      <c r="C413" s="351" t="s">
        <v>8</v>
      </c>
      <c r="D413" s="351" t="s">
        <v>8</v>
      </c>
      <c r="E413" s="351" t="s">
        <v>776</v>
      </c>
      <c r="F413" s="351" t="s">
        <v>8</v>
      </c>
      <c r="G413" s="351" t="s">
        <v>8</v>
      </c>
      <c r="H413" s="351" t="s">
        <v>8</v>
      </c>
      <c r="I413" s="304"/>
      <c r="J413" s="309">
        <v>0.26640000000000003</v>
      </c>
      <c r="K413" s="351" t="s">
        <v>8</v>
      </c>
      <c r="L413" s="361">
        <f>ROUND(L414,2)+ROUND(L415,2)+ROUND(L416,2)+ROUND(L417,2)+ROUND(L418,2)+ROUND(L419,2)+ROUND(L420,2)+ROUND(L421,2)+ROUND(L422,2)+ROUND(L423,2)+ROUND(L424,2)+ROUND(L425,2)+ROUND(L426,2)+ROUND(L427,2)+ROUND(L428,2)+ROUND(L429,2)+ROUND(L430,2)+ROUND(L431,2)+ROUND(L432,2)+ROUND(L433,2)+ROUND(L434,2)+ROUND(L435,2)+ROUND(L436,2)+ROUND(L437,2)+ROUND(L438,2)+ROUND(L439,2)+ROUND(L440,2)+ROUND(L441,2)+ROUND(L442,2)+ROUND(L443,2)+ROUND(L444,2)+ROUND(L445,2)+ROUND(L446,2)+ROUND(L447,2)+ROUND(L448,2)</f>
        <v>0</v>
      </c>
      <c r="M413" s="305" t="s">
        <v>8</v>
      </c>
      <c r="N413" s="305" t="s">
        <v>8</v>
      </c>
      <c r="O413" s="305" t="s">
        <v>8</v>
      </c>
      <c r="P413" s="314" t="str">
        <f t="shared" si="89"/>
        <v/>
      </c>
      <c r="Q413" s="312"/>
    </row>
    <row r="414" spans="1:17" ht="22.5">
      <c r="A414" s="354" t="s">
        <v>10</v>
      </c>
      <c r="B414" s="355" t="s">
        <v>1093</v>
      </c>
      <c r="C414" s="355" t="s">
        <v>12</v>
      </c>
      <c r="D414" s="355" t="s">
        <v>1094</v>
      </c>
      <c r="E414" s="355" t="s">
        <v>1095</v>
      </c>
      <c r="F414" s="356">
        <f t="shared" ref="F414:F448" si="93">P414</f>
        <v>16</v>
      </c>
      <c r="G414" s="355" t="s">
        <v>24</v>
      </c>
      <c r="H414" s="357">
        <v>23.98</v>
      </c>
      <c r="I414" s="308"/>
      <c r="J414" s="309">
        <v>0.26640000000000003</v>
      </c>
      <c r="K414" s="357">
        <f t="shared" ref="K414:K448" si="94">ROUND(I414,2)+(ROUND(I414,2)*J414)</f>
        <v>0</v>
      </c>
      <c r="L414" s="362">
        <f t="shared" ref="L414:L448" si="95">ROUND(Q414,2)</f>
        <v>0</v>
      </c>
      <c r="M414" s="310" t="s">
        <v>8</v>
      </c>
      <c r="N414" s="310" t="s">
        <v>7</v>
      </c>
      <c r="O414" s="310" t="s">
        <v>17</v>
      </c>
      <c r="P414" s="311">
        <v>16</v>
      </c>
      <c r="Q414" s="312">
        <f t="shared" si="88"/>
        <v>0</v>
      </c>
    </row>
    <row r="415" spans="1:17" ht="33.75">
      <c r="A415" s="354" t="s">
        <v>10</v>
      </c>
      <c r="B415" s="355" t="s">
        <v>1096</v>
      </c>
      <c r="C415" s="355" t="s">
        <v>26</v>
      </c>
      <c r="D415" s="355" t="s">
        <v>1097</v>
      </c>
      <c r="E415" s="355" t="s">
        <v>1098</v>
      </c>
      <c r="F415" s="356">
        <f t="shared" si="93"/>
        <v>5</v>
      </c>
      <c r="G415" s="355" t="s">
        <v>24</v>
      </c>
      <c r="H415" s="357">
        <v>82.11</v>
      </c>
      <c r="I415" s="308"/>
      <c r="J415" s="309">
        <v>0.26640000000000003</v>
      </c>
      <c r="K415" s="357">
        <f t="shared" si="94"/>
        <v>0</v>
      </c>
      <c r="L415" s="362">
        <f t="shared" si="95"/>
        <v>0</v>
      </c>
      <c r="M415" s="310" t="s">
        <v>8</v>
      </c>
      <c r="N415" s="310" t="s">
        <v>7</v>
      </c>
      <c r="O415" s="310" t="s">
        <v>17</v>
      </c>
      <c r="P415" s="311">
        <v>5</v>
      </c>
      <c r="Q415" s="312">
        <f t="shared" si="88"/>
        <v>0</v>
      </c>
    </row>
    <row r="416" spans="1:17" ht="33.75">
      <c r="A416" s="354" t="s">
        <v>10</v>
      </c>
      <c r="B416" s="355" t="s">
        <v>1099</v>
      </c>
      <c r="C416" s="355" t="s">
        <v>12</v>
      </c>
      <c r="D416" s="355" t="s">
        <v>1100</v>
      </c>
      <c r="E416" s="355" t="s">
        <v>1101</v>
      </c>
      <c r="F416" s="356">
        <f t="shared" si="93"/>
        <v>22</v>
      </c>
      <c r="G416" s="355" t="s">
        <v>24</v>
      </c>
      <c r="H416" s="357">
        <v>129.34</v>
      </c>
      <c r="I416" s="308"/>
      <c r="J416" s="309">
        <v>0.26640000000000003</v>
      </c>
      <c r="K416" s="357">
        <f t="shared" si="94"/>
        <v>0</v>
      </c>
      <c r="L416" s="362">
        <f t="shared" si="95"/>
        <v>0</v>
      </c>
      <c r="M416" s="310" t="s">
        <v>8</v>
      </c>
      <c r="N416" s="310" t="s">
        <v>7</v>
      </c>
      <c r="O416" s="310" t="s">
        <v>17</v>
      </c>
      <c r="P416" s="311">
        <v>22</v>
      </c>
      <c r="Q416" s="312">
        <f t="shared" si="88"/>
        <v>0</v>
      </c>
    </row>
    <row r="417" spans="1:17" ht="33.75">
      <c r="A417" s="354" t="s">
        <v>10</v>
      </c>
      <c r="B417" s="355" t="s">
        <v>1102</v>
      </c>
      <c r="C417" s="355" t="s">
        <v>12</v>
      </c>
      <c r="D417" s="355" t="s">
        <v>1103</v>
      </c>
      <c r="E417" s="355" t="s">
        <v>1104</v>
      </c>
      <c r="F417" s="356">
        <f t="shared" si="93"/>
        <v>9</v>
      </c>
      <c r="G417" s="355" t="s">
        <v>24</v>
      </c>
      <c r="H417" s="357">
        <v>175.99</v>
      </c>
      <c r="I417" s="308"/>
      <c r="J417" s="309">
        <v>0.26640000000000003</v>
      </c>
      <c r="K417" s="357">
        <f t="shared" si="94"/>
        <v>0</v>
      </c>
      <c r="L417" s="362">
        <f t="shared" si="95"/>
        <v>0</v>
      </c>
      <c r="M417" s="310" t="s">
        <v>8</v>
      </c>
      <c r="N417" s="310" t="s">
        <v>7</v>
      </c>
      <c r="O417" s="310" t="s">
        <v>17</v>
      </c>
      <c r="P417" s="311">
        <v>9</v>
      </c>
      <c r="Q417" s="312">
        <f t="shared" si="88"/>
        <v>0</v>
      </c>
    </row>
    <row r="418" spans="1:17" ht="33.75">
      <c r="A418" s="354" t="s">
        <v>10</v>
      </c>
      <c r="B418" s="355" t="s">
        <v>1105</v>
      </c>
      <c r="C418" s="355" t="s">
        <v>26</v>
      </c>
      <c r="D418" s="355" t="s">
        <v>1106</v>
      </c>
      <c r="E418" s="355" t="s">
        <v>1107</v>
      </c>
      <c r="F418" s="356">
        <f t="shared" si="93"/>
        <v>5</v>
      </c>
      <c r="G418" s="355" t="s">
        <v>24</v>
      </c>
      <c r="H418" s="357">
        <v>37.229999999999997</v>
      </c>
      <c r="I418" s="308"/>
      <c r="J418" s="309">
        <v>0.26640000000000003</v>
      </c>
      <c r="K418" s="357">
        <f t="shared" si="94"/>
        <v>0</v>
      </c>
      <c r="L418" s="362">
        <f t="shared" si="95"/>
        <v>0</v>
      </c>
      <c r="M418" s="310" t="s">
        <v>8</v>
      </c>
      <c r="N418" s="310" t="s">
        <v>7</v>
      </c>
      <c r="O418" s="310" t="s">
        <v>17</v>
      </c>
      <c r="P418" s="311">
        <v>5</v>
      </c>
      <c r="Q418" s="312">
        <f t="shared" si="88"/>
        <v>0</v>
      </c>
    </row>
    <row r="419" spans="1:17" ht="33.75">
      <c r="A419" s="354" t="s">
        <v>10</v>
      </c>
      <c r="B419" s="355" t="s">
        <v>1108</v>
      </c>
      <c r="C419" s="355" t="s">
        <v>12</v>
      </c>
      <c r="D419" s="355" t="s">
        <v>1109</v>
      </c>
      <c r="E419" s="355" t="s">
        <v>1110</v>
      </c>
      <c r="F419" s="356">
        <f t="shared" si="93"/>
        <v>1.05</v>
      </c>
      <c r="G419" s="355" t="s">
        <v>31</v>
      </c>
      <c r="H419" s="357">
        <v>65.23</v>
      </c>
      <c r="I419" s="308"/>
      <c r="J419" s="309">
        <v>0.26640000000000003</v>
      </c>
      <c r="K419" s="357">
        <f t="shared" si="94"/>
        <v>0</v>
      </c>
      <c r="L419" s="362">
        <f t="shared" si="95"/>
        <v>0</v>
      </c>
      <c r="M419" s="310" t="s">
        <v>8</v>
      </c>
      <c r="N419" s="310" t="s">
        <v>7</v>
      </c>
      <c r="O419" s="310" t="s">
        <v>17</v>
      </c>
      <c r="P419" s="311">
        <v>1.05</v>
      </c>
      <c r="Q419" s="312">
        <f t="shared" si="88"/>
        <v>0</v>
      </c>
    </row>
    <row r="420" spans="1:17" ht="33.75">
      <c r="A420" s="354" t="s">
        <v>10</v>
      </c>
      <c r="B420" s="355" t="s">
        <v>1111</v>
      </c>
      <c r="C420" s="355" t="s">
        <v>12</v>
      </c>
      <c r="D420" s="355" t="s">
        <v>1112</v>
      </c>
      <c r="E420" s="355" t="s">
        <v>1113</v>
      </c>
      <c r="F420" s="356">
        <f t="shared" si="93"/>
        <v>0.23</v>
      </c>
      <c r="G420" s="355" t="s">
        <v>31</v>
      </c>
      <c r="H420" s="357">
        <v>80.89</v>
      </c>
      <c r="I420" s="308"/>
      <c r="J420" s="309">
        <v>0.26640000000000003</v>
      </c>
      <c r="K420" s="357">
        <f t="shared" si="94"/>
        <v>0</v>
      </c>
      <c r="L420" s="362">
        <f t="shared" si="95"/>
        <v>0</v>
      </c>
      <c r="M420" s="310" t="s">
        <v>8</v>
      </c>
      <c r="N420" s="310" t="s">
        <v>7</v>
      </c>
      <c r="O420" s="310" t="s">
        <v>17</v>
      </c>
      <c r="P420" s="311">
        <v>0.23</v>
      </c>
      <c r="Q420" s="312">
        <f t="shared" si="88"/>
        <v>0</v>
      </c>
    </row>
    <row r="421" spans="1:17" ht="33.75">
      <c r="A421" s="354" t="s">
        <v>10</v>
      </c>
      <c r="B421" s="355" t="s">
        <v>1114</v>
      </c>
      <c r="C421" s="355" t="s">
        <v>12</v>
      </c>
      <c r="D421" s="355" t="s">
        <v>1115</v>
      </c>
      <c r="E421" s="355" t="s">
        <v>1116</v>
      </c>
      <c r="F421" s="356">
        <f t="shared" si="93"/>
        <v>1.52</v>
      </c>
      <c r="G421" s="355" t="s">
        <v>31</v>
      </c>
      <c r="H421" s="357">
        <v>93.35</v>
      </c>
      <c r="I421" s="308"/>
      <c r="J421" s="309">
        <v>0.26640000000000003</v>
      </c>
      <c r="K421" s="357">
        <f t="shared" si="94"/>
        <v>0</v>
      </c>
      <c r="L421" s="362">
        <f t="shared" si="95"/>
        <v>0</v>
      </c>
      <c r="M421" s="310" t="s">
        <v>8</v>
      </c>
      <c r="N421" s="310" t="s">
        <v>7</v>
      </c>
      <c r="O421" s="310" t="s">
        <v>17</v>
      </c>
      <c r="P421" s="311">
        <v>1.52</v>
      </c>
      <c r="Q421" s="312">
        <f t="shared" si="88"/>
        <v>0</v>
      </c>
    </row>
    <row r="422" spans="1:17" ht="33.75">
      <c r="A422" s="354" t="s">
        <v>10</v>
      </c>
      <c r="B422" s="355" t="s">
        <v>1117</v>
      </c>
      <c r="C422" s="355" t="s">
        <v>12</v>
      </c>
      <c r="D422" s="355" t="s">
        <v>1118</v>
      </c>
      <c r="E422" s="355" t="s">
        <v>1119</v>
      </c>
      <c r="F422" s="356">
        <f t="shared" si="93"/>
        <v>0.35</v>
      </c>
      <c r="G422" s="355" t="s">
        <v>31</v>
      </c>
      <c r="H422" s="357">
        <v>131.41999999999999</v>
      </c>
      <c r="I422" s="308"/>
      <c r="J422" s="309">
        <v>0.26640000000000003</v>
      </c>
      <c r="K422" s="357">
        <f t="shared" si="94"/>
        <v>0</v>
      </c>
      <c r="L422" s="362">
        <f t="shared" si="95"/>
        <v>0</v>
      </c>
      <c r="M422" s="310" t="s">
        <v>8</v>
      </c>
      <c r="N422" s="310" t="s">
        <v>7</v>
      </c>
      <c r="O422" s="310" t="s">
        <v>17</v>
      </c>
      <c r="P422" s="311">
        <v>0.35</v>
      </c>
      <c r="Q422" s="312">
        <f t="shared" si="88"/>
        <v>0</v>
      </c>
    </row>
    <row r="423" spans="1:17" ht="33.75">
      <c r="A423" s="354" t="s">
        <v>10</v>
      </c>
      <c r="B423" s="355" t="s">
        <v>1120</v>
      </c>
      <c r="C423" s="355" t="s">
        <v>12</v>
      </c>
      <c r="D423" s="355" t="s">
        <v>1121</v>
      </c>
      <c r="E423" s="355" t="s">
        <v>1122</v>
      </c>
      <c r="F423" s="356">
        <f t="shared" si="93"/>
        <v>96.2</v>
      </c>
      <c r="G423" s="355" t="s">
        <v>31</v>
      </c>
      <c r="H423" s="357">
        <v>162.02000000000001</v>
      </c>
      <c r="I423" s="308"/>
      <c r="J423" s="309">
        <v>0.26640000000000003</v>
      </c>
      <c r="K423" s="357">
        <f t="shared" si="94"/>
        <v>0</v>
      </c>
      <c r="L423" s="362">
        <f t="shared" si="95"/>
        <v>0</v>
      </c>
      <c r="M423" s="310" t="s">
        <v>8</v>
      </c>
      <c r="N423" s="310" t="s">
        <v>7</v>
      </c>
      <c r="O423" s="310" t="s">
        <v>17</v>
      </c>
      <c r="P423" s="311">
        <v>96.2</v>
      </c>
      <c r="Q423" s="312">
        <f t="shared" si="88"/>
        <v>0</v>
      </c>
    </row>
    <row r="424" spans="1:17" ht="33.75">
      <c r="A424" s="354" t="s">
        <v>10</v>
      </c>
      <c r="B424" s="355" t="s">
        <v>1123</v>
      </c>
      <c r="C424" s="355" t="s">
        <v>12</v>
      </c>
      <c r="D424" s="355" t="s">
        <v>1124</v>
      </c>
      <c r="E424" s="355" t="s">
        <v>1125</v>
      </c>
      <c r="F424" s="356">
        <f t="shared" si="93"/>
        <v>8.1999999999999993</v>
      </c>
      <c r="G424" s="355" t="s">
        <v>31</v>
      </c>
      <c r="H424" s="357">
        <v>215.38</v>
      </c>
      <c r="I424" s="308"/>
      <c r="J424" s="309">
        <v>0.26640000000000003</v>
      </c>
      <c r="K424" s="357">
        <f t="shared" si="94"/>
        <v>0</v>
      </c>
      <c r="L424" s="362">
        <f t="shared" si="95"/>
        <v>0</v>
      </c>
      <c r="M424" s="310" t="s">
        <v>8</v>
      </c>
      <c r="N424" s="310" t="s">
        <v>7</v>
      </c>
      <c r="O424" s="310" t="s">
        <v>17</v>
      </c>
      <c r="P424" s="311">
        <v>8.1999999999999993</v>
      </c>
      <c r="Q424" s="312">
        <f t="shared" si="88"/>
        <v>0</v>
      </c>
    </row>
    <row r="425" spans="1:17" ht="22.5">
      <c r="A425" s="354" t="s">
        <v>10</v>
      </c>
      <c r="B425" s="355" t="s">
        <v>1126</v>
      </c>
      <c r="C425" s="355" t="s">
        <v>12</v>
      </c>
      <c r="D425" s="355" t="s">
        <v>1127</v>
      </c>
      <c r="E425" s="355" t="s">
        <v>1128</v>
      </c>
      <c r="F425" s="356">
        <f t="shared" si="93"/>
        <v>5</v>
      </c>
      <c r="G425" s="355" t="s">
        <v>24</v>
      </c>
      <c r="H425" s="357">
        <v>54.23</v>
      </c>
      <c r="I425" s="308"/>
      <c r="J425" s="309">
        <v>0.26640000000000003</v>
      </c>
      <c r="K425" s="357">
        <f t="shared" si="94"/>
        <v>0</v>
      </c>
      <c r="L425" s="362">
        <f t="shared" si="95"/>
        <v>0</v>
      </c>
      <c r="M425" s="310" t="s">
        <v>8</v>
      </c>
      <c r="N425" s="310" t="s">
        <v>7</v>
      </c>
      <c r="O425" s="310" t="s">
        <v>17</v>
      </c>
      <c r="P425" s="311">
        <v>5</v>
      </c>
      <c r="Q425" s="312">
        <f t="shared" si="88"/>
        <v>0</v>
      </c>
    </row>
    <row r="426" spans="1:17" ht="33.75">
      <c r="A426" s="354" t="s">
        <v>10</v>
      </c>
      <c r="B426" s="355" t="s">
        <v>1129</v>
      </c>
      <c r="C426" s="355" t="s">
        <v>26</v>
      </c>
      <c r="D426" s="355" t="s">
        <v>3329</v>
      </c>
      <c r="E426" s="355" t="s">
        <v>3327</v>
      </c>
      <c r="F426" s="356">
        <f t="shared" si="93"/>
        <v>9</v>
      </c>
      <c r="G426" s="355" t="s">
        <v>24</v>
      </c>
      <c r="H426" s="357">
        <f>'COMPOSIÇÕES PRÓPRIAS'!G2855</f>
        <v>76.919999999999987</v>
      </c>
      <c r="I426" s="308"/>
      <c r="J426" s="309">
        <v>0.26640000000000003</v>
      </c>
      <c r="K426" s="357">
        <f t="shared" si="94"/>
        <v>0</v>
      </c>
      <c r="L426" s="362">
        <f t="shared" si="95"/>
        <v>0</v>
      </c>
      <c r="M426" s="310" t="s">
        <v>8</v>
      </c>
      <c r="N426" s="310" t="s">
        <v>7</v>
      </c>
      <c r="O426" s="310" t="s">
        <v>17</v>
      </c>
      <c r="P426" s="311">
        <v>9</v>
      </c>
      <c r="Q426" s="312">
        <f t="shared" si="88"/>
        <v>0</v>
      </c>
    </row>
    <row r="427" spans="1:17" ht="22.5">
      <c r="A427" s="354" t="s">
        <v>10</v>
      </c>
      <c r="B427" s="355" t="s">
        <v>1130</v>
      </c>
      <c r="C427" s="355" t="s">
        <v>12</v>
      </c>
      <c r="D427" s="355" t="s">
        <v>1131</v>
      </c>
      <c r="E427" s="355" t="s">
        <v>1132</v>
      </c>
      <c r="F427" s="356">
        <f t="shared" si="93"/>
        <v>5</v>
      </c>
      <c r="G427" s="355" t="s">
        <v>24</v>
      </c>
      <c r="H427" s="357">
        <v>22.98</v>
      </c>
      <c r="I427" s="308"/>
      <c r="J427" s="309">
        <v>0.26640000000000003</v>
      </c>
      <c r="K427" s="357">
        <f t="shared" si="94"/>
        <v>0</v>
      </c>
      <c r="L427" s="362">
        <f t="shared" si="95"/>
        <v>0</v>
      </c>
      <c r="M427" s="310" t="s">
        <v>8</v>
      </c>
      <c r="N427" s="310" t="s">
        <v>7</v>
      </c>
      <c r="O427" s="310" t="s">
        <v>17</v>
      </c>
      <c r="P427" s="311">
        <v>5</v>
      </c>
      <c r="Q427" s="312">
        <f t="shared" si="88"/>
        <v>0</v>
      </c>
    </row>
    <row r="428" spans="1:17" ht="22.5">
      <c r="A428" s="354" t="s">
        <v>10</v>
      </c>
      <c r="B428" s="355" t="s">
        <v>1133</v>
      </c>
      <c r="C428" s="355" t="s">
        <v>12</v>
      </c>
      <c r="D428" s="355" t="s">
        <v>1134</v>
      </c>
      <c r="E428" s="355" t="s">
        <v>1135</v>
      </c>
      <c r="F428" s="356">
        <f t="shared" si="93"/>
        <v>5</v>
      </c>
      <c r="G428" s="355" t="s">
        <v>24</v>
      </c>
      <c r="H428" s="357">
        <v>55.21</v>
      </c>
      <c r="I428" s="308"/>
      <c r="J428" s="309">
        <v>0.26640000000000003</v>
      </c>
      <c r="K428" s="357">
        <f t="shared" si="94"/>
        <v>0</v>
      </c>
      <c r="L428" s="362">
        <f t="shared" si="95"/>
        <v>0</v>
      </c>
      <c r="M428" s="310" t="s">
        <v>8</v>
      </c>
      <c r="N428" s="310" t="s">
        <v>7</v>
      </c>
      <c r="O428" s="310" t="s">
        <v>17</v>
      </c>
      <c r="P428" s="311">
        <v>5</v>
      </c>
      <c r="Q428" s="312">
        <f t="shared" si="88"/>
        <v>0</v>
      </c>
    </row>
    <row r="429" spans="1:17" ht="11.25">
      <c r="A429" s="354" t="s">
        <v>10</v>
      </c>
      <c r="B429" s="355" t="s">
        <v>1136</v>
      </c>
      <c r="C429" s="355" t="s">
        <v>26</v>
      </c>
      <c r="D429" s="355" t="s">
        <v>1137</v>
      </c>
      <c r="E429" s="355" t="s">
        <v>1138</v>
      </c>
      <c r="F429" s="356">
        <f t="shared" si="93"/>
        <v>5</v>
      </c>
      <c r="G429" s="355" t="s">
        <v>24</v>
      </c>
      <c r="H429" s="357">
        <v>20.57</v>
      </c>
      <c r="I429" s="308"/>
      <c r="J429" s="309">
        <v>0.26640000000000003</v>
      </c>
      <c r="K429" s="357">
        <f t="shared" si="94"/>
        <v>0</v>
      </c>
      <c r="L429" s="362">
        <f t="shared" si="95"/>
        <v>0</v>
      </c>
      <c r="M429" s="310" t="s">
        <v>8</v>
      </c>
      <c r="N429" s="310" t="s">
        <v>7</v>
      </c>
      <c r="O429" s="310" t="s">
        <v>17</v>
      </c>
      <c r="P429" s="311">
        <v>5</v>
      </c>
      <c r="Q429" s="312">
        <f t="shared" si="88"/>
        <v>0</v>
      </c>
    </row>
    <row r="430" spans="1:17" ht="33.75">
      <c r="A430" s="354" t="s">
        <v>10</v>
      </c>
      <c r="B430" s="355" t="s">
        <v>1139</v>
      </c>
      <c r="C430" s="355" t="s">
        <v>12</v>
      </c>
      <c r="D430" s="355" t="s">
        <v>1140</v>
      </c>
      <c r="E430" s="355" t="s">
        <v>1141</v>
      </c>
      <c r="F430" s="356">
        <f t="shared" si="93"/>
        <v>1</v>
      </c>
      <c r="G430" s="355" t="s">
        <v>24</v>
      </c>
      <c r="H430" s="357">
        <v>48.02</v>
      </c>
      <c r="I430" s="308"/>
      <c r="J430" s="309">
        <v>0.26640000000000003</v>
      </c>
      <c r="K430" s="357">
        <f t="shared" si="94"/>
        <v>0</v>
      </c>
      <c r="L430" s="362">
        <f t="shared" si="95"/>
        <v>0</v>
      </c>
      <c r="M430" s="310" t="s">
        <v>8</v>
      </c>
      <c r="N430" s="310" t="s">
        <v>7</v>
      </c>
      <c r="O430" s="310" t="s">
        <v>17</v>
      </c>
      <c r="P430" s="311">
        <v>1</v>
      </c>
      <c r="Q430" s="312">
        <f t="shared" si="88"/>
        <v>0</v>
      </c>
    </row>
    <row r="431" spans="1:17" ht="22.5">
      <c r="A431" s="354" t="s">
        <v>10</v>
      </c>
      <c r="B431" s="355" t="s">
        <v>1142</v>
      </c>
      <c r="C431" s="355" t="s">
        <v>26</v>
      </c>
      <c r="D431" s="355" t="s">
        <v>1143</v>
      </c>
      <c r="E431" s="355" t="s">
        <v>1144</v>
      </c>
      <c r="F431" s="356">
        <f t="shared" si="93"/>
        <v>2</v>
      </c>
      <c r="G431" s="355" t="s">
        <v>24</v>
      </c>
      <c r="H431" s="357">
        <v>67.11</v>
      </c>
      <c r="I431" s="308"/>
      <c r="J431" s="309">
        <v>0.26640000000000003</v>
      </c>
      <c r="K431" s="357">
        <f t="shared" si="94"/>
        <v>0</v>
      </c>
      <c r="L431" s="362">
        <f t="shared" si="95"/>
        <v>0</v>
      </c>
      <c r="M431" s="310" t="s">
        <v>8</v>
      </c>
      <c r="N431" s="310" t="s">
        <v>7</v>
      </c>
      <c r="O431" s="310" t="s">
        <v>17</v>
      </c>
      <c r="P431" s="311">
        <v>2</v>
      </c>
      <c r="Q431" s="312">
        <f t="shared" si="88"/>
        <v>0</v>
      </c>
    </row>
    <row r="432" spans="1:17" ht="22.5">
      <c r="A432" s="354" t="s">
        <v>10</v>
      </c>
      <c r="B432" s="355" t="s">
        <v>1145</v>
      </c>
      <c r="C432" s="355" t="s">
        <v>12</v>
      </c>
      <c r="D432" s="355" t="s">
        <v>1146</v>
      </c>
      <c r="E432" s="355" t="s">
        <v>1147</v>
      </c>
      <c r="F432" s="356">
        <f t="shared" si="93"/>
        <v>1</v>
      </c>
      <c r="G432" s="355" t="s">
        <v>24</v>
      </c>
      <c r="H432" s="357">
        <v>196.45</v>
      </c>
      <c r="I432" s="308"/>
      <c r="J432" s="309">
        <v>0.26640000000000003</v>
      </c>
      <c r="K432" s="357">
        <f t="shared" si="94"/>
        <v>0</v>
      </c>
      <c r="L432" s="362">
        <f t="shared" si="95"/>
        <v>0</v>
      </c>
      <c r="M432" s="310" t="s">
        <v>8</v>
      </c>
      <c r="N432" s="310" t="s">
        <v>7</v>
      </c>
      <c r="O432" s="310" t="s">
        <v>17</v>
      </c>
      <c r="P432" s="311">
        <v>1</v>
      </c>
      <c r="Q432" s="312">
        <f t="shared" si="88"/>
        <v>0</v>
      </c>
    </row>
    <row r="433" spans="1:17" ht="22.5">
      <c r="A433" s="354" t="s">
        <v>10</v>
      </c>
      <c r="B433" s="355" t="s">
        <v>1148</v>
      </c>
      <c r="C433" s="355" t="s">
        <v>26</v>
      </c>
      <c r="D433" s="355" t="s">
        <v>1149</v>
      </c>
      <c r="E433" s="355" t="s">
        <v>1150</v>
      </c>
      <c r="F433" s="356">
        <f t="shared" si="93"/>
        <v>1</v>
      </c>
      <c r="G433" s="355" t="s">
        <v>24</v>
      </c>
      <c r="H433" s="357">
        <v>249.08</v>
      </c>
      <c r="I433" s="308"/>
      <c r="J433" s="309">
        <v>0.26640000000000003</v>
      </c>
      <c r="K433" s="357">
        <f t="shared" si="94"/>
        <v>0</v>
      </c>
      <c r="L433" s="362">
        <f t="shared" si="95"/>
        <v>0</v>
      </c>
      <c r="M433" s="310" t="s">
        <v>8</v>
      </c>
      <c r="N433" s="310" t="s">
        <v>7</v>
      </c>
      <c r="O433" s="310" t="s">
        <v>17</v>
      </c>
      <c r="P433" s="311">
        <v>1</v>
      </c>
      <c r="Q433" s="312">
        <f t="shared" si="88"/>
        <v>0</v>
      </c>
    </row>
    <row r="434" spans="1:17" ht="22.5">
      <c r="A434" s="354" t="s">
        <v>10</v>
      </c>
      <c r="B434" s="355" t="s">
        <v>1151</v>
      </c>
      <c r="C434" s="355" t="s">
        <v>26</v>
      </c>
      <c r="D434" s="355" t="s">
        <v>1152</v>
      </c>
      <c r="E434" s="355" t="s">
        <v>1153</v>
      </c>
      <c r="F434" s="356">
        <f t="shared" si="93"/>
        <v>2</v>
      </c>
      <c r="G434" s="355" t="s">
        <v>24</v>
      </c>
      <c r="H434" s="357">
        <v>193.48</v>
      </c>
      <c r="I434" s="308"/>
      <c r="J434" s="309">
        <v>0.26640000000000003</v>
      </c>
      <c r="K434" s="357">
        <f t="shared" si="94"/>
        <v>0</v>
      </c>
      <c r="L434" s="362">
        <f t="shared" si="95"/>
        <v>0</v>
      </c>
      <c r="M434" s="310" t="s">
        <v>8</v>
      </c>
      <c r="N434" s="310" t="s">
        <v>7</v>
      </c>
      <c r="O434" s="310" t="s">
        <v>17</v>
      </c>
      <c r="P434" s="311">
        <v>2</v>
      </c>
      <c r="Q434" s="312">
        <f t="shared" si="88"/>
        <v>0</v>
      </c>
    </row>
    <row r="435" spans="1:17" ht="22.5">
      <c r="A435" s="354" t="s">
        <v>10</v>
      </c>
      <c r="B435" s="355" t="s">
        <v>1154</v>
      </c>
      <c r="C435" s="355" t="s">
        <v>26</v>
      </c>
      <c r="D435" s="355" t="s">
        <v>1155</v>
      </c>
      <c r="E435" s="355" t="s">
        <v>1156</v>
      </c>
      <c r="F435" s="356">
        <f t="shared" si="93"/>
        <v>1</v>
      </c>
      <c r="G435" s="355" t="s">
        <v>24</v>
      </c>
      <c r="H435" s="357">
        <v>213.68</v>
      </c>
      <c r="I435" s="308"/>
      <c r="J435" s="309">
        <v>0.26640000000000003</v>
      </c>
      <c r="K435" s="357">
        <f t="shared" si="94"/>
        <v>0</v>
      </c>
      <c r="L435" s="362">
        <f t="shared" si="95"/>
        <v>0</v>
      </c>
      <c r="M435" s="310" t="s">
        <v>8</v>
      </c>
      <c r="N435" s="310" t="s">
        <v>7</v>
      </c>
      <c r="O435" s="310" t="s">
        <v>17</v>
      </c>
      <c r="P435" s="311">
        <v>1</v>
      </c>
      <c r="Q435" s="312">
        <f t="shared" si="88"/>
        <v>0</v>
      </c>
    </row>
    <row r="436" spans="1:17" ht="22.5">
      <c r="A436" s="354" t="s">
        <v>10</v>
      </c>
      <c r="B436" s="355" t="s">
        <v>1157</v>
      </c>
      <c r="C436" s="355" t="s">
        <v>26</v>
      </c>
      <c r="D436" s="355" t="s">
        <v>1158</v>
      </c>
      <c r="E436" s="355" t="s">
        <v>1159</v>
      </c>
      <c r="F436" s="356">
        <f t="shared" si="93"/>
        <v>2</v>
      </c>
      <c r="G436" s="355" t="s">
        <v>24</v>
      </c>
      <c r="H436" s="357">
        <v>233.87</v>
      </c>
      <c r="I436" s="308"/>
      <c r="J436" s="309">
        <v>0.26640000000000003</v>
      </c>
      <c r="K436" s="357">
        <f t="shared" si="94"/>
        <v>0</v>
      </c>
      <c r="L436" s="362">
        <f t="shared" si="95"/>
        <v>0</v>
      </c>
      <c r="M436" s="310" t="s">
        <v>8</v>
      </c>
      <c r="N436" s="310" t="s">
        <v>7</v>
      </c>
      <c r="O436" s="310" t="s">
        <v>17</v>
      </c>
      <c r="P436" s="311">
        <v>2</v>
      </c>
      <c r="Q436" s="312">
        <f t="shared" si="88"/>
        <v>0</v>
      </c>
    </row>
    <row r="437" spans="1:17" ht="22.5">
      <c r="A437" s="354" t="s">
        <v>10</v>
      </c>
      <c r="B437" s="355" t="s">
        <v>1160</v>
      </c>
      <c r="C437" s="355" t="s">
        <v>12</v>
      </c>
      <c r="D437" s="355" t="s">
        <v>1161</v>
      </c>
      <c r="E437" s="355" t="s">
        <v>1162</v>
      </c>
      <c r="F437" s="356">
        <f t="shared" si="93"/>
        <v>2</v>
      </c>
      <c r="G437" s="355" t="s">
        <v>24</v>
      </c>
      <c r="H437" s="357">
        <v>254.04</v>
      </c>
      <c r="I437" s="308"/>
      <c r="J437" s="309">
        <v>0.26640000000000003</v>
      </c>
      <c r="K437" s="357">
        <f t="shared" si="94"/>
        <v>0</v>
      </c>
      <c r="L437" s="362">
        <f t="shared" si="95"/>
        <v>0</v>
      </c>
      <c r="M437" s="310" t="s">
        <v>8</v>
      </c>
      <c r="N437" s="310" t="s">
        <v>7</v>
      </c>
      <c r="O437" s="310" t="s">
        <v>17</v>
      </c>
      <c r="P437" s="311">
        <v>2</v>
      </c>
      <c r="Q437" s="312">
        <f t="shared" si="88"/>
        <v>0</v>
      </c>
    </row>
    <row r="438" spans="1:17" ht="11.25">
      <c r="A438" s="354" t="s">
        <v>10</v>
      </c>
      <c r="B438" s="355" t="s">
        <v>1163</v>
      </c>
      <c r="C438" s="355" t="s">
        <v>26</v>
      </c>
      <c r="D438" s="355" t="s">
        <v>1164</v>
      </c>
      <c r="E438" s="355" t="s">
        <v>1165</v>
      </c>
      <c r="F438" s="356">
        <f t="shared" si="93"/>
        <v>1</v>
      </c>
      <c r="G438" s="355" t="s">
        <v>24</v>
      </c>
      <c r="H438" s="357">
        <v>54.71</v>
      </c>
      <c r="I438" s="308"/>
      <c r="J438" s="309">
        <v>0.26640000000000003</v>
      </c>
      <c r="K438" s="357">
        <f t="shared" si="94"/>
        <v>0</v>
      </c>
      <c r="L438" s="362">
        <f t="shared" si="95"/>
        <v>0</v>
      </c>
      <c r="M438" s="310" t="s">
        <v>8</v>
      </c>
      <c r="N438" s="310" t="s">
        <v>7</v>
      </c>
      <c r="O438" s="310" t="s">
        <v>17</v>
      </c>
      <c r="P438" s="311">
        <v>1</v>
      </c>
      <c r="Q438" s="312">
        <f t="shared" si="88"/>
        <v>0</v>
      </c>
    </row>
    <row r="439" spans="1:17" ht="11.25">
      <c r="A439" s="354" t="s">
        <v>10</v>
      </c>
      <c r="B439" s="355" t="s">
        <v>1166</v>
      </c>
      <c r="C439" s="355" t="s">
        <v>26</v>
      </c>
      <c r="D439" s="355" t="s">
        <v>1167</v>
      </c>
      <c r="E439" s="355" t="s">
        <v>1165</v>
      </c>
      <c r="F439" s="356">
        <f t="shared" si="93"/>
        <v>1</v>
      </c>
      <c r="G439" s="355" t="s">
        <v>24</v>
      </c>
      <c r="H439" s="357">
        <v>81.349999999999994</v>
      </c>
      <c r="I439" s="308"/>
      <c r="J439" s="309">
        <v>0.26640000000000003</v>
      </c>
      <c r="K439" s="357">
        <f t="shared" si="94"/>
        <v>0</v>
      </c>
      <c r="L439" s="362">
        <f t="shared" si="95"/>
        <v>0</v>
      </c>
      <c r="M439" s="310" t="s">
        <v>8</v>
      </c>
      <c r="N439" s="310" t="s">
        <v>7</v>
      </c>
      <c r="O439" s="310" t="s">
        <v>17</v>
      </c>
      <c r="P439" s="311">
        <v>1</v>
      </c>
      <c r="Q439" s="312">
        <f t="shared" si="88"/>
        <v>0</v>
      </c>
    </row>
    <row r="440" spans="1:17" ht="11.25">
      <c r="A440" s="354" t="s">
        <v>10</v>
      </c>
      <c r="B440" s="355" t="s">
        <v>1168</v>
      </c>
      <c r="C440" s="355" t="s">
        <v>26</v>
      </c>
      <c r="D440" s="355" t="s">
        <v>1169</v>
      </c>
      <c r="E440" s="355" t="s">
        <v>1170</v>
      </c>
      <c r="F440" s="356">
        <f t="shared" si="93"/>
        <v>2</v>
      </c>
      <c r="G440" s="355" t="s">
        <v>24</v>
      </c>
      <c r="H440" s="357">
        <v>178.41</v>
      </c>
      <c r="I440" s="308"/>
      <c r="J440" s="309">
        <v>0.26640000000000003</v>
      </c>
      <c r="K440" s="357">
        <f t="shared" si="94"/>
        <v>0</v>
      </c>
      <c r="L440" s="362">
        <f t="shared" si="95"/>
        <v>0</v>
      </c>
      <c r="M440" s="310" t="s">
        <v>8</v>
      </c>
      <c r="N440" s="310" t="s">
        <v>7</v>
      </c>
      <c r="O440" s="310" t="s">
        <v>17</v>
      </c>
      <c r="P440" s="311">
        <v>2</v>
      </c>
      <c r="Q440" s="312">
        <f t="shared" si="88"/>
        <v>0</v>
      </c>
    </row>
    <row r="441" spans="1:17" ht="11.25">
      <c r="A441" s="354" t="s">
        <v>10</v>
      </c>
      <c r="B441" s="355" t="s">
        <v>1171</v>
      </c>
      <c r="C441" s="355" t="s">
        <v>26</v>
      </c>
      <c r="D441" s="355" t="s">
        <v>1172</v>
      </c>
      <c r="E441" s="355" t="s">
        <v>1173</v>
      </c>
      <c r="F441" s="356">
        <f t="shared" si="93"/>
        <v>1</v>
      </c>
      <c r="G441" s="355" t="s">
        <v>24</v>
      </c>
      <c r="H441" s="357">
        <v>178.41</v>
      </c>
      <c r="I441" s="308"/>
      <c r="J441" s="309">
        <v>0.26640000000000003</v>
      </c>
      <c r="K441" s="357">
        <f t="shared" si="94"/>
        <v>0</v>
      </c>
      <c r="L441" s="362">
        <f t="shared" si="95"/>
        <v>0</v>
      </c>
      <c r="M441" s="310" t="s">
        <v>8</v>
      </c>
      <c r="N441" s="310" t="s">
        <v>7</v>
      </c>
      <c r="O441" s="310" t="s">
        <v>17</v>
      </c>
      <c r="P441" s="311">
        <v>1</v>
      </c>
      <c r="Q441" s="312">
        <f t="shared" si="88"/>
        <v>0</v>
      </c>
    </row>
    <row r="442" spans="1:17" ht="11.25">
      <c r="A442" s="354" t="s">
        <v>10</v>
      </c>
      <c r="B442" s="355" t="s">
        <v>1174</v>
      </c>
      <c r="C442" s="355" t="s">
        <v>26</v>
      </c>
      <c r="D442" s="355" t="s">
        <v>1175</v>
      </c>
      <c r="E442" s="355" t="s">
        <v>1176</v>
      </c>
      <c r="F442" s="356">
        <f t="shared" si="93"/>
        <v>2</v>
      </c>
      <c r="G442" s="355" t="s">
        <v>24</v>
      </c>
      <c r="H442" s="357">
        <v>182.82</v>
      </c>
      <c r="I442" s="308"/>
      <c r="J442" s="309">
        <v>0.26640000000000003</v>
      </c>
      <c r="K442" s="357">
        <f t="shared" si="94"/>
        <v>0</v>
      </c>
      <c r="L442" s="362">
        <f t="shared" si="95"/>
        <v>0</v>
      </c>
      <c r="M442" s="310" t="s">
        <v>8</v>
      </c>
      <c r="N442" s="310" t="s">
        <v>7</v>
      </c>
      <c r="O442" s="310" t="s">
        <v>17</v>
      </c>
      <c r="P442" s="311">
        <v>2</v>
      </c>
      <c r="Q442" s="312">
        <f t="shared" si="88"/>
        <v>0</v>
      </c>
    </row>
    <row r="443" spans="1:17" ht="11.25">
      <c r="A443" s="354" t="s">
        <v>10</v>
      </c>
      <c r="B443" s="355" t="s">
        <v>1177</v>
      </c>
      <c r="C443" s="355" t="s">
        <v>26</v>
      </c>
      <c r="D443" s="355" t="s">
        <v>1178</v>
      </c>
      <c r="E443" s="355" t="s">
        <v>1179</v>
      </c>
      <c r="F443" s="356">
        <f t="shared" si="93"/>
        <v>4</v>
      </c>
      <c r="G443" s="355" t="s">
        <v>24</v>
      </c>
      <c r="H443" s="357">
        <v>245.04</v>
      </c>
      <c r="I443" s="308"/>
      <c r="J443" s="309">
        <v>0.26640000000000003</v>
      </c>
      <c r="K443" s="357">
        <f t="shared" si="94"/>
        <v>0</v>
      </c>
      <c r="L443" s="362">
        <f t="shared" si="95"/>
        <v>0</v>
      </c>
      <c r="M443" s="310" t="s">
        <v>8</v>
      </c>
      <c r="N443" s="310" t="s">
        <v>7</v>
      </c>
      <c r="O443" s="310" t="s">
        <v>17</v>
      </c>
      <c r="P443" s="311">
        <v>4</v>
      </c>
      <c r="Q443" s="312">
        <f t="shared" si="88"/>
        <v>0</v>
      </c>
    </row>
    <row r="444" spans="1:17" ht="11.25">
      <c r="A444" s="354" t="s">
        <v>10</v>
      </c>
      <c r="B444" s="355" t="s">
        <v>1180</v>
      </c>
      <c r="C444" s="355" t="s">
        <v>26</v>
      </c>
      <c r="D444" s="355" t="s">
        <v>1181</v>
      </c>
      <c r="E444" s="355" t="s">
        <v>1182</v>
      </c>
      <c r="F444" s="356">
        <f t="shared" si="93"/>
        <v>1</v>
      </c>
      <c r="G444" s="355" t="s">
        <v>24</v>
      </c>
      <c r="H444" s="357">
        <v>109.65</v>
      </c>
      <c r="I444" s="308"/>
      <c r="J444" s="309">
        <v>0.26640000000000003</v>
      </c>
      <c r="K444" s="357">
        <f t="shared" si="94"/>
        <v>0</v>
      </c>
      <c r="L444" s="362">
        <f t="shared" si="95"/>
        <v>0</v>
      </c>
      <c r="M444" s="310" t="s">
        <v>8</v>
      </c>
      <c r="N444" s="310" t="s">
        <v>7</v>
      </c>
      <c r="O444" s="310" t="s">
        <v>17</v>
      </c>
      <c r="P444" s="311">
        <v>1</v>
      </c>
      <c r="Q444" s="312">
        <f t="shared" si="88"/>
        <v>0</v>
      </c>
    </row>
    <row r="445" spans="1:17" ht="33.75">
      <c r="A445" s="354" t="s">
        <v>10</v>
      </c>
      <c r="B445" s="355" t="s">
        <v>1183</v>
      </c>
      <c r="C445" s="355" t="s">
        <v>12</v>
      </c>
      <c r="D445" s="355" t="s">
        <v>1184</v>
      </c>
      <c r="E445" s="355" t="s">
        <v>1185</v>
      </c>
      <c r="F445" s="356">
        <f t="shared" si="93"/>
        <v>2</v>
      </c>
      <c r="G445" s="355" t="s">
        <v>24</v>
      </c>
      <c r="H445" s="357">
        <v>39.659999999999997</v>
      </c>
      <c r="I445" s="308"/>
      <c r="J445" s="309">
        <v>0.26640000000000003</v>
      </c>
      <c r="K445" s="357">
        <f t="shared" si="94"/>
        <v>0</v>
      </c>
      <c r="L445" s="362">
        <f t="shared" si="95"/>
        <v>0</v>
      </c>
      <c r="M445" s="310" t="s">
        <v>8</v>
      </c>
      <c r="N445" s="310" t="s">
        <v>7</v>
      </c>
      <c r="O445" s="310" t="s">
        <v>17</v>
      </c>
      <c r="P445" s="311">
        <v>2</v>
      </c>
      <c r="Q445" s="312">
        <f t="shared" si="88"/>
        <v>0</v>
      </c>
    </row>
    <row r="446" spans="1:17" ht="22.5">
      <c r="A446" s="354" t="s">
        <v>10</v>
      </c>
      <c r="B446" s="355" t="s">
        <v>1186</v>
      </c>
      <c r="C446" s="355" t="s">
        <v>26</v>
      </c>
      <c r="D446" s="355" t="s">
        <v>1187</v>
      </c>
      <c r="E446" s="355" t="s">
        <v>1188</v>
      </c>
      <c r="F446" s="356">
        <f t="shared" si="93"/>
        <v>1</v>
      </c>
      <c r="G446" s="355" t="s">
        <v>24</v>
      </c>
      <c r="H446" s="357">
        <v>29.41</v>
      </c>
      <c r="I446" s="308"/>
      <c r="J446" s="309">
        <v>0.26640000000000003</v>
      </c>
      <c r="K446" s="357">
        <f t="shared" si="94"/>
        <v>0</v>
      </c>
      <c r="L446" s="362">
        <f t="shared" si="95"/>
        <v>0</v>
      </c>
      <c r="M446" s="310" t="s">
        <v>8</v>
      </c>
      <c r="N446" s="310" t="s">
        <v>7</v>
      </c>
      <c r="O446" s="310" t="s">
        <v>17</v>
      </c>
      <c r="P446" s="311">
        <v>1</v>
      </c>
      <c r="Q446" s="312">
        <f t="shared" si="88"/>
        <v>0</v>
      </c>
    </row>
    <row r="447" spans="1:17" ht="33.75">
      <c r="A447" s="354" t="s">
        <v>10</v>
      </c>
      <c r="B447" s="355" t="s">
        <v>1189</v>
      </c>
      <c r="C447" s="355" t="s">
        <v>12</v>
      </c>
      <c r="D447" s="355" t="s">
        <v>1190</v>
      </c>
      <c r="E447" s="355" t="s">
        <v>1191</v>
      </c>
      <c r="F447" s="356">
        <f t="shared" si="93"/>
        <v>2</v>
      </c>
      <c r="G447" s="355" t="s">
        <v>24</v>
      </c>
      <c r="H447" s="357">
        <v>44.4</v>
      </c>
      <c r="I447" s="308"/>
      <c r="J447" s="309">
        <v>0.26640000000000003</v>
      </c>
      <c r="K447" s="357">
        <f t="shared" si="94"/>
        <v>0</v>
      </c>
      <c r="L447" s="362">
        <f t="shared" si="95"/>
        <v>0</v>
      </c>
      <c r="M447" s="310" t="s">
        <v>8</v>
      </c>
      <c r="N447" s="310" t="s">
        <v>7</v>
      </c>
      <c r="O447" s="310" t="s">
        <v>17</v>
      </c>
      <c r="P447" s="311">
        <v>2</v>
      </c>
      <c r="Q447" s="312">
        <f t="shared" si="88"/>
        <v>0</v>
      </c>
    </row>
    <row r="448" spans="1:17" ht="11.25">
      <c r="A448" s="354" t="s">
        <v>10</v>
      </c>
      <c r="B448" s="355" t="s">
        <v>1192</v>
      </c>
      <c r="C448" s="355" t="s">
        <v>26</v>
      </c>
      <c r="D448" s="355" t="s">
        <v>1193</v>
      </c>
      <c r="E448" s="355" t="s">
        <v>1194</v>
      </c>
      <c r="F448" s="356">
        <f t="shared" si="93"/>
        <v>1</v>
      </c>
      <c r="G448" s="355" t="s">
        <v>24</v>
      </c>
      <c r="H448" s="357">
        <v>22.07</v>
      </c>
      <c r="I448" s="308"/>
      <c r="J448" s="309">
        <v>0.26640000000000003</v>
      </c>
      <c r="K448" s="357">
        <f t="shared" si="94"/>
        <v>0</v>
      </c>
      <c r="L448" s="362">
        <f t="shared" si="95"/>
        <v>0</v>
      </c>
      <c r="M448" s="310" t="s">
        <v>8</v>
      </c>
      <c r="N448" s="310" t="s">
        <v>7</v>
      </c>
      <c r="O448" s="310" t="s">
        <v>17</v>
      </c>
      <c r="P448" s="311">
        <v>1</v>
      </c>
      <c r="Q448" s="312">
        <f t="shared" si="88"/>
        <v>0</v>
      </c>
    </row>
    <row r="449" spans="1:17" ht="22.5">
      <c r="A449" s="350" t="s">
        <v>6</v>
      </c>
      <c r="B449" s="351" t="s">
        <v>345</v>
      </c>
      <c r="C449" s="351" t="s">
        <v>8</v>
      </c>
      <c r="D449" s="351" t="s">
        <v>8</v>
      </c>
      <c r="E449" s="351" t="s">
        <v>1195</v>
      </c>
      <c r="F449" s="351" t="s">
        <v>8</v>
      </c>
      <c r="G449" s="351" t="s">
        <v>8</v>
      </c>
      <c r="H449" s="351" t="s">
        <v>8</v>
      </c>
      <c r="I449" s="304"/>
      <c r="J449" s="309">
        <v>0.26640000000000003</v>
      </c>
      <c r="K449" s="351" t="s">
        <v>8</v>
      </c>
      <c r="L449" s="361">
        <f>ROUND(L450,2)+ROUND(L451,2)+ROUND(L452,2)</f>
        <v>0</v>
      </c>
      <c r="M449" s="305" t="s">
        <v>8</v>
      </c>
      <c r="N449" s="305" t="s">
        <v>8</v>
      </c>
      <c r="O449" s="305" t="s">
        <v>8</v>
      </c>
      <c r="P449" s="314" t="str">
        <f t="shared" si="89"/>
        <v/>
      </c>
      <c r="Q449" s="312"/>
    </row>
    <row r="450" spans="1:17" ht="22.5">
      <c r="A450" s="354" t="s">
        <v>10</v>
      </c>
      <c r="B450" s="355" t="s">
        <v>1196</v>
      </c>
      <c r="C450" s="355" t="s">
        <v>12</v>
      </c>
      <c r="D450" s="355" t="s">
        <v>1197</v>
      </c>
      <c r="E450" s="355" t="s">
        <v>1198</v>
      </c>
      <c r="F450" s="356">
        <f>P450</f>
        <v>36</v>
      </c>
      <c r="G450" s="355" t="s">
        <v>24</v>
      </c>
      <c r="H450" s="357">
        <v>21.58</v>
      </c>
      <c r="I450" s="308"/>
      <c r="J450" s="309">
        <v>0.26640000000000003</v>
      </c>
      <c r="K450" s="357">
        <f>ROUND(I450,2)+(ROUND(I450,2)*J450)</f>
        <v>0</v>
      </c>
      <c r="L450" s="362">
        <f>ROUND(Q450,2)</f>
        <v>0</v>
      </c>
      <c r="M450" s="310" t="s">
        <v>8</v>
      </c>
      <c r="N450" s="310" t="s">
        <v>7</v>
      </c>
      <c r="O450" s="310" t="s">
        <v>17</v>
      </c>
      <c r="P450" s="311">
        <v>36</v>
      </c>
      <c r="Q450" s="312">
        <f t="shared" si="88"/>
        <v>0</v>
      </c>
    </row>
    <row r="451" spans="1:17" ht="11.25">
      <c r="A451" s="354" t="s">
        <v>10</v>
      </c>
      <c r="B451" s="355" t="s">
        <v>1199</v>
      </c>
      <c r="C451" s="355" t="s">
        <v>26</v>
      </c>
      <c r="D451" s="355" t="s">
        <v>1200</v>
      </c>
      <c r="E451" s="355" t="s">
        <v>1201</v>
      </c>
      <c r="F451" s="356">
        <f>P451</f>
        <v>80</v>
      </c>
      <c r="G451" s="355" t="s">
        <v>24</v>
      </c>
      <c r="H451" s="357">
        <v>41.69</v>
      </c>
      <c r="I451" s="308"/>
      <c r="J451" s="309">
        <v>0.26640000000000003</v>
      </c>
      <c r="K451" s="357">
        <f>ROUND(I451,2)+(ROUND(I451,2)*J451)</f>
        <v>0</v>
      </c>
      <c r="L451" s="362">
        <f>ROUND(Q451,2)</f>
        <v>0</v>
      </c>
      <c r="M451" s="310" t="s">
        <v>8</v>
      </c>
      <c r="N451" s="310" t="s">
        <v>7</v>
      </c>
      <c r="O451" s="310" t="s">
        <v>17</v>
      </c>
      <c r="P451" s="311">
        <v>80</v>
      </c>
      <c r="Q451" s="312">
        <f t="shared" si="88"/>
        <v>0</v>
      </c>
    </row>
    <row r="452" spans="1:17" ht="22.5">
      <c r="A452" s="354" t="s">
        <v>10</v>
      </c>
      <c r="B452" s="355" t="s">
        <v>1202</v>
      </c>
      <c r="C452" s="355" t="s">
        <v>12</v>
      </c>
      <c r="D452" s="355" t="s">
        <v>1203</v>
      </c>
      <c r="E452" s="355" t="s">
        <v>1204</v>
      </c>
      <c r="F452" s="356">
        <f>P452</f>
        <v>12</v>
      </c>
      <c r="G452" s="355" t="s">
        <v>15</v>
      </c>
      <c r="H452" s="357">
        <v>82.59</v>
      </c>
      <c r="I452" s="308"/>
      <c r="J452" s="309">
        <v>0.26640000000000003</v>
      </c>
      <c r="K452" s="357">
        <f>ROUND(I452,2)+(ROUND(I452,2)*J452)</f>
        <v>0</v>
      </c>
      <c r="L452" s="362">
        <f>ROUND(Q452,2)</f>
        <v>0</v>
      </c>
      <c r="M452" s="310" t="s">
        <v>8</v>
      </c>
      <c r="N452" s="310" t="s">
        <v>7</v>
      </c>
      <c r="O452" s="310" t="s">
        <v>17</v>
      </c>
      <c r="P452" s="311">
        <v>12</v>
      </c>
      <c r="Q452" s="312">
        <f t="shared" si="88"/>
        <v>0</v>
      </c>
    </row>
    <row r="453" spans="1:17" ht="22.5">
      <c r="A453" s="350" t="s">
        <v>6</v>
      </c>
      <c r="B453" s="351" t="s">
        <v>348</v>
      </c>
      <c r="C453" s="351" t="s">
        <v>8</v>
      </c>
      <c r="D453" s="351" t="s">
        <v>8</v>
      </c>
      <c r="E453" s="351" t="s">
        <v>1205</v>
      </c>
      <c r="F453" s="351" t="s">
        <v>8</v>
      </c>
      <c r="G453" s="351" t="s">
        <v>8</v>
      </c>
      <c r="H453" s="351" t="s">
        <v>8</v>
      </c>
      <c r="I453" s="304"/>
      <c r="J453" s="309">
        <v>0.26640000000000003</v>
      </c>
      <c r="K453" s="351" t="s">
        <v>8</v>
      </c>
      <c r="L453" s="361">
        <f>ROUND(L454,2)+ROUND(L455,2)</f>
        <v>0</v>
      </c>
      <c r="M453" s="305" t="s">
        <v>8</v>
      </c>
      <c r="N453" s="305" t="s">
        <v>8</v>
      </c>
      <c r="O453" s="305" t="s">
        <v>8</v>
      </c>
      <c r="P453" s="314" t="str">
        <f t="shared" si="89"/>
        <v/>
      </c>
      <c r="Q453" s="312"/>
    </row>
    <row r="454" spans="1:17" ht="11.25">
      <c r="A454" s="354" t="s">
        <v>10</v>
      </c>
      <c r="B454" s="355" t="s">
        <v>1206</v>
      </c>
      <c r="C454" s="355" t="s">
        <v>26</v>
      </c>
      <c r="D454" s="355" t="s">
        <v>1207</v>
      </c>
      <c r="E454" s="355" t="s">
        <v>1208</v>
      </c>
      <c r="F454" s="356">
        <f>P454</f>
        <v>1</v>
      </c>
      <c r="G454" s="355" t="s">
        <v>24</v>
      </c>
      <c r="H454" s="357">
        <v>19.04</v>
      </c>
      <c r="I454" s="308"/>
      <c r="J454" s="309">
        <v>0.26640000000000003</v>
      </c>
      <c r="K454" s="357">
        <f>ROUND(I454,2)+(ROUND(I454,2)*J454)</f>
        <v>0</v>
      </c>
      <c r="L454" s="362">
        <f>ROUND(Q454,2)</f>
        <v>0</v>
      </c>
      <c r="M454" s="310" t="s">
        <v>8</v>
      </c>
      <c r="N454" s="310" t="s">
        <v>7</v>
      </c>
      <c r="O454" s="310" t="s">
        <v>17</v>
      </c>
      <c r="P454" s="311">
        <v>1</v>
      </c>
      <c r="Q454" s="312">
        <f t="shared" si="88"/>
        <v>0</v>
      </c>
    </row>
    <row r="455" spans="1:17" ht="11.25">
      <c r="A455" s="354" t="s">
        <v>10</v>
      </c>
      <c r="B455" s="355" t="s">
        <v>1209</v>
      </c>
      <c r="C455" s="355" t="s">
        <v>26</v>
      </c>
      <c r="D455" s="355" t="s">
        <v>1210</v>
      </c>
      <c r="E455" s="355" t="s">
        <v>1211</v>
      </c>
      <c r="F455" s="356">
        <f>P455</f>
        <v>1</v>
      </c>
      <c r="G455" s="355" t="s">
        <v>24</v>
      </c>
      <c r="H455" s="357">
        <v>15.37</v>
      </c>
      <c r="I455" s="308"/>
      <c r="J455" s="309">
        <v>0.26640000000000003</v>
      </c>
      <c r="K455" s="357">
        <f>ROUND(I455,2)+(ROUND(I455,2)*J455)</f>
        <v>0</v>
      </c>
      <c r="L455" s="362">
        <f>ROUND(Q455,2)</f>
        <v>0</v>
      </c>
      <c r="M455" s="310" t="s">
        <v>8</v>
      </c>
      <c r="N455" s="310" t="s">
        <v>7</v>
      </c>
      <c r="O455" s="310" t="s">
        <v>17</v>
      </c>
      <c r="P455" s="311">
        <v>1</v>
      </c>
      <c r="Q455" s="312">
        <f t="shared" si="88"/>
        <v>0</v>
      </c>
    </row>
    <row r="456" spans="1:17" ht="22.5">
      <c r="A456" s="350" t="s">
        <v>6</v>
      </c>
      <c r="B456" s="351" t="s">
        <v>351</v>
      </c>
      <c r="C456" s="351" t="s">
        <v>8</v>
      </c>
      <c r="D456" s="351" t="s">
        <v>8</v>
      </c>
      <c r="E456" s="351" t="s">
        <v>1212</v>
      </c>
      <c r="F456" s="351" t="s">
        <v>8</v>
      </c>
      <c r="G456" s="351" t="s">
        <v>8</v>
      </c>
      <c r="H456" s="351" t="s">
        <v>8</v>
      </c>
      <c r="I456" s="304"/>
      <c r="J456" s="309">
        <v>0.26640000000000003</v>
      </c>
      <c r="K456" s="351" t="s">
        <v>8</v>
      </c>
      <c r="L456" s="361">
        <f>ROUND(L457,2)+ROUND(L458,2)+ROUND(L459,2)+ROUND(L460,2)+ROUND(L461,2)+ROUND(L462,2)+ROUND(L463,2)+ROUND(L464,2)+ROUND(L465,2)+ROUND(L466,2)</f>
        <v>0</v>
      </c>
      <c r="M456" s="305" t="s">
        <v>8</v>
      </c>
      <c r="N456" s="305" t="s">
        <v>8</v>
      </c>
      <c r="O456" s="305" t="s">
        <v>8</v>
      </c>
      <c r="P456" s="314" t="str">
        <f t="shared" si="89"/>
        <v/>
      </c>
      <c r="Q456" s="312"/>
    </row>
    <row r="457" spans="1:17" ht="11.25">
      <c r="A457" s="354" t="s">
        <v>10</v>
      </c>
      <c r="B457" s="355" t="s">
        <v>1213</v>
      </c>
      <c r="C457" s="355" t="s">
        <v>26</v>
      </c>
      <c r="D457" s="355" t="s">
        <v>1214</v>
      </c>
      <c r="E457" s="355" t="s">
        <v>1215</v>
      </c>
      <c r="F457" s="356">
        <f t="shared" ref="F457:F466" si="96">P457</f>
        <v>4</v>
      </c>
      <c r="G457" s="355" t="s">
        <v>24</v>
      </c>
      <c r="H457" s="357">
        <v>4.8600000000000003</v>
      </c>
      <c r="I457" s="308"/>
      <c r="J457" s="309">
        <v>0.26640000000000003</v>
      </c>
      <c r="K457" s="357">
        <f t="shared" ref="K457:K466" si="97">ROUND(I457,2)+(ROUND(I457,2)*J457)</f>
        <v>0</v>
      </c>
      <c r="L457" s="362">
        <f t="shared" ref="L457:L466" si="98">ROUND(Q457,2)</f>
        <v>0</v>
      </c>
      <c r="M457" s="310" t="s">
        <v>8</v>
      </c>
      <c r="N457" s="310" t="s">
        <v>7</v>
      </c>
      <c r="O457" s="310" t="s">
        <v>17</v>
      </c>
      <c r="P457" s="311">
        <v>4</v>
      </c>
      <c r="Q457" s="312">
        <f t="shared" si="88"/>
        <v>0</v>
      </c>
    </row>
    <row r="458" spans="1:17" ht="11.25">
      <c r="A458" s="354" t="s">
        <v>10</v>
      </c>
      <c r="B458" s="355" t="s">
        <v>1216</v>
      </c>
      <c r="C458" s="355" t="s">
        <v>26</v>
      </c>
      <c r="D458" s="355" t="s">
        <v>1217</v>
      </c>
      <c r="E458" s="355" t="s">
        <v>1218</v>
      </c>
      <c r="F458" s="356">
        <f t="shared" si="96"/>
        <v>4</v>
      </c>
      <c r="G458" s="355" t="s">
        <v>24</v>
      </c>
      <c r="H458" s="357">
        <v>2.0099999999999998</v>
      </c>
      <c r="I458" s="308"/>
      <c r="J458" s="309">
        <v>0.26640000000000003</v>
      </c>
      <c r="K458" s="357">
        <f t="shared" si="97"/>
        <v>0</v>
      </c>
      <c r="L458" s="362">
        <f t="shared" si="98"/>
        <v>0</v>
      </c>
      <c r="M458" s="310" t="s">
        <v>8</v>
      </c>
      <c r="N458" s="310" t="s">
        <v>7</v>
      </c>
      <c r="O458" s="310" t="s">
        <v>17</v>
      </c>
      <c r="P458" s="311">
        <v>4</v>
      </c>
      <c r="Q458" s="312">
        <f t="shared" si="88"/>
        <v>0</v>
      </c>
    </row>
    <row r="459" spans="1:17" ht="22.5">
      <c r="A459" s="354" t="s">
        <v>10</v>
      </c>
      <c r="B459" s="355" t="s">
        <v>1219</v>
      </c>
      <c r="C459" s="355" t="s">
        <v>12</v>
      </c>
      <c r="D459" s="355" t="s">
        <v>1220</v>
      </c>
      <c r="E459" s="355" t="s">
        <v>1221</v>
      </c>
      <c r="F459" s="356">
        <f t="shared" si="96"/>
        <v>236</v>
      </c>
      <c r="G459" s="355" t="s">
        <v>24</v>
      </c>
      <c r="H459" s="357">
        <v>12.3</v>
      </c>
      <c r="I459" s="308"/>
      <c r="J459" s="309">
        <v>0.26640000000000003</v>
      </c>
      <c r="K459" s="357">
        <f t="shared" si="97"/>
        <v>0</v>
      </c>
      <c r="L459" s="362">
        <f t="shared" si="98"/>
        <v>0</v>
      </c>
      <c r="M459" s="310" t="s">
        <v>8</v>
      </c>
      <c r="N459" s="310" t="s">
        <v>7</v>
      </c>
      <c r="O459" s="310" t="s">
        <v>17</v>
      </c>
      <c r="P459" s="311">
        <v>236</v>
      </c>
      <c r="Q459" s="312">
        <f t="shared" si="88"/>
        <v>0</v>
      </c>
    </row>
    <row r="460" spans="1:17" ht="22.5">
      <c r="A460" s="354" t="s">
        <v>10</v>
      </c>
      <c r="B460" s="355" t="s">
        <v>1222</v>
      </c>
      <c r="C460" s="355" t="s">
        <v>12</v>
      </c>
      <c r="D460" s="355" t="s">
        <v>1223</v>
      </c>
      <c r="E460" s="355" t="s">
        <v>1224</v>
      </c>
      <c r="F460" s="356">
        <f t="shared" si="96"/>
        <v>2</v>
      </c>
      <c r="G460" s="355" t="s">
        <v>24</v>
      </c>
      <c r="H460" s="357">
        <v>18.8</v>
      </c>
      <c r="I460" s="308"/>
      <c r="J460" s="309">
        <v>0.26640000000000003</v>
      </c>
      <c r="K460" s="357">
        <f t="shared" si="97"/>
        <v>0</v>
      </c>
      <c r="L460" s="362">
        <f t="shared" si="98"/>
        <v>0</v>
      </c>
      <c r="M460" s="310" t="s">
        <v>8</v>
      </c>
      <c r="N460" s="310" t="s">
        <v>7</v>
      </c>
      <c r="O460" s="310" t="s">
        <v>17</v>
      </c>
      <c r="P460" s="311">
        <v>2</v>
      </c>
      <c r="Q460" s="312">
        <f t="shared" ref="Q460:Q523" si="99">ROUND(K460,2)*P460</f>
        <v>0</v>
      </c>
    </row>
    <row r="461" spans="1:17" ht="22.5">
      <c r="A461" s="354" t="s">
        <v>10</v>
      </c>
      <c r="B461" s="355" t="s">
        <v>1225</v>
      </c>
      <c r="C461" s="355" t="s">
        <v>12</v>
      </c>
      <c r="D461" s="355" t="s">
        <v>1226</v>
      </c>
      <c r="E461" s="355" t="s">
        <v>1227</v>
      </c>
      <c r="F461" s="356">
        <f t="shared" si="96"/>
        <v>1</v>
      </c>
      <c r="G461" s="355" t="s">
        <v>24</v>
      </c>
      <c r="H461" s="357">
        <v>33.68</v>
      </c>
      <c r="I461" s="308"/>
      <c r="J461" s="309">
        <v>0.26640000000000003</v>
      </c>
      <c r="K461" s="357">
        <f t="shared" si="97"/>
        <v>0</v>
      </c>
      <c r="L461" s="362">
        <f t="shared" si="98"/>
        <v>0</v>
      </c>
      <c r="M461" s="310" t="s">
        <v>8</v>
      </c>
      <c r="N461" s="310" t="s">
        <v>7</v>
      </c>
      <c r="O461" s="310" t="s">
        <v>17</v>
      </c>
      <c r="P461" s="311">
        <v>1</v>
      </c>
      <c r="Q461" s="312">
        <f t="shared" si="99"/>
        <v>0</v>
      </c>
    </row>
    <row r="462" spans="1:17" ht="22.5">
      <c r="A462" s="354" t="s">
        <v>10</v>
      </c>
      <c r="B462" s="355" t="s">
        <v>1228</v>
      </c>
      <c r="C462" s="355" t="s">
        <v>12</v>
      </c>
      <c r="D462" s="355" t="s">
        <v>1220</v>
      </c>
      <c r="E462" s="355" t="s">
        <v>1221</v>
      </c>
      <c r="F462" s="356">
        <f t="shared" si="96"/>
        <v>34</v>
      </c>
      <c r="G462" s="355" t="s">
        <v>24</v>
      </c>
      <c r="H462" s="357">
        <v>12.3</v>
      </c>
      <c r="I462" s="308"/>
      <c r="J462" s="309">
        <v>0.26640000000000003</v>
      </c>
      <c r="K462" s="357">
        <f t="shared" si="97"/>
        <v>0</v>
      </c>
      <c r="L462" s="362">
        <f t="shared" si="98"/>
        <v>0</v>
      </c>
      <c r="M462" s="310" t="s">
        <v>8</v>
      </c>
      <c r="N462" s="310" t="s">
        <v>7</v>
      </c>
      <c r="O462" s="310" t="s">
        <v>17</v>
      </c>
      <c r="P462" s="311">
        <v>34</v>
      </c>
      <c r="Q462" s="312">
        <f t="shared" si="99"/>
        <v>0</v>
      </c>
    </row>
    <row r="463" spans="1:17" ht="22.5">
      <c r="A463" s="354" t="s">
        <v>10</v>
      </c>
      <c r="B463" s="355" t="s">
        <v>1229</v>
      </c>
      <c r="C463" s="355" t="s">
        <v>12</v>
      </c>
      <c r="D463" s="355" t="s">
        <v>1230</v>
      </c>
      <c r="E463" s="355" t="s">
        <v>1231</v>
      </c>
      <c r="F463" s="356">
        <f t="shared" si="96"/>
        <v>1</v>
      </c>
      <c r="G463" s="355" t="s">
        <v>24</v>
      </c>
      <c r="H463" s="357">
        <v>10.6</v>
      </c>
      <c r="I463" s="308"/>
      <c r="J463" s="309">
        <v>0.26640000000000003</v>
      </c>
      <c r="K463" s="357">
        <f t="shared" si="97"/>
        <v>0</v>
      </c>
      <c r="L463" s="362">
        <f t="shared" si="98"/>
        <v>0</v>
      </c>
      <c r="M463" s="310" t="s">
        <v>8</v>
      </c>
      <c r="N463" s="310" t="s">
        <v>7</v>
      </c>
      <c r="O463" s="310" t="s">
        <v>17</v>
      </c>
      <c r="P463" s="311">
        <v>1</v>
      </c>
      <c r="Q463" s="312">
        <f t="shared" si="99"/>
        <v>0</v>
      </c>
    </row>
    <row r="464" spans="1:17" ht="22.5">
      <c r="A464" s="354" t="s">
        <v>10</v>
      </c>
      <c r="B464" s="355" t="s">
        <v>1232</v>
      </c>
      <c r="C464" s="355" t="s">
        <v>26</v>
      </c>
      <c r="D464" s="355">
        <v>150</v>
      </c>
      <c r="E464" s="355" t="s">
        <v>3326</v>
      </c>
      <c r="F464" s="356">
        <f t="shared" si="96"/>
        <v>2</v>
      </c>
      <c r="G464" s="355" t="s">
        <v>24</v>
      </c>
      <c r="H464" s="357">
        <f>'COMPOSIÇÕES PRÓPRIAS'!G2844</f>
        <v>24.22</v>
      </c>
      <c r="I464" s="308"/>
      <c r="J464" s="309">
        <v>0.26640000000000003</v>
      </c>
      <c r="K464" s="357">
        <f t="shared" si="97"/>
        <v>0</v>
      </c>
      <c r="L464" s="362">
        <f t="shared" si="98"/>
        <v>0</v>
      </c>
      <c r="M464" s="310" t="s">
        <v>8</v>
      </c>
      <c r="N464" s="310" t="s">
        <v>7</v>
      </c>
      <c r="O464" s="310" t="s">
        <v>17</v>
      </c>
      <c r="P464" s="311">
        <v>2</v>
      </c>
      <c r="Q464" s="312">
        <f t="shared" si="99"/>
        <v>0</v>
      </c>
    </row>
    <row r="465" spans="1:17" ht="22.5">
      <c r="A465" s="354" t="s">
        <v>10</v>
      </c>
      <c r="B465" s="355" t="s">
        <v>1233</v>
      </c>
      <c r="C465" s="355" t="s">
        <v>12</v>
      </c>
      <c r="D465" s="355" t="s">
        <v>1234</v>
      </c>
      <c r="E465" s="355" t="s">
        <v>1235</v>
      </c>
      <c r="F465" s="356">
        <f t="shared" si="96"/>
        <v>4</v>
      </c>
      <c r="G465" s="355" t="s">
        <v>24</v>
      </c>
      <c r="H465" s="357">
        <v>6.08</v>
      </c>
      <c r="I465" s="308"/>
      <c r="J465" s="309">
        <v>0.26640000000000003</v>
      </c>
      <c r="K465" s="357">
        <f t="shared" si="97"/>
        <v>0</v>
      </c>
      <c r="L465" s="362">
        <f t="shared" si="98"/>
        <v>0</v>
      </c>
      <c r="M465" s="310" t="s">
        <v>8</v>
      </c>
      <c r="N465" s="310" t="s">
        <v>7</v>
      </c>
      <c r="O465" s="310" t="s">
        <v>17</v>
      </c>
      <c r="P465" s="311">
        <v>4</v>
      </c>
      <c r="Q465" s="312">
        <f t="shared" si="99"/>
        <v>0</v>
      </c>
    </row>
    <row r="466" spans="1:17" ht="22.5">
      <c r="A466" s="354" t="s">
        <v>10</v>
      </c>
      <c r="B466" s="355" t="s">
        <v>1236</v>
      </c>
      <c r="C466" s="355" t="s">
        <v>12</v>
      </c>
      <c r="D466" s="355" t="s">
        <v>1237</v>
      </c>
      <c r="E466" s="355" t="s">
        <v>1238</v>
      </c>
      <c r="F466" s="356">
        <f t="shared" si="96"/>
        <v>4</v>
      </c>
      <c r="G466" s="355" t="s">
        <v>24</v>
      </c>
      <c r="H466" s="357">
        <v>16.399999999999999</v>
      </c>
      <c r="I466" s="308"/>
      <c r="J466" s="309">
        <v>0.26640000000000003</v>
      </c>
      <c r="K466" s="357">
        <f t="shared" si="97"/>
        <v>0</v>
      </c>
      <c r="L466" s="362">
        <f t="shared" si="98"/>
        <v>0</v>
      </c>
      <c r="M466" s="310" t="s">
        <v>8</v>
      </c>
      <c r="N466" s="310" t="s">
        <v>7</v>
      </c>
      <c r="O466" s="310" t="s">
        <v>17</v>
      </c>
      <c r="P466" s="311">
        <v>4</v>
      </c>
      <c r="Q466" s="312">
        <f t="shared" si="99"/>
        <v>0</v>
      </c>
    </row>
    <row r="467" spans="1:17" ht="22.5">
      <c r="A467" s="350" t="s">
        <v>6</v>
      </c>
      <c r="B467" s="351" t="s">
        <v>354</v>
      </c>
      <c r="C467" s="351" t="s">
        <v>8</v>
      </c>
      <c r="D467" s="351" t="s">
        <v>8</v>
      </c>
      <c r="E467" s="351" t="s">
        <v>1239</v>
      </c>
      <c r="F467" s="351" t="s">
        <v>8</v>
      </c>
      <c r="G467" s="351" t="s">
        <v>8</v>
      </c>
      <c r="H467" s="351" t="s">
        <v>8</v>
      </c>
      <c r="I467" s="304"/>
      <c r="J467" s="309">
        <v>0.26640000000000003</v>
      </c>
      <c r="K467" s="351" t="s">
        <v>8</v>
      </c>
      <c r="L467" s="361">
        <f>ROUND(L468,2)+ROUND(L469,2)+ROUND(L470,2)+ROUND(L471,2)+ROUND(L472,2)+ROUND(L473,2)+ROUND(L474,2)+ROUND(L475,2)+ROUND(L476,2)+ROUND(L477,2)+ROUND(L478,2)+ROUND(L479,2)+ROUND(L480,2)+ROUND(L481,2)+ROUND(L482,2)+ROUND(L483,2)+ROUND(L484,2)</f>
        <v>0</v>
      </c>
      <c r="M467" s="305" t="s">
        <v>8</v>
      </c>
      <c r="N467" s="305" t="s">
        <v>8</v>
      </c>
      <c r="O467" s="305" t="s">
        <v>8</v>
      </c>
      <c r="P467" s="314" t="str">
        <f t="shared" ref="P467:P520" si="100">F467</f>
        <v/>
      </c>
      <c r="Q467" s="312"/>
    </row>
    <row r="468" spans="1:17" ht="11.25">
      <c r="A468" s="354" t="s">
        <v>10</v>
      </c>
      <c r="B468" s="355" t="s">
        <v>1240</v>
      </c>
      <c r="C468" s="355" t="s">
        <v>26</v>
      </c>
      <c r="D468" s="355" t="s">
        <v>1241</v>
      </c>
      <c r="E468" s="355" t="s">
        <v>1218</v>
      </c>
      <c r="F468" s="356">
        <f t="shared" ref="F468:F484" si="101">P468</f>
        <v>1809</v>
      </c>
      <c r="G468" s="355" t="s">
        <v>24</v>
      </c>
      <c r="H468" s="357">
        <v>2.0099999999999998</v>
      </c>
      <c r="I468" s="308"/>
      <c r="J468" s="309">
        <v>0.26640000000000003</v>
      </c>
      <c r="K468" s="357">
        <f t="shared" ref="K468:K484" si="102">ROUND(I468,2)+(ROUND(I468,2)*J468)</f>
        <v>0</v>
      </c>
      <c r="L468" s="362">
        <f t="shared" ref="L468:L484" si="103">ROUND(Q468,2)</f>
        <v>0</v>
      </c>
      <c r="M468" s="310" t="s">
        <v>8</v>
      </c>
      <c r="N468" s="310" t="s">
        <v>7</v>
      </c>
      <c r="O468" s="310" t="s">
        <v>17</v>
      </c>
      <c r="P468" s="311">
        <v>1809</v>
      </c>
      <c r="Q468" s="312">
        <f t="shared" si="99"/>
        <v>0</v>
      </c>
    </row>
    <row r="469" spans="1:17" ht="11.25">
      <c r="A469" s="354" t="s">
        <v>10</v>
      </c>
      <c r="B469" s="355" t="s">
        <v>1242</v>
      </c>
      <c r="C469" s="355" t="s">
        <v>26</v>
      </c>
      <c r="D469" s="355" t="s">
        <v>1243</v>
      </c>
      <c r="E469" s="355" t="s">
        <v>1244</v>
      </c>
      <c r="F469" s="356">
        <f t="shared" si="101"/>
        <v>27</v>
      </c>
      <c r="G469" s="355" t="s">
        <v>24</v>
      </c>
      <c r="H469" s="357">
        <v>0.95</v>
      </c>
      <c r="I469" s="308"/>
      <c r="J469" s="309">
        <v>0.26640000000000003</v>
      </c>
      <c r="K469" s="357">
        <f t="shared" si="102"/>
        <v>0</v>
      </c>
      <c r="L469" s="362">
        <f t="shared" si="103"/>
        <v>0</v>
      </c>
      <c r="M469" s="310" t="s">
        <v>8</v>
      </c>
      <c r="N469" s="310" t="s">
        <v>7</v>
      </c>
      <c r="O469" s="310" t="s">
        <v>17</v>
      </c>
      <c r="P469" s="311">
        <v>27</v>
      </c>
      <c r="Q469" s="312">
        <f t="shared" si="99"/>
        <v>0</v>
      </c>
    </row>
    <row r="470" spans="1:17" ht="22.5">
      <c r="A470" s="354" t="s">
        <v>10</v>
      </c>
      <c r="B470" s="355" t="s">
        <v>1245</v>
      </c>
      <c r="C470" s="355" t="s">
        <v>26</v>
      </c>
      <c r="D470" s="355" t="s">
        <v>1246</v>
      </c>
      <c r="E470" s="355" t="s">
        <v>1247</v>
      </c>
      <c r="F470" s="356">
        <f t="shared" si="101"/>
        <v>1136</v>
      </c>
      <c r="G470" s="355" t="s">
        <v>24</v>
      </c>
      <c r="H470" s="357">
        <v>0.78</v>
      </c>
      <c r="I470" s="308"/>
      <c r="J470" s="309">
        <v>0.26640000000000003</v>
      </c>
      <c r="K470" s="357">
        <f t="shared" si="102"/>
        <v>0</v>
      </c>
      <c r="L470" s="362">
        <f t="shared" si="103"/>
        <v>0</v>
      </c>
      <c r="M470" s="310" t="s">
        <v>8</v>
      </c>
      <c r="N470" s="310" t="s">
        <v>7</v>
      </c>
      <c r="O470" s="310" t="s">
        <v>17</v>
      </c>
      <c r="P470" s="311">
        <v>1136</v>
      </c>
      <c r="Q470" s="312">
        <f t="shared" si="99"/>
        <v>0</v>
      </c>
    </row>
    <row r="471" spans="1:17" ht="11.25">
      <c r="A471" s="354" t="s">
        <v>10</v>
      </c>
      <c r="B471" s="355" t="s">
        <v>1248</v>
      </c>
      <c r="C471" s="355" t="s">
        <v>26</v>
      </c>
      <c r="D471" s="355" t="s">
        <v>1249</v>
      </c>
      <c r="E471" s="355" t="s">
        <v>1250</v>
      </c>
      <c r="F471" s="356">
        <f t="shared" si="101"/>
        <v>1516</v>
      </c>
      <c r="G471" s="355" t="s">
        <v>24</v>
      </c>
      <c r="H471" s="357">
        <v>0.91</v>
      </c>
      <c r="I471" s="308"/>
      <c r="J471" s="309">
        <v>0.26640000000000003</v>
      </c>
      <c r="K471" s="357">
        <f t="shared" si="102"/>
        <v>0</v>
      </c>
      <c r="L471" s="362">
        <f t="shared" si="103"/>
        <v>0</v>
      </c>
      <c r="M471" s="310" t="s">
        <v>8</v>
      </c>
      <c r="N471" s="310" t="s">
        <v>7</v>
      </c>
      <c r="O471" s="310" t="s">
        <v>17</v>
      </c>
      <c r="P471" s="311">
        <v>1516</v>
      </c>
      <c r="Q471" s="312">
        <f t="shared" si="99"/>
        <v>0</v>
      </c>
    </row>
    <row r="472" spans="1:17" ht="22.5">
      <c r="A472" s="354" t="s">
        <v>10</v>
      </c>
      <c r="B472" s="355" t="s">
        <v>1251</v>
      </c>
      <c r="C472" s="355" t="s">
        <v>12</v>
      </c>
      <c r="D472" s="355" t="s">
        <v>1252</v>
      </c>
      <c r="E472" s="355" t="s">
        <v>1253</v>
      </c>
      <c r="F472" s="356">
        <f t="shared" si="101"/>
        <v>200</v>
      </c>
      <c r="G472" s="355" t="s">
        <v>31</v>
      </c>
      <c r="H472" s="357">
        <v>24.05</v>
      </c>
      <c r="I472" s="308"/>
      <c r="J472" s="309">
        <v>0.26640000000000003</v>
      </c>
      <c r="K472" s="357">
        <f t="shared" si="102"/>
        <v>0</v>
      </c>
      <c r="L472" s="362">
        <f t="shared" si="103"/>
        <v>0</v>
      </c>
      <c r="M472" s="310" t="s">
        <v>8</v>
      </c>
      <c r="N472" s="310" t="s">
        <v>7</v>
      </c>
      <c r="O472" s="310" t="s">
        <v>17</v>
      </c>
      <c r="P472" s="311">
        <v>200</v>
      </c>
      <c r="Q472" s="312">
        <f t="shared" si="99"/>
        <v>0</v>
      </c>
    </row>
    <row r="473" spans="1:17" ht="11.25">
      <c r="A473" s="354" t="s">
        <v>10</v>
      </c>
      <c r="B473" s="355" t="s">
        <v>1254</v>
      </c>
      <c r="C473" s="355" t="s">
        <v>26</v>
      </c>
      <c r="D473" s="355" t="s">
        <v>1255</v>
      </c>
      <c r="E473" s="355" t="s">
        <v>1256</v>
      </c>
      <c r="F473" s="356">
        <f t="shared" si="101"/>
        <v>253</v>
      </c>
      <c r="G473" s="355" t="s">
        <v>80</v>
      </c>
      <c r="H473" s="357">
        <v>5.14</v>
      </c>
      <c r="I473" s="308"/>
      <c r="J473" s="309">
        <v>0.26640000000000003</v>
      </c>
      <c r="K473" s="357">
        <f t="shared" si="102"/>
        <v>0</v>
      </c>
      <c r="L473" s="362">
        <f t="shared" si="103"/>
        <v>0</v>
      </c>
      <c r="M473" s="310" t="s">
        <v>8</v>
      </c>
      <c r="N473" s="310" t="s">
        <v>7</v>
      </c>
      <c r="O473" s="310" t="s">
        <v>17</v>
      </c>
      <c r="P473" s="311">
        <v>253</v>
      </c>
      <c r="Q473" s="312">
        <f t="shared" si="99"/>
        <v>0</v>
      </c>
    </row>
    <row r="474" spans="1:17" ht="22.5">
      <c r="A474" s="354" t="s">
        <v>10</v>
      </c>
      <c r="B474" s="355" t="s">
        <v>1257</v>
      </c>
      <c r="C474" s="355" t="s">
        <v>12</v>
      </c>
      <c r="D474" s="355" t="s">
        <v>1258</v>
      </c>
      <c r="E474" s="355" t="s">
        <v>1259</v>
      </c>
      <c r="F474" s="356">
        <f t="shared" si="101"/>
        <v>1</v>
      </c>
      <c r="G474" s="355" t="s">
        <v>24</v>
      </c>
      <c r="H474" s="357">
        <v>19.43</v>
      </c>
      <c r="I474" s="308"/>
      <c r="J474" s="309">
        <v>0.26640000000000003</v>
      </c>
      <c r="K474" s="357">
        <f t="shared" si="102"/>
        <v>0</v>
      </c>
      <c r="L474" s="362">
        <f t="shared" si="103"/>
        <v>0</v>
      </c>
      <c r="M474" s="310" t="s">
        <v>8</v>
      </c>
      <c r="N474" s="310" t="s">
        <v>7</v>
      </c>
      <c r="O474" s="310" t="s">
        <v>17</v>
      </c>
      <c r="P474" s="311">
        <v>1</v>
      </c>
      <c r="Q474" s="312">
        <f t="shared" si="99"/>
        <v>0</v>
      </c>
    </row>
    <row r="475" spans="1:17" ht="22.5">
      <c r="A475" s="354" t="s">
        <v>10</v>
      </c>
      <c r="B475" s="355" t="s">
        <v>1260</v>
      </c>
      <c r="C475" s="355" t="s">
        <v>26</v>
      </c>
      <c r="D475" s="355" t="s">
        <v>1261</v>
      </c>
      <c r="E475" s="355" t="s">
        <v>1262</v>
      </c>
      <c r="F475" s="356">
        <f t="shared" si="101"/>
        <v>1</v>
      </c>
      <c r="G475" s="355" t="s">
        <v>80</v>
      </c>
      <c r="H475" s="357">
        <v>88.78</v>
      </c>
      <c r="I475" s="308"/>
      <c r="J475" s="309">
        <v>0.26640000000000003</v>
      </c>
      <c r="K475" s="357">
        <f t="shared" si="102"/>
        <v>0</v>
      </c>
      <c r="L475" s="362">
        <f t="shared" si="103"/>
        <v>0</v>
      </c>
      <c r="M475" s="310" t="s">
        <v>8</v>
      </c>
      <c r="N475" s="310" t="s">
        <v>7</v>
      </c>
      <c r="O475" s="310" t="s">
        <v>17</v>
      </c>
      <c r="P475" s="311">
        <v>1</v>
      </c>
      <c r="Q475" s="312">
        <f t="shared" si="99"/>
        <v>0</v>
      </c>
    </row>
    <row r="476" spans="1:17" ht="22.5">
      <c r="A476" s="354" t="s">
        <v>10</v>
      </c>
      <c r="B476" s="355" t="s">
        <v>1263</v>
      </c>
      <c r="C476" s="355" t="s">
        <v>12</v>
      </c>
      <c r="D476" s="355" t="s">
        <v>1264</v>
      </c>
      <c r="E476" s="355" t="s">
        <v>1265</v>
      </c>
      <c r="F476" s="356">
        <f t="shared" si="101"/>
        <v>2</v>
      </c>
      <c r="G476" s="355" t="s">
        <v>24</v>
      </c>
      <c r="H476" s="357">
        <v>91.72</v>
      </c>
      <c r="I476" s="308"/>
      <c r="J476" s="309">
        <v>0.26640000000000003</v>
      </c>
      <c r="K476" s="357">
        <f t="shared" si="102"/>
        <v>0</v>
      </c>
      <c r="L476" s="362">
        <f t="shared" si="103"/>
        <v>0</v>
      </c>
      <c r="M476" s="310" t="s">
        <v>8</v>
      </c>
      <c r="N476" s="310" t="s">
        <v>7</v>
      </c>
      <c r="O476" s="310" t="s">
        <v>17</v>
      </c>
      <c r="P476" s="311">
        <v>2</v>
      </c>
      <c r="Q476" s="312">
        <f t="shared" si="99"/>
        <v>0</v>
      </c>
    </row>
    <row r="477" spans="1:17" ht="11.25">
      <c r="A477" s="354" t="s">
        <v>10</v>
      </c>
      <c r="B477" s="355" t="s">
        <v>1266</v>
      </c>
      <c r="C477" s="355" t="s">
        <v>26</v>
      </c>
      <c r="D477" s="355" t="s">
        <v>1267</v>
      </c>
      <c r="E477" s="355" t="s">
        <v>1268</v>
      </c>
      <c r="F477" s="356">
        <f t="shared" si="101"/>
        <v>2.2000000000000002</v>
      </c>
      <c r="G477" s="355" t="s">
        <v>31</v>
      </c>
      <c r="H477" s="357">
        <v>14.6</v>
      </c>
      <c r="I477" s="308"/>
      <c r="J477" s="309">
        <v>0.26640000000000003</v>
      </c>
      <c r="K477" s="357">
        <f t="shared" si="102"/>
        <v>0</v>
      </c>
      <c r="L477" s="362">
        <f t="shared" si="103"/>
        <v>0</v>
      </c>
      <c r="M477" s="310" t="s">
        <v>8</v>
      </c>
      <c r="N477" s="310" t="s">
        <v>7</v>
      </c>
      <c r="O477" s="310" t="s">
        <v>17</v>
      </c>
      <c r="P477" s="311">
        <v>2.2000000000000002</v>
      </c>
      <c r="Q477" s="312">
        <f t="shared" si="99"/>
        <v>0</v>
      </c>
    </row>
    <row r="478" spans="1:17" ht="11.25">
      <c r="A478" s="354" t="s">
        <v>10</v>
      </c>
      <c r="B478" s="355" t="s">
        <v>1269</v>
      </c>
      <c r="C478" s="355" t="s">
        <v>26</v>
      </c>
      <c r="D478" s="355" t="s">
        <v>1270</v>
      </c>
      <c r="E478" s="355" t="s">
        <v>1271</v>
      </c>
      <c r="F478" s="356">
        <f t="shared" si="101"/>
        <v>1</v>
      </c>
      <c r="G478" s="355" t="s">
        <v>24</v>
      </c>
      <c r="H478" s="357">
        <v>61.82</v>
      </c>
      <c r="I478" s="308"/>
      <c r="J478" s="309">
        <v>0.26640000000000003</v>
      </c>
      <c r="K478" s="357">
        <f t="shared" si="102"/>
        <v>0</v>
      </c>
      <c r="L478" s="362">
        <f t="shared" si="103"/>
        <v>0</v>
      </c>
      <c r="M478" s="310" t="s">
        <v>8</v>
      </c>
      <c r="N478" s="310" t="s">
        <v>7</v>
      </c>
      <c r="O478" s="310" t="s">
        <v>17</v>
      </c>
      <c r="P478" s="311">
        <v>1</v>
      </c>
      <c r="Q478" s="312">
        <f t="shared" si="99"/>
        <v>0</v>
      </c>
    </row>
    <row r="479" spans="1:17" ht="11.25">
      <c r="A479" s="354" t="s">
        <v>10</v>
      </c>
      <c r="B479" s="355" t="s">
        <v>1272</v>
      </c>
      <c r="C479" s="355" t="s">
        <v>26</v>
      </c>
      <c r="D479" s="355" t="s">
        <v>1273</v>
      </c>
      <c r="E479" s="355" t="s">
        <v>1274</v>
      </c>
      <c r="F479" s="356">
        <f t="shared" si="101"/>
        <v>1</v>
      </c>
      <c r="G479" s="355" t="s">
        <v>24</v>
      </c>
      <c r="H479" s="357">
        <v>34</v>
      </c>
      <c r="I479" s="308"/>
      <c r="J479" s="309">
        <v>0.26640000000000003</v>
      </c>
      <c r="K479" s="357">
        <f t="shared" si="102"/>
        <v>0</v>
      </c>
      <c r="L479" s="362">
        <f t="shared" si="103"/>
        <v>0</v>
      </c>
      <c r="M479" s="310" t="s">
        <v>8</v>
      </c>
      <c r="N479" s="310" t="s">
        <v>7</v>
      </c>
      <c r="O479" s="310" t="s">
        <v>17</v>
      </c>
      <c r="P479" s="311">
        <v>1</v>
      </c>
      <c r="Q479" s="312">
        <f t="shared" si="99"/>
        <v>0</v>
      </c>
    </row>
    <row r="480" spans="1:17" ht="22.5">
      <c r="A480" s="354" t="s">
        <v>10</v>
      </c>
      <c r="B480" s="355" t="s">
        <v>1275</v>
      </c>
      <c r="C480" s="355" t="s">
        <v>26</v>
      </c>
      <c r="D480" s="355" t="s">
        <v>1276</v>
      </c>
      <c r="E480" s="355" t="s">
        <v>1277</v>
      </c>
      <c r="F480" s="356">
        <f t="shared" si="101"/>
        <v>5</v>
      </c>
      <c r="G480" s="355" t="s">
        <v>24</v>
      </c>
      <c r="H480" s="357">
        <v>23.95</v>
      </c>
      <c r="I480" s="308"/>
      <c r="J480" s="309">
        <v>0.26640000000000003</v>
      </c>
      <c r="K480" s="357">
        <f t="shared" si="102"/>
        <v>0</v>
      </c>
      <c r="L480" s="362">
        <f t="shared" si="103"/>
        <v>0</v>
      </c>
      <c r="M480" s="310" t="s">
        <v>8</v>
      </c>
      <c r="N480" s="310" t="s">
        <v>7</v>
      </c>
      <c r="O480" s="310" t="s">
        <v>17</v>
      </c>
      <c r="P480" s="311">
        <v>5</v>
      </c>
      <c r="Q480" s="312">
        <f t="shared" si="99"/>
        <v>0</v>
      </c>
    </row>
    <row r="481" spans="1:17" ht="22.5">
      <c r="A481" s="354" t="s">
        <v>10</v>
      </c>
      <c r="B481" s="355" t="s">
        <v>1278</v>
      </c>
      <c r="C481" s="355" t="s">
        <v>12</v>
      </c>
      <c r="D481" s="355" t="s">
        <v>1279</v>
      </c>
      <c r="E481" s="355" t="s">
        <v>1280</v>
      </c>
      <c r="F481" s="356">
        <f t="shared" si="101"/>
        <v>1</v>
      </c>
      <c r="G481" s="355" t="s">
        <v>24</v>
      </c>
      <c r="H481" s="357">
        <v>121.72</v>
      </c>
      <c r="I481" s="308"/>
      <c r="J481" s="309">
        <v>0.26640000000000003</v>
      </c>
      <c r="K481" s="357">
        <f t="shared" si="102"/>
        <v>0</v>
      </c>
      <c r="L481" s="362">
        <f t="shared" si="103"/>
        <v>0</v>
      </c>
      <c r="M481" s="310" t="s">
        <v>8</v>
      </c>
      <c r="N481" s="310" t="s">
        <v>7</v>
      </c>
      <c r="O481" s="310" t="s">
        <v>17</v>
      </c>
      <c r="P481" s="311">
        <v>1</v>
      </c>
      <c r="Q481" s="312">
        <f t="shared" si="99"/>
        <v>0</v>
      </c>
    </row>
    <row r="482" spans="1:17" ht="22.5">
      <c r="A482" s="354" t="s">
        <v>10</v>
      </c>
      <c r="B482" s="355" t="s">
        <v>1281</v>
      </c>
      <c r="C482" s="355" t="s">
        <v>12</v>
      </c>
      <c r="D482" s="355" t="s">
        <v>1282</v>
      </c>
      <c r="E482" s="355" t="s">
        <v>1283</v>
      </c>
      <c r="F482" s="356">
        <f t="shared" si="101"/>
        <v>1</v>
      </c>
      <c r="G482" s="355" t="s">
        <v>24</v>
      </c>
      <c r="H482" s="357">
        <v>9.6999999999999993</v>
      </c>
      <c r="I482" s="308"/>
      <c r="J482" s="309">
        <v>0.26640000000000003</v>
      </c>
      <c r="K482" s="357">
        <f t="shared" si="102"/>
        <v>0</v>
      </c>
      <c r="L482" s="362">
        <f t="shared" si="103"/>
        <v>0</v>
      </c>
      <c r="M482" s="310" t="s">
        <v>8</v>
      </c>
      <c r="N482" s="310" t="s">
        <v>7</v>
      </c>
      <c r="O482" s="310" t="s">
        <v>17</v>
      </c>
      <c r="P482" s="311">
        <v>1</v>
      </c>
      <c r="Q482" s="312">
        <f t="shared" si="99"/>
        <v>0</v>
      </c>
    </row>
    <row r="483" spans="1:17" ht="22.5">
      <c r="A483" s="354" t="s">
        <v>10</v>
      </c>
      <c r="B483" s="355" t="s">
        <v>1284</v>
      </c>
      <c r="C483" s="355" t="s">
        <v>26</v>
      </c>
      <c r="D483" s="355" t="s">
        <v>1285</v>
      </c>
      <c r="E483" s="355" t="s">
        <v>1286</v>
      </c>
      <c r="F483" s="356">
        <f t="shared" si="101"/>
        <v>16</v>
      </c>
      <c r="G483" s="355" t="s">
        <v>24</v>
      </c>
      <c r="H483" s="357">
        <v>0.71</v>
      </c>
      <c r="I483" s="308"/>
      <c r="J483" s="309">
        <v>0.26640000000000003</v>
      </c>
      <c r="K483" s="357">
        <f t="shared" si="102"/>
        <v>0</v>
      </c>
      <c r="L483" s="362">
        <f t="shared" si="103"/>
        <v>0</v>
      </c>
      <c r="M483" s="310" t="s">
        <v>8</v>
      </c>
      <c r="N483" s="310" t="s">
        <v>7</v>
      </c>
      <c r="O483" s="310" t="s">
        <v>17</v>
      </c>
      <c r="P483" s="311">
        <v>16</v>
      </c>
      <c r="Q483" s="312">
        <f t="shared" si="99"/>
        <v>0</v>
      </c>
    </row>
    <row r="484" spans="1:17" ht="22.5">
      <c r="A484" s="354" t="s">
        <v>10</v>
      </c>
      <c r="B484" s="355" t="s">
        <v>1287</v>
      </c>
      <c r="C484" s="355" t="s">
        <v>26</v>
      </c>
      <c r="D484" s="355" t="s">
        <v>1288</v>
      </c>
      <c r="E484" s="355" t="s">
        <v>1289</v>
      </c>
      <c r="F484" s="356">
        <f t="shared" si="101"/>
        <v>1</v>
      </c>
      <c r="G484" s="355" t="s">
        <v>24</v>
      </c>
      <c r="H484" s="357">
        <v>31.48</v>
      </c>
      <c r="I484" s="308"/>
      <c r="J484" s="309">
        <v>0.26640000000000003</v>
      </c>
      <c r="K484" s="357">
        <f t="shared" si="102"/>
        <v>0</v>
      </c>
      <c r="L484" s="362">
        <f t="shared" si="103"/>
        <v>0</v>
      </c>
      <c r="M484" s="310" t="s">
        <v>8</v>
      </c>
      <c r="N484" s="310" t="s">
        <v>7</v>
      </c>
      <c r="O484" s="310" t="s">
        <v>17</v>
      </c>
      <c r="P484" s="311">
        <v>1</v>
      </c>
      <c r="Q484" s="312">
        <f t="shared" si="99"/>
        <v>0</v>
      </c>
    </row>
    <row r="485" spans="1:17" ht="22.5">
      <c r="A485" s="350" t="s">
        <v>6</v>
      </c>
      <c r="B485" s="351" t="s">
        <v>357</v>
      </c>
      <c r="C485" s="351" t="s">
        <v>8</v>
      </c>
      <c r="D485" s="351" t="s">
        <v>8</v>
      </c>
      <c r="E485" s="351" t="s">
        <v>1290</v>
      </c>
      <c r="F485" s="351" t="s">
        <v>8</v>
      </c>
      <c r="G485" s="351" t="s">
        <v>8</v>
      </c>
      <c r="H485" s="351" t="s">
        <v>8</v>
      </c>
      <c r="I485" s="304"/>
      <c r="J485" s="309">
        <v>0.26640000000000003</v>
      </c>
      <c r="K485" s="351" t="s">
        <v>8</v>
      </c>
      <c r="L485" s="361">
        <f>ROUND(L486,2)+ROUND(L487,2)+ROUND(L488,2)+ROUND(L489,2)+ROUND(L490,2)+ROUND(L491,2)+ROUND(L492,2)+ROUND(L493,2)+ROUND(L494,2)+ROUND(L495,2)+ROUND(L496,2)+ROUND(L497,2)+ROUND(L498,2)+ROUND(L499,2)+ROUND(L500,2)+ROUND(L501,2)+ROUND(L502,2)</f>
        <v>0</v>
      </c>
      <c r="M485" s="305" t="s">
        <v>8</v>
      </c>
      <c r="N485" s="305" t="s">
        <v>8</v>
      </c>
      <c r="O485" s="305" t="s">
        <v>8</v>
      </c>
      <c r="P485" s="314" t="str">
        <f t="shared" si="100"/>
        <v/>
      </c>
      <c r="Q485" s="312"/>
    </row>
    <row r="486" spans="1:17" ht="33.75">
      <c r="A486" s="354" t="s">
        <v>10</v>
      </c>
      <c r="B486" s="355" t="s">
        <v>1291</v>
      </c>
      <c r="C486" s="355" t="s">
        <v>12</v>
      </c>
      <c r="D486" s="355" t="s">
        <v>1292</v>
      </c>
      <c r="E486" s="355" t="s">
        <v>1293</v>
      </c>
      <c r="F486" s="356">
        <f t="shared" ref="F486:F502" si="104">P486</f>
        <v>47.1</v>
      </c>
      <c r="G486" s="355" t="s">
        <v>31</v>
      </c>
      <c r="H486" s="357">
        <v>166.63</v>
      </c>
      <c r="I486" s="308"/>
      <c r="J486" s="309">
        <v>0.26640000000000003</v>
      </c>
      <c r="K486" s="357">
        <f t="shared" ref="K486:K502" si="105">ROUND(I486,2)+(ROUND(I486,2)*J486)</f>
        <v>0</v>
      </c>
      <c r="L486" s="362">
        <f t="shared" ref="L486:L502" si="106">ROUND(Q486,2)</f>
        <v>0</v>
      </c>
      <c r="M486" s="310" t="s">
        <v>8</v>
      </c>
      <c r="N486" s="310" t="s">
        <v>7</v>
      </c>
      <c r="O486" s="310" t="s">
        <v>17</v>
      </c>
      <c r="P486" s="311">
        <v>47.1</v>
      </c>
      <c r="Q486" s="312">
        <f t="shared" si="99"/>
        <v>0</v>
      </c>
    </row>
    <row r="487" spans="1:17" ht="33.75">
      <c r="A487" s="354" t="s">
        <v>10</v>
      </c>
      <c r="B487" s="355" t="s">
        <v>1294</v>
      </c>
      <c r="C487" s="355" t="s">
        <v>12</v>
      </c>
      <c r="D487" s="355" t="s">
        <v>1295</v>
      </c>
      <c r="E487" s="355" t="s">
        <v>1296</v>
      </c>
      <c r="F487" s="356">
        <f t="shared" si="104"/>
        <v>14.4</v>
      </c>
      <c r="G487" s="355" t="s">
        <v>31</v>
      </c>
      <c r="H487" s="357">
        <v>204.2</v>
      </c>
      <c r="I487" s="308"/>
      <c r="J487" s="309">
        <v>0.26640000000000003</v>
      </c>
      <c r="K487" s="357">
        <f t="shared" si="105"/>
        <v>0</v>
      </c>
      <c r="L487" s="362">
        <f t="shared" si="106"/>
        <v>0</v>
      </c>
      <c r="M487" s="310" t="s">
        <v>8</v>
      </c>
      <c r="N487" s="310" t="s">
        <v>7</v>
      </c>
      <c r="O487" s="310" t="s">
        <v>17</v>
      </c>
      <c r="P487" s="311">
        <v>14.4</v>
      </c>
      <c r="Q487" s="312">
        <f t="shared" si="99"/>
        <v>0</v>
      </c>
    </row>
    <row r="488" spans="1:17" ht="33.75">
      <c r="A488" s="354" t="s">
        <v>10</v>
      </c>
      <c r="B488" s="355" t="s">
        <v>1297</v>
      </c>
      <c r="C488" s="355" t="s">
        <v>12</v>
      </c>
      <c r="D488" s="355" t="s">
        <v>1298</v>
      </c>
      <c r="E488" s="355" t="s">
        <v>1299</v>
      </c>
      <c r="F488" s="356">
        <f t="shared" si="104"/>
        <v>188.4</v>
      </c>
      <c r="G488" s="355" t="s">
        <v>31</v>
      </c>
      <c r="H488" s="357">
        <v>349.48</v>
      </c>
      <c r="I488" s="308"/>
      <c r="J488" s="309">
        <v>0.26640000000000003</v>
      </c>
      <c r="K488" s="357">
        <f t="shared" si="105"/>
        <v>0</v>
      </c>
      <c r="L488" s="362">
        <f t="shared" si="106"/>
        <v>0</v>
      </c>
      <c r="M488" s="310" t="s">
        <v>8</v>
      </c>
      <c r="N488" s="310" t="s">
        <v>7</v>
      </c>
      <c r="O488" s="310" t="s">
        <v>17</v>
      </c>
      <c r="P488" s="311">
        <v>188.4</v>
      </c>
      <c r="Q488" s="312">
        <f t="shared" si="99"/>
        <v>0</v>
      </c>
    </row>
    <row r="489" spans="1:17" ht="22.5">
      <c r="A489" s="354" t="s">
        <v>10</v>
      </c>
      <c r="B489" s="355" t="s">
        <v>1300</v>
      </c>
      <c r="C489" s="355" t="s">
        <v>12</v>
      </c>
      <c r="D489" s="355" t="s">
        <v>1301</v>
      </c>
      <c r="E489" s="355" t="s">
        <v>1302</v>
      </c>
      <c r="F489" s="356">
        <f t="shared" si="104"/>
        <v>288.5</v>
      </c>
      <c r="G489" s="355" t="s">
        <v>31</v>
      </c>
      <c r="H489" s="357">
        <v>17.96</v>
      </c>
      <c r="I489" s="308"/>
      <c r="J489" s="309">
        <v>0.26640000000000003</v>
      </c>
      <c r="K489" s="357">
        <f t="shared" si="105"/>
        <v>0</v>
      </c>
      <c r="L489" s="362">
        <f t="shared" si="106"/>
        <v>0</v>
      </c>
      <c r="M489" s="310" t="s">
        <v>8</v>
      </c>
      <c r="N489" s="310" t="s">
        <v>7</v>
      </c>
      <c r="O489" s="310" t="s">
        <v>17</v>
      </c>
      <c r="P489" s="311">
        <v>288.5</v>
      </c>
      <c r="Q489" s="312">
        <f t="shared" si="99"/>
        <v>0</v>
      </c>
    </row>
    <row r="490" spans="1:17" ht="33.75">
      <c r="A490" s="354" t="s">
        <v>10</v>
      </c>
      <c r="B490" s="355" t="s">
        <v>1303</v>
      </c>
      <c r="C490" s="355" t="s">
        <v>12</v>
      </c>
      <c r="D490" s="355" t="s">
        <v>1292</v>
      </c>
      <c r="E490" s="355" t="s">
        <v>1293</v>
      </c>
      <c r="F490" s="356">
        <f t="shared" si="104"/>
        <v>35.799999999999997</v>
      </c>
      <c r="G490" s="355" t="s">
        <v>31</v>
      </c>
      <c r="H490" s="357">
        <v>166.63</v>
      </c>
      <c r="I490" s="308"/>
      <c r="J490" s="309">
        <v>0.26640000000000003</v>
      </c>
      <c r="K490" s="357">
        <f t="shared" si="105"/>
        <v>0</v>
      </c>
      <c r="L490" s="362">
        <f t="shared" si="106"/>
        <v>0</v>
      </c>
      <c r="M490" s="310" t="s">
        <v>8</v>
      </c>
      <c r="N490" s="310" t="s">
        <v>7</v>
      </c>
      <c r="O490" s="310" t="s">
        <v>17</v>
      </c>
      <c r="P490" s="311">
        <v>35.799999999999997</v>
      </c>
      <c r="Q490" s="312">
        <f t="shared" si="99"/>
        <v>0</v>
      </c>
    </row>
    <row r="491" spans="1:17" ht="22.5">
      <c r="A491" s="354" t="s">
        <v>10</v>
      </c>
      <c r="B491" s="355" t="s">
        <v>1304</v>
      </c>
      <c r="C491" s="355" t="s">
        <v>12</v>
      </c>
      <c r="D491" s="355" t="s">
        <v>1305</v>
      </c>
      <c r="E491" s="355" t="s">
        <v>1306</v>
      </c>
      <c r="F491" s="356">
        <f t="shared" si="104"/>
        <v>75.8</v>
      </c>
      <c r="G491" s="355" t="s">
        <v>31</v>
      </c>
      <c r="H491" s="357">
        <v>27.18</v>
      </c>
      <c r="I491" s="308"/>
      <c r="J491" s="309">
        <v>0.26640000000000003</v>
      </c>
      <c r="K491" s="357">
        <f t="shared" si="105"/>
        <v>0</v>
      </c>
      <c r="L491" s="362">
        <f t="shared" si="106"/>
        <v>0</v>
      </c>
      <c r="M491" s="310" t="s">
        <v>8</v>
      </c>
      <c r="N491" s="310" t="s">
        <v>7</v>
      </c>
      <c r="O491" s="310" t="s">
        <v>17</v>
      </c>
      <c r="P491" s="311">
        <v>75.8</v>
      </c>
      <c r="Q491" s="312">
        <f t="shared" si="99"/>
        <v>0</v>
      </c>
    </row>
    <row r="492" spans="1:17" ht="22.5">
      <c r="A492" s="354" t="s">
        <v>10</v>
      </c>
      <c r="B492" s="355" t="s">
        <v>1307</v>
      </c>
      <c r="C492" s="355" t="s">
        <v>12</v>
      </c>
      <c r="D492" s="355" t="s">
        <v>1308</v>
      </c>
      <c r="E492" s="355" t="s">
        <v>1309</v>
      </c>
      <c r="F492" s="356">
        <f t="shared" si="104"/>
        <v>59</v>
      </c>
      <c r="G492" s="355" t="s">
        <v>31</v>
      </c>
      <c r="H492" s="357">
        <v>7.69</v>
      </c>
      <c r="I492" s="308"/>
      <c r="J492" s="309">
        <v>0.26640000000000003</v>
      </c>
      <c r="K492" s="357">
        <f t="shared" si="105"/>
        <v>0</v>
      </c>
      <c r="L492" s="362">
        <f t="shared" si="106"/>
        <v>0</v>
      </c>
      <c r="M492" s="310" t="s">
        <v>8</v>
      </c>
      <c r="N492" s="310" t="s">
        <v>7</v>
      </c>
      <c r="O492" s="310" t="s">
        <v>17</v>
      </c>
      <c r="P492" s="311">
        <v>59</v>
      </c>
      <c r="Q492" s="312">
        <f t="shared" si="99"/>
        <v>0</v>
      </c>
    </row>
    <row r="493" spans="1:17" ht="22.5">
      <c r="A493" s="354" t="s">
        <v>10</v>
      </c>
      <c r="B493" s="355" t="s">
        <v>1310</v>
      </c>
      <c r="C493" s="355" t="s">
        <v>12</v>
      </c>
      <c r="D493" s="355" t="s">
        <v>1311</v>
      </c>
      <c r="E493" s="355" t="s">
        <v>1312</v>
      </c>
      <c r="F493" s="356">
        <f t="shared" si="104"/>
        <v>129</v>
      </c>
      <c r="G493" s="355" t="s">
        <v>31</v>
      </c>
      <c r="H493" s="357">
        <v>55.91</v>
      </c>
      <c r="I493" s="308"/>
      <c r="J493" s="309">
        <v>0.26640000000000003</v>
      </c>
      <c r="K493" s="357">
        <f t="shared" si="105"/>
        <v>0</v>
      </c>
      <c r="L493" s="362">
        <f t="shared" si="106"/>
        <v>0</v>
      </c>
      <c r="M493" s="310" t="s">
        <v>8</v>
      </c>
      <c r="N493" s="310" t="s">
        <v>7</v>
      </c>
      <c r="O493" s="310" t="s">
        <v>17</v>
      </c>
      <c r="P493" s="311">
        <v>129</v>
      </c>
      <c r="Q493" s="312">
        <f t="shared" si="99"/>
        <v>0</v>
      </c>
    </row>
    <row r="494" spans="1:17" ht="22.5">
      <c r="A494" s="354" t="s">
        <v>10</v>
      </c>
      <c r="B494" s="355" t="s">
        <v>1313</v>
      </c>
      <c r="C494" s="355" t="s">
        <v>12</v>
      </c>
      <c r="D494" s="355" t="s">
        <v>1314</v>
      </c>
      <c r="E494" s="355" t="s">
        <v>1315</v>
      </c>
      <c r="F494" s="356">
        <f t="shared" si="104"/>
        <v>739</v>
      </c>
      <c r="G494" s="355" t="s">
        <v>31</v>
      </c>
      <c r="H494" s="357">
        <v>10.84</v>
      </c>
      <c r="I494" s="308"/>
      <c r="J494" s="309">
        <v>0.26640000000000003</v>
      </c>
      <c r="K494" s="357">
        <f t="shared" si="105"/>
        <v>0</v>
      </c>
      <c r="L494" s="362">
        <f t="shared" si="106"/>
        <v>0</v>
      </c>
      <c r="M494" s="310" t="s">
        <v>8</v>
      </c>
      <c r="N494" s="310" t="s">
        <v>7</v>
      </c>
      <c r="O494" s="310" t="s">
        <v>17</v>
      </c>
      <c r="P494" s="311">
        <v>739</v>
      </c>
      <c r="Q494" s="312">
        <f t="shared" si="99"/>
        <v>0</v>
      </c>
    </row>
    <row r="495" spans="1:17" ht="22.5">
      <c r="A495" s="354" t="s">
        <v>10</v>
      </c>
      <c r="B495" s="355" t="s">
        <v>1316</v>
      </c>
      <c r="C495" s="355" t="s">
        <v>12</v>
      </c>
      <c r="D495" s="355" t="s">
        <v>1317</v>
      </c>
      <c r="E495" s="355" t="s">
        <v>1318</v>
      </c>
      <c r="F495" s="356">
        <f t="shared" si="104"/>
        <v>524.79999999999995</v>
      </c>
      <c r="G495" s="355" t="s">
        <v>31</v>
      </c>
      <c r="H495" s="357">
        <v>101.46</v>
      </c>
      <c r="I495" s="308"/>
      <c r="J495" s="309">
        <v>0.26640000000000003</v>
      </c>
      <c r="K495" s="357">
        <f t="shared" si="105"/>
        <v>0</v>
      </c>
      <c r="L495" s="362">
        <f t="shared" si="106"/>
        <v>0</v>
      </c>
      <c r="M495" s="310" t="s">
        <v>8</v>
      </c>
      <c r="N495" s="310" t="s">
        <v>7</v>
      </c>
      <c r="O495" s="310" t="s">
        <v>17</v>
      </c>
      <c r="P495" s="311">
        <v>524.79999999999995</v>
      </c>
      <c r="Q495" s="312">
        <f t="shared" si="99"/>
        <v>0</v>
      </c>
    </row>
    <row r="496" spans="1:17" ht="22.5">
      <c r="A496" s="354" t="s">
        <v>10</v>
      </c>
      <c r="B496" s="355" t="s">
        <v>1319</v>
      </c>
      <c r="C496" s="355" t="s">
        <v>12</v>
      </c>
      <c r="D496" s="355" t="s">
        <v>1320</v>
      </c>
      <c r="E496" s="355" t="s">
        <v>1321</v>
      </c>
      <c r="F496" s="356">
        <f t="shared" si="104"/>
        <v>3983.2</v>
      </c>
      <c r="G496" s="355" t="s">
        <v>31</v>
      </c>
      <c r="H496" s="357">
        <v>3.21</v>
      </c>
      <c r="I496" s="308"/>
      <c r="J496" s="309">
        <v>0.26640000000000003</v>
      </c>
      <c r="K496" s="357">
        <f t="shared" si="105"/>
        <v>0</v>
      </c>
      <c r="L496" s="362">
        <f t="shared" si="106"/>
        <v>0</v>
      </c>
      <c r="M496" s="310" t="s">
        <v>8</v>
      </c>
      <c r="N496" s="310" t="s">
        <v>7</v>
      </c>
      <c r="O496" s="310" t="s">
        <v>17</v>
      </c>
      <c r="P496" s="311">
        <v>3983.2</v>
      </c>
      <c r="Q496" s="312">
        <f t="shared" si="99"/>
        <v>0</v>
      </c>
    </row>
    <row r="497" spans="1:17" ht="22.5">
      <c r="A497" s="354" t="s">
        <v>10</v>
      </c>
      <c r="B497" s="355" t="s">
        <v>1322</v>
      </c>
      <c r="C497" s="355" t="s">
        <v>12</v>
      </c>
      <c r="D497" s="355" t="s">
        <v>1323</v>
      </c>
      <c r="E497" s="355" t="s">
        <v>1324</v>
      </c>
      <c r="F497" s="356">
        <f t="shared" si="104"/>
        <v>9.6999999999999993</v>
      </c>
      <c r="G497" s="355" t="s">
        <v>31</v>
      </c>
      <c r="H497" s="357">
        <v>16.78</v>
      </c>
      <c r="I497" s="308"/>
      <c r="J497" s="309">
        <v>0.26640000000000003</v>
      </c>
      <c r="K497" s="357">
        <f t="shared" si="105"/>
        <v>0</v>
      </c>
      <c r="L497" s="362">
        <f t="shared" si="106"/>
        <v>0</v>
      </c>
      <c r="M497" s="310" t="s">
        <v>8</v>
      </c>
      <c r="N497" s="310" t="s">
        <v>7</v>
      </c>
      <c r="O497" s="310" t="s">
        <v>17</v>
      </c>
      <c r="P497" s="311">
        <v>9.6999999999999993</v>
      </c>
      <c r="Q497" s="312">
        <f t="shared" si="99"/>
        <v>0</v>
      </c>
    </row>
    <row r="498" spans="1:17" ht="22.5">
      <c r="A498" s="354" t="s">
        <v>10</v>
      </c>
      <c r="B498" s="355" t="s">
        <v>1325</v>
      </c>
      <c r="C498" s="355" t="s">
        <v>12</v>
      </c>
      <c r="D498" s="355" t="s">
        <v>1326</v>
      </c>
      <c r="E498" s="355" t="s">
        <v>1327</v>
      </c>
      <c r="F498" s="356">
        <f t="shared" si="104"/>
        <v>4433.5</v>
      </c>
      <c r="G498" s="355" t="s">
        <v>31</v>
      </c>
      <c r="H498" s="357">
        <v>4.66</v>
      </c>
      <c r="I498" s="308"/>
      <c r="J498" s="309">
        <v>0.26640000000000003</v>
      </c>
      <c r="K498" s="357">
        <f t="shared" si="105"/>
        <v>0</v>
      </c>
      <c r="L498" s="362">
        <f t="shared" si="106"/>
        <v>0</v>
      </c>
      <c r="M498" s="310" t="s">
        <v>8</v>
      </c>
      <c r="N498" s="310" t="s">
        <v>7</v>
      </c>
      <c r="O498" s="310" t="s">
        <v>17</v>
      </c>
      <c r="P498" s="311">
        <v>4433.5</v>
      </c>
      <c r="Q498" s="312">
        <f t="shared" si="99"/>
        <v>0</v>
      </c>
    </row>
    <row r="499" spans="1:17" ht="22.5">
      <c r="A499" s="354" t="s">
        <v>10</v>
      </c>
      <c r="B499" s="355" t="s">
        <v>1328</v>
      </c>
      <c r="C499" s="355" t="s">
        <v>12</v>
      </c>
      <c r="D499" s="355" t="s">
        <v>1329</v>
      </c>
      <c r="E499" s="355" t="s">
        <v>1330</v>
      </c>
      <c r="F499" s="356">
        <f t="shared" si="104"/>
        <v>57.3</v>
      </c>
      <c r="G499" s="355" t="s">
        <v>31</v>
      </c>
      <c r="H499" s="357">
        <v>26.79</v>
      </c>
      <c r="I499" s="308"/>
      <c r="J499" s="309">
        <v>0.26640000000000003</v>
      </c>
      <c r="K499" s="357">
        <f t="shared" si="105"/>
        <v>0</v>
      </c>
      <c r="L499" s="362">
        <f t="shared" si="106"/>
        <v>0</v>
      </c>
      <c r="M499" s="310" t="s">
        <v>8</v>
      </c>
      <c r="N499" s="310" t="s">
        <v>7</v>
      </c>
      <c r="O499" s="310" t="s">
        <v>17</v>
      </c>
      <c r="P499" s="311">
        <v>57.3</v>
      </c>
      <c r="Q499" s="312">
        <f t="shared" si="99"/>
        <v>0</v>
      </c>
    </row>
    <row r="500" spans="1:17" ht="22.5">
      <c r="A500" s="354" t="s">
        <v>10</v>
      </c>
      <c r="B500" s="355" t="s">
        <v>1331</v>
      </c>
      <c r="C500" s="355" t="s">
        <v>12</v>
      </c>
      <c r="D500" s="355" t="s">
        <v>1332</v>
      </c>
      <c r="E500" s="355" t="s">
        <v>1333</v>
      </c>
      <c r="F500" s="356">
        <f t="shared" si="104"/>
        <v>670.9</v>
      </c>
      <c r="G500" s="355" t="s">
        <v>31</v>
      </c>
      <c r="H500" s="357">
        <v>7.2</v>
      </c>
      <c r="I500" s="308"/>
      <c r="J500" s="309">
        <v>0.26640000000000003</v>
      </c>
      <c r="K500" s="357">
        <f t="shared" si="105"/>
        <v>0</v>
      </c>
      <c r="L500" s="362">
        <f t="shared" si="106"/>
        <v>0</v>
      </c>
      <c r="M500" s="310" t="s">
        <v>8</v>
      </c>
      <c r="N500" s="310" t="s">
        <v>7</v>
      </c>
      <c r="O500" s="310" t="s">
        <v>17</v>
      </c>
      <c r="P500" s="311">
        <v>670.9</v>
      </c>
      <c r="Q500" s="312">
        <f t="shared" si="99"/>
        <v>0</v>
      </c>
    </row>
    <row r="501" spans="1:17" ht="22.5">
      <c r="A501" s="354" t="s">
        <v>10</v>
      </c>
      <c r="B501" s="355" t="s">
        <v>1334</v>
      </c>
      <c r="C501" s="355" t="s">
        <v>12</v>
      </c>
      <c r="D501" s="355" t="s">
        <v>1311</v>
      </c>
      <c r="E501" s="355" t="s">
        <v>1312</v>
      </c>
      <c r="F501" s="356">
        <f t="shared" si="104"/>
        <v>74.7</v>
      </c>
      <c r="G501" s="355" t="s">
        <v>31</v>
      </c>
      <c r="H501" s="357">
        <v>55.91</v>
      </c>
      <c r="I501" s="308"/>
      <c r="J501" s="309">
        <v>0.26640000000000003</v>
      </c>
      <c r="K501" s="357">
        <f t="shared" si="105"/>
        <v>0</v>
      </c>
      <c r="L501" s="362">
        <f t="shared" si="106"/>
        <v>0</v>
      </c>
      <c r="M501" s="310" t="s">
        <v>8</v>
      </c>
      <c r="N501" s="310" t="s">
        <v>7</v>
      </c>
      <c r="O501" s="310" t="s">
        <v>17</v>
      </c>
      <c r="P501" s="311">
        <v>74.7</v>
      </c>
      <c r="Q501" s="312">
        <f t="shared" si="99"/>
        <v>0</v>
      </c>
    </row>
    <row r="502" spans="1:17" ht="22.5">
      <c r="A502" s="354" t="s">
        <v>10</v>
      </c>
      <c r="B502" s="355" t="s">
        <v>1335</v>
      </c>
      <c r="C502" s="355" t="s">
        <v>12</v>
      </c>
      <c r="D502" s="355" t="s">
        <v>1336</v>
      </c>
      <c r="E502" s="355" t="s">
        <v>1337</v>
      </c>
      <c r="F502" s="356">
        <f t="shared" si="104"/>
        <v>81.900000000000006</v>
      </c>
      <c r="G502" s="355" t="s">
        <v>31</v>
      </c>
      <c r="H502" s="357">
        <v>10.050000000000001</v>
      </c>
      <c r="I502" s="308"/>
      <c r="J502" s="309">
        <v>0.26640000000000003</v>
      </c>
      <c r="K502" s="357">
        <f t="shared" si="105"/>
        <v>0</v>
      </c>
      <c r="L502" s="362">
        <f t="shared" si="106"/>
        <v>0</v>
      </c>
      <c r="M502" s="310" t="s">
        <v>8</v>
      </c>
      <c r="N502" s="310" t="s">
        <v>7</v>
      </c>
      <c r="O502" s="310" t="s">
        <v>17</v>
      </c>
      <c r="P502" s="311">
        <v>81.900000000000006</v>
      </c>
      <c r="Q502" s="312">
        <f t="shared" si="99"/>
        <v>0</v>
      </c>
    </row>
    <row r="503" spans="1:17" ht="22.5">
      <c r="A503" s="350" t="s">
        <v>6</v>
      </c>
      <c r="B503" s="351" t="s">
        <v>360</v>
      </c>
      <c r="C503" s="351" t="s">
        <v>8</v>
      </c>
      <c r="D503" s="351" t="s">
        <v>8</v>
      </c>
      <c r="E503" s="351" t="s">
        <v>1338</v>
      </c>
      <c r="F503" s="351" t="s">
        <v>8</v>
      </c>
      <c r="G503" s="351" t="s">
        <v>8</v>
      </c>
      <c r="H503" s="351" t="s">
        <v>8</v>
      </c>
      <c r="I503" s="304"/>
      <c r="J503" s="309">
        <v>0.26640000000000003</v>
      </c>
      <c r="K503" s="351" t="s">
        <v>8</v>
      </c>
      <c r="L503" s="361">
        <f>ROUND(L504,2)+ROUND(L505,2)+ROUND(L506,2)</f>
        <v>0</v>
      </c>
      <c r="M503" s="305" t="s">
        <v>8</v>
      </c>
      <c r="N503" s="305" t="s">
        <v>8</v>
      </c>
      <c r="O503" s="305" t="s">
        <v>8</v>
      </c>
      <c r="P503" s="314" t="str">
        <f t="shared" si="100"/>
        <v/>
      </c>
      <c r="Q503" s="312"/>
    </row>
    <row r="504" spans="1:17" ht="22.5">
      <c r="A504" s="354" t="s">
        <v>10</v>
      </c>
      <c r="B504" s="355" t="s">
        <v>1339</v>
      </c>
      <c r="C504" s="355" t="s">
        <v>12</v>
      </c>
      <c r="D504" s="355" t="s">
        <v>1340</v>
      </c>
      <c r="E504" s="355" t="s">
        <v>1341</v>
      </c>
      <c r="F504" s="356">
        <f>P504</f>
        <v>3</v>
      </c>
      <c r="G504" s="355" t="s">
        <v>24</v>
      </c>
      <c r="H504" s="357">
        <v>40.58</v>
      </c>
      <c r="I504" s="308"/>
      <c r="J504" s="309">
        <v>0.26640000000000003</v>
      </c>
      <c r="K504" s="357">
        <f>ROUND(I504,2)+(ROUND(I504,2)*J504)</f>
        <v>0</v>
      </c>
      <c r="L504" s="362">
        <f>ROUND(Q504,2)</f>
        <v>0</v>
      </c>
      <c r="M504" s="310" t="s">
        <v>8</v>
      </c>
      <c r="N504" s="310" t="s">
        <v>7</v>
      </c>
      <c r="O504" s="310" t="s">
        <v>17</v>
      </c>
      <c r="P504" s="311">
        <v>3</v>
      </c>
      <c r="Q504" s="312">
        <f t="shared" si="99"/>
        <v>0</v>
      </c>
    </row>
    <row r="505" spans="1:17" ht="22.5">
      <c r="A505" s="354" t="s">
        <v>10</v>
      </c>
      <c r="B505" s="355" t="s">
        <v>1342</v>
      </c>
      <c r="C505" s="355" t="s">
        <v>12</v>
      </c>
      <c r="D505" s="355" t="s">
        <v>1343</v>
      </c>
      <c r="E505" s="355" t="s">
        <v>1344</v>
      </c>
      <c r="F505" s="356">
        <f>P505</f>
        <v>2</v>
      </c>
      <c r="G505" s="355" t="s">
        <v>24</v>
      </c>
      <c r="H505" s="357">
        <v>49.92</v>
      </c>
      <c r="I505" s="308"/>
      <c r="J505" s="309">
        <v>0.26640000000000003</v>
      </c>
      <c r="K505" s="357">
        <f>ROUND(I505,2)+(ROUND(I505,2)*J505)</f>
        <v>0</v>
      </c>
      <c r="L505" s="362">
        <f>ROUND(Q505,2)</f>
        <v>0</v>
      </c>
      <c r="M505" s="310" t="s">
        <v>8</v>
      </c>
      <c r="N505" s="310" t="s">
        <v>7</v>
      </c>
      <c r="O505" s="310" t="s">
        <v>17</v>
      </c>
      <c r="P505" s="311">
        <v>2</v>
      </c>
      <c r="Q505" s="312">
        <f t="shared" si="99"/>
        <v>0</v>
      </c>
    </row>
    <row r="506" spans="1:17" ht="22.5">
      <c r="A506" s="354" t="s">
        <v>10</v>
      </c>
      <c r="B506" s="355" t="s">
        <v>1345</v>
      </c>
      <c r="C506" s="355" t="s">
        <v>12</v>
      </c>
      <c r="D506" s="355" t="s">
        <v>1346</v>
      </c>
      <c r="E506" s="355" t="s">
        <v>1347</v>
      </c>
      <c r="F506" s="356">
        <f>P506</f>
        <v>14</v>
      </c>
      <c r="G506" s="355" t="s">
        <v>24</v>
      </c>
      <c r="H506" s="357">
        <v>204.81</v>
      </c>
      <c r="I506" s="308"/>
      <c r="J506" s="309">
        <v>0.26640000000000003</v>
      </c>
      <c r="K506" s="357">
        <f>ROUND(I506,2)+(ROUND(I506,2)*J506)</f>
        <v>0</v>
      </c>
      <c r="L506" s="362">
        <f>ROUND(Q506,2)</f>
        <v>0</v>
      </c>
      <c r="M506" s="310" t="s">
        <v>8</v>
      </c>
      <c r="N506" s="310" t="s">
        <v>7</v>
      </c>
      <c r="O506" s="310" t="s">
        <v>17</v>
      </c>
      <c r="P506" s="311">
        <v>14</v>
      </c>
      <c r="Q506" s="312">
        <f t="shared" si="99"/>
        <v>0</v>
      </c>
    </row>
    <row r="507" spans="1:17" ht="22.5">
      <c r="A507" s="350" t="s">
        <v>6</v>
      </c>
      <c r="B507" s="351" t="s">
        <v>363</v>
      </c>
      <c r="C507" s="351" t="s">
        <v>8</v>
      </c>
      <c r="D507" s="351" t="s">
        <v>8</v>
      </c>
      <c r="E507" s="351" t="s">
        <v>1348</v>
      </c>
      <c r="F507" s="351" t="s">
        <v>8</v>
      </c>
      <c r="G507" s="351" t="s">
        <v>8</v>
      </c>
      <c r="H507" s="351" t="s">
        <v>8</v>
      </c>
      <c r="I507" s="304"/>
      <c r="J507" s="309">
        <v>0.26640000000000003</v>
      </c>
      <c r="K507" s="351" t="s">
        <v>8</v>
      </c>
      <c r="L507" s="361">
        <f>ROUND(L508,2)+ROUND(L509,2)+ROUND(L510,2)+ROUND(L511,2)+ROUND(L512,2)+ROUND(L513,2)+ROUND(L514,2)+ROUND(L515,2)+ROUND(L516,2)+ROUND(L517,2)+ROUND(L518,2)+ROUND(L519,2)</f>
        <v>0</v>
      </c>
      <c r="M507" s="305" t="s">
        <v>8</v>
      </c>
      <c r="N507" s="305" t="s">
        <v>8</v>
      </c>
      <c r="O507" s="305" t="s">
        <v>8</v>
      </c>
      <c r="P507" s="314" t="str">
        <f t="shared" si="100"/>
        <v/>
      </c>
      <c r="Q507" s="312"/>
    </row>
    <row r="508" spans="1:17" ht="22.5">
      <c r="A508" s="354" t="s">
        <v>10</v>
      </c>
      <c r="B508" s="355" t="s">
        <v>1349</v>
      </c>
      <c r="C508" s="355" t="s">
        <v>12</v>
      </c>
      <c r="D508" s="355" t="s">
        <v>1350</v>
      </c>
      <c r="E508" s="355" t="s">
        <v>1351</v>
      </c>
      <c r="F508" s="356">
        <f t="shared" ref="F508:F519" si="107">P508</f>
        <v>5</v>
      </c>
      <c r="G508" s="355" t="s">
        <v>24</v>
      </c>
      <c r="H508" s="357">
        <v>42.21</v>
      </c>
      <c r="I508" s="308"/>
      <c r="J508" s="309">
        <v>0.26640000000000003</v>
      </c>
      <c r="K508" s="357">
        <f t="shared" ref="K508:K519" si="108">ROUND(I508,2)+(ROUND(I508,2)*J508)</f>
        <v>0</v>
      </c>
      <c r="L508" s="362">
        <f t="shared" ref="L508:L519" si="109">ROUND(Q508,2)</f>
        <v>0</v>
      </c>
      <c r="M508" s="310" t="s">
        <v>8</v>
      </c>
      <c r="N508" s="310" t="s">
        <v>7</v>
      </c>
      <c r="O508" s="310" t="s">
        <v>17</v>
      </c>
      <c r="P508" s="311">
        <v>5</v>
      </c>
      <c r="Q508" s="312">
        <f t="shared" si="99"/>
        <v>0</v>
      </c>
    </row>
    <row r="509" spans="1:17" ht="22.5">
      <c r="A509" s="354" t="s">
        <v>10</v>
      </c>
      <c r="B509" s="355" t="s">
        <v>1352</v>
      </c>
      <c r="C509" s="355" t="s">
        <v>12</v>
      </c>
      <c r="D509" s="355" t="s">
        <v>1353</v>
      </c>
      <c r="E509" s="355" t="s">
        <v>1354</v>
      </c>
      <c r="F509" s="356">
        <f t="shared" si="107"/>
        <v>8</v>
      </c>
      <c r="G509" s="355" t="s">
        <v>24</v>
      </c>
      <c r="H509" s="357">
        <v>34.729999999999997</v>
      </c>
      <c r="I509" s="308"/>
      <c r="J509" s="309">
        <v>0.26640000000000003</v>
      </c>
      <c r="K509" s="357">
        <f t="shared" si="108"/>
        <v>0</v>
      </c>
      <c r="L509" s="362">
        <f t="shared" si="109"/>
        <v>0</v>
      </c>
      <c r="M509" s="310" t="s">
        <v>8</v>
      </c>
      <c r="N509" s="310" t="s">
        <v>7</v>
      </c>
      <c r="O509" s="310" t="s">
        <v>17</v>
      </c>
      <c r="P509" s="311">
        <v>8</v>
      </c>
      <c r="Q509" s="312">
        <f t="shared" si="99"/>
        <v>0</v>
      </c>
    </row>
    <row r="510" spans="1:17" ht="22.5">
      <c r="A510" s="354" t="s">
        <v>10</v>
      </c>
      <c r="B510" s="355" t="s">
        <v>1355</v>
      </c>
      <c r="C510" s="355" t="s">
        <v>12</v>
      </c>
      <c r="D510" s="355" t="s">
        <v>1356</v>
      </c>
      <c r="E510" s="355" t="s">
        <v>1357</v>
      </c>
      <c r="F510" s="356">
        <f t="shared" si="107"/>
        <v>4</v>
      </c>
      <c r="G510" s="355" t="s">
        <v>24</v>
      </c>
      <c r="H510" s="357">
        <v>53.06</v>
      </c>
      <c r="I510" s="308"/>
      <c r="J510" s="309">
        <v>0.26640000000000003</v>
      </c>
      <c r="K510" s="357">
        <f t="shared" si="108"/>
        <v>0</v>
      </c>
      <c r="L510" s="362">
        <f t="shared" si="109"/>
        <v>0</v>
      </c>
      <c r="M510" s="310" t="s">
        <v>8</v>
      </c>
      <c r="N510" s="310" t="s">
        <v>7</v>
      </c>
      <c r="O510" s="310" t="s">
        <v>17</v>
      </c>
      <c r="P510" s="311">
        <v>4</v>
      </c>
      <c r="Q510" s="312">
        <f t="shared" si="99"/>
        <v>0</v>
      </c>
    </row>
    <row r="511" spans="1:17" ht="22.5">
      <c r="A511" s="354" t="s">
        <v>10</v>
      </c>
      <c r="B511" s="355" t="s">
        <v>1358</v>
      </c>
      <c r="C511" s="355" t="s">
        <v>12</v>
      </c>
      <c r="D511" s="355" t="s">
        <v>1359</v>
      </c>
      <c r="E511" s="355" t="s">
        <v>1360</v>
      </c>
      <c r="F511" s="356">
        <f t="shared" si="107"/>
        <v>1</v>
      </c>
      <c r="G511" s="355" t="s">
        <v>24</v>
      </c>
      <c r="H511" s="357">
        <v>71.37</v>
      </c>
      <c r="I511" s="308"/>
      <c r="J511" s="309">
        <v>0.26640000000000003</v>
      </c>
      <c r="K511" s="357">
        <f t="shared" si="108"/>
        <v>0</v>
      </c>
      <c r="L511" s="362">
        <f t="shared" si="109"/>
        <v>0</v>
      </c>
      <c r="M511" s="310" t="s">
        <v>8</v>
      </c>
      <c r="N511" s="310" t="s">
        <v>7</v>
      </c>
      <c r="O511" s="310" t="s">
        <v>17</v>
      </c>
      <c r="P511" s="311">
        <v>1</v>
      </c>
      <c r="Q511" s="312">
        <f t="shared" si="99"/>
        <v>0</v>
      </c>
    </row>
    <row r="512" spans="1:17" ht="11.25">
      <c r="A512" s="354" t="s">
        <v>10</v>
      </c>
      <c r="B512" s="355" t="s">
        <v>1361</v>
      </c>
      <c r="C512" s="355" t="s">
        <v>26</v>
      </c>
      <c r="D512" s="355" t="s">
        <v>1362</v>
      </c>
      <c r="E512" s="355" t="s">
        <v>1363</v>
      </c>
      <c r="F512" s="356">
        <f t="shared" si="107"/>
        <v>30</v>
      </c>
      <c r="G512" s="355" t="s">
        <v>24</v>
      </c>
      <c r="H512" s="357">
        <v>15.86</v>
      </c>
      <c r="I512" s="308"/>
      <c r="J512" s="309">
        <v>0.26640000000000003</v>
      </c>
      <c r="K512" s="357">
        <f t="shared" si="108"/>
        <v>0</v>
      </c>
      <c r="L512" s="362">
        <f t="shared" si="109"/>
        <v>0</v>
      </c>
      <c r="M512" s="310" t="s">
        <v>8</v>
      </c>
      <c r="N512" s="310" t="s">
        <v>7</v>
      </c>
      <c r="O512" s="310" t="s">
        <v>17</v>
      </c>
      <c r="P512" s="311">
        <v>30</v>
      </c>
      <c r="Q512" s="312">
        <f t="shared" si="99"/>
        <v>0</v>
      </c>
    </row>
    <row r="513" spans="1:17" ht="22.5">
      <c r="A513" s="354" t="s">
        <v>10</v>
      </c>
      <c r="B513" s="355" t="s">
        <v>1364</v>
      </c>
      <c r="C513" s="355" t="s">
        <v>12</v>
      </c>
      <c r="D513" s="355" t="s">
        <v>1365</v>
      </c>
      <c r="E513" s="355" t="s">
        <v>1366</v>
      </c>
      <c r="F513" s="356">
        <f t="shared" si="107"/>
        <v>189</v>
      </c>
      <c r="G513" s="355" t="s">
        <v>24</v>
      </c>
      <c r="H513" s="357">
        <v>12.85</v>
      </c>
      <c r="I513" s="308"/>
      <c r="J513" s="309">
        <v>0.26640000000000003</v>
      </c>
      <c r="K513" s="357">
        <f t="shared" si="108"/>
        <v>0</v>
      </c>
      <c r="L513" s="362">
        <f t="shared" si="109"/>
        <v>0</v>
      </c>
      <c r="M513" s="310" t="s">
        <v>8</v>
      </c>
      <c r="N513" s="310" t="s">
        <v>7</v>
      </c>
      <c r="O513" s="310" t="s">
        <v>17</v>
      </c>
      <c r="P513" s="311">
        <v>189</v>
      </c>
      <c r="Q513" s="312">
        <f t="shared" si="99"/>
        <v>0</v>
      </c>
    </row>
    <row r="514" spans="1:17" ht="22.5">
      <c r="A514" s="354" t="s">
        <v>10</v>
      </c>
      <c r="B514" s="355" t="s">
        <v>1367</v>
      </c>
      <c r="C514" s="355" t="s">
        <v>12</v>
      </c>
      <c r="D514" s="355" t="s">
        <v>1368</v>
      </c>
      <c r="E514" s="355" t="s">
        <v>1369</v>
      </c>
      <c r="F514" s="356">
        <f t="shared" si="107"/>
        <v>27</v>
      </c>
      <c r="G514" s="355" t="s">
        <v>24</v>
      </c>
      <c r="H514" s="357">
        <v>46.23</v>
      </c>
      <c r="I514" s="308"/>
      <c r="J514" s="309">
        <v>0.26640000000000003</v>
      </c>
      <c r="K514" s="357">
        <f t="shared" si="108"/>
        <v>0</v>
      </c>
      <c r="L514" s="362">
        <f t="shared" si="109"/>
        <v>0</v>
      </c>
      <c r="M514" s="310" t="s">
        <v>8</v>
      </c>
      <c r="N514" s="310" t="s">
        <v>7</v>
      </c>
      <c r="O514" s="310" t="s">
        <v>17</v>
      </c>
      <c r="P514" s="311">
        <v>27</v>
      </c>
      <c r="Q514" s="312">
        <f t="shared" si="99"/>
        <v>0</v>
      </c>
    </row>
    <row r="515" spans="1:17" ht="22.5">
      <c r="A515" s="354" t="s">
        <v>10</v>
      </c>
      <c r="B515" s="355" t="s">
        <v>1370</v>
      </c>
      <c r="C515" s="355" t="s">
        <v>12</v>
      </c>
      <c r="D515" s="355" t="s">
        <v>1371</v>
      </c>
      <c r="E515" s="355" t="s">
        <v>1372</v>
      </c>
      <c r="F515" s="356">
        <f t="shared" si="107"/>
        <v>14</v>
      </c>
      <c r="G515" s="355" t="s">
        <v>24</v>
      </c>
      <c r="H515" s="357">
        <v>53.76</v>
      </c>
      <c r="I515" s="308"/>
      <c r="J515" s="309">
        <v>0.26640000000000003</v>
      </c>
      <c r="K515" s="357">
        <f t="shared" si="108"/>
        <v>0</v>
      </c>
      <c r="L515" s="362">
        <f t="shared" si="109"/>
        <v>0</v>
      </c>
      <c r="M515" s="310" t="s">
        <v>8</v>
      </c>
      <c r="N515" s="310" t="s">
        <v>7</v>
      </c>
      <c r="O515" s="310" t="s">
        <v>17</v>
      </c>
      <c r="P515" s="311">
        <v>14</v>
      </c>
      <c r="Q515" s="312">
        <f t="shared" si="99"/>
        <v>0</v>
      </c>
    </row>
    <row r="516" spans="1:17" ht="22.5">
      <c r="A516" s="354" t="s">
        <v>10</v>
      </c>
      <c r="B516" s="355" t="s">
        <v>1373</v>
      </c>
      <c r="C516" s="355" t="s">
        <v>12</v>
      </c>
      <c r="D516" s="355" t="s">
        <v>1374</v>
      </c>
      <c r="E516" s="355" t="s">
        <v>1375</v>
      </c>
      <c r="F516" s="356">
        <f t="shared" si="107"/>
        <v>1</v>
      </c>
      <c r="G516" s="355" t="s">
        <v>24</v>
      </c>
      <c r="H516" s="357">
        <v>65.95</v>
      </c>
      <c r="I516" s="308"/>
      <c r="J516" s="309">
        <v>0.26640000000000003</v>
      </c>
      <c r="K516" s="357">
        <f t="shared" si="108"/>
        <v>0</v>
      </c>
      <c r="L516" s="362">
        <f t="shared" si="109"/>
        <v>0</v>
      </c>
      <c r="M516" s="310" t="s">
        <v>8</v>
      </c>
      <c r="N516" s="310" t="s">
        <v>7</v>
      </c>
      <c r="O516" s="310" t="s">
        <v>17</v>
      </c>
      <c r="P516" s="311">
        <v>1</v>
      </c>
      <c r="Q516" s="312">
        <f t="shared" si="99"/>
        <v>0</v>
      </c>
    </row>
    <row r="517" spans="1:17" ht="22.5">
      <c r="A517" s="354" t="s">
        <v>10</v>
      </c>
      <c r="B517" s="355" t="s">
        <v>1376</v>
      </c>
      <c r="C517" s="355" t="s">
        <v>12</v>
      </c>
      <c r="D517" s="355" t="s">
        <v>1377</v>
      </c>
      <c r="E517" s="355" t="s">
        <v>1378</v>
      </c>
      <c r="F517" s="356">
        <f t="shared" si="107"/>
        <v>7</v>
      </c>
      <c r="G517" s="355" t="s">
        <v>24</v>
      </c>
      <c r="H517" s="357">
        <v>64.55</v>
      </c>
      <c r="I517" s="308"/>
      <c r="J517" s="309">
        <v>0.26640000000000003</v>
      </c>
      <c r="K517" s="357">
        <f t="shared" si="108"/>
        <v>0</v>
      </c>
      <c r="L517" s="362">
        <f t="shared" si="109"/>
        <v>0</v>
      </c>
      <c r="M517" s="310" t="s">
        <v>8</v>
      </c>
      <c r="N517" s="310" t="s">
        <v>7</v>
      </c>
      <c r="O517" s="310" t="s">
        <v>17</v>
      </c>
      <c r="P517" s="311">
        <v>7</v>
      </c>
      <c r="Q517" s="312">
        <f t="shared" si="99"/>
        <v>0</v>
      </c>
    </row>
    <row r="518" spans="1:17" ht="22.5">
      <c r="A518" s="354" t="s">
        <v>10</v>
      </c>
      <c r="B518" s="355" t="s">
        <v>1379</v>
      </c>
      <c r="C518" s="355" t="s">
        <v>12</v>
      </c>
      <c r="D518" s="355" t="s">
        <v>1380</v>
      </c>
      <c r="E518" s="355" t="s">
        <v>1381</v>
      </c>
      <c r="F518" s="356">
        <f t="shared" si="107"/>
        <v>129</v>
      </c>
      <c r="G518" s="355" t="s">
        <v>24</v>
      </c>
      <c r="H518" s="357">
        <v>23.64</v>
      </c>
      <c r="I518" s="308"/>
      <c r="J518" s="309">
        <v>0.26640000000000003</v>
      </c>
      <c r="K518" s="357">
        <f t="shared" si="108"/>
        <v>0</v>
      </c>
      <c r="L518" s="362">
        <f t="shared" si="109"/>
        <v>0</v>
      </c>
      <c r="M518" s="310" t="s">
        <v>8</v>
      </c>
      <c r="N518" s="310" t="s">
        <v>7</v>
      </c>
      <c r="O518" s="310" t="s">
        <v>17</v>
      </c>
      <c r="P518" s="311">
        <v>129</v>
      </c>
      <c r="Q518" s="312">
        <f t="shared" si="99"/>
        <v>0</v>
      </c>
    </row>
    <row r="519" spans="1:17" ht="22.5">
      <c r="A519" s="354" t="s">
        <v>10</v>
      </c>
      <c r="B519" s="355" t="s">
        <v>1382</v>
      </c>
      <c r="C519" s="355" t="s">
        <v>12</v>
      </c>
      <c r="D519" s="355" t="s">
        <v>1383</v>
      </c>
      <c r="E519" s="355" t="s">
        <v>1384</v>
      </c>
      <c r="F519" s="356">
        <f t="shared" si="107"/>
        <v>10</v>
      </c>
      <c r="G519" s="355" t="s">
        <v>24</v>
      </c>
      <c r="H519" s="357">
        <v>26.35</v>
      </c>
      <c r="I519" s="308"/>
      <c r="J519" s="309">
        <v>0.26640000000000003</v>
      </c>
      <c r="K519" s="357">
        <f t="shared" si="108"/>
        <v>0</v>
      </c>
      <c r="L519" s="362">
        <f t="shared" si="109"/>
        <v>0</v>
      </c>
      <c r="M519" s="310" t="s">
        <v>8</v>
      </c>
      <c r="N519" s="310" t="s">
        <v>7</v>
      </c>
      <c r="O519" s="310" t="s">
        <v>17</v>
      </c>
      <c r="P519" s="311">
        <v>10</v>
      </c>
      <c r="Q519" s="312">
        <f t="shared" si="99"/>
        <v>0</v>
      </c>
    </row>
    <row r="520" spans="1:17" ht="22.5">
      <c r="A520" s="350" t="s">
        <v>6</v>
      </c>
      <c r="B520" s="351" t="s">
        <v>367</v>
      </c>
      <c r="C520" s="351" t="s">
        <v>8</v>
      </c>
      <c r="D520" s="351" t="s">
        <v>8</v>
      </c>
      <c r="E520" s="351" t="s">
        <v>1385</v>
      </c>
      <c r="F520" s="351" t="s">
        <v>8</v>
      </c>
      <c r="G520" s="351" t="s">
        <v>8</v>
      </c>
      <c r="H520" s="351" t="s">
        <v>8</v>
      </c>
      <c r="I520" s="304"/>
      <c r="J520" s="309">
        <v>0.26640000000000003</v>
      </c>
      <c r="K520" s="351" t="s">
        <v>8</v>
      </c>
      <c r="L520" s="361">
        <f>ROUND(L521,2)+ROUND(L522,2)+ROUND(L523,2)+ROUND(L524,2)+ROUND(L525,2)+ROUND(L526,2)+ROUND(L527,2)+ROUND(L528,2)+ROUND(L529,2)+ROUND(L530,2)+ROUND(L531,2)+ROUND(L532,2)+ROUND(L533,2)+ROUND(L534,2)+ROUND(L535,2)+ROUND(L536,2)+ROUND(L537,2)+ROUND(L538,2)+ROUND(L539,2)+ROUND(L540,2)+ROUND(L541,2)+ROUND(L542,2)+ROUND(L543,2)</f>
        <v>0</v>
      </c>
      <c r="M520" s="305" t="s">
        <v>8</v>
      </c>
      <c r="N520" s="305" t="s">
        <v>8</v>
      </c>
      <c r="O520" s="305" t="s">
        <v>8</v>
      </c>
      <c r="P520" s="314" t="str">
        <f t="shared" si="100"/>
        <v/>
      </c>
      <c r="Q520" s="312"/>
    </row>
    <row r="521" spans="1:17" ht="22.5">
      <c r="A521" s="354" t="s">
        <v>10</v>
      </c>
      <c r="B521" s="355" t="s">
        <v>1386</v>
      </c>
      <c r="C521" s="355" t="s">
        <v>12</v>
      </c>
      <c r="D521" s="355" t="s">
        <v>1387</v>
      </c>
      <c r="E521" s="355" t="s">
        <v>1388</v>
      </c>
      <c r="F521" s="356">
        <f t="shared" ref="F521:F543" si="110">P521</f>
        <v>2</v>
      </c>
      <c r="G521" s="355" t="s">
        <v>24</v>
      </c>
      <c r="H521" s="357">
        <v>66.239999999999995</v>
      </c>
      <c r="I521" s="308"/>
      <c r="J521" s="309">
        <v>0.26640000000000003</v>
      </c>
      <c r="K521" s="357">
        <f t="shared" ref="K521:K543" si="111">ROUND(I521,2)+(ROUND(I521,2)*J521)</f>
        <v>0</v>
      </c>
      <c r="L521" s="362">
        <f t="shared" ref="L521:L543" si="112">ROUND(Q521,2)</f>
        <v>0</v>
      </c>
      <c r="M521" s="310" t="s">
        <v>8</v>
      </c>
      <c r="N521" s="310" t="s">
        <v>7</v>
      </c>
      <c r="O521" s="310" t="s">
        <v>17</v>
      </c>
      <c r="P521" s="311">
        <v>2</v>
      </c>
      <c r="Q521" s="312">
        <f t="shared" si="99"/>
        <v>0</v>
      </c>
    </row>
    <row r="522" spans="1:17" ht="22.5">
      <c r="A522" s="354" t="s">
        <v>10</v>
      </c>
      <c r="B522" s="355" t="s">
        <v>1389</v>
      </c>
      <c r="C522" s="355" t="s">
        <v>12</v>
      </c>
      <c r="D522" s="355" t="s">
        <v>1390</v>
      </c>
      <c r="E522" s="355" t="s">
        <v>1391</v>
      </c>
      <c r="F522" s="356">
        <f t="shared" si="110"/>
        <v>47</v>
      </c>
      <c r="G522" s="355" t="s">
        <v>24</v>
      </c>
      <c r="H522" s="357">
        <v>11.2</v>
      </c>
      <c r="I522" s="308"/>
      <c r="J522" s="309">
        <v>0.26640000000000003</v>
      </c>
      <c r="K522" s="357">
        <f t="shared" si="111"/>
        <v>0</v>
      </c>
      <c r="L522" s="362">
        <f t="shared" si="112"/>
        <v>0</v>
      </c>
      <c r="M522" s="310" t="s">
        <v>8</v>
      </c>
      <c r="N522" s="310" t="s">
        <v>7</v>
      </c>
      <c r="O522" s="310" t="s">
        <v>17</v>
      </c>
      <c r="P522" s="311">
        <v>47</v>
      </c>
      <c r="Q522" s="312">
        <f t="shared" si="99"/>
        <v>0</v>
      </c>
    </row>
    <row r="523" spans="1:17" ht="22.5">
      <c r="A523" s="354" t="s">
        <v>10</v>
      </c>
      <c r="B523" s="355" t="s">
        <v>1392</v>
      </c>
      <c r="C523" s="355" t="s">
        <v>12</v>
      </c>
      <c r="D523" s="355" t="s">
        <v>1393</v>
      </c>
      <c r="E523" s="355" t="s">
        <v>1394</v>
      </c>
      <c r="F523" s="356">
        <f t="shared" si="110"/>
        <v>8</v>
      </c>
      <c r="G523" s="355" t="s">
        <v>24</v>
      </c>
      <c r="H523" s="357">
        <v>11.91</v>
      </c>
      <c r="I523" s="308"/>
      <c r="J523" s="309">
        <v>0.26640000000000003</v>
      </c>
      <c r="K523" s="357">
        <f t="shared" si="111"/>
        <v>0</v>
      </c>
      <c r="L523" s="362">
        <f t="shared" si="112"/>
        <v>0</v>
      </c>
      <c r="M523" s="310" t="s">
        <v>8</v>
      </c>
      <c r="N523" s="310" t="s">
        <v>7</v>
      </c>
      <c r="O523" s="310" t="s">
        <v>17</v>
      </c>
      <c r="P523" s="311">
        <v>8</v>
      </c>
      <c r="Q523" s="312">
        <f t="shared" si="99"/>
        <v>0</v>
      </c>
    </row>
    <row r="524" spans="1:17" ht="22.5">
      <c r="A524" s="354" t="s">
        <v>10</v>
      </c>
      <c r="B524" s="355" t="s">
        <v>1395</v>
      </c>
      <c r="C524" s="355" t="s">
        <v>12</v>
      </c>
      <c r="D524" s="355" t="s">
        <v>1396</v>
      </c>
      <c r="E524" s="355" t="s">
        <v>1397</v>
      </c>
      <c r="F524" s="356">
        <f t="shared" si="110"/>
        <v>1</v>
      </c>
      <c r="G524" s="355" t="s">
        <v>24</v>
      </c>
      <c r="H524" s="357">
        <v>13.32</v>
      </c>
      <c r="I524" s="308"/>
      <c r="J524" s="309">
        <v>0.26640000000000003</v>
      </c>
      <c r="K524" s="357">
        <f t="shared" si="111"/>
        <v>0</v>
      </c>
      <c r="L524" s="362">
        <f t="shared" si="112"/>
        <v>0</v>
      </c>
      <c r="M524" s="310" t="s">
        <v>8</v>
      </c>
      <c r="N524" s="310" t="s">
        <v>7</v>
      </c>
      <c r="O524" s="310" t="s">
        <v>17</v>
      </c>
      <c r="P524" s="311">
        <v>1</v>
      </c>
      <c r="Q524" s="312">
        <f t="shared" ref="Q524:Q587" si="113">ROUND(K524,2)*P524</f>
        <v>0</v>
      </c>
    </row>
    <row r="525" spans="1:17" ht="22.5">
      <c r="A525" s="354" t="s">
        <v>10</v>
      </c>
      <c r="B525" s="355" t="s">
        <v>1398</v>
      </c>
      <c r="C525" s="355" t="s">
        <v>12</v>
      </c>
      <c r="D525" s="355" t="s">
        <v>1399</v>
      </c>
      <c r="E525" s="355" t="s">
        <v>1400</v>
      </c>
      <c r="F525" s="356">
        <f t="shared" si="110"/>
        <v>2</v>
      </c>
      <c r="G525" s="355" t="s">
        <v>24</v>
      </c>
      <c r="H525" s="357">
        <v>52.68</v>
      </c>
      <c r="I525" s="308"/>
      <c r="J525" s="309">
        <v>0.26640000000000003</v>
      </c>
      <c r="K525" s="357">
        <f t="shared" si="111"/>
        <v>0</v>
      </c>
      <c r="L525" s="362">
        <f t="shared" si="112"/>
        <v>0</v>
      </c>
      <c r="M525" s="310" t="s">
        <v>8</v>
      </c>
      <c r="N525" s="310" t="s">
        <v>7</v>
      </c>
      <c r="O525" s="310" t="s">
        <v>17</v>
      </c>
      <c r="P525" s="311">
        <v>2</v>
      </c>
      <c r="Q525" s="312">
        <f t="shared" si="113"/>
        <v>0</v>
      </c>
    </row>
    <row r="526" spans="1:17" ht="22.5">
      <c r="A526" s="354" t="s">
        <v>10</v>
      </c>
      <c r="B526" s="355" t="s">
        <v>1401</v>
      </c>
      <c r="C526" s="355" t="s">
        <v>12</v>
      </c>
      <c r="D526" s="355" t="s">
        <v>1402</v>
      </c>
      <c r="E526" s="355" t="s">
        <v>1403</v>
      </c>
      <c r="F526" s="356">
        <f t="shared" si="110"/>
        <v>11</v>
      </c>
      <c r="G526" s="355" t="s">
        <v>24</v>
      </c>
      <c r="H526" s="357">
        <v>54.11</v>
      </c>
      <c r="I526" s="308"/>
      <c r="J526" s="309">
        <v>0.26640000000000003</v>
      </c>
      <c r="K526" s="357">
        <f t="shared" si="111"/>
        <v>0</v>
      </c>
      <c r="L526" s="362">
        <f t="shared" si="112"/>
        <v>0</v>
      </c>
      <c r="M526" s="310" t="s">
        <v>8</v>
      </c>
      <c r="N526" s="310" t="s">
        <v>7</v>
      </c>
      <c r="O526" s="310" t="s">
        <v>17</v>
      </c>
      <c r="P526" s="311">
        <v>11</v>
      </c>
      <c r="Q526" s="312">
        <f t="shared" si="113"/>
        <v>0</v>
      </c>
    </row>
    <row r="527" spans="1:17" ht="22.5">
      <c r="A527" s="354" t="s">
        <v>10</v>
      </c>
      <c r="B527" s="355" t="s">
        <v>1404</v>
      </c>
      <c r="C527" s="355" t="s">
        <v>12</v>
      </c>
      <c r="D527" s="355" t="s">
        <v>1405</v>
      </c>
      <c r="E527" s="355" t="s">
        <v>1406</v>
      </c>
      <c r="F527" s="356">
        <f t="shared" si="110"/>
        <v>13</v>
      </c>
      <c r="G527" s="355" t="s">
        <v>24</v>
      </c>
      <c r="H527" s="357">
        <v>56.92</v>
      </c>
      <c r="I527" s="308"/>
      <c r="J527" s="309">
        <v>0.26640000000000003</v>
      </c>
      <c r="K527" s="357">
        <f t="shared" si="111"/>
        <v>0</v>
      </c>
      <c r="L527" s="362">
        <f t="shared" si="112"/>
        <v>0</v>
      </c>
      <c r="M527" s="310" t="s">
        <v>8</v>
      </c>
      <c r="N527" s="310" t="s">
        <v>7</v>
      </c>
      <c r="O527" s="310" t="s">
        <v>17</v>
      </c>
      <c r="P527" s="311">
        <v>13</v>
      </c>
      <c r="Q527" s="312">
        <f t="shared" si="113"/>
        <v>0</v>
      </c>
    </row>
    <row r="528" spans="1:17" ht="22.5">
      <c r="A528" s="354" t="s">
        <v>10</v>
      </c>
      <c r="B528" s="355" t="s">
        <v>1407</v>
      </c>
      <c r="C528" s="355" t="s">
        <v>12</v>
      </c>
      <c r="D528" s="355" t="s">
        <v>1408</v>
      </c>
      <c r="E528" s="355" t="s">
        <v>1409</v>
      </c>
      <c r="F528" s="356">
        <f t="shared" si="110"/>
        <v>6</v>
      </c>
      <c r="G528" s="355" t="s">
        <v>24</v>
      </c>
      <c r="H528" s="357">
        <v>60.33</v>
      </c>
      <c r="I528" s="308"/>
      <c r="J528" s="309">
        <v>0.26640000000000003</v>
      </c>
      <c r="K528" s="357">
        <f t="shared" si="111"/>
        <v>0</v>
      </c>
      <c r="L528" s="362">
        <f t="shared" si="112"/>
        <v>0</v>
      </c>
      <c r="M528" s="310" t="s">
        <v>8</v>
      </c>
      <c r="N528" s="310" t="s">
        <v>7</v>
      </c>
      <c r="O528" s="310" t="s">
        <v>17</v>
      </c>
      <c r="P528" s="311">
        <v>6</v>
      </c>
      <c r="Q528" s="312">
        <f t="shared" si="113"/>
        <v>0</v>
      </c>
    </row>
    <row r="529" spans="1:17" ht="22.5">
      <c r="A529" s="354" t="s">
        <v>10</v>
      </c>
      <c r="B529" s="355" t="s">
        <v>1410</v>
      </c>
      <c r="C529" s="355" t="s">
        <v>12</v>
      </c>
      <c r="D529" s="355" t="s">
        <v>1411</v>
      </c>
      <c r="E529" s="355" t="s">
        <v>1412</v>
      </c>
      <c r="F529" s="356">
        <f t="shared" si="110"/>
        <v>4</v>
      </c>
      <c r="G529" s="355" t="s">
        <v>24</v>
      </c>
      <c r="H529" s="357">
        <v>404.32</v>
      </c>
      <c r="I529" s="308"/>
      <c r="J529" s="309">
        <v>0.26640000000000003</v>
      </c>
      <c r="K529" s="357">
        <f t="shared" si="111"/>
        <v>0</v>
      </c>
      <c r="L529" s="362">
        <f t="shared" si="112"/>
        <v>0</v>
      </c>
      <c r="M529" s="310" t="s">
        <v>8</v>
      </c>
      <c r="N529" s="310" t="s">
        <v>7</v>
      </c>
      <c r="O529" s="310" t="s">
        <v>17</v>
      </c>
      <c r="P529" s="311">
        <v>4</v>
      </c>
      <c r="Q529" s="312">
        <f t="shared" si="113"/>
        <v>0</v>
      </c>
    </row>
    <row r="530" spans="1:17" ht="22.5">
      <c r="A530" s="354" t="s">
        <v>10</v>
      </c>
      <c r="B530" s="355" t="s">
        <v>1413</v>
      </c>
      <c r="C530" s="355" t="s">
        <v>12</v>
      </c>
      <c r="D530" s="355" t="s">
        <v>1414</v>
      </c>
      <c r="E530" s="355" t="s">
        <v>1415</v>
      </c>
      <c r="F530" s="356">
        <f t="shared" si="110"/>
        <v>2</v>
      </c>
      <c r="G530" s="355" t="s">
        <v>24</v>
      </c>
      <c r="H530" s="357">
        <v>68.39</v>
      </c>
      <c r="I530" s="308"/>
      <c r="J530" s="309">
        <v>0.26640000000000003</v>
      </c>
      <c r="K530" s="357">
        <f t="shared" si="111"/>
        <v>0</v>
      </c>
      <c r="L530" s="362">
        <f t="shared" si="112"/>
        <v>0</v>
      </c>
      <c r="M530" s="310" t="s">
        <v>8</v>
      </c>
      <c r="N530" s="310" t="s">
        <v>7</v>
      </c>
      <c r="O530" s="310" t="s">
        <v>17</v>
      </c>
      <c r="P530" s="311">
        <v>2</v>
      </c>
      <c r="Q530" s="312">
        <f t="shared" si="113"/>
        <v>0</v>
      </c>
    </row>
    <row r="531" spans="1:17" ht="22.5">
      <c r="A531" s="354" t="s">
        <v>10</v>
      </c>
      <c r="B531" s="355" t="s">
        <v>1416</v>
      </c>
      <c r="C531" s="355" t="s">
        <v>12</v>
      </c>
      <c r="D531" s="355" t="s">
        <v>1417</v>
      </c>
      <c r="E531" s="355" t="s">
        <v>1418</v>
      </c>
      <c r="F531" s="356">
        <f t="shared" si="110"/>
        <v>2</v>
      </c>
      <c r="G531" s="355" t="s">
        <v>24</v>
      </c>
      <c r="H531" s="357">
        <v>597.57000000000005</v>
      </c>
      <c r="I531" s="308"/>
      <c r="J531" s="309">
        <v>0.26640000000000003</v>
      </c>
      <c r="K531" s="357">
        <f t="shared" si="111"/>
        <v>0</v>
      </c>
      <c r="L531" s="362">
        <f t="shared" si="112"/>
        <v>0</v>
      </c>
      <c r="M531" s="310" t="s">
        <v>8</v>
      </c>
      <c r="N531" s="310" t="s">
        <v>7</v>
      </c>
      <c r="O531" s="310" t="s">
        <v>17</v>
      </c>
      <c r="P531" s="311">
        <v>2</v>
      </c>
      <c r="Q531" s="312">
        <f t="shared" si="113"/>
        <v>0</v>
      </c>
    </row>
    <row r="532" spans="1:17" ht="22.5">
      <c r="A532" s="354" t="s">
        <v>10</v>
      </c>
      <c r="B532" s="355" t="s">
        <v>1419</v>
      </c>
      <c r="C532" s="355" t="s">
        <v>12</v>
      </c>
      <c r="D532" s="355" t="s">
        <v>1420</v>
      </c>
      <c r="E532" s="355" t="s">
        <v>1421</v>
      </c>
      <c r="F532" s="356">
        <f t="shared" si="110"/>
        <v>2</v>
      </c>
      <c r="G532" s="355" t="s">
        <v>24</v>
      </c>
      <c r="H532" s="357">
        <v>72.61</v>
      </c>
      <c r="I532" s="308"/>
      <c r="J532" s="309">
        <v>0.26640000000000003</v>
      </c>
      <c r="K532" s="357">
        <f t="shared" si="111"/>
        <v>0</v>
      </c>
      <c r="L532" s="362">
        <f t="shared" si="112"/>
        <v>0</v>
      </c>
      <c r="M532" s="310" t="s">
        <v>8</v>
      </c>
      <c r="N532" s="310" t="s">
        <v>7</v>
      </c>
      <c r="O532" s="310" t="s">
        <v>17</v>
      </c>
      <c r="P532" s="311">
        <v>2</v>
      </c>
      <c r="Q532" s="312">
        <f t="shared" si="113"/>
        <v>0</v>
      </c>
    </row>
    <row r="533" spans="1:17" ht="22.5">
      <c r="A533" s="354" t="s">
        <v>10</v>
      </c>
      <c r="B533" s="355" t="s">
        <v>1422</v>
      </c>
      <c r="C533" s="355" t="s">
        <v>12</v>
      </c>
      <c r="D533" s="355" t="s">
        <v>1423</v>
      </c>
      <c r="E533" s="355" t="s">
        <v>1424</v>
      </c>
      <c r="F533" s="356">
        <f t="shared" si="110"/>
        <v>2</v>
      </c>
      <c r="G533" s="355" t="s">
        <v>24</v>
      </c>
      <c r="H533" s="357">
        <v>1251.45</v>
      </c>
      <c r="I533" s="308"/>
      <c r="J533" s="309">
        <v>0.26640000000000003</v>
      </c>
      <c r="K533" s="357">
        <f t="shared" si="111"/>
        <v>0</v>
      </c>
      <c r="L533" s="362">
        <f t="shared" si="112"/>
        <v>0</v>
      </c>
      <c r="M533" s="310" t="s">
        <v>8</v>
      </c>
      <c r="N533" s="310" t="s">
        <v>7</v>
      </c>
      <c r="O533" s="310" t="s">
        <v>17</v>
      </c>
      <c r="P533" s="311">
        <v>2</v>
      </c>
      <c r="Q533" s="312">
        <f t="shared" si="113"/>
        <v>0</v>
      </c>
    </row>
    <row r="534" spans="1:17" ht="22.5">
      <c r="A534" s="354" t="s">
        <v>10</v>
      </c>
      <c r="B534" s="355" t="s">
        <v>1425</v>
      </c>
      <c r="C534" s="355" t="s">
        <v>12</v>
      </c>
      <c r="D534" s="355" t="s">
        <v>1426</v>
      </c>
      <c r="E534" s="355" t="s">
        <v>1427</v>
      </c>
      <c r="F534" s="356">
        <f t="shared" si="110"/>
        <v>2</v>
      </c>
      <c r="G534" s="355" t="s">
        <v>24</v>
      </c>
      <c r="H534" s="357">
        <v>96.1</v>
      </c>
      <c r="I534" s="308"/>
      <c r="J534" s="309">
        <v>0.26640000000000003</v>
      </c>
      <c r="K534" s="357">
        <f t="shared" si="111"/>
        <v>0</v>
      </c>
      <c r="L534" s="362">
        <f t="shared" si="112"/>
        <v>0</v>
      </c>
      <c r="M534" s="310" t="s">
        <v>8</v>
      </c>
      <c r="N534" s="310" t="s">
        <v>7</v>
      </c>
      <c r="O534" s="310" t="s">
        <v>17</v>
      </c>
      <c r="P534" s="311">
        <v>2</v>
      </c>
      <c r="Q534" s="312">
        <f t="shared" si="113"/>
        <v>0</v>
      </c>
    </row>
    <row r="535" spans="1:17" ht="22.5">
      <c r="A535" s="354" t="s">
        <v>10</v>
      </c>
      <c r="B535" s="355" t="s">
        <v>1428</v>
      </c>
      <c r="C535" s="355" t="s">
        <v>12</v>
      </c>
      <c r="D535" s="355" t="s">
        <v>1429</v>
      </c>
      <c r="E535" s="355" t="s">
        <v>1430</v>
      </c>
      <c r="F535" s="356">
        <f t="shared" si="110"/>
        <v>2</v>
      </c>
      <c r="G535" s="355" t="s">
        <v>24</v>
      </c>
      <c r="H535" s="357">
        <v>153.37</v>
      </c>
      <c r="I535" s="308"/>
      <c r="J535" s="309">
        <v>0.26640000000000003</v>
      </c>
      <c r="K535" s="357">
        <f t="shared" si="111"/>
        <v>0</v>
      </c>
      <c r="L535" s="362">
        <f t="shared" si="112"/>
        <v>0</v>
      </c>
      <c r="M535" s="310" t="s">
        <v>8</v>
      </c>
      <c r="N535" s="310" t="s">
        <v>7</v>
      </c>
      <c r="O535" s="310" t="s">
        <v>17</v>
      </c>
      <c r="P535" s="311">
        <v>2</v>
      </c>
      <c r="Q535" s="312">
        <f t="shared" si="113"/>
        <v>0</v>
      </c>
    </row>
    <row r="536" spans="1:17" ht="11.25">
      <c r="A536" s="354" t="s">
        <v>10</v>
      </c>
      <c r="B536" s="355" t="s">
        <v>1431</v>
      </c>
      <c r="C536" s="355" t="s">
        <v>26</v>
      </c>
      <c r="D536" s="355" t="s">
        <v>1432</v>
      </c>
      <c r="E536" s="355" t="s">
        <v>1433</v>
      </c>
      <c r="F536" s="356">
        <f t="shared" si="110"/>
        <v>36</v>
      </c>
      <c r="G536" s="355" t="s">
        <v>24</v>
      </c>
      <c r="H536" s="357">
        <v>72.19</v>
      </c>
      <c r="I536" s="308"/>
      <c r="J536" s="309">
        <v>0.26640000000000003</v>
      </c>
      <c r="K536" s="357">
        <f t="shared" si="111"/>
        <v>0</v>
      </c>
      <c r="L536" s="362">
        <f t="shared" si="112"/>
        <v>0</v>
      </c>
      <c r="M536" s="310" t="s">
        <v>8</v>
      </c>
      <c r="N536" s="310" t="s">
        <v>7</v>
      </c>
      <c r="O536" s="310" t="s">
        <v>17</v>
      </c>
      <c r="P536" s="311">
        <v>36</v>
      </c>
      <c r="Q536" s="312">
        <f t="shared" si="113"/>
        <v>0</v>
      </c>
    </row>
    <row r="537" spans="1:17" ht="33.75">
      <c r="A537" s="354" t="s">
        <v>10</v>
      </c>
      <c r="B537" s="355" t="s">
        <v>1434</v>
      </c>
      <c r="C537" s="355" t="s">
        <v>26</v>
      </c>
      <c r="D537" s="355" t="s">
        <v>3333</v>
      </c>
      <c r="E537" s="355" t="s">
        <v>1435</v>
      </c>
      <c r="F537" s="356">
        <f t="shared" si="110"/>
        <v>2</v>
      </c>
      <c r="G537" s="355" t="s">
        <v>24</v>
      </c>
      <c r="H537" s="357">
        <v>162.28</v>
      </c>
      <c r="I537" s="308"/>
      <c r="J537" s="309">
        <v>0.26640000000000003</v>
      </c>
      <c r="K537" s="357">
        <f t="shared" si="111"/>
        <v>0</v>
      </c>
      <c r="L537" s="362">
        <f t="shared" si="112"/>
        <v>0</v>
      </c>
      <c r="M537" s="310" t="s">
        <v>8</v>
      </c>
      <c r="N537" s="310" t="s">
        <v>7</v>
      </c>
      <c r="O537" s="310" t="s">
        <v>17</v>
      </c>
      <c r="P537" s="311">
        <v>2</v>
      </c>
      <c r="Q537" s="312">
        <f t="shared" si="113"/>
        <v>0</v>
      </c>
    </row>
    <row r="538" spans="1:17" ht="33.75">
      <c r="A538" s="354" t="s">
        <v>10</v>
      </c>
      <c r="B538" s="355" t="s">
        <v>1436</v>
      </c>
      <c r="C538" s="355" t="s">
        <v>26</v>
      </c>
      <c r="D538" s="355" t="s">
        <v>3334</v>
      </c>
      <c r="E538" s="355" t="s">
        <v>1438</v>
      </c>
      <c r="F538" s="356">
        <f t="shared" si="110"/>
        <v>1</v>
      </c>
      <c r="G538" s="355" t="s">
        <v>24</v>
      </c>
      <c r="H538" s="357">
        <v>162.38999999999999</v>
      </c>
      <c r="I538" s="308"/>
      <c r="J538" s="309">
        <v>0.26640000000000003</v>
      </c>
      <c r="K538" s="357">
        <f t="shared" si="111"/>
        <v>0</v>
      </c>
      <c r="L538" s="362">
        <f t="shared" si="112"/>
        <v>0</v>
      </c>
      <c r="M538" s="310" t="s">
        <v>8</v>
      </c>
      <c r="N538" s="310" t="s">
        <v>7</v>
      </c>
      <c r="O538" s="310" t="s">
        <v>17</v>
      </c>
      <c r="P538" s="311">
        <v>1</v>
      </c>
      <c r="Q538" s="312">
        <f t="shared" si="113"/>
        <v>0</v>
      </c>
    </row>
    <row r="539" spans="1:17" ht="11.25">
      <c r="A539" s="354" t="s">
        <v>10</v>
      </c>
      <c r="B539" s="355" t="s">
        <v>1439</v>
      </c>
      <c r="C539" s="355" t="s">
        <v>26</v>
      </c>
      <c r="D539" s="355" t="s">
        <v>1437</v>
      </c>
      <c r="E539" s="355" t="s">
        <v>1440</v>
      </c>
      <c r="F539" s="356">
        <f t="shared" si="110"/>
        <v>2</v>
      </c>
      <c r="G539" s="355" t="s">
        <v>24</v>
      </c>
      <c r="H539" s="357">
        <v>175.22</v>
      </c>
      <c r="I539" s="308"/>
      <c r="J539" s="309">
        <v>0.26640000000000003</v>
      </c>
      <c r="K539" s="357">
        <f t="shared" si="111"/>
        <v>0</v>
      </c>
      <c r="L539" s="362">
        <f t="shared" si="112"/>
        <v>0</v>
      </c>
      <c r="M539" s="310" t="s">
        <v>8</v>
      </c>
      <c r="N539" s="310" t="s">
        <v>7</v>
      </c>
      <c r="O539" s="310" t="s">
        <v>17</v>
      </c>
      <c r="P539" s="311">
        <v>2</v>
      </c>
      <c r="Q539" s="312">
        <f t="shared" si="113"/>
        <v>0</v>
      </c>
    </row>
    <row r="540" spans="1:17" ht="11.25">
      <c r="A540" s="354" t="s">
        <v>10</v>
      </c>
      <c r="B540" s="355" t="s">
        <v>1441</v>
      </c>
      <c r="C540" s="355" t="s">
        <v>26</v>
      </c>
      <c r="D540" s="355" t="s">
        <v>1442</v>
      </c>
      <c r="E540" s="355" t="s">
        <v>1443</v>
      </c>
      <c r="F540" s="356">
        <f t="shared" si="110"/>
        <v>1</v>
      </c>
      <c r="G540" s="355" t="s">
        <v>24</v>
      </c>
      <c r="H540" s="357">
        <v>312.47000000000003</v>
      </c>
      <c r="I540" s="308"/>
      <c r="J540" s="309">
        <v>0.26640000000000003</v>
      </c>
      <c r="K540" s="357">
        <f t="shared" si="111"/>
        <v>0</v>
      </c>
      <c r="L540" s="362">
        <f t="shared" si="112"/>
        <v>0</v>
      </c>
      <c r="M540" s="310" t="s">
        <v>8</v>
      </c>
      <c r="N540" s="310" t="s">
        <v>7</v>
      </c>
      <c r="O540" s="310" t="s">
        <v>17</v>
      </c>
      <c r="P540" s="311">
        <v>1</v>
      </c>
      <c r="Q540" s="312">
        <f t="shared" si="113"/>
        <v>0</v>
      </c>
    </row>
    <row r="541" spans="1:17" ht="11.25">
      <c r="A541" s="354" t="s">
        <v>10</v>
      </c>
      <c r="B541" s="355" t="s">
        <v>1444</v>
      </c>
      <c r="C541" s="355" t="s">
        <v>26</v>
      </c>
      <c r="D541" s="355" t="s">
        <v>1445</v>
      </c>
      <c r="E541" s="355" t="s">
        <v>1446</v>
      </c>
      <c r="F541" s="356">
        <f t="shared" si="110"/>
        <v>1</v>
      </c>
      <c r="G541" s="355" t="s">
        <v>24</v>
      </c>
      <c r="H541" s="357">
        <v>268.68</v>
      </c>
      <c r="I541" s="308"/>
      <c r="J541" s="309">
        <v>0.26640000000000003</v>
      </c>
      <c r="K541" s="357">
        <f t="shared" si="111"/>
        <v>0</v>
      </c>
      <c r="L541" s="362">
        <f t="shared" si="112"/>
        <v>0</v>
      </c>
      <c r="M541" s="310" t="s">
        <v>8</v>
      </c>
      <c r="N541" s="310" t="s">
        <v>7</v>
      </c>
      <c r="O541" s="310" t="s">
        <v>17</v>
      </c>
      <c r="P541" s="311">
        <v>1</v>
      </c>
      <c r="Q541" s="312">
        <f t="shared" si="113"/>
        <v>0</v>
      </c>
    </row>
    <row r="542" spans="1:17" ht="11.25">
      <c r="A542" s="354" t="s">
        <v>10</v>
      </c>
      <c r="B542" s="355" t="s">
        <v>1447</v>
      </c>
      <c r="C542" s="355" t="s">
        <v>26</v>
      </c>
      <c r="D542" s="355" t="s">
        <v>1448</v>
      </c>
      <c r="E542" s="355" t="s">
        <v>1449</v>
      </c>
      <c r="F542" s="356">
        <f t="shared" si="110"/>
        <v>1</v>
      </c>
      <c r="G542" s="355" t="s">
        <v>24</v>
      </c>
      <c r="H542" s="357">
        <v>310.36</v>
      </c>
      <c r="I542" s="308"/>
      <c r="J542" s="309">
        <v>0.26640000000000003</v>
      </c>
      <c r="K542" s="357">
        <f t="shared" si="111"/>
        <v>0</v>
      </c>
      <c r="L542" s="362">
        <f t="shared" si="112"/>
        <v>0</v>
      </c>
      <c r="M542" s="310" t="s">
        <v>8</v>
      </c>
      <c r="N542" s="310" t="s">
        <v>7</v>
      </c>
      <c r="O542" s="310" t="s">
        <v>17</v>
      </c>
      <c r="P542" s="311">
        <v>1</v>
      </c>
      <c r="Q542" s="312">
        <f t="shared" si="113"/>
        <v>0</v>
      </c>
    </row>
    <row r="543" spans="1:17" ht="11.25">
      <c r="A543" s="354" t="s">
        <v>10</v>
      </c>
      <c r="B543" s="355" t="s">
        <v>1450</v>
      </c>
      <c r="C543" s="355" t="s">
        <v>26</v>
      </c>
      <c r="D543" s="355" t="s">
        <v>1451</v>
      </c>
      <c r="E543" s="355" t="s">
        <v>1452</v>
      </c>
      <c r="F543" s="356">
        <f t="shared" si="110"/>
        <v>2</v>
      </c>
      <c r="G543" s="355" t="s">
        <v>24</v>
      </c>
      <c r="H543" s="357">
        <v>339.1</v>
      </c>
      <c r="I543" s="308"/>
      <c r="J543" s="309">
        <v>0.26640000000000003</v>
      </c>
      <c r="K543" s="357">
        <f t="shared" si="111"/>
        <v>0</v>
      </c>
      <c r="L543" s="362">
        <f t="shared" si="112"/>
        <v>0</v>
      </c>
      <c r="M543" s="310" t="s">
        <v>8</v>
      </c>
      <c r="N543" s="310" t="s">
        <v>7</v>
      </c>
      <c r="O543" s="310" t="s">
        <v>17</v>
      </c>
      <c r="P543" s="311">
        <v>2</v>
      </c>
      <c r="Q543" s="312">
        <f t="shared" si="113"/>
        <v>0</v>
      </c>
    </row>
    <row r="544" spans="1:17" ht="22.5">
      <c r="A544" s="350" t="s">
        <v>6</v>
      </c>
      <c r="B544" s="351" t="s">
        <v>376</v>
      </c>
      <c r="C544" s="351" t="s">
        <v>8</v>
      </c>
      <c r="D544" s="351" t="s">
        <v>8</v>
      </c>
      <c r="E544" s="351" t="s">
        <v>1453</v>
      </c>
      <c r="F544" s="351" t="s">
        <v>8</v>
      </c>
      <c r="G544" s="351" t="s">
        <v>8</v>
      </c>
      <c r="H544" s="351" t="s">
        <v>8</v>
      </c>
      <c r="I544" s="304"/>
      <c r="J544" s="309">
        <v>0.26640000000000003</v>
      </c>
      <c r="K544" s="351" t="s">
        <v>8</v>
      </c>
      <c r="L544" s="361">
        <f>ROUND(L545,2)+ROUND(L546,2)+ROUND(L547,2)+ROUND(L548,2)+ROUND(L549,2)+ROUND(L550,2)+ROUND(L551,2)+ROUND(L552,2)+ROUND(L553,2)+ROUND(L554,2)+ROUND(L555,2)+ROUND(L556,2)</f>
        <v>0</v>
      </c>
      <c r="M544" s="305" t="s">
        <v>8</v>
      </c>
      <c r="N544" s="305" t="s">
        <v>8</v>
      </c>
      <c r="O544" s="305" t="s">
        <v>8</v>
      </c>
      <c r="P544" s="314" t="str">
        <f t="shared" ref="P544:P584" si="114">F544</f>
        <v/>
      </c>
      <c r="Q544" s="312"/>
    </row>
    <row r="545" spans="1:17" ht="22.5">
      <c r="A545" s="354" t="s">
        <v>10</v>
      </c>
      <c r="B545" s="355" t="s">
        <v>1454</v>
      </c>
      <c r="C545" s="355" t="s">
        <v>26</v>
      </c>
      <c r="D545" s="355" t="s">
        <v>1455</v>
      </c>
      <c r="E545" s="355" t="s">
        <v>1456</v>
      </c>
      <c r="F545" s="356">
        <f t="shared" ref="F545:F556" si="115">P545</f>
        <v>49</v>
      </c>
      <c r="G545" s="355" t="s">
        <v>31</v>
      </c>
      <c r="H545" s="357">
        <v>186.99</v>
      </c>
      <c r="I545" s="308"/>
      <c r="J545" s="309">
        <v>0.26640000000000003</v>
      </c>
      <c r="K545" s="357">
        <f t="shared" ref="K545:K556" si="116">ROUND(I545,2)+(ROUND(I545,2)*J545)</f>
        <v>0</v>
      </c>
      <c r="L545" s="362">
        <f t="shared" ref="L545:L556" si="117">ROUND(Q545,2)</f>
        <v>0</v>
      </c>
      <c r="M545" s="310" t="s">
        <v>8</v>
      </c>
      <c r="N545" s="310" t="s">
        <v>7</v>
      </c>
      <c r="O545" s="310" t="s">
        <v>17</v>
      </c>
      <c r="P545" s="311">
        <v>49</v>
      </c>
      <c r="Q545" s="312">
        <f t="shared" si="113"/>
        <v>0</v>
      </c>
    </row>
    <row r="546" spans="1:17" ht="22.5">
      <c r="A546" s="354" t="s">
        <v>10</v>
      </c>
      <c r="B546" s="355" t="s">
        <v>1457</v>
      </c>
      <c r="C546" s="355" t="s">
        <v>26</v>
      </c>
      <c r="D546" s="355" t="s">
        <v>1458</v>
      </c>
      <c r="E546" s="355" t="s">
        <v>1459</v>
      </c>
      <c r="F546" s="356">
        <f t="shared" si="115"/>
        <v>102.2</v>
      </c>
      <c r="G546" s="355" t="s">
        <v>31</v>
      </c>
      <c r="H546" s="357">
        <v>110.92</v>
      </c>
      <c r="I546" s="308"/>
      <c r="J546" s="309">
        <v>0.26640000000000003</v>
      </c>
      <c r="K546" s="357">
        <f t="shared" si="116"/>
        <v>0</v>
      </c>
      <c r="L546" s="362">
        <f t="shared" si="117"/>
        <v>0</v>
      </c>
      <c r="M546" s="310" t="s">
        <v>8</v>
      </c>
      <c r="N546" s="310" t="s">
        <v>7</v>
      </c>
      <c r="O546" s="310" t="s">
        <v>17</v>
      </c>
      <c r="P546" s="311">
        <v>102.2</v>
      </c>
      <c r="Q546" s="312">
        <f t="shared" si="113"/>
        <v>0</v>
      </c>
    </row>
    <row r="547" spans="1:17" ht="11.25">
      <c r="A547" s="354" t="s">
        <v>10</v>
      </c>
      <c r="B547" s="355" t="s">
        <v>1460</v>
      </c>
      <c r="C547" s="355" t="s">
        <v>26</v>
      </c>
      <c r="D547" s="355" t="s">
        <v>1461</v>
      </c>
      <c r="E547" s="355" t="s">
        <v>1211</v>
      </c>
      <c r="F547" s="356">
        <f t="shared" si="115"/>
        <v>68</v>
      </c>
      <c r="G547" s="355" t="s">
        <v>24</v>
      </c>
      <c r="H547" s="357">
        <v>15.37</v>
      </c>
      <c r="I547" s="308"/>
      <c r="J547" s="309">
        <v>0.26640000000000003</v>
      </c>
      <c r="K547" s="357">
        <f t="shared" si="116"/>
        <v>0</v>
      </c>
      <c r="L547" s="362">
        <f t="shared" si="117"/>
        <v>0</v>
      </c>
      <c r="M547" s="310" t="s">
        <v>8</v>
      </c>
      <c r="N547" s="310" t="s">
        <v>7</v>
      </c>
      <c r="O547" s="310" t="s">
        <v>17</v>
      </c>
      <c r="P547" s="311">
        <v>68</v>
      </c>
      <c r="Q547" s="312">
        <f t="shared" si="113"/>
        <v>0</v>
      </c>
    </row>
    <row r="548" spans="1:17" ht="22.5">
      <c r="A548" s="354" t="s">
        <v>10</v>
      </c>
      <c r="B548" s="355" t="s">
        <v>1462</v>
      </c>
      <c r="C548" s="355" t="s">
        <v>26</v>
      </c>
      <c r="D548" s="355" t="s">
        <v>1463</v>
      </c>
      <c r="E548" s="355" t="s">
        <v>1464</v>
      </c>
      <c r="F548" s="356">
        <f t="shared" si="115"/>
        <v>3</v>
      </c>
      <c r="G548" s="355" t="s">
        <v>24</v>
      </c>
      <c r="H548" s="357">
        <v>135.84</v>
      </c>
      <c r="I548" s="308"/>
      <c r="J548" s="309">
        <v>0.26640000000000003</v>
      </c>
      <c r="K548" s="357">
        <f t="shared" si="116"/>
        <v>0</v>
      </c>
      <c r="L548" s="362">
        <f t="shared" si="117"/>
        <v>0</v>
      </c>
      <c r="M548" s="310" t="s">
        <v>8</v>
      </c>
      <c r="N548" s="310" t="s">
        <v>7</v>
      </c>
      <c r="O548" s="310" t="s">
        <v>17</v>
      </c>
      <c r="P548" s="311">
        <v>3</v>
      </c>
      <c r="Q548" s="312">
        <f t="shared" si="113"/>
        <v>0</v>
      </c>
    </row>
    <row r="549" spans="1:17" ht="22.5">
      <c r="A549" s="354" t="s">
        <v>10</v>
      </c>
      <c r="B549" s="355" t="s">
        <v>1465</v>
      </c>
      <c r="C549" s="355" t="s">
        <v>26</v>
      </c>
      <c r="D549" s="355">
        <v>367</v>
      </c>
      <c r="E549" s="355" t="s">
        <v>2412</v>
      </c>
      <c r="F549" s="356">
        <f t="shared" si="115"/>
        <v>3</v>
      </c>
      <c r="G549" s="355" t="s">
        <v>24</v>
      </c>
      <c r="H549" s="357">
        <f>'COMPOSIÇÕES PRÓPRIAS'!G2137</f>
        <v>128.53</v>
      </c>
      <c r="I549" s="308"/>
      <c r="J549" s="309">
        <v>0.26640000000000003</v>
      </c>
      <c r="K549" s="357">
        <f t="shared" si="116"/>
        <v>0</v>
      </c>
      <c r="L549" s="362">
        <f t="shared" si="117"/>
        <v>0</v>
      </c>
      <c r="M549" s="310" t="s">
        <v>8</v>
      </c>
      <c r="N549" s="310" t="s">
        <v>7</v>
      </c>
      <c r="O549" s="310" t="s">
        <v>17</v>
      </c>
      <c r="P549" s="311">
        <v>3</v>
      </c>
      <c r="Q549" s="312">
        <f t="shared" si="113"/>
        <v>0</v>
      </c>
    </row>
    <row r="550" spans="1:17" ht="11.25">
      <c r="A550" s="354" t="s">
        <v>10</v>
      </c>
      <c r="B550" s="355" t="s">
        <v>1466</v>
      </c>
      <c r="C550" s="355" t="s">
        <v>26</v>
      </c>
      <c r="D550" s="355" t="s">
        <v>1467</v>
      </c>
      <c r="E550" s="355" t="s">
        <v>1468</v>
      </c>
      <c r="F550" s="356">
        <f t="shared" si="115"/>
        <v>1</v>
      </c>
      <c r="G550" s="355" t="s">
        <v>24</v>
      </c>
      <c r="H550" s="357">
        <v>135.52000000000001</v>
      </c>
      <c r="I550" s="308"/>
      <c r="J550" s="309">
        <v>0.26640000000000003</v>
      </c>
      <c r="K550" s="357">
        <f t="shared" si="116"/>
        <v>0</v>
      </c>
      <c r="L550" s="362">
        <f t="shared" si="117"/>
        <v>0</v>
      </c>
      <c r="M550" s="310" t="s">
        <v>8</v>
      </c>
      <c r="N550" s="310" t="s">
        <v>7</v>
      </c>
      <c r="O550" s="310" t="s">
        <v>17</v>
      </c>
      <c r="P550" s="311">
        <v>1</v>
      </c>
      <c r="Q550" s="312">
        <f t="shared" si="113"/>
        <v>0</v>
      </c>
    </row>
    <row r="551" spans="1:17" ht="22.5">
      <c r="A551" s="354" t="s">
        <v>10</v>
      </c>
      <c r="B551" s="355" t="s">
        <v>1469</v>
      </c>
      <c r="C551" s="355" t="s">
        <v>12</v>
      </c>
      <c r="D551" s="355" t="s">
        <v>1470</v>
      </c>
      <c r="E551" s="355" t="s">
        <v>1471</v>
      </c>
      <c r="F551" s="356">
        <f t="shared" si="115"/>
        <v>1</v>
      </c>
      <c r="G551" s="355" t="s">
        <v>24</v>
      </c>
      <c r="H551" s="357">
        <v>16.37</v>
      </c>
      <c r="I551" s="308"/>
      <c r="J551" s="309">
        <v>0.26640000000000003</v>
      </c>
      <c r="K551" s="357">
        <f t="shared" si="116"/>
        <v>0</v>
      </c>
      <c r="L551" s="362">
        <f t="shared" si="117"/>
        <v>0</v>
      </c>
      <c r="M551" s="310" t="s">
        <v>8</v>
      </c>
      <c r="N551" s="310" t="s">
        <v>7</v>
      </c>
      <c r="O551" s="310" t="s">
        <v>17</v>
      </c>
      <c r="P551" s="311">
        <v>1</v>
      </c>
      <c r="Q551" s="312">
        <f t="shared" si="113"/>
        <v>0</v>
      </c>
    </row>
    <row r="552" spans="1:17" ht="22.5">
      <c r="A552" s="354" t="s">
        <v>10</v>
      </c>
      <c r="B552" s="355" t="s">
        <v>1472</v>
      </c>
      <c r="C552" s="355" t="s">
        <v>12</v>
      </c>
      <c r="D552" s="355" t="s">
        <v>1473</v>
      </c>
      <c r="E552" s="355" t="s">
        <v>1474</v>
      </c>
      <c r="F552" s="356">
        <f t="shared" si="115"/>
        <v>7</v>
      </c>
      <c r="G552" s="355" t="s">
        <v>24</v>
      </c>
      <c r="H552" s="357">
        <v>9.0500000000000007</v>
      </c>
      <c r="I552" s="308"/>
      <c r="J552" s="309">
        <v>0.26640000000000003</v>
      </c>
      <c r="K552" s="357">
        <f t="shared" si="116"/>
        <v>0</v>
      </c>
      <c r="L552" s="362">
        <f t="shared" si="117"/>
        <v>0</v>
      </c>
      <c r="M552" s="310" t="s">
        <v>8</v>
      </c>
      <c r="N552" s="310" t="s">
        <v>7</v>
      </c>
      <c r="O552" s="310" t="s">
        <v>17</v>
      </c>
      <c r="P552" s="311">
        <v>7</v>
      </c>
      <c r="Q552" s="312">
        <f t="shared" si="113"/>
        <v>0</v>
      </c>
    </row>
    <row r="553" spans="1:17" ht="22.5">
      <c r="A553" s="354" t="s">
        <v>10</v>
      </c>
      <c r="B553" s="355" t="s">
        <v>1475</v>
      </c>
      <c r="C553" s="355" t="s">
        <v>26</v>
      </c>
      <c r="D553" s="355" t="s">
        <v>1476</v>
      </c>
      <c r="E553" s="355" t="s">
        <v>1477</v>
      </c>
      <c r="F553" s="356">
        <f t="shared" si="115"/>
        <v>6</v>
      </c>
      <c r="G553" s="355" t="s">
        <v>24</v>
      </c>
      <c r="H553" s="357">
        <v>133.54</v>
      </c>
      <c r="I553" s="308"/>
      <c r="J553" s="309">
        <v>0.26640000000000003</v>
      </c>
      <c r="K553" s="357">
        <f t="shared" si="116"/>
        <v>0</v>
      </c>
      <c r="L553" s="362">
        <f t="shared" si="117"/>
        <v>0</v>
      </c>
      <c r="M553" s="310" t="s">
        <v>8</v>
      </c>
      <c r="N553" s="310" t="s">
        <v>7</v>
      </c>
      <c r="O553" s="310" t="s">
        <v>17</v>
      </c>
      <c r="P553" s="311">
        <v>6</v>
      </c>
      <c r="Q553" s="312">
        <f t="shared" si="113"/>
        <v>0</v>
      </c>
    </row>
    <row r="554" spans="1:17" ht="11.25">
      <c r="A554" s="354" t="s">
        <v>10</v>
      </c>
      <c r="B554" s="355" t="s">
        <v>1478</v>
      </c>
      <c r="C554" s="355" t="s">
        <v>26</v>
      </c>
      <c r="D554" s="355" t="s">
        <v>1479</v>
      </c>
      <c r="E554" s="355" t="s">
        <v>1480</v>
      </c>
      <c r="F554" s="356">
        <f t="shared" si="115"/>
        <v>3</v>
      </c>
      <c r="G554" s="355" t="s">
        <v>24</v>
      </c>
      <c r="H554" s="357">
        <v>24.21</v>
      </c>
      <c r="I554" s="308"/>
      <c r="J554" s="309">
        <v>0.26640000000000003</v>
      </c>
      <c r="K554" s="357">
        <f t="shared" si="116"/>
        <v>0</v>
      </c>
      <c r="L554" s="362">
        <f t="shared" si="117"/>
        <v>0</v>
      </c>
      <c r="M554" s="310" t="s">
        <v>8</v>
      </c>
      <c r="N554" s="310" t="s">
        <v>7</v>
      </c>
      <c r="O554" s="310" t="s">
        <v>17</v>
      </c>
      <c r="P554" s="311">
        <v>3</v>
      </c>
      <c r="Q554" s="312">
        <f t="shared" si="113"/>
        <v>0</v>
      </c>
    </row>
    <row r="555" spans="1:17" ht="11.25">
      <c r="A555" s="354" t="s">
        <v>10</v>
      </c>
      <c r="B555" s="355" t="s">
        <v>1481</v>
      </c>
      <c r="C555" s="355" t="s">
        <v>26</v>
      </c>
      <c r="D555" s="355" t="s">
        <v>1482</v>
      </c>
      <c r="E555" s="355" t="s">
        <v>1483</v>
      </c>
      <c r="F555" s="356">
        <f t="shared" si="115"/>
        <v>1</v>
      </c>
      <c r="G555" s="355" t="s">
        <v>24</v>
      </c>
      <c r="H555" s="357">
        <v>16.68</v>
      </c>
      <c r="I555" s="308"/>
      <c r="J555" s="309">
        <v>0.26640000000000003</v>
      </c>
      <c r="K555" s="357">
        <f t="shared" si="116"/>
        <v>0</v>
      </c>
      <c r="L555" s="362">
        <f t="shared" si="117"/>
        <v>0</v>
      </c>
      <c r="M555" s="310" t="s">
        <v>8</v>
      </c>
      <c r="N555" s="310" t="s">
        <v>7</v>
      </c>
      <c r="O555" s="310" t="s">
        <v>17</v>
      </c>
      <c r="P555" s="311">
        <v>1</v>
      </c>
      <c r="Q555" s="312">
        <f t="shared" si="113"/>
        <v>0</v>
      </c>
    </row>
    <row r="556" spans="1:17" ht="22.5">
      <c r="A556" s="354" t="s">
        <v>10</v>
      </c>
      <c r="B556" s="355" t="s">
        <v>1484</v>
      </c>
      <c r="C556" s="355" t="s">
        <v>26</v>
      </c>
      <c r="D556" s="355" t="s">
        <v>1485</v>
      </c>
      <c r="E556" s="355" t="s">
        <v>1486</v>
      </c>
      <c r="F556" s="356">
        <f t="shared" si="115"/>
        <v>67.8</v>
      </c>
      <c r="G556" s="355" t="s">
        <v>31</v>
      </c>
      <c r="H556" s="357">
        <v>210.27</v>
      </c>
      <c r="I556" s="308"/>
      <c r="J556" s="309">
        <v>0.26640000000000003</v>
      </c>
      <c r="K556" s="357">
        <f t="shared" si="116"/>
        <v>0</v>
      </c>
      <c r="L556" s="362">
        <f t="shared" si="117"/>
        <v>0</v>
      </c>
      <c r="M556" s="310" t="s">
        <v>8</v>
      </c>
      <c r="N556" s="310" t="s">
        <v>7</v>
      </c>
      <c r="O556" s="310" t="s">
        <v>17</v>
      </c>
      <c r="P556" s="311">
        <v>67.8</v>
      </c>
      <c r="Q556" s="312">
        <f t="shared" si="113"/>
        <v>0</v>
      </c>
    </row>
    <row r="557" spans="1:17" ht="22.5">
      <c r="A557" s="350" t="s">
        <v>6</v>
      </c>
      <c r="B557" s="351" t="s">
        <v>386</v>
      </c>
      <c r="C557" s="351" t="s">
        <v>8</v>
      </c>
      <c r="D557" s="351" t="s">
        <v>8</v>
      </c>
      <c r="E557" s="351" t="s">
        <v>1487</v>
      </c>
      <c r="F557" s="351" t="s">
        <v>8</v>
      </c>
      <c r="G557" s="351" t="s">
        <v>8</v>
      </c>
      <c r="H557" s="351" t="s">
        <v>8</v>
      </c>
      <c r="I557" s="304"/>
      <c r="J557" s="309">
        <v>0.26640000000000003</v>
      </c>
      <c r="K557" s="351" t="s">
        <v>8</v>
      </c>
      <c r="L557" s="361">
        <f>ROUND(L558,2)+ROUND(L559,2)+ROUND(L560,2)+ROUND(L561,2)+ROUND(L562,2)+ROUND(L563,2)+ROUND(L564,2)+ROUND(L565,2)+ROUND(L566,2)+ROUND(L567,2)</f>
        <v>0</v>
      </c>
      <c r="M557" s="305" t="s">
        <v>8</v>
      </c>
      <c r="N557" s="305" t="s">
        <v>8</v>
      </c>
      <c r="O557" s="305" t="s">
        <v>8</v>
      </c>
      <c r="P557" s="314" t="str">
        <f t="shared" si="114"/>
        <v/>
      </c>
      <c r="Q557" s="312"/>
    </row>
    <row r="558" spans="1:17" ht="22.5">
      <c r="A558" s="354" t="s">
        <v>10</v>
      </c>
      <c r="B558" s="355" t="s">
        <v>1488</v>
      </c>
      <c r="C558" s="355" t="s">
        <v>12</v>
      </c>
      <c r="D558" s="355" t="s">
        <v>1489</v>
      </c>
      <c r="E558" s="355" t="s">
        <v>1490</v>
      </c>
      <c r="F558" s="356">
        <f t="shared" ref="F558:F567" si="118">P558</f>
        <v>107.9</v>
      </c>
      <c r="G558" s="355" t="s">
        <v>31</v>
      </c>
      <c r="H558" s="357">
        <v>23.07</v>
      </c>
      <c r="I558" s="308"/>
      <c r="J558" s="309">
        <v>0.26640000000000003</v>
      </c>
      <c r="K558" s="357">
        <f t="shared" ref="K558:K567" si="119">ROUND(I558,2)+(ROUND(I558,2)*J558)</f>
        <v>0</v>
      </c>
      <c r="L558" s="362">
        <f t="shared" ref="L558:L567" si="120">ROUND(Q558,2)</f>
        <v>0</v>
      </c>
      <c r="M558" s="310" t="s">
        <v>8</v>
      </c>
      <c r="N558" s="310" t="s">
        <v>7</v>
      </c>
      <c r="O558" s="310" t="s">
        <v>17</v>
      </c>
      <c r="P558" s="311">
        <v>107.9</v>
      </c>
      <c r="Q558" s="312">
        <f t="shared" si="113"/>
        <v>0</v>
      </c>
    </row>
    <row r="559" spans="1:17" ht="22.5">
      <c r="A559" s="354" t="s">
        <v>10</v>
      </c>
      <c r="B559" s="355" t="s">
        <v>1491</v>
      </c>
      <c r="C559" s="355" t="s">
        <v>12</v>
      </c>
      <c r="D559" s="355" t="s">
        <v>1492</v>
      </c>
      <c r="E559" s="355" t="s">
        <v>1493</v>
      </c>
      <c r="F559" s="356">
        <f t="shared" si="118"/>
        <v>1526.8</v>
      </c>
      <c r="G559" s="355" t="s">
        <v>31</v>
      </c>
      <c r="H559" s="357">
        <v>11.01</v>
      </c>
      <c r="I559" s="308"/>
      <c r="J559" s="309">
        <v>0.26640000000000003</v>
      </c>
      <c r="K559" s="357">
        <f t="shared" si="119"/>
        <v>0</v>
      </c>
      <c r="L559" s="362">
        <f t="shared" si="120"/>
        <v>0</v>
      </c>
      <c r="M559" s="310" t="s">
        <v>8</v>
      </c>
      <c r="N559" s="310" t="s">
        <v>7</v>
      </c>
      <c r="O559" s="310" t="s">
        <v>17</v>
      </c>
      <c r="P559" s="311">
        <v>1526.8</v>
      </c>
      <c r="Q559" s="312">
        <f t="shared" si="113"/>
        <v>0</v>
      </c>
    </row>
    <row r="560" spans="1:17" ht="22.5">
      <c r="A560" s="354" t="s">
        <v>10</v>
      </c>
      <c r="B560" s="355" t="s">
        <v>1494</v>
      </c>
      <c r="C560" s="355" t="s">
        <v>12</v>
      </c>
      <c r="D560" s="355" t="s">
        <v>1495</v>
      </c>
      <c r="E560" s="355" t="s">
        <v>1496</v>
      </c>
      <c r="F560" s="356">
        <f t="shared" si="118"/>
        <v>17.2</v>
      </c>
      <c r="G560" s="355" t="s">
        <v>31</v>
      </c>
      <c r="H560" s="357">
        <v>9.8699999999999992</v>
      </c>
      <c r="I560" s="308"/>
      <c r="J560" s="309">
        <v>0.26640000000000003</v>
      </c>
      <c r="K560" s="357">
        <f t="shared" si="119"/>
        <v>0</v>
      </c>
      <c r="L560" s="362">
        <f t="shared" si="120"/>
        <v>0</v>
      </c>
      <c r="M560" s="310" t="s">
        <v>8</v>
      </c>
      <c r="N560" s="310" t="s">
        <v>7</v>
      </c>
      <c r="O560" s="310" t="s">
        <v>17</v>
      </c>
      <c r="P560" s="311">
        <v>17.2</v>
      </c>
      <c r="Q560" s="312">
        <f t="shared" si="113"/>
        <v>0</v>
      </c>
    </row>
    <row r="561" spans="1:17" ht="22.5">
      <c r="A561" s="354" t="s">
        <v>10</v>
      </c>
      <c r="B561" s="355" t="s">
        <v>1497</v>
      </c>
      <c r="C561" s="355" t="s">
        <v>12</v>
      </c>
      <c r="D561" s="355" t="s">
        <v>1498</v>
      </c>
      <c r="E561" s="355" t="s">
        <v>1499</v>
      </c>
      <c r="F561" s="356">
        <f t="shared" si="118"/>
        <v>45.9</v>
      </c>
      <c r="G561" s="355" t="s">
        <v>31</v>
      </c>
      <c r="H561" s="357">
        <v>20.8</v>
      </c>
      <c r="I561" s="308"/>
      <c r="J561" s="309">
        <v>0.26640000000000003</v>
      </c>
      <c r="K561" s="357">
        <f t="shared" si="119"/>
        <v>0</v>
      </c>
      <c r="L561" s="362">
        <f t="shared" si="120"/>
        <v>0</v>
      </c>
      <c r="M561" s="310" t="s">
        <v>8</v>
      </c>
      <c r="N561" s="310" t="s">
        <v>7</v>
      </c>
      <c r="O561" s="310" t="s">
        <v>17</v>
      </c>
      <c r="P561" s="311">
        <v>45.9</v>
      </c>
      <c r="Q561" s="312">
        <f t="shared" si="113"/>
        <v>0</v>
      </c>
    </row>
    <row r="562" spans="1:17" ht="22.5">
      <c r="A562" s="354" t="s">
        <v>10</v>
      </c>
      <c r="B562" s="355" t="s">
        <v>1500</v>
      </c>
      <c r="C562" s="355" t="s">
        <v>26</v>
      </c>
      <c r="D562" s="355" t="s">
        <v>1501</v>
      </c>
      <c r="E562" s="355" t="s">
        <v>1502</v>
      </c>
      <c r="F562" s="356">
        <f t="shared" si="118"/>
        <v>36</v>
      </c>
      <c r="G562" s="355" t="s">
        <v>31</v>
      </c>
      <c r="H562" s="357">
        <v>29.85</v>
      </c>
      <c r="I562" s="308"/>
      <c r="J562" s="309">
        <v>0.26640000000000003</v>
      </c>
      <c r="K562" s="357">
        <f t="shared" si="119"/>
        <v>0</v>
      </c>
      <c r="L562" s="362">
        <f t="shared" si="120"/>
        <v>0</v>
      </c>
      <c r="M562" s="310" t="s">
        <v>8</v>
      </c>
      <c r="N562" s="310" t="s">
        <v>7</v>
      </c>
      <c r="O562" s="310" t="s">
        <v>17</v>
      </c>
      <c r="P562" s="311">
        <v>36</v>
      </c>
      <c r="Q562" s="312">
        <f t="shared" si="113"/>
        <v>0</v>
      </c>
    </row>
    <row r="563" spans="1:17" ht="22.5">
      <c r="A563" s="354" t="s">
        <v>10</v>
      </c>
      <c r="B563" s="355" t="s">
        <v>1503</v>
      </c>
      <c r="C563" s="355" t="s">
        <v>12</v>
      </c>
      <c r="D563" s="355" t="s">
        <v>1504</v>
      </c>
      <c r="E563" s="355" t="s">
        <v>1505</v>
      </c>
      <c r="F563" s="356">
        <f t="shared" si="118"/>
        <v>6</v>
      </c>
      <c r="G563" s="355" t="s">
        <v>31</v>
      </c>
      <c r="H563" s="357">
        <v>12.68</v>
      </c>
      <c r="I563" s="308"/>
      <c r="J563" s="309">
        <v>0.26640000000000003</v>
      </c>
      <c r="K563" s="357">
        <f t="shared" si="119"/>
        <v>0</v>
      </c>
      <c r="L563" s="362">
        <f t="shared" si="120"/>
        <v>0</v>
      </c>
      <c r="M563" s="310" t="s">
        <v>8</v>
      </c>
      <c r="N563" s="310" t="s">
        <v>7</v>
      </c>
      <c r="O563" s="310" t="s">
        <v>17</v>
      </c>
      <c r="P563" s="311">
        <v>6</v>
      </c>
      <c r="Q563" s="312">
        <f t="shared" si="113"/>
        <v>0</v>
      </c>
    </row>
    <row r="564" spans="1:17" ht="22.5">
      <c r="A564" s="354" t="s">
        <v>10</v>
      </c>
      <c r="B564" s="355" t="s">
        <v>1506</v>
      </c>
      <c r="C564" s="355" t="s">
        <v>12</v>
      </c>
      <c r="D564" s="355" t="s">
        <v>1504</v>
      </c>
      <c r="E564" s="355" t="s">
        <v>1505</v>
      </c>
      <c r="F564" s="356">
        <f t="shared" si="118"/>
        <v>6</v>
      </c>
      <c r="G564" s="355" t="s">
        <v>31</v>
      </c>
      <c r="H564" s="357">
        <v>12.68</v>
      </c>
      <c r="I564" s="308"/>
      <c r="J564" s="309">
        <v>0.26640000000000003</v>
      </c>
      <c r="K564" s="357">
        <f t="shared" si="119"/>
        <v>0</v>
      </c>
      <c r="L564" s="362">
        <f t="shared" si="120"/>
        <v>0</v>
      </c>
      <c r="M564" s="310" t="s">
        <v>8</v>
      </c>
      <c r="N564" s="310" t="s">
        <v>7</v>
      </c>
      <c r="O564" s="310" t="s">
        <v>17</v>
      </c>
      <c r="P564" s="311">
        <v>6</v>
      </c>
      <c r="Q564" s="312">
        <f t="shared" si="113"/>
        <v>0</v>
      </c>
    </row>
    <row r="565" spans="1:17" ht="15" customHeight="1">
      <c r="A565" s="354" t="s">
        <v>10</v>
      </c>
      <c r="B565" s="355" t="s">
        <v>1508</v>
      </c>
      <c r="C565" s="355" t="s">
        <v>26</v>
      </c>
      <c r="D565" s="355" t="s">
        <v>3332</v>
      </c>
      <c r="E565" s="355" t="s">
        <v>1507</v>
      </c>
      <c r="F565" s="356">
        <f t="shared" si="118"/>
        <v>2.2999999999999998</v>
      </c>
      <c r="G565" s="355" t="s">
        <v>31</v>
      </c>
      <c r="H565" s="357">
        <f>'COMPOSIÇÕES PRÓPRIAS'!G2218</f>
        <v>34.760000000000005</v>
      </c>
      <c r="I565" s="308"/>
      <c r="J565" s="309">
        <v>0.26640000000000003</v>
      </c>
      <c r="K565" s="357">
        <f t="shared" si="119"/>
        <v>0</v>
      </c>
      <c r="L565" s="362">
        <f t="shared" si="120"/>
        <v>0</v>
      </c>
      <c r="M565" s="310" t="s">
        <v>8</v>
      </c>
      <c r="N565" s="310" t="s">
        <v>7</v>
      </c>
      <c r="O565" s="310" t="s">
        <v>17</v>
      </c>
      <c r="P565" s="311">
        <v>2.2999999999999998</v>
      </c>
      <c r="Q565" s="312">
        <f t="shared" si="113"/>
        <v>0</v>
      </c>
    </row>
    <row r="566" spans="1:17" ht="22.5">
      <c r="A566" s="354" t="s">
        <v>10</v>
      </c>
      <c r="B566" s="355" t="s">
        <v>1509</v>
      </c>
      <c r="C566" s="355" t="s">
        <v>12</v>
      </c>
      <c r="D566" s="355" t="s">
        <v>1510</v>
      </c>
      <c r="E566" s="355" t="s">
        <v>1511</v>
      </c>
      <c r="F566" s="356">
        <f t="shared" si="118"/>
        <v>17.8</v>
      </c>
      <c r="G566" s="355" t="s">
        <v>31</v>
      </c>
      <c r="H566" s="357">
        <v>26.77</v>
      </c>
      <c r="I566" s="308"/>
      <c r="J566" s="309">
        <v>0.26640000000000003</v>
      </c>
      <c r="K566" s="357">
        <f t="shared" si="119"/>
        <v>0</v>
      </c>
      <c r="L566" s="362">
        <f t="shared" si="120"/>
        <v>0</v>
      </c>
      <c r="M566" s="310" t="s">
        <v>8</v>
      </c>
      <c r="N566" s="310" t="s">
        <v>7</v>
      </c>
      <c r="O566" s="310" t="s">
        <v>17</v>
      </c>
      <c r="P566" s="311">
        <v>17.8</v>
      </c>
      <c r="Q566" s="312">
        <f t="shared" si="113"/>
        <v>0</v>
      </c>
    </row>
    <row r="567" spans="1:17" ht="22.5">
      <c r="A567" s="354" t="s">
        <v>10</v>
      </c>
      <c r="B567" s="355" t="s">
        <v>1512</v>
      </c>
      <c r="C567" s="355" t="s">
        <v>12</v>
      </c>
      <c r="D567" s="355" t="s">
        <v>1513</v>
      </c>
      <c r="E567" s="355" t="s">
        <v>1514</v>
      </c>
      <c r="F567" s="356">
        <f t="shared" si="118"/>
        <v>3</v>
      </c>
      <c r="G567" s="355" t="s">
        <v>24</v>
      </c>
      <c r="H567" s="357">
        <v>29.58</v>
      </c>
      <c r="I567" s="308"/>
      <c r="J567" s="309">
        <v>0.26640000000000003</v>
      </c>
      <c r="K567" s="357">
        <f t="shared" si="119"/>
        <v>0</v>
      </c>
      <c r="L567" s="362">
        <f t="shared" si="120"/>
        <v>0</v>
      </c>
      <c r="M567" s="310" t="s">
        <v>8</v>
      </c>
      <c r="N567" s="310" t="s">
        <v>7</v>
      </c>
      <c r="O567" s="310" t="s">
        <v>17</v>
      </c>
      <c r="P567" s="311">
        <v>3</v>
      </c>
      <c r="Q567" s="312">
        <f t="shared" si="113"/>
        <v>0</v>
      </c>
    </row>
    <row r="568" spans="1:17" ht="22.5">
      <c r="A568" s="350" t="s">
        <v>6</v>
      </c>
      <c r="B568" s="351" t="s">
        <v>389</v>
      </c>
      <c r="C568" s="351" t="s">
        <v>8</v>
      </c>
      <c r="D568" s="351" t="s">
        <v>8</v>
      </c>
      <c r="E568" s="351" t="s">
        <v>1515</v>
      </c>
      <c r="F568" s="351" t="s">
        <v>8</v>
      </c>
      <c r="G568" s="351" t="s">
        <v>8</v>
      </c>
      <c r="H568" s="351" t="s">
        <v>8</v>
      </c>
      <c r="I568" s="304"/>
      <c r="J568" s="309">
        <v>0.26640000000000003</v>
      </c>
      <c r="K568" s="351" t="s">
        <v>8</v>
      </c>
      <c r="L568" s="361">
        <f>ROUND(L569,2)+ROUND(L570,2)+ROUND(L571,2)</f>
        <v>0</v>
      </c>
      <c r="M568" s="305" t="s">
        <v>8</v>
      </c>
      <c r="N568" s="305" t="s">
        <v>8</v>
      </c>
      <c r="O568" s="305" t="s">
        <v>8</v>
      </c>
      <c r="P568" s="314" t="str">
        <f t="shared" si="114"/>
        <v/>
      </c>
      <c r="Q568" s="312"/>
    </row>
    <row r="569" spans="1:17" ht="11.25">
      <c r="A569" s="354" t="s">
        <v>10</v>
      </c>
      <c r="B569" s="355" t="s">
        <v>1516</v>
      </c>
      <c r="C569" s="355" t="s">
        <v>26</v>
      </c>
      <c r="D569" s="355" t="s">
        <v>1517</v>
      </c>
      <c r="E569" s="355" t="s">
        <v>1518</v>
      </c>
      <c r="F569" s="356">
        <f>P569</f>
        <v>53</v>
      </c>
      <c r="G569" s="355" t="s">
        <v>31</v>
      </c>
      <c r="H569" s="357">
        <v>20.25</v>
      </c>
      <c r="I569" s="308"/>
      <c r="J569" s="309">
        <v>0.26640000000000003</v>
      </c>
      <c r="K569" s="357">
        <f>ROUND(I569,2)+(ROUND(I569,2)*J569)</f>
        <v>0</v>
      </c>
      <c r="L569" s="362">
        <f>ROUND(Q569,2)</f>
        <v>0</v>
      </c>
      <c r="M569" s="310" t="s">
        <v>8</v>
      </c>
      <c r="N569" s="310" t="s">
        <v>7</v>
      </c>
      <c r="O569" s="310" t="s">
        <v>17</v>
      </c>
      <c r="P569" s="311">
        <v>53</v>
      </c>
      <c r="Q569" s="312">
        <f t="shared" si="113"/>
        <v>0</v>
      </c>
    </row>
    <row r="570" spans="1:17" ht="22.5">
      <c r="A570" s="354" t="s">
        <v>10</v>
      </c>
      <c r="B570" s="355" t="s">
        <v>1519</v>
      </c>
      <c r="C570" s="355" t="s">
        <v>12</v>
      </c>
      <c r="D570" s="355" t="s">
        <v>1520</v>
      </c>
      <c r="E570" s="355" t="s">
        <v>1521</v>
      </c>
      <c r="F570" s="356">
        <f>P570</f>
        <v>45.3</v>
      </c>
      <c r="G570" s="355" t="s">
        <v>31</v>
      </c>
      <c r="H570" s="357">
        <v>21.25</v>
      </c>
      <c r="I570" s="308"/>
      <c r="J570" s="309">
        <v>0.26640000000000003</v>
      </c>
      <c r="K570" s="357">
        <f>ROUND(I570,2)+(ROUND(I570,2)*J570)</f>
        <v>0</v>
      </c>
      <c r="L570" s="362">
        <f>ROUND(Q570,2)</f>
        <v>0</v>
      </c>
      <c r="M570" s="310" t="s">
        <v>8</v>
      </c>
      <c r="N570" s="310" t="s">
        <v>7</v>
      </c>
      <c r="O570" s="310" t="s">
        <v>17</v>
      </c>
      <c r="P570" s="311">
        <v>45.3</v>
      </c>
      <c r="Q570" s="312">
        <f t="shared" si="113"/>
        <v>0</v>
      </c>
    </row>
    <row r="571" spans="1:17" ht="11.25">
      <c r="A571" s="354" t="s">
        <v>10</v>
      </c>
      <c r="B571" s="355" t="s">
        <v>1522</v>
      </c>
      <c r="C571" s="355" t="s">
        <v>26</v>
      </c>
      <c r="D571" s="355" t="s">
        <v>1523</v>
      </c>
      <c r="E571" s="355" t="s">
        <v>1524</v>
      </c>
      <c r="F571" s="356">
        <f>P571</f>
        <v>45.3</v>
      </c>
      <c r="G571" s="355" t="s">
        <v>31</v>
      </c>
      <c r="H571" s="357">
        <v>56.41</v>
      </c>
      <c r="I571" s="308"/>
      <c r="J571" s="309">
        <v>0.26640000000000003</v>
      </c>
      <c r="K571" s="357">
        <f>ROUND(I571,2)+(ROUND(I571,2)*J571)</f>
        <v>0</v>
      </c>
      <c r="L571" s="362">
        <f>ROUND(Q571,2)</f>
        <v>0</v>
      </c>
      <c r="M571" s="310" t="s">
        <v>8</v>
      </c>
      <c r="N571" s="310" t="s">
        <v>7</v>
      </c>
      <c r="O571" s="310" t="s">
        <v>17</v>
      </c>
      <c r="P571" s="311">
        <v>45.3</v>
      </c>
      <c r="Q571" s="312">
        <f t="shared" si="113"/>
        <v>0</v>
      </c>
    </row>
    <row r="572" spans="1:17" ht="22.5">
      <c r="A572" s="350" t="s">
        <v>6</v>
      </c>
      <c r="B572" s="351" t="s">
        <v>392</v>
      </c>
      <c r="C572" s="351" t="s">
        <v>8</v>
      </c>
      <c r="D572" s="351" t="s">
        <v>8</v>
      </c>
      <c r="E572" s="351" t="s">
        <v>1525</v>
      </c>
      <c r="F572" s="351" t="s">
        <v>8</v>
      </c>
      <c r="G572" s="351" t="s">
        <v>8</v>
      </c>
      <c r="H572" s="351" t="s">
        <v>8</v>
      </c>
      <c r="I572" s="304"/>
      <c r="J572" s="309">
        <v>0.26640000000000003</v>
      </c>
      <c r="K572" s="351" t="s">
        <v>8</v>
      </c>
      <c r="L572" s="361">
        <f>ROUND(L573,2)+ROUND(L574,2)+ROUND(L575,2)+ROUND(L576,2)+ROUND(L577,2)+ROUND(L578,2)+ROUND(L579,2)+ROUND(L580,2)</f>
        <v>0</v>
      </c>
      <c r="M572" s="305" t="s">
        <v>8</v>
      </c>
      <c r="N572" s="305" t="s">
        <v>8</v>
      </c>
      <c r="O572" s="305" t="s">
        <v>8</v>
      </c>
      <c r="P572" s="314" t="str">
        <f t="shared" si="114"/>
        <v/>
      </c>
      <c r="Q572" s="312"/>
    </row>
    <row r="573" spans="1:17" ht="22.5">
      <c r="A573" s="354" t="s">
        <v>10</v>
      </c>
      <c r="B573" s="355" t="s">
        <v>1526</v>
      </c>
      <c r="C573" s="355" t="s">
        <v>12</v>
      </c>
      <c r="D573" s="355" t="s">
        <v>1527</v>
      </c>
      <c r="E573" s="355" t="s">
        <v>1528</v>
      </c>
      <c r="F573" s="356">
        <f t="shared" ref="F573:F580" si="121">P573</f>
        <v>16</v>
      </c>
      <c r="G573" s="355" t="s">
        <v>24</v>
      </c>
      <c r="H573" s="357">
        <v>109.49</v>
      </c>
      <c r="I573" s="308"/>
      <c r="J573" s="309">
        <v>0.26640000000000003</v>
      </c>
      <c r="K573" s="357">
        <f t="shared" ref="K573:K580" si="122">ROUND(I573,2)+(ROUND(I573,2)*J573)</f>
        <v>0</v>
      </c>
      <c r="L573" s="362">
        <f t="shared" ref="L573:L580" si="123">ROUND(Q573,2)</f>
        <v>0</v>
      </c>
      <c r="M573" s="310" t="s">
        <v>8</v>
      </c>
      <c r="N573" s="310" t="s">
        <v>7</v>
      </c>
      <c r="O573" s="310" t="s">
        <v>17</v>
      </c>
      <c r="P573" s="311">
        <v>16</v>
      </c>
      <c r="Q573" s="312">
        <f t="shared" si="113"/>
        <v>0</v>
      </c>
    </row>
    <row r="574" spans="1:17" ht="33.75">
      <c r="A574" s="354" t="s">
        <v>10</v>
      </c>
      <c r="B574" s="355" t="s">
        <v>1529</v>
      </c>
      <c r="C574" s="355" t="s">
        <v>26</v>
      </c>
      <c r="D574" s="355" t="s">
        <v>3338</v>
      </c>
      <c r="E574" s="355" t="s">
        <v>1530</v>
      </c>
      <c r="F574" s="356">
        <f t="shared" si="121"/>
        <v>7</v>
      </c>
      <c r="G574" s="355" t="s">
        <v>24</v>
      </c>
      <c r="H574" s="357">
        <v>261.76</v>
      </c>
      <c r="I574" s="308"/>
      <c r="J574" s="309">
        <v>0.26640000000000003</v>
      </c>
      <c r="K574" s="357">
        <f t="shared" si="122"/>
        <v>0</v>
      </c>
      <c r="L574" s="362">
        <f t="shared" si="123"/>
        <v>0</v>
      </c>
      <c r="M574" s="310" t="s">
        <v>8</v>
      </c>
      <c r="N574" s="310" t="s">
        <v>7</v>
      </c>
      <c r="O574" s="310" t="s">
        <v>17</v>
      </c>
      <c r="P574" s="311">
        <v>7</v>
      </c>
      <c r="Q574" s="312">
        <f t="shared" si="113"/>
        <v>0</v>
      </c>
    </row>
    <row r="575" spans="1:17" ht="22.5">
      <c r="A575" s="354" t="s">
        <v>10</v>
      </c>
      <c r="B575" s="355" t="s">
        <v>1531</v>
      </c>
      <c r="C575" s="355" t="s">
        <v>26</v>
      </c>
      <c r="D575" s="355" t="s">
        <v>1532</v>
      </c>
      <c r="E575" s="355" t="s">
        <v>1533</v>
      </c>
      <c r="F575" s="356">
        <f t="shared" si="121"/>
        <v>14</v>
      </c>
      <c r="G575" s="355" t="s">
        <v>24</v>
      </c>
      <c r="H575" s="357">
        <v>288.14999999999998</v>
      </c>
      <c r="I575" s="308"/>
      <c r="J575" s="309">
        <v>0.26640000000000003</v>
      </c>
      <c r="K575" s="357">
        <f t="shared" si="122"/>
        <v>0</v>
      </c>
      <c r="L575" s="362">
        <f t="shared" si="123"/>
        <v>0</v>
      </c>
      <c r="M575" s="310" t="s">
        <v>8</v>
      </c>
      <c r="N575" s="310" t="s">
        <v>7</v>
      </c>
      <c r="O575" s="310" t="s">
        <v>17</v>
      </c>
      <c r="P575" s="311">
        <v>14</v>
      </c>
      <c r="Q575" s="312">
        <f t="shared" si="113"/>
        <v>0</v>
      </c>
    </row>
    <row r="576" spans="1:17" ht="33.75">
      <c r="A576" s="354" t="s">
        <v>10</v>
      </c>
      <c r="B576" s="355" t="s">
        <v>1534</v>
      </c>
      <c r="C576" s="355" t="s">
        <v>26</v>
      </c>
      <c r="D576" s="355" t="s">
        <v>3340</v>
      </c>
      <c r="E576" s="355" t="s">
        <v>1535</v>
      </c>
      <c r="F576" s="356">
        <f t="shared" si="121"/>
        <v>40</v>
      </c>
      <c r="G576" s="355" t="s">
        <v>24</v>
      </c>
      <c r="H576" s="357">
        <v>299.68</v>
      </c>
      <c r="I576" s="308"/>
      <c r="J576" s="309">
        <v>0.26640000000000003</v>
      </c>
      <c r="K576" s="357">
        <f t="shared" si="122"/>
        <v>0</v>
      </c>
      <c r="L576" s="362">
        <f t="shared" si="123"/>
        <v>0</v>
      </c>
      <c r="M576" s="310" t="s">
        <v>8</v>
      </c>
      <c r="N576" s="310" t="s">
        <v>7</v>
      </c>
      <c r="O576" s="310" t="s">
        <v>17</v>
      </c>
      <c r="P576" s="311">
        <v>40</v>
      </c>
      <c r="Q576" s="312">
        <f t="shared" si="113"/>
        <v>0</v>
      </c>
    </row>
    <row r="577" spans="1:17" ht="22.5">
      <c r="A577" s="354" t="s">
        <v>10</v>
      </c>
      <c r="B577" s="355" t="s">
        <v>1536</v>
      </c>
      <c r="C577" s="355" t="s">
        <v>26</v>
      </c>
      <c r="D577" s="355" t="s">
        <v>1537</v>
      </c>
      <c r="E577" s="355" t="s">
        <v>1538</v>
      </c>
      <c r="F577" s="356">
        <f t="shared" si="121"/>
        <v>105</v>
      </c>
      <c r="G577" s="355" t="s">
        <v>24</v>
      </c>
      <c r="H577" s="357">
        <v>299.68</v>
      </c>
      <c r="I577" s="308"/>
      <c r="J577" s="309">
        <v>0.26640000000000003</v>
      </c>
      <c r="K577" s="357">
        <f t="shared" si="122"/>
        <v>0</v>
      </c>
      <c r="L577" s="362">
        <f t="shared" si="123"/>
        <v>0</v>
      </c>
      <c r="M577" s="310" t="s">
        <v>8</v>
      </c>
      <c r="N577" s="310" t="s">
        <v>7</v>
      </c>
      <c r="O577" s="310" t="s">
        <v>17</v>
      </c>
      <c r="P577" s="311">
        <v>105</v>
      </c>
      <c r="Q577" s="312">
        <f t="shared" si="113"/>
        <v>0</v>
      </c>
    </row>
    <row r="578" spans="1:17" ht="33.75">
      <c r="A578" s="354" t="s">
        <v>10</v>
      </c>
      <c r="B578" s="355" t="s">
        <v>1539</v>
      </c>
      <c r="C578" s="355" t="s">
        <v>26</v>
      </c>
      <c r="D578" s="355" t="s">
        <v>3341</v>
      </c>
      <c r="E578" s="355" t="s">
        <v>1540</v>
      </c>
      <c r="F578" s="356">
        <f t="shared" si="121"/>
        <v>9</v>
      </c>
      <c r="G578" s="355" t="s">
        <v>24</v>
      </c>
      <c r="H578" s="357">
        <v>329.7</v>
      </c>
      <c r="I578" s="308"/>
      <c r="J578" s="309">
        <v>0.26640000000000003</v>
      </c>
      <c r="K578" s="357">
        <f t="shared" si="122"/>
        <v>0</v>
      </c>
      <c r="L578" s="362">
        <f t="shared" si="123"/>
        <v>0</v>
      </c>
      <c r="M578" s="310" t="s">
        <v>8</v>
      </c>
      <c r="N578" s="310" t="s">
        <v>7</v>
      </c>
      <c r="O578" s="310" t="s">
        <v>17</v>
      </c>
      <c r="P578" s="311">
        <v>9</v>
      </c>
      <c r="Q578" s="312">
        <f t="shared" si="113"/>
        <v>0</v>
      </c>
    </row>
    <row r="579" spans="1:17" ht="33.75">
      <c r="A579" s="354" t="s">
        <v>10</v>
      </c>
      <c r="B579" s="355" t="s">
        <v>1541</v>
      </c>
      <c r="C579" s="355" t="s">
        <v>26</v>
      </c>
      <c r="D579" s="355" t="s">
        <v>3344</v>
      </c>
      <c r="E579" s="355" t="s">
        <v>1542</v>
      </c>
      <c r="F579" s="356">
        <f t="shared" si="121"/>
        <v>4</v>
      </c>
      <c r="G579" s="355" t="s">
        <v>24</v>
      </c>
      <c r="H579" s="357">
        <v>329.7</v>
      </c>
      <c r="I579" s="308"/>
      <c r="J579" s="309">
        <v>0.26640000000000003</v>
      </c>
      <c r="K579" s="357">
        <f t="shared" si="122"/>
        <v>0</v>
      </c>
      <c r="L579" s="362">
        <f t="shared" si="123"/>
        <v>0</v>
      </c>
      <c r="M579" s="310" t="s">
        <v>8</v>
      </c>
      <c r="N579" s="310" t="s">
        <v>7</v>
      </c>
      <c r="O579" s="310" t="s">
        <v>17</v>
      </c>
      <c r="P579" s="311">
        <v>4</v>
      </c>
      <c r="Q579" s="312">
        <f t="shared" si="113"/>
        <v>0</v>
      </c>
    </row>
    <row r="580" spans="1:17" ht="33.75">
      <c r="A580" s="354" t="s">
        <v>10</v>
      </c>
      <c r="B580" s="355" t="s">
        <v>1543</v>
      </c>
      <c r="C580" s="355" t="s">
        <v>26</v>
      </c>
      <c r="D580" s="355" t="s">
        <v>3345</v>
      </c>
      <c r="E580" s="355" t="s">
        <v>1544</v>
      </c>
      <c r="F580" s="356">
        <f t="shared" si="121"/>
        <v>1</v>
      </c>
      <c r="G580" s="355" t="s">
        <v>24</v>
      </c>
      <c r="H580" s="357">
        <v>349.4</v>
      </c>
      <c r="I580" s="308"/>
      <c r="J580" s="309">
        <v>0.26640000000000003</v>
      </c>
      <c r="K580" s="357">
        <f t="shared" si="122"/>
        <v>0</v>
      </c>
      <c r="L580" s="362">
        <f t="shared" si="123"/>
        <v>0</v>
      </c>
      <c r="M580" s="310" t="s">
        <v>8</v>
      </c>
      <c r="N580" s="310" t="s">
        <v>7</v>
      </c>
      <c r="O580" s="310" t="s">
        <v>17</v>
      </c>
      <c r="P580" s="311">
        <v>1</v>
      </c>
      <c r="Q580" s="312">
        <f t="shared" si="113"/>
        <v>0</v>
      </c>
    </row>
    <row r="581" spans="1:17" ht="22.5">
      <c r="A581" s="350" t="s">
        <v>6</v>
      </c>
      <c r="B581" s="351" t="s">
        <v>395</v>
      </c>
      <c r="C581" s="351" t="s">
        <v>8</v>
      </c>
      <c r="D581" s="351" t="s">
        <v>8</v>
      </c>
      <c r="E581" s="351" t="s">
        <v>1545</v>
      </c>
      <c r="F581" s="351" t="s">
        <v>8</v>
      </c>
      <c r="G581" s="351" t="s">
        <v>8</v>
      </c>
      <c r="H581" s="351" t="s">
        <v>8</v>
      </c>
      <c r="I581" s="304"/>
      <c r="J581" s="309">
        <v>0.26640000000000003</v>
      </c>
      <c r="K581" s="351" t="s">
        <v>8</v>
      </c>
      <c r="L581" s="361">
        <f>ROUND(L582,2)+ROUND(L583,2)</f>
        <v>0</v>
      </c>
      <c r="M581" s="305" t="s">
        <v>8</v>
      </c>
      <c r="N581" s="305" t="s">
        <v>8</v>
      </c>
      <c r="O581" s="305" t="s">
        <v>8</v>
      </c>
      <c r="P581" s="314" t="str">
        <f t="shared" si="114"/>
        <v/>
      </c>
      <c r="Q581" s="312"/>
    </row>
    <row r="582" spans="1:17" ht="22.5">
      <c r="A582" s="354" t="s">
        <v>10</v>
      </c>
      <c r="B582" s="355" t="s">
        <v>1546</v>
      </c>
      <c r="C582" s="355" t="s">
        <v>12</v>
      </c>
      <c r="D582" s="355" t="s">
        <v>1547</v>
      </c>
      <c r="E582" s="355" t="s">
        <v>1548</v>
      </c>
      <c r="F582" s="356">
        <f>P582</f>
        <v>1</v>
      </c>
      <c r="G582" s="355" t="s">
        <v>24</v>
      </c>
      <c r="H582" s="357">
        <v>174.18</v>
      </c>
      <c r="I582" s="308"/>
      <c r="J582" s="309">
        <v>0.26640000000000003</v>
      </c>
      <c r="K582" s="357">
        <f>ROUND(I582,2)+(ROUND(I582,2)*J582)</f>
        <v>0</v>
      </c>
      <c r="L582" s="362">
        <f>ROUND(Q582,2)</f>
        <v>0</v>
      </c>
      <c r="M582" s="310" t="s">
        <v>8</v>
      </c>
      <c r="N582" s="310" t="s">
        <v>7</v>
      </c>
      <c r="O582" s="310" t="s">
        <v>17</v>
      </c>
      <c r="P582" s="311">
        <v>1</v>
      </c>
      <c r="Q582" s="312">
        <f t="shared" si="113"/>
        <v>0</v>
      </c>
    </row>
    <row r="583" spans="1:17" ht="22.5">
      <c r="A583" s="354" t="s">
        <v>10</v>
      </c>
      <c r="B583" s="355" t="s">
        <v>1549</v>
      </c>
      <c r="C583" s="355" t="s">
        <v>26</v>
      </c>
      <c r="D583" s="355" t="s">
        <v>1550</v>
      </c>
      <c r="E583" s="355" t="s">
        <v>1551</v>
      </c>
      <c r="F583" s="356">
        <f>P583</f>
        <v>8</v>
      </c>
      <c r="G583" s="355" t="s">
        <v>24</v>
      </c>
      <c r="H583" s="357">
        <v>1001.21</v>
      </c>
      <c r="I583" s="308"/>
      <c r="J583" s="309">
        <v>0.26640000000000003</v>
      </c>
      <c r="K583" s="357">
        <f>ROUND(I583,2)+(ROUND(I583,2)*J583)</f>
        <v>0</v>
      </c>
      <c r="L583" s="362">
        <f>ROUND(Q583,2)</f>
        <v>0</v>
      </c>
      <c r="M583" s="310" t="s">
        <v>8</v>
      </c>
      <c r="N583" s="310" t="s">
        <v>7</v>
      </c>
      <c r="O583" s="310" t="s">
        <v>17</v>
      </c>
      <c r="P583" s="311">
        <v>8</v>
      </c>
      <c r="Q583" s="312">
        <f t="shared" si="113"/>
        <v>0</v>
      </c>
    </row>
    <row r="584" spans="1:17" ht="22.5">
      <c r="A584" s="350" t="s">
        <v>6</v>
      </c>
      <c r="B584" s="351" t="s">
        <v>405</v>
      </c>
      <c r="C584" s="351" t="s">
        <v>8</v>
      </c>
      <c r="D584" s="351" t="s">
        <v>8</v>
      </c>
      <c r="E584" s="351" t="s">
        <v>1552</v>
      </c>
      <c r="F584" s="351" t="s">
        <v>8</v>
      </c>
      <c r="G584" s="351" t="s">
        <v>8</v>
      </c>
      <c r="H584" s="351" t="s">
        <v>8</v>
      </c>
      <c r="I584" s="304"/>
      <c r="J584" s="309">
        <v>0.26640000000000003</v>
      </c>
      <c r="K584" s="351" t="s">
        <v>8</v>
      </c>
      <c r="L584" s="361">
        <f>ROUND(L585,2)+ROUND(L586,2)+ROUND(L587,2)+ROUND(L588,2)+ROUND(L589,2)</f>
        <v>0</v>
      </c>
      <c r="M584" s="305" t="s">
        <v>8</v>
      </c>
      <c r="N584" s="305" t="s">
        <v>8</v>
      </c>
      <c r="O584" s="305" t="s">
        <v>8</v>
      </c>
      <c r="P584" s="314" t="str">
        <f t="shared" si="114"/>
        <v/>
      </c>
      <c r="Q584" s="312"/>
    </row>
    <row r="585" spans="1:17" ht="22.5">
      <c r="A585" s="354" t="s">
        <v>10</v>
      </c>
      <c r="B585" s="355" t="s">
        <v>1553</v>
      </c>
      <c r="C585" s="355" t="s">
        <v>12</v>
      </c>
      <c r="D585" s="355" t="s">
        <v>1554</v>
      </c>
      <c r="E585" s="355" t="s">
        <v>1555</v>
      </c>
      <c r="F585" s="356">
        <f>P585</f>
        <v>22.6</v>
      </c>
      <c r="G585" s="355" t="s">
        <v>31</v>
      </c>
      <c r="H585" s="357">
        <v>5.22</v>
      </c>
      <c r="I585" s="308"/>
      <c r="J585" s="309">
        <v>0.26640000000000003</v>
      </c>
      <c r="K585" s="357">
        <f>ROUND(I585,2)+(ROUND(I585,2)*J585)</f>
        <v>0</v>
      </c>
      <c r="L585" s="362">
        <f>ROUND(Q585,2)</f>
        <v>0</v>
      </c>
      <c r="M585" s="310" t="s">
        <v>8</v>
      </c>
      <c r="N585" s="310" t="s">
        <v>7</v>
      </c>
      <c r="O585" s="310" t="s">
        <v>17</v>
      </c>
      <c r="P585" s="311">
        <v>22.6</v>
      </c>
      <c r="Q585" s="312">
        <f t="shared" si="113"/>
        <v>0</v>
      </c>
    </row>
    <row r="586" spans="1:17" ht="22.5">
      <c r="A586" s="354" t="s">
        <v>10</v>
      </c>
      <c r="B586" s="355" t="s">
        <v>1556</v>
      </c>
      <c r="C586" s="355" t="s">
        <v>12</v>
      </c>
      <c r="D586" s="355" t="s">
        <v>1308</v>
      </c>
      <c r="E586" s="355" t="s">
        <v>1309</v>
      </c>
      <c r="F586" s="356">
        <f>P586</f>
        <v>132.4</v>
      </c>
      <c r="G586" s="355" t="s">
        <v>31</v>
      </c>
      <c r="H586" s="357">
        <v>7.69</v>
      </c>
      <c r="I586" s="308"/>
      <c r="J586" s="309">
        <v>0.26640000000000003</v>
      </c>
      <c r="K586" s="357">
        <f>ROUND(I586,2)+(ROUND(I586,2)*J586)</f>
        <v>0</v>
      </c>
      <c r="L586" s="362">
        <f>ROUND(Q586,2)</f>
        <v>0</v>
      </c>
      <c r="M586" s="310" t="s">
        <v>8</v>
      </c>
      <c r="N586" s="310" t="s">
        <v>7</v>
      </c>
      <c r="O586" s="310" t="s">
        <v>17</v>
      </c>
      <c r="P586" s="311">
        <v>132.4</v>
      </c>
      <c r="Q586" s="312">
        <f t="shared" si="113"/>
        <v>0</v>
      </c>
    </row>
    <row r="587" spans="1:17" ht="33.75">
      <c r="A587" s="354" t="s">
        <v>10</v>
      </c>
      <c r="B587" s="355" t="s">
        <v>1557</v>
      </c>
      <c r="C587" s="355" t="s">
        <v>12</v>
      </c>
      <c r="D587" s="355" t="s">
        <v>1558</v>
      </c>
      <c r="E587" s="355" t="s">
        <v>1559</v>
      </c>
      <c r="F587" s="356">
        <f>P587</f>
        <v>16.899999999999999</v>
      </c>
      <c r="G587" s="355" t="s">
        <v>31</v>
      </c>
      <c r="H587" s="357">
        <v>26.22</v>
      </c>
      <c r="I587" s="308"/>
      <c r="J587" s="309">
        <v>0.26640000000000003</v>
      </c>
      <c r="K587" s="357">
        <f>ROUND(I587,2)+(ROUND(I587,2)*J587)</f>
        <v>0</v>
      </c>
      <c r="L587" s="362">
        <f>ROUND(Q587,2)</f>
        <v>0</v>
      </c>
      <c r="M587" s="310" t="s">
        <v>8</v>
      </c>
      <c r="N587" s="310" t="s">
        <v>7</v>
      </c>
      <c r="O587" s="310" t="s">
        <v>17</v>
      </c>
      <c r="P587" s="311">
        <v>16.899999999999999</v>
      </c>
      <c r="Q587" s="312">
        <f t="shared" si="113"/>
        <v>0</v>
      </c>
    </row>
    <row r="588" spans="1:17" ht="33.75">
      <c r="A588" s="354" t="s">
        <v>10</v>
      </c>
      <c r="B588" s="355" t="s">
        <v>1560</v>
      </c>
      <c r="C588" s="355" t="s">
        <v>12</v>
      </c>
      <c r="D588" s="355" t="s">
        <v>1561</v>
      </c>
      <c r="E588" s="355" t="s">
        <v>1562</v>
      </c>
      <c r="F588" s="356">
        <f>P588</f>
        <v>154.9</v>
      </c>
      <c r="G588" s="355" t="s">
        <v>31</v>
      </c>
      <c r="H588" s="357">
        <v>42.84</v>
      </c>
      <c r="I588" s="308"/>
      <c r="J588" s="309">
        <v>0.26640000000000003</v>
      </c>
      <c r="K588" s="357">
        <f>ROUND(I588,2)+(ROUND(I588,2)*J588)</f>
        <v>0</v>
      </c>
      <c r="L588" s="362">
        <f>ROUND(Q588,2)</f>
        <v>0</v>
      </c>
      <c r="M588" s="310" t="s">
        <v>8</v>
      </c>
      <c r="N588" s="310" t="s">
        <v>7</v>
      </c>
      <c r="O588" s="310" t="s">
        <v>17</v>
      </c>
      <c r="P588" s="311">
        <v>154.9</v>
      </c>
      <c r="Q588" s="312">
        <f t="shared" ref="Q588:Q651" si="124">ROUND(K588,2)*P588</f>
        <v>0</v>
      </c>
    </row>
    <row r="589" spans="1:17" ht="22.5">
      <c r="A589" s="354" t="s">
        <v>10</v>
      </c>
      <c r="B589" s="355" t="s">
        <v>1563</v>
      </c>
      <c r="C589" s="355" t="s">
        <v>12</v>
      </c>
      <c r="D589" s="355" t="s">
        <v>1564</v>
      </c>
      <c r="E589" s="355" t="s">
        <v>1565</v>
      </c>
      <c r="F589" s="356">
        <f>P589</f>
        <v>138</v>
      </c>
      <c r="G589" s="355" t="s">
        <v>31</v>
      </c>
      <c r="H589" s="357">
        <v>72.010000000000005</v>
      </c>
      <c r="I589" s="308"/>
      <c r="J589" s="309">
        <v>0.26640000000000003</v>
      </c>
      <c r="K589" s="357">
        <f>ROUND(I589,2)+(ROUND(I589,2)*J589)</f>
        <v>0</v>
      </c>
      <c r="L589" s="362">
        <f>ROUND(Q589,2)</f>
        <v>0</v>
      </c>
      <c r="M589" s="310" t="s">
        <v>8</v>
      </c>
      <c r="N589" s="310" t="s">
        <v>7</v>
      </c>
      <c r="O589" s="310" t="s">
        <v>17</v>
      </c>
      <c r="P589" s="311">
        <v>138</v>
      </c>
      <c r="Q589" s="312">
        <f t="shared" si="124"/>
        <v>0</v>
      </c>
    </row>
    <row r="590" spans="1:17" ht="22.5">
      <c r="A590" s="350" t="s">
        <v>6</v>
      </c>
      <c r="B590" s="351" t="s">
        <v>408</v>
      </c>
      <c r="C590" s="351" t="s">
        <v>8</v>
      </c>
      <c r="D590" s="351" t="s">
        <v>8</v>
      </c>
      <c r="E590" s="351" t="s">
        <v>1566</v>
      </c>
      <c r="F590" s="351" t="s">
        <v>8</v>
      </c>
      <c r="G590" s="351" t="s">
        <v>8</v>
      </c>
      <c r="H590" s="351" t="s">
        <v>8</v>
      </c>
      <c r="I590" s="304"/>
      <c r="J590" s="309">
        <v>0.26640000000000003</v>
      </c>
      <c r="K590" s="351" t="s">
        <v>8</v>
      </c>
      <c r="L590" s="361">
        <f>ROUND(L591,2)+ROUND(L592,2)+ROUND(L593,2)+ROUND(L594,2)</f>
        <v>0</v>
      </c>
      <c r="M590" s="305" t="s">
        <v>8</v>
      </c>
      <c r="N590" s="305" t="s">
        <v>8</v>
      </c>
      <c r="O590" s="305" t="s">
        <v>8</v>
      </c>
      <c r="P590" s="314" t="str">
        <f t="shared" ref="P590:P645" si="125">F590</f>
        <v/>
      </c>
      <c r="Q590" s="312"/>
    </row>
    <row r="591" spans="1:17" ht="22.5">
      <c r="A591" s="354" t="s">
        <v>10</v>
      </c>
      <c r="B591" s="355" t="s">
        <v>1567</v>
      </c>
      <c r="C591" s="355" t="s">
        <v>12</v>
      </c>
      <c r="D591" s="355" t="s">
        <v>577</v>
      </c>
      <c r="E591" s="355" t="s">
        <v>578</v>
      </c>
      <c r="F591" s="356">
        <f>P591</f>
        <v>128.80000000000001</v>
      </c>
      <c r="G591" s="355" t="s">
        <v>31</v>
      </c>
      <c r="H591" s="357">
        <v>28.86</v>
      </c>
      <c r="I591" s="308"/>
      <c r="J591" s="309">
        <v>0.26640000000000003</v>
      </c>
      <c r="K591" s="357">
        <f>ROUND(I591,2)+(ROUND(I591,2)*J591)</f>
        <v>0</v>
      </c>
      <c r="L591" s="362">
        <f>ROUND(Q591,2)</f>
        <v>0</v>
      </c>
      <c r="M591" s="310" t="s">
        <v>8</v>
      </c>
      <c r="N591" s="310" t="s">
        <v>7</v>
      </c>
      <c r="O591" s="310" t="s">
        <v>17</v>
      </c>
      <c r="P591" s="311">
        <v>128.80000000000001</v>
      </c>
      <c r="Q591" s="312">
        <f t="shared" si="124"/>
        <v>0</v>
      </c>
    </row>
    <row r="592" spans="1:17" ht="22.5">
      <c r="A592" s="354" t="s">
        <v>10</v>
      </c>
      <c r="B592" s="355" t="s">
        <v>1568</v>
      </c>
      <c r="C592" s="355" t="s">
        <v>12</v>
      </c>
      <c r="D592" s="355" t="s">
        <v>631</v>
      </c>
      <c r="E592" s="355" t="s">
        <v>632</v>
      </c>
      <c r="F592" s="356">
        <f>P592</f>
        <v>24</v>
      </c>
      <c r="G592" s="355" t="s">
        <v>24</v>
      </c>
      <c r="H592" s="357">
        <v>18.64</v>
      </c>
      <c r="I592" s="308"/>
      <c r="J592" s="309">
        <v>0.26640000000000003</v>
      </c>
      <c r="K592" s="357">
        <f>ROUND(I592,2)+(ROUND(I592,2)*J592)</f>
        <v>0</v>
      </c>
      <c r="L592" s="362">
        <f>ROUND(Q592,2)</f>
        <v>0</v>
      </c>
      <c r="M592" s="310" t="s">
        <v>8</v>
      </c>
      <c r="N592" s="310" t="s">
        <v>7</v>
      </c>
      <c r="O592" s="310" t="s">
        <v>17</v>
      </c>
      <c r="P592" s="311">
        <v>24</v>
      </c>
      <c r="Q592" s="312">
        <f t="shared" si="124"/>
        <v>0</v>
      </c>
    </row>
    <row r="593" spans="1:17" ht="22.5">
      <c r="A593" s="354" t="s">
        <v>10</v>
      </c>
      <c r="B593" s="355" t="s">
        <v>1569</v>
      </c>
      <c r="C593" s="355" t="s">
        <v>12</v>
      </c>
      <c r="D593" s="355" t="s">
        <v>619</v>
      </c>
      <c r="E593" s="355" t="s">
        <v>620</v>
      </c>
      <c r="F593" s="356">
        <f>P593</f>
        <v>19</v>
      </c>
      <c r="G593" s="355" t="s">
        <v>24</v>
      </c>
      <c r="H593" s="357">
        <v>18.57</v>
      </c>
      <c r="I593" s="308"/>
      <c r="J593" s="309">
        <v>0.26640000000000003</v>
      </c>
      <c r="K593" s="357">
        <f>ROUND(I593,2)+(ROUND(I593,2)*J593)</f>
        <v>0</v>
      </c>
      <c r="L593" s="362">
        <f>ROUND(Q593,2)</f>
        <v>0</v>
      </c>
      <c r="M593" s="310" t="s">
        <v>8</v>
      </c>
      <c r="N593" s="310" t="s">
        <v>7</v>
      </c>
      <c r="O593" s="310" t="s">
        <v>17</v>
      </c>
      <c r="P593" s="311">
        <v>19</v>
      </c>
      <c r="Q593" s="312">
        <f t="shared" si="124"/>
        <v>0</v>
      </c>
    </row>
    <row r="594" spans="1:17" ht="22.5">
      <c r="A594" s="354" t="s">
        <v>10</v>
      </c>
      <c r="B594" s="355" t="s">
        <v>1570</v>
      </c>
      <c r="C594" s="355" t="s">
        <v>12</v>
      </c>
      <c r="D594" s="355" t="s">
        <v>661</v>
      </c>
      <c r="E594" s="355" t="s">
        <v>662</v>
      </c>
      <c r="F594" s="356">
        <f>P594</f>
        <v>1</v>
      </c>
      <c r="G594" s="355" t="s">
        <v>24</v>
      </c>
      <c r="H594" s="357">
        <v>26.72</v>
      </c>
      <c r="I594" s="308"/>
      <c r="J594" s="309">
        <v>0.26640000000000003</v>
      </c>
      <c r="K594" s="357">
        <f>ROUND(I594,2)+(ROUND(I594,2)*J594)</f>
        <v>0</v>
      </c>
      <c r="L594" s="362">
        <f>ROUND(Q594,2)</f>
        <v>0</v>
      </c>
      <c r="M594" s="310" t="s">
        <v>8</v>
      </c>
      <c r="N594" s="310" t="s">
        <v>7</v>
      </c>
      <c r="O594" s="310" t="s">
        <v>17</v>
      </c>
      <c r="P594" s="311">
        <v>1</v>
      </c>
      <c r="Q594" s="312">
        <f t="shared" si="124"/>
        <v>0</v>
      </c>
    </row>
    <row r="595" spans="1:17" ht="22.5">
      <c r="A595" s="350" t="s">
        <v>6</v>
      </c>
      <c r="B595" s="351" t="s">
        <v>411</v>
      </c>
      <c r="C595" s="351" t="s">
        <v>8</v>
      </c>
      <c r="D595" s="351" t="s">
        <v>8</v>
      </c>
      <c r="E595" s="351" t="s">
        <v>1571</v>
      </c>
      <c r="F595" s="351" t="s">
        <v>8</v>
      </c>
      <c r="G595" s="351" t="s">
        <v>8</v>
      </c>
      <c r="H595" s="351" t="s">
        <v>8</v>
      </c>
      <c r="I595" s="304"/>
      <c r="J595" s="309">
        <v>0.26640000000000003</v>
      </c>
      <c r="K595" s="351" t="s">
        <v>8</v>
      </c>
      <c r="L595" s="361">
        <f>ROUND(L596,2)+ROUND(L597,2)+ROUND(L598,2)+ROUND(L599,2)+ROUND(L600,2)+ROUND(L601,2)+ROUND(L602,2)+ROUND(L603,2)+ROUND(L604,2)</f>
        <v>0</v>
      </c>
      <c r="M595" s="305" t="s">
        <v>8</v>
      </c>
      <c r="N595" s="305" t="s">
        <v>8</v>
      </c>
      <c r="O595" s="305" t="s">
        <v>8</v>
      </c>
      <c r="P595" s="314" t="str">
        <f t="shared" si="125"/>
        <v/>
      </c>
      <c r="Q595" s="312"/>
    </row>
    <row r="596" spans="1:17" ht="11.25">
      <c r="A596" s="354" t="s">
        <v>10</v>
      </c>
      <c r="B596" s="355" t="s">
        <v>1572</v>
      </c>
      <c r="C596" s="355" t="s">
        <v>12</v>
      </c>
      <c r="D596" s="355" t="s">
        <v>1573</v>
      </c>
      <c r="E596" s="355" t="s">
        <v>1574</v>
      </c>
      <c r="F596" s="356">
        <f t="shared" ref="F596:F604" si="126">P596</f>
        <v>28</v>
      </c>
      <c r="G596" s="355" t="s">
        <v>24</v>
      </c>
      <c r="H596" s="357">
        <v>56.22</v>
      </c>
      <c r="I596" s="308"/>
      <c r="J596" s="309">
        <v>0.26640000000000003</v>
      </c>
      <c r="K596" s="357">
        <f t="shared" ref="K596:K604" si="127">ROUND(I596,2)+(ROUND(I596,2)*J596)</f>
        <v>0</v>
      </c>
      <c r="L596" s="362">
        <f t="shared" ref="L596:L604" si="128">ROUND(Q596,2)</f>
        <v>0</v>
      </c>
      <c r="M596" s="310" t="s">
        <v>8</v>
      </c>
      <c r="N596" s="310" t="s">
        <v>7</v>
      </c>
      <c r="O596" s="310" t="s">
        <v>17</v>
      </c>
      <c r="P596" s="311">
        <v>28</v>
      </c>
      <c r="Q596" s="312">
        <f t="shared" si="124"/>
        <v>0</v>
      </c>
    </row>
    <row r="597" spans="1:17" ht="11.25">
      <c r="A597" s="354" t="s">
        <v>10</v>
      </c>
      <c r="B597" s="355" t="s">
        <v>1575</v>
      </c>
      <c r="C597" s="355" t="s">
        <v>26</v>
      </c>
      <c r="D597" s="355" t="s">
        <v>1576</v>
      </c>
      <c r="E597" s="355" t="s">
        <v>1577</v>
      </c>
      <c r="F597" s="356">
        <f t="shared" si="126"/>
        <v>1</v>
      </c>
      <c r="G597" s="355" t="s">
        <v>24</v>
      </c>
      <c r="H597" s="357">
        <v>5315.06</v>
      </c>
      <c r="I597" s="308"/>
      <c r="J597" s="309">
        <v>0.26640000000000003</v>
      </c>
      <c r="K597" s="357">
        <f t="shared" si="127"/>
        <v>0</v>
      </c>
      <c r="L597" s="362">
        <f t="shared" si="128"/>
        <v>0</v>
      </c>
      <c r="M597" s="310" t="s">
        <v>8</v>
      </c>
      <c r="N597" s="310" t="s">
        <v>7</v>
      </c>
      <c r="O597" s="310" t="s">
        <v>17</v>
      </c>
      <c r="P597" s="311">
        <v>1</v>
      </c>
      <c r="Q597" s="312">
        <f t="shared" si="124"/>
        <v>0</v>
      </c>
    </row>
    <row r="598" spans="1:17" ht="11.25">
      <c r="A598" s="354" t="s">
        <v>10</v>
      </c>
      <c r="B598" s="355" t="s">
        <v>1578</v>
      </c>
      <c r="C598" s="355" t="s">
        <v>26</v>
      </c>
      <c r="D598" s="355" t="s">
        <v>1579</v>
      </c>
      <c r="E598" s="355" t="s">
        <v>1580</v>
      </c>
      <c r="F598" s="356">
        <f t="shared" si="126"/>
        <v>48</v>
      </c>
      <c r="G598" s="355" t="s">
        <v>24</v>
      </c>
      <c r="H598" s="357">
        <v>50.18</v>
      </c>
      <c r="I598" s="308"/>
      <c r="J598" s="309">
        <v>0.26640000000000003</v>
      </c>
      <c r="K598" s="357">
        <f t="shared" si="127"/>
        <v>0</v>
      </c>
      <c r="L598" s="362">
        <f t="shared" si="128"/>
        <v>0</v>
      </c>
      <c r="M598" s="310" t="s">
        <v>8</v>
      </c>
      <c r="N598" s="310" t="s">
        <v>7</v>
      </c>
      <c r="O598" s="310" t="s">
        <v>17</v>
      </c>
      <c r="P598" s="311">
        <v>48</v>
      </c>
      <c r="Q598" s="312">
        <f t="shared" si="124"/>
        <v>0</v>
      </c>
    </row>
    <row r="599" spans="1:17" ht="11.25">
      <c r="A599" s="354" t="s">
        <v>10</v>
      </c>
      <c r="B599" s="355" t="s">
        <v>1581</v>
      </c>
      <c r="C599" s="355" t="s">
        <v>12</v>
      </c>
      <c r="D599" s="355" t="s">
        <v>1582</v>
      </c>
      <c r="E599" s="355" t="s">
        <v>1583</v>
      </c>
      <c r="F599" s="356">
        <f t="shared" si="126"/>
        <v>3</v>
      </c>
      <c r="G599" s="355" t="s">
        <v>24</v>
      </c>
      <c r="H599" s="357">
        <v>1943.31</v>
      </c>
      <c r="I599" s="308"/>
      <c r="J599" s="309">
        <v>0.26640000000000003</v>
      </c>
      <c r="K599" s="357">
        <f t="shared" si="127"/>
        <v>0</v>
      </c>
      <c r="L599" s="362">
        <f t="shared" si="128"/>
        <v>0</v>
      </c>
      <c r="M599" s="310" t="s">
        <v>8</v>
      </c>
      <c r="N599" s="310" t="s">
        <v>7</v>
      </c>
      <c r="O599" s="310" t="s">
        <v>17</v>
      </c>
      <c r="P599" s="311">
        <v>3</v>
      </c>
      <c r="Q599" s="312">
        <f t="shared" si="124"/>
        <v>0</v>
      </c>
    </row>
    <row r="600" spans="1:17" ht="11.25">
      <c r="A600" s="354" t="s">
        <v>10</v>
      </c>
      <c r="B600" s="355" t="s">
        <v>1584</v>
      </c>
      <c r="C600" s="355" t="s">
        <v>26</v>
      </c>
      <c r="D600" s="355" t="s">
        <v>1585</v>
      </c>
      <c r="E600" s="355" t="s">
        <v>1586</v>
      </c>
      <c r="F600" s="356">
        <f t="shared" si="126"/>
        <v>1</v>
      </c>
      <c r="G600" s="355" t="s">
        <v>24</v>
      </c>
      <c r="H600" s="357">
        <v>144.28</v>
      </c>
      <c r="I600" s="308"/>
      <c r="J600" s="309">
        <v>0.26640000000000003</v>
      </c>
      <c r="K600" s="357">
        <f t="shared" si="127"/>
        <v>0</v>
      </c>
      <c r="L600" s="362">
        <f t="shared" si="128"/>
        <v>0</v>
      </c>
      <c r="M600" s="310" t="s">
        <v>8</v>
      </c>
      <c r="N600" s="310" t="s">
        <v>7</v>
      </c>
      <c r="O600" s="310" t="s">
        <v>17</v>
      </c>
      <c r="P600" s="311">
        <v>1</v>
      </c>
      <c r="Q600" s="312">
        <f t="shared" si="124"/>
        <v>0</v>
      </c>
    </row>
    <row r="601" spans="1:17" ht="11.25">
      <c r="A601" s="354" t="s">
        <v>10</v>
      </c>
      <c r="B601" s="355" t="s">
        <v>1587</v>
      </c>
      <c r="C601" s="355" t="s">
        <v>26</v>
      </c>
      <c r="D601" s="355" t="s">
        <v>1588</v>
      </c>
      <c r="E601" s="355" t="s">
        <v>1589</v>
      </c>
      <c r="F601" s="356">
        <f t="shared" si="126"/>
        <v>2</v>
      </c>
      <c r="G601" s="355" t="s">
        <v>24</v>
      </c>
      <c r="H601" s="357">
        <v>26.72</v>
      </c>
      <c r="I601" s="308"/>
      <c r="J601" s="309">
        <v>0.26640000000000003</v>
      </c>
      <c r="K601" s="357">
        <f t="shared" si="127"/>
        <v>0</v>
      </c>
      <c r="L601" s="362">
        <f t="shared" si="128"/>
        <v>0</v>
      </c>
      <c r="M601" s="310" t="s">
        <v>8</v>
      </c>
      <c r="N601" s="310" t="s">
        <v>7</v>
      </c>
      <c r="O601" s="310" t="s">
        <v>17</v>
      </c>
      <c r="P601" s="311">
        <v>2</v>
      </c>
      <c r="Q601" s="312">
        <f t="shared" si="124"/>
        <v>0</v>
      </c>
    </row>
    <row r="602" spans="1:17" ht="11.25">
      <c r="A602" s="354" t="s">
        <v>10</v>
      </c>
      <c r="B602" s="355" t="s">
        <v>1590</v>
      </c>
      <c r="C602" s="355" t="s">
        <v>26</v>
      </c>
      <c r="D602" s="355" t="s">
        <v>1591</v>
      </c>
      <c r="E602" s="355" t="s">
        <v>1592</v>
      </c>
      <c r="F602" s="356">
        <f t="shared" si="126"/>
        <v>1</v>
      </c>
      <c r="G602" s="355" t="s">
        <v>24</v>
      </c>
      <c r="H602" s="357">
        <v>182.56</v>
      </c>
      <c r="I602" s="308"/>
      <c r="J602" s="309">
        <v>0.26640000000000003</v>
      </c>
      <c r="K602" s="357">
        <f t="shared" si="127"/>
        <v>0</v>
      </c>
      <c r="L602" s="362">
        <f t="shared" si="128"/>
        <v>0</v>
      </c>
      <c r="M602" s="310" t="s">
        <v>8</v>
      </c>
      <c r="N602" s="310" t="s">
        <v>7</v>
      </c>
      <c r="O602" s="310" t="s">
        <v>17</v>
      </c>
      <c r="P602" s="311">
        <v>1</v>
      </c>
      <c r="Q602" s="312">
        <f t="shared" si="124"/>
        <v>0</v>
      </c>
    </row>
    <row r="603" spans="1:17" ht="22.5">
      <c r="A603" s="354" t="s">
        <v>10</v>
      </c>
      <c r="B603" s="355" t="s">
        <v>1593</v>
      </c>
      <c r="C603" s="355" t="s">
        <v>12</v>
      </c>
      <c r="D603" s="355" t="s">
        <v>1594</v>
      </c>
      <c r="E603" s="355" t="s">
        <v>1595</v>
      </c>
      <c r="F603" s="356">
        <f t="shared" si="126"/>
        <v>1</v>
      </c>
      <c r="G603" s="355" t="s">
        <v>24</v>
      </c>
      <c r="H603" s="357">
        <v>2427.35</v>
      </c>
      <c r="I603" s="308"/>
      <c r="J603" s="309">
        <v>0.26640000000000003</v>
      </c>
      <c r="K603" s="357">
        <f t="shared" si="127"/>
        <v>0</v>
      </c>
      <c r="L603" s="362">
        <f t="shared" si="128"/>
        <v>0</v>
      </c>
      <c r="M603" s="310" t="s">
        <v>8</v>
      </c>
      <c r="N603" s="310" t="s">
        <v>7</v>
      </c>
      <c r="O603" s="310" t="s">
        <v>17</v>
      </c>
      <c r="P603" s="311">
        <v>1</v>
      </c>
      <c r="Q603" s="312">
        <f t="shared" si="124"/>
        <v>0</v>
      </c>
    </row>
    <row r="604" spans="1:17" ht="11.25">
      <c r="A604" s="354" t="s">
        <v>10</v>
      </c>
      <c r="B604" s="355" t="s">
        <v>1596</v>
      </c>
      <c r="C604" s="355" t="s">
        <v>26</v>
      </c>
      <c r="D604" s="355" t="s">
        <v>1597</v>
      </c>
      <c r="E604" s="355" t="s">
        <v>1598</v>
      </c>
      <c r="F604" s="356">
        <f t="shared" si="126"/>
        <v>1</v>
      </c>
      <c r="G604" s="355" t="s">
        <v>24</v>
      </c>
      <c r="H604" s="357">
        <v>31.85</v>
      </c>
      <c r="I604" s="308"/>
      <c r="J604" s="309">
        <v>0.26640000000000003</v>
      </c>
      <c r="K604" s="357">
        <f t="shared" si="127"/>
        <v>0</v>
      </c>
      <c r="L604" s="362">
        <f t="shared" si="128"/>
        <v>0</v>
      </c>
      <c r="M604" s="310" t="s">
        <v>8</v>
      </c>
      <c r="N604" s="310" t="s">
        <v>7</v>
      </c>
      <c r="O604" s="310" t="s">
        <v>17</v>
      </c>
      <c r="P604" s="311">
        <v>1</v>
      </c>
      <c r="Q604" s="312">
        <f t="shared" si="124"/>
        <v>0</v>
      </c>
    </row>
    <row r="605" spans="1:17" ht="22.5">
      <c r="A605" s="350" t="s">
        <v>6</v>
      </c>
      <c r="B605" s="351" t="s">
        <v>414</v>
      </c>
      <c r="C605" s="351" t="s">
        <v>8</v>
      </c>
      <c r="D605" s="351" t="s">
        <v>8</v>
      </c>
      <c r="E605" s="351" t="s">
        <v>769</v>
      </c>
      <c r="F605" s="351" t="s">
        <v>8</v>
      </c>
      <c r="G605" s="351" t="s">
        <v>8</v>
      </c>
      <c r="H605" s="351" t="s">
        <v>8</v>
      </c>
      <c r="I605" s="304"/>
      <c r="J605" s="309">
        <v>0.26640000000000003</v>
      </c>
      <c r="K605" s="351" t="s">
        <v>8</v>
      </c>
      <c r="L605" s="361">
        <f>ROUND(L606,2)+ROUND(L607,2)+ROUND(L608,2)+ROUND(L609,2)+ROUND(L610,2)+ROUND(L611,2)+ROUND(L612,2)</f>
        <v>0</v>
      </c>
      <c r="M605" s="305" t="s">
        <v>8</v>
      </c>
      <c r="N605" s="305" t="s">
        <v>8</v>
      </c>
      <c r="O605" s="305" t="s">
        <v>8</v>
      </c>
      <c r="P605" s="314" t="str">
        <f t="shared" si="125"/>
        <v/>
      </c>
      <c r="Q605" s="312"/>
    </row>
    <row r="606" spans="1:17" ht="22.5">
      <c r="A606" s="354" t="s">
        <v>10</v>
      </c>
      <c r="B606" s="355" t="s">
        <v>1599</v>
      </c>
      <c r="C606" s="355" t="s">
        <v>12</v>
      </c>
      <c r="D606" s="355" t="s">
        <v>1220</v>
      </c>
      <c r="E606" s="355" t="s">
        <v>1221</v>
      </c>
      <c r="F606" s="356">
        <f t="shared" ref="F606:F612" si="129">P606</f>
        <v>42</v>
      </c>
      <c r="G606" s="355" t="s">
        <v>24</v>
      </c>
      <c r="H606" s="357">
        <v>12.3</v>
      </c>
      <c r="I606" s="308"/>
      <c r="J606" s="309">
        <v>0.26640000000000003</v>
      </c>
      <c r="K606" s="357">
        <f t="shared" ref="K606:K612" si="130">ROUND(I606,2)+(ROUND(I606,2)*J606)</f>
        <v>0</v>
      </c>
      <c r="L606" s="362">
        <f t="shared" ref="L606:L612" si="131">ROUND(Q606,2)</f>
        <v>0</v>
      </c>
      <c r="M606" s="310" t="s">
        <v>8</v>
      </c>
      <c r="N606" s="310" t="s">
        <v>7</v>
      </c>
      <c r="O606" s="310" t="s">
        <v>17</v>
      </c>
      <c r="P606" s="311">
        <v>42</v>
      </c>
      <c r="Q606" s="312">
        <f t="shared" si="124"/>
        <v>0</v>
      </c>
    </row>
    <row r="607" spans="1:17" ht="11.25">
      <c r="A607" s="354" t="s">
        <v>10</v>
      </c>
      <c r="B607" s="355" t="s">
        <v>1600</v>
      </c>
      <c r="C607" s="355" t="s">
        <v>26</v>
      </c>
      <c r="D607" s="355" t="s">
        <v>1601</v>
      </c>
      <c r="E607" s="355" t="s">
        <v>1218</v>
      </c>
      <c r="F607" s="356">
        <f t="shared" si="129"/>
        <v>697</v>
      </c>
      <c r="G607" s="355" t="s">
        <v>24</v>
      </c>
      <c r="H607" s="357">
        <v>2.0099999999999998</v>
      </c>
      <c r="I607" s="308"/>
      <c r="J607" s="309">
        <v>0.26640000000000003</v>
      </c>
      <c r="K607" s="357">
        <f t="shared" si="130"/>
        <v>0</v>
      </c>
      <c r="L607" s="362">
        <f t="shared" si="131"/>
        <v>0</v>
      </c>
      <c r="M607" s="310" t="s">
        <v>8</v>
      </c>
      <c r="N607" s="310" t="s">
        <v>7</v>
      </c>
      <c r="O607" s="310" t="s">
        <v>17</v>
      </c>
      <c r="P607" s="311">
        <v>697</v>
      </c>
      <c r="Q607" s="312">
        <f t="shared" si="124"/>
        <v>0</v>
      </c>
    </row>
    <row r="608" spans="1:17" ht="11.25">
      <c r="A608" s="354" t="s">
        <v>10</v>
      </c>
      <c r="B608" s="355" t="s">
        <v>1602</v>
      </c>
      <c r="C608" s="355" t="s">
        <v>26</v>
      </c>
      <c r="D608" s="355" t="s">
        <v>1603</v>
      </c>
      <c r="E608" s="355" t="s">
        <v>1244</v>
      </c>
      <c r="F608" s="356">
        <f t="shared" si="129"/>
        <v>23</v>
      </c>
      <c r="G608" s="355" t="s">
        <v>24</v>
      </c>
      <c r="H608" s="357">
        <v>0.95</v>
      </c>
      <c r="I608" s="308"/>
      <c r="J608" s="309">
        <v>0.26640000000000003</v>
      </c>
      <c r="K608" s="357">
        <f t="shared" si="130"/>
        <v>0</v>
      </c>
      <c r="L608" s="362">
        <f t="shared" si="131"/>
        <v>0</v>
      </c>
      <c r="M608" s="310" t="s">
        <v>8</v>
      </c>
      <c r="N608" s="310" t="s">
        <v>7</v>
      </c>
      <c r="O608" s="310" t="s">
        <v>17</v>
      </c>
      <c r="P608" s="311">
        <v>23</v>
      </c>
      <c r="Q608" s="312">
        <f t="shared" si="124"/>
        <v>0</v>
      </c>
    </row>
    <row r="609" spans="1:17" ht="11.25">
      <c r="A609" s="354" t="s">
        <v>10</v>
      </c>
      <c r="B609" s="355" t="s">
        <v>1604</v>
      </c>
      <c r="C609" s="355" t="s">
        <v>26</v>
      </c>
      <c r="D609" s="355" t="s">
        <v>1605</v>
      </c>
      <c r="E609" s="355" t="s">
        <v>1606</v>
      </c>
      <c r="F609" s="356">
        <f t="shared" si="129"/>
        <v>481</v>
      </c>
      <c r="G609" s="355" t="s">
        <v>24</v>
      </c>
      <c r="H609" s="357">
        <v>2.93</v>
      </c>
      <c r="I609" s="308"/>
      <c r="J609" s="309">
        <v>0.26640000000000003</v>
      </c>
      <c r="K609" s="357">
        <f t="shared" si="130"/>
        <v>0</v>
      </c>
      <c r="L609" s="362">
        <f t="shared" si="131"/>
        <v>0</v>
      </c>
      <c r="M609" s="310" t="s">
        <v>8</v>
      </c>
      <c r="N609" s="310" t="s">
        <v>7</v>
      </c>
      <c r="O609" s="310" t="s">
        <v>17</v>
      </c>
      <c r="P609" s="311">
        <v>481</v>
      </c>
      <c r="Q609" s="312">
        <f t="shared" si="124"/>
        <v>0</v>
      </c>
    </row>
    <row r="610" spans="1:17" ht="11.25">
      <c r="A610" s="354" t="s">
        <v>10</v>
      </c>
      <c r="B610" s="355" t="s">
        <v>1607</v>
      </c>
      <c r="C610" s="355" t="s">
        <v>26</v>
      </c>
      <c r="D610" s="355" t="s">
        <v>1608</v>
      </c>
      <c r="E610" s="355" t="s">
        <v>1250</v>
      </c>
      <c r="F610" s="356">
        <f t="shared" si="129"/>
        <v>593</v>
      </c>
      <c r="G610" s="355" t="s">
        <v>24</v>
      </c>
      <c r="H610" s="357">
        <v>0.91</v>
      </c>
      <c r="I610" s="308"/>
      <c r="J610" s="309">
        <v>0.26640000000000003</v>
      </c>
      <c r="K610" s="357">
        <f t="shared" si="130"/>
        <v>0</v>
      </c>
      <c r="L610" s="362">
        <f t="shared" si="131"/>
        <v>0</v>
      </c>
      <c r="M610" s="310" t="s">
        <v>8</v>
      </c>
      <c r="N610" s="310" t="s">
        <v>7</v>
      </c>
      <c r="O610" s="310" t="s">
        <v>17</v>
      </c>
      <c r="P610" s="311">
        <v>593</v>
      </c>
      <c r="Q610" s="312">
        <f t="shared" si="124"/>
        <v>0</v>
      </c>
    </row>
    <row r="611" spans="1:17" ht="11.25">
      <c r="A611" s="354" t="s">
        <v>10</v>
      </c>
      <c r="B611" s="355" t="s">
        <v>1609</v>
      </c>
      <c r="C611" s="355" t="s">
        <v>12</v>
      </c>
      <c r="D611" s="355" t="s">
        <v>1610</v>
      </c>
      <c r="E611" s="355" t="s">
        <v>1611</v>
      </c>
      <c r="F611" s="356">
        <f t="shared" si="129"/>
        <v>39.24</v>
      </c>
      <c r="G611" s="355" t="s">
        <v>80</v>
      </c>
      <c r="H611" s="357">
        <v>14.63</v>
      </c>
      <c r="I611" s="308"/>
      <c r="J611" s="309">
        <v>0.26640000000000003</v>
      </c>
      <c r="K611" s="357">
        <f t="shared" si="130"/>
        <v>0</v>
      </c>
      <c r="L611" s="362">
        <f t="shared" si="131"/>
        <v>0</v>
      </c>
      <c r="M611" s="310" t="s">
        <v>8</v>
      </c>
      <c r="N611" s="310" t="s">
        <v>7</v>
      </c>
      <c r="O611" s="310" t="s">
        <v>17</v>
      </c>
      <c r="P611" s="311">
        <v>39.24</v>
      </c>
      <c r="Q611" s="312">
        <f t="shared" si="124"/>
        <v>0</v>
      </c>
    </row>
    <row r="612" spans="1:17" ht="22.5">
      <c r="A612" s="354" t="s">
        <v>10</v>
      </c>
      <c r="B612" s="355" t="s">
        <v>1612</v>
      </c>
      <c r="C612" s="355" t="s">
        <v>12</v>
      </c>
      <c r="D612" s="355" t="s">
        <v>1613</v>
      </c>
      <c r="E612" s="355" t="s">
        <v>1614</v>
      </c>
      <c r="F612" s="356">
        <f t="shared" si="129"/>
        <v>65</v>
      </c>
      <c r="G612" s="355" t="s">
        <v>24</v>
      </c>
      <c r="H612" s="357">
        <v>27.21</v>
      </c>
      <c r="I612" s="308"/>
      <c r="J612" s="309">
        <v>0.26640000000000003</v>
      </c>
      <c r="K612" s="357">
        <f t="shared" si="130"/>
        <v>0</v>
      </c>
      <c r="L612" s="362">
        <f t="shared" si="131"/>
        <v>0</v>
      </c>
      <c r="M612" s="310" t="s">
        <v>8</v>
      </c>
      <c r="N612" s="310" t="s">
        <v>7</v>
      </c>
      <c r="O612" s="310" t="s">
        <v>17</v>
      </c>
      <c r="P612" s="311">
        <v>65</v>
      </c>
      <c r="Q612" s="312">
        <f t="shared" si="124"/>
        <v>0</v>
      </c>
    </row>
    <row r="613" spans="1:17" ht="22.5">
      <c r="A613" s="350" t="s">
        <v>6</v>
      </c>
      <c r="B613" s="351" t="s">
        <v>417</v>
      </c>
      <c r="C613" s="351" t="s">
        <v>8</v>
      </c>
      <c r="D613" s="351" t="s">
        <v>8</v>
      </c>
      <c r="E613" s="351" t="s">
        <v>1615</v>
      </c>
      <c r="F613" s="351" t="s">
        <v>8</v>
      </c>
      <c r="G613" s="351" t="s">
        <v>8</v>
      </c>
      <c r="H613" s="351" t="s">
        <v>8</v>
      </c>
      <c r="I613" s="304"/>
      <c r="J613" s="309">
        <v>0.26640000000000003</v>
      </c>
      <c r="K613" s="351" t="s">
        <v>8</v>
      </c>
      <c r="L613" s="361">
        <f>ROUND(L614,2)+ROUND(L615,2)+ROUND(L616,2)</f>
        <v>0</v>
      </c>
      <c r="M613" s="305" t="s">
        <v>8</v>
      </c>
      <c r="N613" s="305" t="s">
        <v>8</v>
      </c>
      <c r="O613" s="305" t="s">
        <v>8</v>
      </c>
      <c r="P613" s="314" t="str">
        <f t="shared" si="125"/>
        <v/>
      </c>
      <c r="Q613" s="312"/>
    </row>
    <row r="614" spans="1:17" ht="22.5">
      <c r="A614" s="354" t="s">
        <v>10</v>
      </c>
      <c r="B614" s="355" t="s">
        <v>1616</v>
      </c>
      <c r="C614" s="355" t="s">
        <v>26</v>
      </c>
      <c r="D614" s="355" t="s">
        <v>1608</v>
      </c>
      <c r="E614" s="355" t="s">
        <v>1617</v>
      </c>
      <c r="F614" s="356">
        <f>P614</f>
        <v>5</v>
      </c>
      <c r="G614" s="355" t="s">
        <v>24</v>
      </c>
      <c r="H614" s="357">
        <v>419.72</v>
      </c>
      <c r="I614" s="308"/>
      <c r="J614" s="309">
        <v>0.26640000000000003</v>
      </c>
      <c r="K614" s="357">
        <f>ROUND(I614,2)+(ROUND(I614,2)*J614)</f>
        <v>0</v>
      </c>
      <c r="L614" s="362">
        <f>ROUND(Q614,2)</f>
        <v>0</v>
      </c>
      <c r="M614" s="310" t="s">
        <v>8</v>
      </c>
      <c r="N614" s="310" t="s">
        <v>7</v>
      </c>
      <c r="O614" s="310" t="s">
        <v>17</v>
      </c>
      <c r="P614" s="311">
        <v>5</v>
      </c>
      <c r="Q614" s="312">
        <f t="shared" si="124"/>
        <v>0</v>
      </c>
    </row>
    <row r="615" spans="1:17" ht="22.5">
      <c r="A615" s="354" t="s">
        <v>10</v>
      </c>
      <c r="B615" s="355" t="s">
        <v>1618</v>
      </c>
      <c r="C615" s="355" t="s">
        <v>12</v>
      </c>
      <c r="D615" s="355" t="s">
        <v>1619</v>
      </c>
      <c r="E615" s="355" t="s">
        <v>1620</v>
      </c>
      <c r="F615" s="356">
        <f>P615</f>
        <v>4</v>
      </c>
      <c r="G615" s="355" t="s">
        <v>24</v>
      </c>
      <c r="H615" s="357">
        <v>445.32</v>
      </c>
      <c r="I615" s="308"/>
      <c r="J615" s="309">
        <v>0.26640000000000003</v>
      </c>
      <c r="K615" s="357">
        <f>ROUND(I615,2)+(ROUND(I615,2)*J615)</f>
        <v>0</v>
      </c>
      <c r="L615" s="362">
        <f>ROUND(Q615,2)</f>
        <v>0</v>
      </c>
      <c r="M615" s="310" t="s">
        <v>8</v>
      </c>
      <c r="N615" s="310" t="s">
        <v>7</v>
      </c>
      <c r="O615" s="310" t="s">
        <v>17</v>
      </c>
      <c r="P615" s="311">
        <v>4</v>
      </c>
      <c r="Q615" s="312">
        <f t="shared" si="124"/>
        <v>0</v>
      </c>
    </row>
    <row r="616" spans="1:17" ht="22.5">
      <c r="A616" s="354" t="s">
        <v>10</v>
      </c>
      <c r="B616" s="355" t="s">
        <v>1621</v>
      </c>
      <c r="C616" s="355" t="s">
        <v>26</v>
      </c>
      <c r="D616" s="355" t="s">
        <v>1622</v>
      </c>
      <c r="E616" s="355" t="s">
        <v>1551</v>
      </c>
      <c r="F616" s="356">
        <f>P616</f>
        <v>1</v>
      </c>
      <c r="G616" s="355" t="s">
        <v>24</v>
      </c>
      <c r="H616" s="357">
        <v>1001.21</v>
      </c>
      <c r="I616" s="308"/>
      <c r="J616" s="309">
        <v>0.26640000000000003</v>
      </c>
      <c r="K616" s="357">
        <f>ROUND(I616,2)+(ROUND(I616,2)*J616)</f>
        <v>0</v>
      </c>
      <c r="L616" s="362">
        <f>ROUND(Q616,2)</f>
        <v>0</v>
      </c>
      <c r="M616" s="310" t="s">
        <v>8</v>
      </c>
      <c r="N616" s="310" t="s">
        <v>7</v>
      </c>
      <c r="O616" s="310" t="s">
        <v>17</v>
      </c>
      <c r="P616" s="311">
        <v>1</v>
      </c>
      <c r="Q616" s="312">
        <f t="shared" si="124"/>
        <v>0</v>
      </c>
    </row>
    <row r="617" spans="1:17" ht="22.5">
      <c r="A617" s="350" t="s">
        <v>6</v>
      </c>
      <c r="B617" s="351" t="s">
        <v>423</v>
      </c>
      <c r="C617" s="351" t="s">
        <v>8</v>
      </c>
      <c r="D617" s="351" t="s">
        <v>8</v>
      </c>
      <c r="E617" s="351" t="s">
        <v>1623</v>
      </c>
      <c r="F617" s="351" t="s">
        <v>8</v>
      </c>
      <c r="G617" s="351" t="s">
        <v>8</v>
      </c>
      <c r="H617" s="351" t="s">
        <v>8</v>
      </c>
      <c r="I617" s="304"/>
      <c r="J617" s="309">
        <v>0.26640000000000003</v>
      </c>
      <c r="K617" s="351" t="s">
        <v>8</v>
      </c>
      <c r="L617" s="361">
        <f>ROUND(L618,2)+ROUND(L619,2)</f>
        <v>0</v>
      </c>
      <c r="M617" s="305" t="s">
        <v>8</v>
      </c>
      <c r="N617" s="305" t="s">
        <v>8</v>
      </c>
      <c r="O617" s="305" t="s">
        <v>8</v>
      </c>
      <c r="P617" s="314" t="str">
        <f t="shared" si="125"/>
        <v/>
      </c>
      <c r="Q617" s="312"/>
    </row>
    <row r="618" spans="1:17" ht="11.25">
      <c r="A618" s="354" t="s">
        <v>10</v>
      </c>
      <c r="B618" s="355" t="s">
        <v>1624</v>
      </c>
      <c r="C618" s="355" t="s">
        <v>12</v>
      </c>
      <c r="D618" s="355" t="s">
        <v>1573</v>
      </c>
      <c r="E618" s="355" t="s">
        <v>1574</v>
      </c>
      <c r="F618" s="356">
        <f>P618</f>
        <v>28</v>
      </c>
      <c r="G618" s="355" t="s">
        <v>24</v>
      </c>
      <c r="H618" s="357">
        <v>56.22</v>
      </c>
      <c r="I618" s="308"/>
      <c r="J618" s="309">
        <v>0.26640000000000003</v>
      </c>
      <c r="K618" s="357">
        <f>ROUND(I618,2)+(ROUND(I618,2)*J618)</f>
        <v>0</v>
      </c>
      <c r="L618" s="362">
        <f>ROUND(Q618,2)</f>
        <v>0</v>
      </c>
      <c r="M618" s="310" t="s">
        <v>8</v>
      </c>
      <c r="N618" s="310" t="s">
        <v>7</v>
      </c>
      <c r="O618" s="310" t="s">
        <v>17</v>
      </c>
      <c r="P618" s="311">
        <v>28</v>
      </c>
      <c r="Q618" s="312">
        <f t="shared" si="124"/>
        <v>0</v>
      </c>
    </row>
    <row r="619" spans="1:17" ht="11.25">
      <c r="A619" s="354" t="s">
        <v>10</v>
      </c>
      <c r="B619" s="355" t="s">
        <v>1625</v>
      </c>
      <c r="C619" s="355" t="s">
        <v>26</v>
      </c>
      <c r="D619" s="355" t="s">
        <v>1626</v>
      </c>
      <c r="E619" s="355" t="s">
        <v>1627</v>
      </c>
      <c r="F619" s="356">
        <f>P619</f>
        <v>14</v>
      </c>
      <c r="G619" s="355" t="s">
        <v>24</v>
      </c>
      <c r="H619" s="357">
        <v>31.19</v>
      </c>
      <c r="I619" s="308"/>
      <c r="J619" s="309">
        <v>0.26640000000000003</v>
      </c>
      <c r="K619" s="357">
        <f>ROUND(I619,2)+(ROUND(I619,2)*J619)</f>
        <v>0</v>
      </c>
      <c r="L619" s="362">
        <f>ROUND(Q619,2)</f>
        <v>0</v>
      </c>
      <c r="M619" s="310" t="s">
        <v>8</v>
      </c>
      <c r="N619" s="310" t="s">
        <v>7</v>
      </c>
      <c r="O619" s="310" t="s">
        <v>17</v>
      </c>
      <c r="P619" s="311">
        <v>14</v>
      </c>
      <c r="Q619" s="312">
        <f t="shared" si="124"/>
        <v>0</v>
      </c>
    </row>
    <row r="620" spans="1:17" ht="22.5">
      <c r="A620" s="350" t="s">
        <v>6</v>
      </c>
      <c r="B620" s="351" t="s">
        <v>426</v>
      </c>
      <c r="C620" s="351" t="s">
        <v>8</v>
      </c>
      <c r="D620" s="351" t="s">
        <v>8</v>
      </c>
      <c r="E620" s="351" t="s">
        <v>1628</v>
      </c>
      <c r="F620" s="351" t="s">
        <v>8</v>
      </c>
      <c r="G620" s="351" t="s">
        <v>8</v>
      </c>
      <c r="H620" s="351" t="s">
        <v>8</v>
      </c>
      <c r="I620" s="304"/>
      <c r="J620" s="309">
        <v>0.26640000000000003</v>
      </c>
      <c r="K620" s="351" t="s">
        <v>8</v>
      </c>
      <c r="L620" s="361">
        <f>ROUND(L621,2)+ROUND(L622,2)+ROUND(L623,2)+ROUND(L624,2)+ROUND(L625,2)+ROUND(L626,2)+ROUND(L627,2)+ROUND(L628,2)+ROUND(L629,2)+ROUND(L630,2)</f>
        <v>0</v>
      </c>
      <c r="M620" s="305" t="s">
        <v>8</v>
      </c>
      <c r="N620" s="305" t="s">
        <v>8</v>
      </c>
      <c r="O620" s="305" t="s">
        <v>8</v>
      </c>
      <c r="P620" s="314" t="str">
        <f t="shared" si="125"/>
        <v/>
      </c>
      <c r="Q620" s="312"/>
    </row>
    <row r="621" spans="1:17" ht="22.5">
      <c r="A621" s="354" t="s">
        <v>10</v>
      </c>
      <c r="B621" s="355" t="s">
        <v>1629</v>
      </c>
      <c r="C621" s="355" t="s">
        <v>26</v>
      </c>
      <c r="D621" s="355" t="s">
        <v>1630</v>
      </c>
      <c r="E621" s="355" t="s">
        <v>1631</v>
      </c>
      <c r="F621" s="356">
        <f t="shared" ref="F621:F630" si="132">P621</f>
        <v>77.599999999999994</v>
      </c>
      <c r="G621" s="355" t="s">
        <v>31</v>
      </c>
      <c r="H621" s="357">
        <v>145.97999999999999</v>
      </c>
      <c r="I621" s="308"/>
      <c r="J621" s="309">
        <v>0.26640000000000003</v>
      </c>
      <c r="K621" s="357">
        <f t="shared" ref="K621:K630" si="133">ROUND(I621,2)+(ROUND(I621,2)*J621)</f>
        <v>0</v>
      </c>
      <c r="L621" s="362">
        <f t="shared" ref="L621:L630" si="134">ROUND(Q621,2)</f>
        <v>0</v>
      </c>
      <c r="M621" s="310" t="s">
        <v>8</v>
      </c>
      <c r="N621" s="310" t="s">
        <v>7</v>
      </c>
      <c r="O621" s="310" t="s">
        <v>17</v>
      </c>
      <c r="P621" s="311">
        <v>77.599999999999994</v>
      </c>
      <c r="Q621" s="312">
        <f t="shared" si="124"/>
        <v>0</v>
      </c>
    </row>
    <row r="622" spans="1:17" ht="22.5">
      <c r="A622" s="354" t="s">
        <v>10</v>
      </c>
      <c r="B622" s="355" t="s">
        <v>1632</v>
      </c>
      <c r="C622" s="355" t="s">
        <v>12</v>
      </c>
      <c r="D622" s="355" t="s">
        <v>1489</v>
      </c>
      <c r="E622" s="355" t="s">
        <v>1490</v>
      </c>
      <c r="F622" s="356">
        <f t="shared" si="132"/>
        <v>4.2</v>
      </c>
      <c r="G622" s="355" t="s">
        <v>31</v>
      </c>
      <c r="H622" s="357">
        <v>23.07</v>
      </c>
      <c r="I622" s="308"/>
      <c r="J622" s="309">
        <v>0.26640000000000003</v>
      </c>
      <c r="K622" s="357">
        <f t="shared" si="133"/>
        <v>0</v>
      </c>
      <c r="L622" s="362">
        <f t="shared" si="134"/>
        <v>0</v>
      </c>
      <c r="M622" s="310" t="s">
        <v>8</v>
      </c>
      <c r="N622" s="310" t="s">
        <v>7</v>
      </c>
      <c r="O622" s="310" t="s">
        <v>17</v>
      </c>
      <c r="P622" s="311">
        <v>4.2</v>
      </c>
      <c r="Q622" s="312">
        <f t="shared" si="124"/>
        <v>0</v>
      </c>
    </row>
    <row r="623" spans="1:17" ht="22.5">
      <c r="A623" s="354" t="s">
        <v>10</v>
      </c>
      <c r="B623" s="355" t="s">
        <v>1633</v>
      </c>
      <c r="C623" s="355" t="s">
        <v>12</v>
      </c>
      <c r="D623" s="355" t="s">
        <v>1634</v>
      </c>
      <c r="E623" s="355" t="s">
        <v>1635</v>
      </c>
      <c r="F623" s="356">
        <f t="shared" si="132"/>
        <v>258.39999999999998</v>
      </c>
      <c r="G623" s="355" t="s">
        <v>31</v>
      </c>
      <c r="H623" s="357">
        <v>18.96</v>
      </c>
      <c r="I623" s="308"/>
      <c r="J623" s="309">
        <v>0.26640000000000003</v>
      </c>
      <c r="K623" s="357">
        <f t="shared" si="133"/>
        <v>0</v>
      </c>
      <c r="L623" s="362">
        <f t="shared" si="134"/>
        <v>0</v>
      </c>
      <c r="M623" s="310" t="s">
        <v>8</v>
      </c>
      <c r="N623" s="310" t="s">
        <v>7</v>
      </c>
      <c r="O623" s="310" t="s">
        <v>17</v>
      </c>
      <c r="P623" s="311">
        <v>258.39999999999998</v>
      </c>
      <c r="Q623" s="312">
        <f t="shared" si="124"/>
        <v>0</v>
      </c>
    </row>
    <row r="624" spans="1:17" ht="22.5">
      <c r="A624" s="354" t="s">
        <v>10</v>
      </c>
      <c r="B624" s="355" t="s">
        <v>1636</v>
      </c>
      <c r="C624" s="355" t="s">
        <v>12</v>
      </c>
      <c r="D624" s="355" t="s">
        <v>1637</v>
      </c>
      <c r="E624" s="355" t="s">
        <v>1638</v>
      </c>
      <c r="F624" s="356">
        <f t="shared" si="132"/>
        <v>51.8</v>
      </c>
      <c r="G624" s="355" t="s">
        <v>31</v>
      </c>
      <c r="H624" s="357">
        <v>17.89</v>
      </c>
      <c r="I624" s="308"/>
      <c r="J624" s="309">
        <v>0.26640000000000003</v>
      </c>
      <c r="K624" s="357">
        <f t="shared" si="133"/>
        <v>0</v>
      </c>
      <c r="L624" s="362">
        <f t="shared" si="134"/>
        <v>0</v>
      </c>
      <c r="M624" s="310" t="s">
        <v>8</v>
      </c>
      <c r="N624" s="310" t="s">
        <v>7</v>
      </c>
      <c r="O624" s="310" t="s">
        <v>17</v>
      </c>
      <c r="P624" s="311">
        <v>51.8</v>
      </c>
      <c r="Q624" s="312">
        <f t="shared" si="124"/>
        <v>0</v>
      </c>
    </row>
    <row r="625" spans="1:17" ht="22.5">
      <c r="A625" s="354" t="s">
        <v>10</v>
      </c>
      <c r="B625" s="355" t="s">
        <v>1639</v>
      </c>
      <c r="C625" s="355" t="s">
        <v>12</v>
      </c>
      <c r="D625" s="355" t="s">
        <v>1640</v>
      </c>
      <c r="E625" s="355" t="s">
        <v>1641</v>
      </c>
      <c r="F625" s="356">
        <f t="shared" si="132"/>
        <v>46.9</v>
      </c>
      <c r="G625" s="355" t="s">
        <v>31</v>
      </c>
      <c r="H625" s="357">
        <v>40.270000000000003</v>
      </c>
      <c r="I625" s="308"/>
      <c r="J625" s="309">
        <v>0.26640000000000003</v>
      </c>
      <c r="K625" s="357">
        <f t="shared" si="133"/>
        <v>0</v>
      </c>
      <c r="L625" s="362">
        <f t="shared" si="134"/>
        <v>0</v>
      </c>
      <c r="M625" s="310" t="s">
        <v>8</v>
      </c>
      <c r="N625" s="310" t="s">
        <v>7</v>
      </c>
      <c r="O625" s="310" t="s">
        <v>17</v>
      </c>
      <c r="P625" s="311">
        <v>46.9</v>
      </c>
      <c r="Q625" s="312">
        <f t="shared" si="124"/>
        <v>0</v>
      </c>
    </row>
    <row r="626" spans="1:17" ht="11.25">
      <c r="A626" s="354" t="s">
        <v>10</v>
      </c>
      <c r="B626" s="355" t="s">
        <v>1642</v>
      </c>
      <c r="C626" s="355" t="s">
        <v>26</v>
      </c>
      <c r="D626" s="355" t="s">
        <v>1643</v>
      </c>
      <c r="E626" s="355" t="s">
        <v>1644</v>
      </c>
      <c r="F626" s="356">
        <f t="shared" si="132"/>
        <v>1</v>
      </c>
      <c r="G626" s="355" t="s">
        <v>24</v>
      </c>
      <c r="H626" s="357">
        <v>330.07</v>
      </c>
      <c r="I626" s="308"/>
      <c r="J626" s="309">
        <v>0.26640000000000003</v>
      </c>
      <c r="K626" s="357">
        <f t="shared" si="133"/>
        <v>0</v>
      </c>
      <c r="L626" s="362">
        <f t="shared" si="134"/>
        <v>0</v>
      </c>
      <c r="M626" s="310" t="s">
        <v>8</v>
      </c>
      <c r="N626" s="310" t="s">
        <v>7</v>
      </c>
      <c r="O626" s="310" t="s">
        <v>17</v>
      </c>
      <c r="P626" s="311">
        <v>1</v>
      </c>
      <c r="Q626" s="312">
        <f t="shared" si="124"/>
        <v>0</v>
      </c>
    </row>
    <row r="627" spans="1:17" ht="11.25">
      <c r="A627" s="354" t="s">
        <v>10</v>
      </c>
      <c r="B627" s="355" t="s">
        <v>1645</v>
      </c>
      <c r="C627" s="355" t="s">
        <v>26</v>
      </c>
      <c r="D627" s="355" t="s">
        <v>1646</v>
      </c>
      <c r="E627" s="355" t="s">
        <v>1468</v>
      </c>
      <c r="F627" s="356">
        <f t="shared" si="132"/>
        <v>3</v>
      </c>
      <c r="G627" s="355" t="s">
        <v>24</v>
      </c>
      <c r="H627" s="357">
        <v>135.52000000000001</v>
      </c>
      <c r="I627" s="308"/>
      <c r="J627" s="309">
        <v>0.26640000000000003</v>
      </c>
      <c r="K627" s="357">
        <f t="shared" si="133"/>
        <v>0</v>
      </c>
      <c r="L627" s="362">
        <f t="shared" si="134"/>
        <v>0</v>
      </c>
      <c r="M627" s="310" t="s">
        <v>8</v>
      </c>
      <c r="N627" s="310" t="s">
        <v>7</v>
      </c>
      <c r="O627" s="310" t="s">
        <v>17</v>
      </c>
      <c r="P627" s="311">
        <v>3</v>
      </c>
      <c r="Q627" s="312">
        <f t="shared" si="124"/>
        <v>0</v>
      </c>
    </row>
    <row r="628" spans="1:17" ht="11.25">
      <c r="A628" s="354" t="s">
        <v>10</v>
      </c>
      <c r="B628" s="355" t="s">
        <v>1647</v>
      </c>
      <c r="C628" s="355" t="s">
        <v>26</v>
      </c>
      <c r="D628" s="355" t="s">
        <v>1648</v>
      </c>
      <c r="E628" s="355" t="s">
        <v>1211</v>
      </c>
      <c r="F628" s="356">
        <f t="shared" si="132"/>
        <v>12</v>
      </c>
      <c r="G628" s="355" t="s">
        <v>24</v>
      </c>
      <c r="H628" s="357">
        <v>15.37</v>
      </c>
      <c r="I628" s="308"/>
      <c r="J628" s="309">
        <v>0.26640000000000003</v>
      </c>
      <c r="K628" s="357">
        <f t="shared" si="133"/>
        <v>0</v>
      </c>
      <c r="L628" s="362">
        <f t="shared" si="134"/>
        <v>0</v>
      </c>
      <c r="M628" s="310" t="s">
        <v>8</v>
      </c>
      <c r="N628" s="310" t="s">
        <v>7</v>
      </c>
      <c r="O628" s="310" t="s">
        <v>17</v>
      </c>
      <c r="P628" s="311">
        <v>12</v>
      </c>
      <c r="Q628" s="312">
        <f t="shared" si="124"/>
        <v>0</v>
      </c>
    </row>
    <row r="629" spans="1:17" ht="11.25">
      <c r="A629" s="354" t="s">
        <v>10</v>
      </c>
      <c r="B629" s="355" t="s">
        <v>1649</v>
      </c>
      <c r="C629" s="355" t="s">
        <v>26</v>
      </c>
      <c r="D629" s="355" t="s">
        <v>1650</v>
      </c>
      <c r="E629" s="355" t="s">
        <v>1651</v>
      </c>
      <c r="F629" s="356">
        <f t="shared" si="132"/>
        <v>5</v>
      </c>
      <c r="G629" s="355" t="s">
        <v>24</v>
      </c>
      <c r="H629" s="357">
        <v>16.97</v>
      </c>
      <c r="I629" s="308"/>
      <c r="J629" s="309">
        <v>0.26640000000000003</v>
      </c>
      <c r="K629" s="357">
        <f t="shared" si="133"/>
        <v>0</v>
      </c>
      <c r="L629" s="362">
        <f t="shared" si="134"/>
        <v>0</v>
      </c>
      <c r="M629" s="310" t="s">
        <v>8</v>
      </c>
      <c r="N629" s="310" t="s">
        <v>7</v>
      </c>
      <c r="O629" s="310" t="s">
        <v>17</v>
      </c>
      <c r="P629" s="311">
        <v>5</v>
      </c>
      <c r="Q629" s="312">
        <f t="shared" si="124"/>
        <v>0</v>
      </c>
    </row>
    <row r="630" spans="1:17" ht="22.5">
      <c r="A630" s="354" t="s">
        <v>10</v>
      </c>
      <c r="B630" s="355" t="s">
        <v>1652</v>
      </c>
      <c r="C630" s="355" t="s">
        <v>26</v>
      </c>
      <c r="D630" s="355" t="s">
        <v>1653</v>
      </c>
      <c r="E630" s="355" t="s">
        <v>1654</v>
      </c>
      <c r="F630" s="356">
        <f t="shared" si="132"/>
        <v>1</v>
      </c>
      <c r="G630" s="355" t="s">
        <v>24</v>
      </c>
      <c r="H630" s="357">
        <v>133.54</v>
      </c>
      <c r="I630" s="308"/>
      <c r="J630" s="309">
        <v>0.26640000000000003</v>
      </c>
      <c r="K630" s="357">
        <f t="shared" si="133"/>
        <v>0</v>
      </c>
      <c r="L630" s="362">
        <f t="shared" si="134"/>
        <v>0</v>
      </c>
      <c r="M630" s="310" t="s">
        <v>8</v>
      </c>
      <c r="N630" s="310" t="s">
        <v>7</v>
      </c>
      <c r="O630" s="310" t="s">
        <v>17</v>
      </c>
      <c r="P630" s="311">
        <v>1</v>
      </c>
      <c r="Q630" s="312">
        <f t="shared" si="124"/>
        <v>0</v>
      </c>
    </row>
    <row r="631" spans="1:17" ht="22.5">
      <c r="A631" s="350" t="s">
        <v>6</v>
      </c>
      <c r="B631" s="351" t="s">
        <v>429</v>
      </c>
      <c r="C631" s="351" t="s">
        <v>8</v>
      </c>
      <c r="D631" s="351" t="s">
        <v>8</v>
      </c>
      <c r="E631" s="351" t="s">
        <v>1655</v>
      </c>
      <c r="F631" s="351" t="s">
        <v>8</v>
      </c>
      <c r="G631" s="351" t="s">
        <v>8</v>
      </c>
      <c r="H631" s="351" t="s">
        <v>8</v>
      </c>
      <c r="I631" s="304"/>
      <c r="J631" s="309">
        <v>0.26640000000000003</v>
      </c>
      <c r="K631" s="351" t="s">
        <v>8</v>
      </c>
      <c r="L631" s="361">
        <f>ROUND(L632,2)</f>
        <v>0</v>
      </c>
      <c r="M631" s="305" t="s">
        <v>8</v>
      </c>
      <c r="N631" s="305" t="s">
        <v>8</v>
      </c>
      <c r="O631" s="305" t="s">
        <v>8</v>
      </c>
      <c r="P631" s="314" t="str">
        <f t="shared" si="125"/>
        <v/>
      </c>
      <c r="Q631" s="312"/>
    </row>
    <row r="632" spans="1:17" ht="22.5">
      <c r="A632" s="354" t="s">
        <v>10</v>
      </c>
      <c r="B632" s="355" t="s">
        <v>1656</v>
      </c>
      <c r="C632" s="355" t="s">
        <v>12</v>
      </c>
      <c r="D632" s="355" t="s">
        <v>1657</v>
      </c>
      <c r="E632" s="355" t="s">
        <v>1658</v>
      </c>
      <c r="F632" s="356">
        <f>P632</f>
        <v>1209.5</v>
      </c>
      <c r="G632" s="355" t="s">
        <v>31</v>
      </c>
      <c r="H632" s="357">
        <v>6.88</v>
      </c>
      <c r="I632" s="308"/>
      <c r="J632" s="309">
        <v>0.26640000000000003</v>
      </c>
      <c r="K632" s="357">
        <f>ROUND(I632,2)+(ROUND(I632,2)*J632)</f>
        <v>0</v>
      </c>
      <c r="L632" s="362">
        <f>ROUND(Q632,2)</f>
        <v>0</v>
      </c>
      <c r="M632" s="310" t="s">
        <v>8</v>
      </c>
      <c r="N632" s="310" t="s">
        <v>7</v>
      </c>
      <c r="O632" s="310" t="s">
        <v>17</v>
      </c>
      <c r="P632" s="311">
        <v>1209.5</v>
      </c>
      <c r="Q632" s="312">
        <f t="shared" si="124"/>
        <v>0</v>
      </c>
    </row>
    <row r="633" spans="1:17" ht="22.5">
      <c r="A633" s="350" t="s">
        <v>6</v>
      </c>
      <c r="B633" s="351" t="s">
        <v>432</v>
      </c>
      <c r="C633" s="351" t="s">
        <v>8</v>
      </c>
      <c r="D633" s="351" t="s">
        <v>8</v>
      </c>
      <c r="E633" s="351" t="s">
        <v>1659</v>
      </c>
      <c r="F633" s="351" t="s">
        <v>8</v>
      </c>
      <c r="G633" s="351" t="s">
        <v>8</v>
      </c>
      <c r="H633" s="351" t="s">
        <v>8</v>
      </c>
      <c r="I633" s="304"/>
      <c r="J633" s="309">
        <v>0.26640000000000003</v>
      </c>
      <c r="K633" s="351" t="s">
        <v>8</v>
      </c>
      <c r="L633" s="361">
        <f>ROUND(L634,2)+ROUND(L635,2)+ROUND(L636,2)</f>
        <v>0</v>
      </c>
      <c r="M633" s="305" t="s">
        <v>8</v>
      </c>
      <c r="N633" s="305" t="s">
        <v>8</v>
      </c>
      <c r="O633" s="305" t="s">
        <v>8</v>
      </c>
      <c r="P633" s="314" t="str">
        <f t="shared" si="125"/>
        <v/>
      </c>
      <c r="Q633" s="312"/>
    </row>
    <row r="634" spans="1:17" ht="11.25">
      <c r="A634" s="354" t="s">
        <v>10</v>
      </c>
      <c r="B634" s="355" t="s">
        <v>1660</v>
      </c>
      <c r="C634" s="355" t="s">
        <v>26</v>
      </c>
      <c r="D634" s="355" t="s">
        <v>1661</v>
      </c>
      <c r="E634" s="355" t="s">
        <v>1662</v>
      </c>
      <c r="F634" s="356">
        <f>P634</f>
        <v>4</v>
      </c>
      <c r="G634" s="355" t="s">
        <v>24</v>
      </c>
      <c r="H634" s="357">
        <v>388.8</v>
      </c>
      <c r="I634" s="308"/>
      <c r="J634" s="309">
        <v>0.26640000000000003</v>
      </c>
      <c r="K634" s="357">
        <f>ROUND(I634,2)+(ROUND(I634,2)*J634)</f>
        <v>0</v>
      </c>
      <c r="L634" s="362">
        <f>ROUND(Q634,2)</f>
        <v>0</v>
      </c>
      <c r="M634" s="310" t="s">
        <v>8</v>
      </c>
      <c r="N634" s="310" t="s">
        <v>7</v>
      </c>
      <c r="O634" s="310" t="s">
        <v>17</v>
      </c>
      <c r="P634" s="311">
        <v>4</v>
      </c>
      <c r="Q634" s="312">
        <f t="shared" si="124"/>
        <v>0</v>
      </c>
    </row>
    <row r="635" spans="1:17" ht="11.25">
      <c r="A635" s="354" t="s">
        <v>10</v>
      </c>
      <c r="B635" s="355" t="s">
        <v>1663</v>
      </c>
      <c r="C635" s="355" t="s">
        <v>26</v>
      </c>
      <c r="D635" s="355" t="s">
        <v>1664</v>
      </c>
      <c r="E635" s="355" t="s">
        <v>1665</v>
      </c>
      <c r="F635" s="356">
        <f>P635</f>
        <v>7.7</v>
      </c>
      <c r="G635" s="355" t="s">
        <v>31</v>
      </c>
      <c r="H635" s="357">
        <v>115.61</v>
      </c>
      <c r="I635" s="308"/>
      <c r="J635" s="309">
        <v>0.26640000000000003</v>
      </c>
      <c r="K635" s="357">
        <f>ROUND(I635,2)+(ROUND(I635,2)*J635)</f>
        <v>0</v>
      </c>
      <c r="L635" s="362">
        <f>ROUND(Q635,2)</f>
        <v>0</v>
      </c>
      <c r="M635" s="310" t="s">
        <v>8</v>
      </c>
      <c r="N635" s="310" t="s">
        <v>7</v>
      </c>
      <c r="O635" s="310" t="s">
        <v>17</v>
      </c>
      <c r="P635" s="311">
        <v>7.7</v>
      </c>
      <c r="Q635" s="312">
        <f t="shared" si="124"/>
        <v>0</v>
      </c>
    </row>
    <row r="636" spans="1:17" ht="11.25">
      <c r="A636" s="354" t="s">
        <v>10</v>
      </c>
      <c r="B636" s="355" t="s">
        <v>1666</v>
      </c>
      <c r="C636" s="355" t="s">
        <v>26</v>
      </c>
      <c r="D636" s="355" t="s">
        <v>1667</v>
      </c>
      <c r="E636" s="355" t="s">
        <v>1668</v>
      </c>
      <c r="F636" s="356">
        <f>P636</f>
        <v>1</v>
      </c>
      <c r="G636" s="355" t="s">
        <v>24</v>
      </c>
      <c r="H636" s="357">
        <v>9033.2000000000007</v>
      </c>
      <c r="I636" s="308"/>
      <c r="J636" s="309">
        <v>0.26640000000000003</v>
      </c>
      <c r="K636" s="357">
        <f>ROUND(I636,2)+(ROUND(I636,2)*J636)</f>
        <v>0</v>
      </c>
      <c r="L636" s="362">
        <f>ROUND(Q636,2)</f>
        <v>0</v>
      </c>
      <c r="M636" s="310" t="s">
        <v>8</v>
      </c>
      <c r="N636" s="310" t="s">
        <v>7</v>
      </c>
      <c r="O636" s="310" t="s">
        <v>17</v>
      </c>
      <c r="P636" s="311">
        <v>1</v>
      </c>
      <c r="Q636" s="312">
        <f t="shared" si="124"/>
        <v>0</v>
      </c>
    </row>
    <row r="637" spans="1:17" ht="22.5">
      <c r="A637" s="350" t="s">
        <v>6</v>
      </c>
      <c r="B637" s="351" t="s">
        <v>435</v>
      </c>
      <c r="C637" s="351" t="s">
        <v>8</v>
      </c>
      <c r="D637" s="351" t="s">
        <v>8</v>
      </c>
      <c r="E637" s="351" t="s">
        <v>1669</v>
      </c>
      <c r="F637" s="351" t="s">
        <v>8</v>
      </c>
      <c r="G637" s="351" t="s">
        <v>8</v>
      </c>
      <c r="H637" s="351" t="s">
        <v>8</v>
      </c>
      <c r="I637" s="304"/>
      <c r="J637" s="309">
        <v>0.26640000000000003</v>
      </c>
      <c r="K637" s="351" t="s">
        <v>8</v>
      </c>
      <c r="L637" s="361">
        <f>ROUND(L638,2)+ROUND(L639,2)+ROUND(L640,2)+ROUND(L641,2)+ROUND(L642,2)+ROUND(L643,2)+ROUND(L644,2)</f>
        <v>0</v>
      </c>
      <c r="M637" s="305" t="s">
        <v>8</v>
      </c>
      <c r="N637" s="305" t="s">
        <v>8</v>
      </c>
      <c r="O637" s="305" t="s">
        <v>8</v>
      </c>
      <c r="P637" s="314" t="str">
        <f t="shared" si="125"/>
        <v/>
      </c>
      <c r="Q637" s="312"/>
    </row>
    <row r="638" spans="1:17" ht="22.5">
      <c r="A638" s="354" t="s">
        <v>10</v>
      </c>
      <c r="B638" s="355" t="s">
        <v>1670</v>
      </c>
      <c r="C638" s="355" t="s">
        <v>12</v>
      </c>
      <c r="D638" s="355" t="s">
        <v>1671</v>
      </c>
      <c r="E638" s="355" t="s">
        <v>1672</v>
      </c>
      <c r="F638" s="356">
        <f t="shared" ref="F638:F644" si="135">P638</f>
        <v>15</v>
      </c>
      <c r="G638" s="355" t="s">
        <v>24</v>
      </c>
      <c r="H638" s="357">
        <v>54.61</v>
      </c>
      <c r="I638" s="308"/>
      <c r="J638" s="309">
        <v>0.26640000000000003</v>
      </c>
      <c r="K638" s="357">
        <f t="shared" ref="K638:K644" si="136">ROUND(I638,2)+(ROUND(I638,2)*J638)</f>
        <v>0</v>
      </c>
      <c r="L638" s="362">
        <f t="shared" ref="L638:L644" si="137">ROUND(Q638,2)</f>
        <v>0</v>
      </c>
      <c r="M638" s="310" t="s">
        <v>8</v>
      </c>
      <c r="N638" s="310" t="s">
        <v>7</v>
      </c>
      <c r="O638" s="310" t="s">
        <v>17</v>
      </c>
      <c r="P638" s="311">
        <v>15</v>
      </c>
      <c r="Q638" s="312">
        <f t="shared" si="124"/>
        <v>0</v>
      </c>
    </row>
    <row r="639" spans="1:17" ht="22.5">
      <c r="A639" s="354" t="s">
        <v>10</v>
      </c>
      <c r="B639" s="355" t="s">
        <v>1673</v>
      </c>
      <c r="C639" s="355" t="s">
        <v>12</v>
      </c>
      <c r="D639" s="355" t="s">
        <v>1674</v>
      </c>
      <c r="E639" s="355" t="s">
        <v>1675</v>
      </c>
      <c r="F639" s="356">
        <f t="shared" si="135"/>
        <v>15</v>
      </c>
      <c r="G639" s="355" t="s">
        <v>24</v>
      </c>
      <c r="H639" s="357">
        <v>81.459999999999994</v>
      </c>
      <c r="I639" s="308"/>
      <c r="J639" s="309">
        <v>0.26640000000000003</v>
      </c>
      <c r="K639" s="357">
        <f t="shared" si="136"/>
        <v>0</v>
      </c>
      <c r="L639" s="362">
        <f t="shared" si="137"/>
        <v>0</v>
      </c>
      <c r="M639" s="310" t="s">
        <v>8</v>
      </c>
      <c r="N639" s="310" t="s">
        <v>7</v>
      </c>
      <c r="O639" s="310" t="s">
        <v>17</v>
      </c>
      <c r="P639" s="311">
        <v>15</v>
      </c>
      <c r="Q639" s="312">
        <f t="shared" si="124"/>
        <v>0</v>
      </c>
    </row>
    <row r="640" spans="1:17" ht="22.5">
      <c r="A640" s="354" t="s">
        <v>10</v>
      </c>
      <c r="B640" s="355" t="s">
        <v>1676</v>
      </c>
      <c r="C640" s="355" t="s">
        <v>12</v>
      </c>
      <c r="D640" s="355" t="s">
        <v>1677</v>
      </c>
      <c r="E640" s="355" t="s">
        <v>1678</v>
      </c>
      <c r="F640" s="356">
        <f t="shared" si="135"/>
        <v>48</v>
      </c>
      <c r="G640" s="355" t="s">
        <v>24</v>
      </c>
      <c r="H640" s="357">
        <v>26.18</v>
      </c>
      <c r="I640" s="308"/>
      <c r="J640" s="309">
        <v>0.26640000000000003</v>
      </c>
      <c r="K640" s="357">
        <f t="shared" si="136"/>
        <v>0</v>
      </c>
      <c r="L640" s="362">
        <f t="shared" si="137"/>
        <v>0</v>
      </c>
      <c r="M640" s="310" t="s">
        <v>8</v>
      </c>
      <c r="N640" s="310" t="s">
        <v>7</v>
      </c>
      <c r="O640" s="310" t="s">
        <v>17</v>
      </c>
      <c r="P640" s="311">
        <v>48</v>
      </c>
      <c r="Q640" s="312">
        <f t="shared" si="124"/>
        <v>0</v>
      </c>
    </row>
    <row r="641" spans="1:17" ht="22.5">
      <c r="A641" s="354" t="s">
        <v>10</v>
      </c>
      <c r="B641" s="355" t="s">
        <v>1679</v>
      </c>
      <c r="C641" s="355" t="s">
        <v>12</v>
      </c>
      <c r="D641" s="355" t="s">
        <v>1680</v>
      </c>
      <c r="E641" s="355" t="s">
        <v>1681</v>
      </c>
      <c r="F641" s="356">
        <f t="shared" si="135"/>
        <v>310</v>
      </c>
      <c r="G641" s="355" t="s">
        <v>31</v>
      </c>
      <c r="H641" s="357">
        <v>61.14</v>
      </c>
      <c r="I641" s="308"/>
      <c r="J641" s="309">
        <v>0.26640000000000003</v>
      </c>
      <c r="K641" s="357">
        <f t="shared" si="136"/>
        <v>0</v>
      </c>
      <c r="L641" s="362">
        <f t="shared" si="137"/>
        <v>0</v>
      </c>
      <c r="M641" s="310" t="s">
        <v>8</v>
      </c>
      <c r="N641" s="310" t="s">
        <v>7</v>
      </c>
      <c r="O641" s="310" t="s">
        <v>17</v>
      </c>
      <c r="P641" s="311">
        <v>310</v>
      </c>
      <c r="Q641" s="312">
        <f t="shared" si="124"/>
        <v>0</v>
      </c>
    </row>
    <row r="642" spans="1:17" ht="11.25">
      <c r="A642" s="354" t="s">
        <v>10</v>
      </c>
      <c r="B642" s="355" t="s">
        <v>1682</v>
      </c>
      <c r="C642" s="355" t="s">
        <v>26</v>
      </c>
      <c r="D642" s="355" t="s">
        <v>1683</v>
      </c>
      <c r="E642" s="355" t="s">
        <v>1684</v>
      </c>
      <c r="F642" s="356">
        <f t="shared" si="135"/>
        <v>20</v>
      </c>
      <c r="G642" s="355" t="s">
        <v>24</v>
      </c>
      <c r="H642" s="357">
        <v>70.099999999999994</v>
      </c>
      <c r="I642" s="308"/>
      <c r="J642" s="309">
        <v>0.26640000000000003</v>
      </c>
      <c r="K642" s="357">
        <f t="shared" si="136"/>
        <v>0</v>
      </c>
      <c r="L642" s="362">
        <f t="shared" si="137"/>
        <v>0</v>
      </c>
      <c r="M642" s="310" t="s">
        <v>8</v>
      </c>
      <c r="N642" s="310" t="s">
        <v>7</v>
      </c>
      <c r="O642" s="310" t="s">
        <v>17</v>
      </c>
      <c r="P642" s="311">
        <v>20</v>
      </c>
      <c r="Q642" s="312">
        <f t="shared" si="124"/>
        <v>0</v>
      </c>
    </row>
    <row r="643" spans="1:17" ht="33.75">
      <c r="A643" s="354" t="s">
        <v>10</v>
      </c>
      <c r="B643" s="355" t="s">
        <v>1685</v>
      </c>
      <c r="C643" s="355" t="s">
        <v>26</v>
      </c>
      <c r="D643" s="355" t="s">
        <v>3348</v>
      </c>
      <c r="E643" s="355" t="s">
        <v>1686</v>
      </c>
      <c r="F643" s="356">
        <f t="shared" si="135"/>
        <v>120</v>
      </c>
      <c r="G643" s="355" t="s">
        <v>31</v>
      </c>
      <c r="H643" s="357">
        <v>16.18</v>
      </c>
      <c r="I643" s="308"/>
      <c r="J643" s="309">
        <v>0.26640000000000003</v>
      </c>
      <c r="K643" s="357">
        <f t="shared" si="136"/>
        <v>0</v>
      </c>
      <c r="L643" s="362">
        <f t="shared" si="137"/>
        <v>0</v>
      </c>
      <c r="M643" s="310" t="s">
        <v>8</v>
      </c>
      <c r="N643" s="310" t="s">
        <v>7</v>
      </c>
      <c r="O643" s="310" t="s">
        <v>17</v>
      </c>
      <c r="P643" s="311">
        <v>120</v>
      </c>
      <c r="Q643" s="312">
        <f t="shared" si="124"/>
        <v>0</v>
      </c>
    </row>
    <row r="644" spans="1:17" ht="33.75">
      <c r="A644" s="354" t="s">
        <v>10</v>
      </c>
      <c r="B644" s="355" t="s">
        <v>1687</v>
      </c>
      <c r="C644" s="355" t="s">
        <v>26</v>
      </c>
      <c r="D644" s="355" t="s">
        <v>3349</v>
      </c>
      <c r="E644" s="355" t="s">
        <v>1688</v>
      </c>
      <c r="F644" s="356">
        <f t="shared" si="135"/>
        <v>280</v>
      </c>
      <c r="G644" s="355" t="s">
        <v>24</v>
      </c>
      <c r="H644" s="357">
        <v>28.3</v>
      </c>
      <c r="I644" s="308"/>
      <c r="J644" s="309">
        <v>0.26640000000000003</v>
      </c>
      <c r="K644" s="357">
        <f t="shared" si="136"/>
        <v>0</v>
      </c>
      <c r="L644" s="362">
        <f t="shared" si="137"/>
        <v>0</v>
      </c>
      <c r="M644" s="310" t="s">
        <v>8</v>
      </c>
      <c r="N644" s="310" t="s">
        <v>7</v>
      </c>
      <c r="O644" s="310" t="s">
        <v>17</v>
      </c>
      <c r="P644" s="311">
        <v>280</v>
      </c>
      <c r="Q644" s="312">
        <f t="shared" si="124"/>
        <v>0</v>
      </c>
    </row>
    <row r="645" spans="1:17" ht="22.5">
      <c r="A645" s="350" t="s">
        <v>6</v>
      </c>
      <c r="B645" s="351" t="s">
        <v>438</v>
      </c>
      <c r="C645" s="351" t="s">
        <v>8</v>
      </c>
      <c r="D645" s="351" t="s">
        <v>8</v>
      </c>
      <c r="E645" s="351" t="s">
        <v>1689</v>
      </c>
      <c r="F645" s="351" t="s">
        <v>8</v>
      </c>
      <c r="G645" s="351" t="s">
        <v>8</v>
      </c>
      <c r="H645" s="351" t="s">
        <v>8</v>
      </c>
      <c r="I645" s="304"/>
      <c r="J645" s="309">
        <v>0.26640000000000003</v>
      </c>
      <c r="K645" s="351" t="s">
        <v>8</v>
      </c>
      <c r="L645" s="361">
        <f>ROUND(L646,2)+ROUND(L647,2)+ROUND(L648,2)+ROUND(L649,2)+ROUND(L650,2)+ROUND(L651,2)+ROUND(L652,2)+ROUND(L653,2)+ROUND(L654,2)+ROUND(L655,2)+ROUND(L656,2)+ROUND(L657,2)+ROUND(L658,2)</f>
        <v>0</v>
      </c>
      <c r="M645" s="305" t="s">
        <v>8</v>
      </c>
      <c r="N645" s="305" t="s">
        <v>8</v>
      </c>
      <c r="O645" s="305" t="s">
        <v>8</v>
      </c>
      <c r="P645" s="314" t="str">
        <f t="shared" si="125"/>
        <v/>
      </c>
      <c r="Q645" s="312"/>
    </row>
    <row r="646" spans="1:17" ht="11.25">
      <c r="A646" s="354" t="s">
        <v>10</v>
      </c>
      <c r="B646" s="355" t="s">
        <v>1690</v>
      </c>
      <c r="C646" s="355" t="s">
        <v>26</v>
      </c>
      <c r="D646" s="355" t="s">
        <v>1691</v>
      </c>
      <c r="E646" s="355" t="s">
        <v>1692</v>
      </c>
      <c r="F646" s="356">
        <f t="shared" ref="F646:F658" si="138">P646</f>
        <v>1</v>
      </c>
      <c r="G646" s="355" t="s">
        <v>24</v>
      </c>
      <c r="H646" s="357">
        <v>5599.1</v>
      </c>
      <c r="I646" s="308"/>
      <c r="J646" s="309">
        <v>0.26640000000000003</v>
      </c>
      <c r="K646" s="357">
        <f t="shared" ref="K646:K658" si="139">ROUND(I646,2)+(ROUND(I646,2)*J646)</f>
        <v>0</v>
      </c>
      <c r="L646" s="362">
        <f t="shared" ref="L646:L658" si="140">ROUND(Q646,2)</f>
        <v>0</v>
      </c>
      <c r="M646" s="310" t="s">
        <v>8</v>
      </c>
      <c r="N646" s="310" t="s">
        <v>7</v>
      </c>
      <c r="O646" s="310" t="s">
        <v>17</v>
      </c>
      <c r="P646" s="311">
        <v>1</v>
      </c>
      <c r="Q646" s="312">
        <f t="shared" si="124"/>
        <v>0</v>
      </c>
    </row>
    <row r="647" spans="1:17" ht="22.5">
      <c r="A647" s="354" t="s">
        <v>10</v>
      </c>
      <c r="B647" s="355" t="s">
        <v>1693</v>
      </c>
      <c r="C647" s="355" t="s">
        <v>26</v>
      </c>
      <c r="D647" s="355" t="s">
        <v>1694</v>
      </c>
      <c r="E647" s="355" t="s">
        <v>1695</v>
      </c>
      <c r="F647" s="356">
        <f t="shared" si="138"/>
        <v>64.53</v>
      </c>
      <c r="G647" s="355" t="s">
        <v>15</v>
      </c>
      <c r="H647" s="357">
        <v>473.59</v>
      </c>
      <c r="I647" s="308"/>
      <c r="J647" s="309">
        <v>0.26640000000000003</v>
      </c>
      <c r="K647" s="357">
        <f t="shared" si="139"/>
        <v>0</v>
      </c>
      <c r="L647" s="362">
        <f t="shared" si="140"/>
        <v>0</v>
      </c>
      <c r="M647" s="310" t="s">
        <v>8</v>
      </c>
      <c r="N647" s="310" t="s">
        <v>7</v>
      </c>
      <c r="O647" s="310" t="s">
        <v>17</v>
      </c>
      <c r="P647" s="311">
        <v>64.53</v>
      </c>
      <c r="Q647" s="312">
        <f t="shared" si="124"/>
        <v>0</v>
      </c>
    </row>
    <row r="648" spans="1:17" ht="11.25">
      <c r="A648" s="354" t="s">
        <v>10</v>
      </c>
      <c r="B648" s="355" t="s">
        <v>1696</v>
      </c>
      <c r="C648" s="355" t="s">
        <v>26</v>
      </c>
      <c r="D648" s="355" t="s">
        <v>1697</v>
      </c>
      <c r="E648" s="355" t="s">
        <v>1698</v>
      </c>
      <c r="F648" s="356">
        <f t="shared" si="138"/>
        <v>2.21</v>
      </c>
      <c r="G648" s="355" t="s">
        <v>15</v>
      </c>
      <c r="H648" s="357">
        <v>473.59</v>
      </c>
      <c r="I648" s="308"/>
      <c r="J648" s="309">
        <v>0.26640000000000003</v>
      </c>
      <c r="K648" s="357">
        <f t="shared" si="139"/>
        <v>0</v>
      </c>
      <c r="L648" s="362">
        <f t="shared" si="140"/>
        <v>0</v>
      </c>
      <c r="M648" s="310" t="s">
        <v>8</v>
      </c>
      <c r="N648" s="310" t="s">
        <v>7</v>
      </c>
      <c r="O648" s="310" t="s">
        <v>17</v>
      </c>
      <c r="P648" s="311">
        <v>2.21</v>
      </c>
      <c r="Q648" s="312">
        <f t="shared" si="124"/>
        <v>0</v>
      </c>
    </row>
    <row r="649" spans="1:17" ht="22.5">
      <c r="A649" s="354" t="s">
        <v>10</v>
      </c>
      <c r="B649" s="355" t="s">
        <v>1699</v>
      </c>
      <c r="C649" s="355" t="s">
        <v>26</v>
      </c>
      <c r="D649" s="355" t="s">
        <v>1700</v>
      </c>
      <c r="E649" s="355" t="s">
        <v>1701</v>
      </c>
      <c r="F649" s="356">
        <f t="shared" si="138"/>
        <v>53.79</v>
      </c>
      <c r="G649" s="355" t="s">
        <v>15</v>
      </c>
      <c r="H649" s="357">
        <v>390.23</v>
      </c>
      <c r="I649" s="308"/>
      <c r="J649" s="309">
        <v>0.26640000000000003</v>
      </c>
      <c r="K649" s="357">
        <f t="shared" si="139"/>
        <v>0</v>
      </c>
      <c r="L649" s="362">
        <f t="shared" si="140"/>
        <v>0</v>
      </c>
      <c r="M649" s="310" t="s">
        <v>8</v>
      </c>
      <c r="N649" s="310" t="s">
        <v>7</v>
      </c>
      <c r="O649" s="310" t="s">
        <v>17</v>
      </c>
      <c r="P649" s="311">
        <v>53.79</v>
      </c>
      <c r="Q649" s="312">
        <f t="shared" si="124"/>
        <v>0</v>
      </c>
    </row>
    <row r="650" spans="1:17" ht="11.25">
      <c r="A650" s="354" t="s">
        <v>10</v>
      </c>
      <c r="B650" s="355" t="s">
        <v>1702</v>
      </c>
      <c r="C650" s="355" t="s">
        <v>26</v>
      </c>
      <c r="D650" s="355" t="s">
        <v>1703</v>
      </c>
      <c r="E650" s="355" t="s">
        <v>1704</v>
      </c>
      <c r="F650" s="356">
        <f t="shared" si="138"/>
        <v>96.67</v>
      </c>
      <c r="G650" s="355" t="s">
        <v>15</v>
      </c>
      <c r="H650" s="357">
        <v>195.77</v>
      </c>
      <c r="I650" s="308"/>
      <c r="J650" s="309">
        <v>0.26640000000000003</v>
      </c>
      <c r="K650" s="357">
        <f t="shared" si="139"/>
        <v>0</v>
      </c>
      <c r="L650" s="362">
        <f t="shared" si="140"/>
        <v>0</v>
      </c>
      <c r="M650" s="310" t="s">
        <v>8</v>
      </c>
      <c r="N650" s="310" t="s">
        <v>7</v>
      </c>
      <c r="O650" s="310" t="s">
        <v>17</v>
      </c>
      <c r="P650" s="311">
        <v>96.67</v>
      </c>
      <c r="Q650" s="312">
        <f t="shared" si="124"/>
        <v>0</v>
      </c>
    </row>
    <row r="651" spans="1:17" ht="22.5">
      <c r="A651" s="354" t="s">
        <v>10</v>
      </c>
      <c r="B651" s="355" t="s">
        <v>1705</v>
      </c>
      <c r="C651" s="355" t="s">
        <v>12</v>
      </c>
      <c r="D651" s="355" t="s">
        <v>1706</v>
      </c>
      <c r="E651" s="355" t="s">
        <v>1707</v>
      </c>
      <c r="F651" s="356">
        <f t="shared" si="138"/>
        <v>132</v>
      </c>
      <c r="G651" s="355" t="s">
        <v>31</v>
      </c>
      <c r="H651" s="357">
        <v>80</v>
      </c>
      <c r="I651" s="308"/>
      <c r="J651" s="309">
        <v>0.26640000000000003</v>
      </c>
      <c r="K651" s="357">
        <f t="shared" si="139"/>
        <v>0</v>
      </c>
      <c r="L651" s="362">
        <f t="shared" si="140"/>
        <v>0</v>
      </c>
      <c r="M651" s="310" t="s">
        <v>8</v>
      </c>
      <c r="N651" s="310" t="s">
        <v>7</v>
      </c>
      <c r="O651" s="310" t="s">
        <v>17</v>
      </c>
      <c r="P651" s="311">
        <v>132</v>
      </c>
      <c r="Q651" s="312">
        <f t="shared" si="124"/>
        <v>0</v>
      </c>
    </row>
    <row r="652" spans="1:17" ht="22.5">
      <c r="A652" s="354" t="s">
        <v>10</v>
      </c>
      <c r="B652" s="355" t="s">
        <v>1708</v>
      </c>
      <c r="C652" s="355" t="s">
        <v>26</v>
      </c>
      <c r="D652" s="355" t="s">
        <v>1709</v>
      </c>
      <c r="E652" s="355" t="s">
        <v>1710</v>
      </c>
      <c r="F652" s="356">
        <f t="shared" si="138"/>
        <v>8.4499999999999993</v>
      </c>
      <c r="G652" s="355" t="s">
        <v>31</v>
      </c>
      <c r="H652" s="357">
        <v>80.03</v>
      </c>
      <c r="I652" s="308"/>
      <c r="J652" s="309">
        <v>0.26640000000000003</v>
      </c>
      <c r="K652" s="357">
        <f t="shared" si="139"/>
        <v>0</v>
      </c>
      <c r="L652" s="362">
        <f t="shared" si="140"/>
        <v>0</v>
      </c>
      <c r="M652" s="310" t="s">
        <v>8</v>
      </c>
      <c r="N652" s="310" t="s">
        <v>7</v>
      </c>
      <c r="O652" s="310" t="s">
        <v>17</v>
      </c>
      <c r="P652" s="311">
        <v>8.4499999999999993</v>
      </c>
      <c r="Q652" s="312">
        <f t="shared" ref="Q652:Q703" si="141">ROUND(K652,2)*P652</f>
        <v>0</v>
      </c>
    </row>
    <row r="653" spans="1:17" ht="22.5">
      <c r="A653" s="354" t="s">
        <v>10</v>
      </c>
      <c r="B653" s="355" t="s">
        <v>1711</v>
      </c>
      <c r="C653" s="355" t="s">
        <v>12</v>
      </c>
      <c r="D653" s="355" t="s">
        <v>1712</v>
      </c>
      <c r="E653" s="355" t="s">
        <v>1713</v>
      </c>
      <c r="F653" s="356">
        <f t="shared" si="138"/>
        <v>301</v>
      </c>
      <c r="G653" s="355" t="s">
        <v>24</v>
      </c>
      <c r="H653" s="357">
        <v>34.51</v>
      </c>
      <c r="I653" s="308"/>
      <c r="J653" s="309">
        <v>0.26640000000000003</v>
      </c>
      <c r="K653" s="357">
        <f t="shared" si="139"/>
        <v>0</v>
      </c>
      <c r="L653" s="362">
        <f t="shared" si="140"/>
        <v>0</v>
      </c>
      <c r="M653" s="310" t="s">
        <v>8</v>
      </c>
      <c r="N653" s="310" t="s">
        <v>7</v>
      </c>
      <c r="O653" s="310" t="s">
        <v>17</v>
      </c>
      <c r="P653" s="311">
        <v>301</v>
      </c>
      <c r="Q653" s="312">
        <f t="shared" si="141"/>
        <v>0</v>
      </c>
    </row>
    <row r="654" spans="1:17" ht="33.75">
      <c r="A654" s="354" t="s">
        <v>10</v>
      </c>
      <c r="B654" s="355" t="s">
        <v>1714</v>
      </c>
      <c r="C654" s="355" t="s">
        <v>26</v>
      </c>
      <c r="D654" s="355" t="s">
        <v>3351</v>
      </c>
      <c r="E654" s="355" t="s">
        <v>3267</v>
      </c>
      <c r="F654" s="356">
        <v>23.86</v>
      </c>
      <c r="G654" s="355" t="s">
        <v>24</v>
      </c>
      <c r="H654" s="357">
        <f>'COMPOSIÇÕES PRÓPRIAS'!G2868</f>
        <v>204.55</v>
      </c>
      <c r="I654" s="308"/>
      <c r="J654" s="309">
        <v>0.26640000000000003</v>
      </c>
      <c r="K654" s="357">
        <f t="shared" si="139"/>
        <v>0</v>
      </c>
      <c r="L654" s="362">
        <f>ROUND(Q654,2)</f>
        <v>0</v>
      </c>
      <c r="M654" s="310" t="s">
        <v>8</v>
      </c>
      <c r="N654" s="310" t="s">
        <v>7</v>
      </c>
      <c r="O654" s="310" t="s">
        <v>17</v>
      </c>
      <c r="P654" s="311">
        <f>F654</f>
        <v>23.86</v>
      </c>
      <c r="Q654" s="312">
        <f>ROUND(K654,2)*P654</f>
        <v>0</v>
      </c>
    </row>
    <row r="655" spans="1:17" ht="11.25">
      <c r="A655" s="354" t="s">
        <v>10</v>
      </c>
      <c r="B655" s="355" t="s">
        <v>1715</v>
      </c>
      <c r="C655" s="355" t="s">
        <v>26</v>
      </c>
      <c r="D655" s="355" t="s">
        <v>1716</v>
      </c>
      <c r="E655" s="355" t="s">
        <v>1717</v>
      </c>
      <c r="F655" s="356">
        <f t="shared" si="138"/>
        <v>5.44</v>
      </c>
      <c r="G655" s="355" t="s">
        <v>15</v>
      </c>
      <c r="H655" s="357">
        <v>604.09</v>
      </c>
      <c r="I655" s="308"/>
      <c r="J655" s="309">
        <v>0.26640000000000003</v>
      </c>
      <c r="K655" s="357">
        <f t="shared" si="139"/>
        <v>0</v>
      </c>
      <c r="L655" s="362">
        <f t="shared" si="140"/>
        <v>0</v>
      </c>
      <c r="M655" s="310" t="s">
        <v>8</v>
      </c>
      <c r="N655" s="310" t="s">
        <v>7</v>
      </c>
      <c r="O655" s="310" t="s">
        <v>17</v>
      </c>
      <c r="P655" s="311">
        <v>5.44</v>
      </c>
      <c r="Q655" s="312">
        <f t="shared" si="141"/>
        <v>0</v>
      </c>
    </row>
    <row r="656" spans="1:17" ht="11.25">
      <c r="A656" s="354" t="s">
        <v>10</v>
      </c>
      <c r="B656" s="355" t="s">
        <v>1718</v>
      </c>
      <c r="C656" s="355" t="s">
        <v>26</v>
      </c>
      <c r="D656" s="355" t="s">
        <v>1719</v>
      </c>
      <c r="E656" s="355" t="s">
        <v>1720</v>
      </c>
      <c r="F656" s="356">
        <f t="shared" si="138"/>
        <v>1</v>
      </c>
      <c r="G656" s="355" t="s">
        <v>1721</v>
      </c>
      <c r="H656" s="357">
        <v>2714.7</v>
      </c>
      <c r="I656" s="308"/>
      <c r="J656" s="309">
        <v>0.26640000000000003</v>
      </c>
      <c r="K656" s="357">
        <f t="shared" si="139"/>
        <v>0</v>
      </c>
      <c r="L656" s="362">
        <f t="shared" si="140"/>
        <v>0</v>
      </c>
      <c r="M656" s="310" t="s">
        <v>8</v>
      </c>
      <c r="N656" s="310" t="s">
        <v>7</v>
      </c>
      <c r="O656" s="310" t="s">
        <v>17</v>
      </c>
      <c r="P656" s="311">
        <v>1</v>
      </c>
      <c r="Q656" s="312">
        <f t="shared" si="141"/>
        <v>0</v>
      </c>
    </row>
    <row r="657" spans="1:17" ht="11.25">
      <c r="A657" s="354" t="s">
        <v>10</v>
      </c>
      <c r="B657" s="355" t="s">
        <v>1722</v>
      </c>
      <c r="C657" s="355" t="s">
        <v>26</v>
      </c>
      <c r="D657" s="355" t="s">
        <v>1723</v>
      </c>
      <c r="E657" s="355" t="s">
        <v>1724</v>
      </c>
      <c r="F657" s="356">
        <f t="shared" si="138"/>
        <v>1</v>
      </c>
      <c r="G657" s="355" t="s">
        <v>1721</v>
      </c>
      <c r="H657" s="357">
        <v>8277.36</v>
      </c>
      <c r="I657" s="308"/>
      <c r="J657" s="309">
        <v>0.26640000000000003</v>
      </c>
      <c r="K657" s="357">
        <f t="shared" si="139"/>
        <v>0</v>
      </c>
      <c r="L657" s="362">
        <f t="shared" si="140"/>
        <v>0</v>
      </c>
      <c r="M657" s="310" t="s">
        <v>8</v>
      </c>
      <c r="N657" s="310" t="s">
        <v>7</v>
      </c>
      <c r="O657" s="310" t="s">
        <v>17</v>
      </c>
      <c r="P657" s="311">
        <v>1</v>
      </c>
      <c r="Q657" s="312">
        <f t="shared" si="141"/>
        <v>0</v>
      </c>
    </row>
    <row r="658" spans="1:17" ht="11.25">
      <c r="A658" s="354" t="s">
        <v>10</v>
      </c>
      <c r="B658" s="355" t="s">
        <v>1725</v>
      </c>
      <c r="C658" s="355" t="s">
        <v>26</v>
      </c>
      <c r="D658" s="355" t="s">
        <v>1726</v>
      </c>
      <c r="E658" s="355" t="s">
        <v>1727</v>
      </c>
      <c r="F658" s="356">
        <f t="shared" si="138"/>
        <v>1</v>
      </c>
      <c r="G658" s="355" t="s">
        <v>1721</v>
      </c>
      <c r="H658" s="357">
        <v>8423.82</v>
      </c>
      <c r="I658" s="308"/>
      <c r="J658" s="309">
        <v>0.26640000000000003</v>
      </c>
      <c r="K658" s="357">
        <f t="shared" si="139"/>
        <v>0</v>
      </c>
      <c r="L658" s="362">
        <f t="shared" si="140"/>
        <v>0</v>
      </c>
      <c r="M658" s="310" t="s">
        <v>8</v>
      </c>
      <c r="N658" s="310" t="s">
        <v>7</v>
      </c>
      <c r="O658" s="310" t="s">
        <v>17</v>
      </c>
      <c r="P658" s="311">
        <v>1</v>
      </c>
      <c r="Q658" s="312">
        <f t="shared" si="141"/>
        <v>0</v>
      </c>
    </row>
    <row r="659" spans="1:17" ht="22.5">
      <c r="A659" s="350" t="s">
        <v>6</v>
      </c>
      <c r="B659" s="351" t="s">
        <v>444</v>
      </c>
      <c r="C659" s="351" t="s">
        <v>8</v>
      </c>
      <c r="D659" s="351" t="s">
        <v>8</v>
      </c>
      <c r="E659" s="351" t="s">
        <v>1728</v>
      </c>
      <c r="F659" s="351" t="s">
        <v>8</v>
      </c>
      <c r="G659" s="351" t="s">
        <v>8</v>
      </c>
      <c r="H659" s="351" t="s">
        <v>8</v>
      </c>
      <c r="I659" s="304"/>
      <c r="J659" s="309">
        <v>0.26640000000000003</v>
      </c>
      <c r="K659" s="351" t="s">
        <v>8</v>
      </c>
      <c r="L659" s="361">
        <f>ROUND(L660,2)+ROUND(L661,2)+ROUND(L662,2)</f>
        <v>0</v>
      </c>
      <c r="M659" s="305" t="s">
        <v>8</v>
      </c>
      <c r="N659" s="305" t="s">
        <v>8</v>
      </c>
      <c r="O659" s="305" t="s">
        <v>8</v>
      </c>
      <c r="P659" s="314" t="str">
        <f t="shared" ref="P659:P701" si="142">F659</f>
        <v/>
      </c>
      <c r="Q659" s="312"/>
    </row>
    <row r="660" spans="1:17" ht="22.5">
      <c r="A660" s="354" t="s">
        <v>10</v>
      </c>
      <c r="B660" s="355" t="s">
        <v>1729</v>
      </c>
      <c r="C660" s="355" t="s">
        <v>12</v>
      </c>
      <c r="D660" s="355" t="s">
        <v>59</v>
      </c>
      <c r="E660" s="355" t="s">
        <v>60</v>
      </c>
      <c r="F660" s="356">
        <f>P660</f>
        <v>36.54</v>
      </c>
      <c r="G660" s="355" t="s">
        <v>15</v>
      </c>
      <c r="H660" s="357">
        <v>3.18</v>
      </c>
      <c r="I660" s="308"/>
      <c r="J660" s="309">
        <v>0.26640000000000003</v>
      </c>
      <c r="K660" s="357">
        <f>ROUND(I660,2)+(ROUND(I660,2)*J660)</f>
        <v>0</v>
      </c>
      <c r="L660" s="362">
        <f>ROUND(Q660,2)</f>
        <v>0</v>
      </c>
      <c r="M660" s="310" t="s">
        <v>8</v>
      </c>
      <c r="N660" s="310" t="s">
        <v>7</v>
      </c>
      <c r="O660" s="310" t="s">
        <v>17</v>
      </c>
      <c r="P660" s="311">
        <v>36.54</v>
      </c>
      <c r="Q660" s="312">
        <f t="shared" si="141"/>
        <v>0</v>
      </c>
    </row>
    <row r="661" spans="1:17" ht="45">
      <c r="A661" s="354" t="s">
        <v>10</v>
      </c>
      <c r="B661" s="355" t="s">
        <v>1730</v>
      </c>
      <c r="C661" s="355" t="s">
        <v>12</v>
      </c>
      <c r="D661" s="355" t="s">
        <v>62</v>
      </c>
      <c r="E661" s="355" t="s">
        <v>63</v>
      </c>
      <c r="F661" s="356">
        <f>P661</f>
        <v>14.59</v>
      </c>
      <c r="G661" s="355" t="s">
        <v>51</v>
      </c>
      <c r="H661" s="357">
        <v>13.54</v>
      </c>
      <c r="I661" s="308"/>
      <c r="J661" s="309">
        <v>0.26640000000000003</v>
      </c>
      <c r="K661" s="357">
        <f>ROUND(I661,2)+(ROUND(I661,2)*J661)</f>
        <v>0</v>
      </c>
      <c r="L661" s="362">
        <f>ROUND(Q661,2)</f>
        <v>0</v>
      </c>
      <c r="M661" s="310" t="s">
        <v>8</v>
      </c>
      <c r="N661" s="310" t="s">
        <v>7</v>
      </c>
      <c r="O661" s="310" t="s">
        <v>17</v>
      </c>
      <c r="P661" s="311">
        <v>14.59</v>
      </c>
      <c r="Q661" s="312">
        <f t="shared" si="141"/>
        <v>0</v>
      </c>
    </row>
    <row r="662" spans="1:17" ht="22.5">
      <c r="A662" s="354" t="s">
        <v>10</v>
      </c>
      <c r="B662" s="355" t="s">
        <v>1731</v>
      </c>
      <c r="C662" s="355" t="s">
        <v>12</v>
      </c>
      <c r="D662" s="355" t="s">
        <v>53</v>
      </c>
      <c r="E662" s="355" t="s">
        <v>54</v>
      </c>
      <c r="F662" s="356">
        <f>P662</f>
        <v>29.23</v>
      </c>
      <c r="G662" s="355" t="s">
        <v>51</v>
      </c>
      <c r="H662" s="357">
        <v>42.76</v>
      </c>
      <c r="I662" s="308"/>
      <c r="J662" s="309">
        <v>0.26640000000000003</v>
      </c>
      <c r="K662" s="357">
        <f>ROUND(I662,2)+(ROUND(I662,2)*J662)</f>
        <v>0</v>
      </c>
      <c r="L662" s="362">
        <f>ROUND(Q662,2)</f>
        <v>0</v>
      </c>
      <c r="M662" s="310" t="s">
        <v>8</v>
      </c>
      <c r="N662" s="310" t="s">
        <v>7</v>
      </c>
      <c r="O662" s="310" t="s">
        <v>17</v>
      </c>
      <c r="P662" s="311">
        <v>29.23</v>
      </c>
      <c r="Q662" s="312">
        <f t="shared" si="141"/>
        <v>0</v>
      </c>
    </row>
    <row r="663" spans="1:17" ht="22.5">
      <c r="A663" s="350" t="s">
        <v>6</v>
      </c>
      <c r="B663" s="351" t="s">
        <v>448</v>
      </c>
      <c r="C663" s="351" t="s">
        <v>8</v>
      </c>
      <c r="D663" s="351" t="s">
        <v>8</v>
      </c>
      <c r="E663" s="351" t="s">
        <v>1732</v>
      </c>
      <c r="F663" s="351" t="s">
        <v>8</v>
      </c>
      <c r="G663" s="351" t="s">
        <v>8</v>
      </c>
      <c r="H663" s="351" t="s">
        <v>8</v>
      </c>
      <c r="I663" s="304"/>
      <c r="J663" s="309">
        <v>0.26640000000000003</v>
      </c>
      <c r="K663" s="351" t="s">
        <v>8</v>
      </c>
      <c r="L663" s="361">
        <f>ROUND(L664,2)+ROUND(L665,2)+ROUND(L666,2)+ROUND(L667,2)+ROUND(L668,2)+ROUND(L669,2)+ROUND(L670,2)+ROUND(L671,2)</f>
        <v>0</v>
      </c>
      <c r="M663" s="305" t="s">
        <v>8</v>
      </c>
      <c r="N663" s="305" t="s">
        <v>8</v>
      </c>
      <c r="O663" s="305" t="s">
        <v>8</v>
      </c>
      <c r="P663" s="314" t="str">
        <f t="shared" si="142"/>
        <v/>
      </c>
      <c r="Q663" s="312"/>
    </row>
    <row r="664" spans="1:17" ht="22.5">
      <c r="A664" s="354" t="s">
        <v>10</v>
      </c>
      <c r="B664" s="355" t="s">
        <v>1733</v>
      </c>
      <c r="C664" s="355" t="s">
        <v>12</v>
      </c>
      <c r="D664" s="355" t="s">
        <v>69</v>
      </c>
      <c r="E664" s="355" t="s">
        <v>70</v>
      </c>
      <c r="F664" s="356">
        <f t="shared" ref="F664:F671" si="143">P664</f>
        <v>1.83</v>
      </c>
      <c r="G664" s="355" t="s">
        <v>15</v>
      </c>
      <c r="H664" s="357">
        <v>38.270000000000003</v>
      </c>
      <c r="I664" s="308"/>
      <c r="J664" s="309">
        <v>0.26640000000000003</v>
      </c>
      <c r="K664" s="357">
        <f t="shared" ref="K664:K671" si="144">ROUND(I664,2)+(ROUND(I664,2)*J664)</f>
        <v>0</v>
      </c>
      <c r="L664" s="362">
        <f t="shared" ref="L664:L671" si="145">ROUND(Q664,2)</f>
        <v>0</v>
      </c>
      <c r="M664" s="310" t="s">
        <v>8</v>
      </c>
      <c r="N664" s="310" t="s">
        <v>7</v>
      </c>
      <c r="O664" s="310" t="s">
        <v>17</v>
      </c>
      <c r="P664" s="311">
        <v>1.83</v>
      </c>
      <c r="Q664" s="312">
        <f t="shared" si="141"/>
        <v>0</v>
      </c>
    </row>
    <row r="665" spans="1:17" ht="22.5">
      <c r="A665" s="354" t="s">
        <v>10</v>
      </c>
      <c r="B665" s="355" t="s">
        <v>1734</v>
      </c>
      <c r="C665" s="355" t="s">
        <v>12</v>
      </c>
      <c r="D665" s="355" t="s">
        <v>1735</v>
      </c>
      <c r="E665" s="355" t="s">
        <v>1736</v>
      </c>
      <c r="F665" s="356">
        <f t="shared" si="143"/>
        <v>14.76</v>
      </c>
      <c r="G665" s="355" t="s">
        <v>51</v>
      </c>
      <c r="H665" s="357">
        <v>843.02</v>
      </c>
      <c r="I665" s="308"/>
      <c r="J665" s="309">
        <v>0.26640000000000003</v>
      </c>
      <c r="K665" s="357">
        <f t="shared" si="144"/>
        <v>0</v>
      </c>
      <c r="L665" s="362">
        <f t="shared" si="145"/>
        <v>0</v>
      </c>
      <c r="M665" s="310" t="s">
        <v>8</v>
      </c>
      <c r="N665" s="310" t="s">
        <v>7</v>
      </c>
      <c r="O665" s="310" t="s">
        <v>17</v>
      </c>
      <c r="P665" s="311">
        <v>14.76</v>
      </c>
      <c r="Q665" s="312">
        <f t="shared" si="141"/>
        <v>0</v>
      </c>
    </row>
    <row r="666" spans="1:17" ht="22.5">
      <c r="A666" s="354" t="s">
        <v>10</v>
      </c>
      <c r="B666" s="355" t="s">
        <v>1737</v>
      </c>
      <c r="C666" s="355" t="s">
        <v>12</v>
      </c>
      <c r="D666" s="355" t="s">
        <v>75</v>
      </c>
      <c r="E666" s="355" t="s">
        <v>76</v>
      </c>
      <c r="F666" s="356">
        <f t="shared" si="143"/>
        <v>89.74</v>
      </c>
      <c r="G666" s="355" t="s">
        <v>15</v>
      </c>
      <c r="H666" s="357">
        <v>79.16</v>
      </c>
      <c r="I666" s="308"/>
      <c r="J666" s="309">
        <v>0.26640000000000003</v>
      </c>
      <c r="K666" s="357">
        <f t="shared" si="144"/>
        <v>0</v>
      </c>
      <c r="L666" s="362">
        <f t="shared" si="145"/>
        <v>0</v>
      </c>
      <c r="M666" s="310" t="s">
        <v>8</v>
      </c>
      <c r="N666" s="310" t="s">
        <v>7</v>
      </c>
      <c r="O666" s="310" t="s">
        <v>17</v>
      </c>
      <c r="P666" s="311">
        <v>89.74</v>
      </c>
      <c r="Q666" s="312">
        <f t="shared" si="141"/>
        <v>0</v>
      </c>
    </row>
    <row r="667" spans="1:17" ht="11.25">
      <c r="A667" s="354" t="s">
        <v>10</v>
      </c>
      <c r="B667" s="355" t="s">
        <v>1738</v>
      </c>
      <c r="C667" s="355" t="s">
        <v>12</v>
      </c>
      <c r="D667" s="355" t="s">
        <v>1739</v>
      </c>
      <c r="E667" s="355" t="s">
        <v>1740</v>
      </c>
      <c r="F667" s="356">
        <f t="shared" si="143"/>
        <v>585.54</v>
      </c>
      <c r="G667" s="355" t="s">
        <v>80</v>
      </c>
      <c r="H667" s="357">
        <v>18.47</v>
      </c>
      <c r="I667" s="308"/>
      <c r="J667" s="309">
        <v>0.26640000000000003</v>
      </c>
      <c r="K667" s="357">
        <f t="shared" si="144"/>
        <v>0</v>
      </c>
      <c r="L667" s="362">
        <f t="shared" si="145"/>
        <v>0</v>
      </c>
      <c r="M667" s="310" t="s">
        <v>8</v>
      </c>
      <c r="N667" s="310" t="s">
        <v>7</v>
      </c>
      <c r="O667" s="310" t="s">
        <v>17</v>
      </c>
      <c r="P667" s="311">
        <v>585.54</v>
      </c>
      <c r="Q667" s="312">
        <f t="shared" si="141"/>
        <v>0</v>
      </c>
    </row>
    <row r="668" spans="1:17" ht="11.25">
      <c r="A668" s="354" t="s">
        <v>10</v>
      </c>
      <c r="B668" s="355" t="s">
        <v>1741</v>
      </c>
      <c r="C668" s="355" t="s">
        <v>12</v>
      </c>
      <c r="D668" s="355" t="s">
        <v>1742</v>
      </c>
      <c r="E668" s="355" t="s">
        <v>1743</v>
      </c>
      <c r="F668" s="356">
        <f t="shared" si="143"/>
        <v>352.14</v>
      </c>
      <c r="G668" s="355" t="s">
        <v>80</v>
      </c>
      <c r="H668" s="357">
        <v>16.28</v>
      </c>
      <c r="I668" s="308"/>
      <c r="J668" s="309">
        <v>0.26640000000000003</v>
      </c>
      <c r="K668" s="357">
        <f t="shared" si="144"/>
        <v>0</v>
      </c>
      <c r="L668" s="362">
        <f t="shared" si="145"/>
        <v>0</v>
      </c>
      <c r="M668" s="310" t="s">
        <v>8</v>
      </c>
      <c r="N668" s="310" t="s">
        <v>7</v>
      </c>
      <c r="O668" s="310" t="s">
        <v>17</v>
      </c>
      <c r="P668" s="311">
        <v>352.14</v>
      </c>
      <c r="Q668" s="312">
        <f t="shared" si="141"/>
        <v>0</v>
      </c>
    </row>
    <row r="669" spans="1:17" ht="22.5">
      <c r="A669" s="354" t="s">
        <v>10</v>
      </c>
      <c r="B669" s="355" t="s">
        <v>1744</v>
      </c>
      <c r="C669" s="355" t="s">
        <v>12</v>
      </c>
      <c r="D669" s="355" t="s">
        <v>1745</v>
      </c>
      <c r="E669" s="355" t="s">
        <v>1746</v>
      </c>
      <c r="F669" s="356">
        <f t="shared" si="143"/>
        <v>95.58</v>
      </c>
      <c r="G669" s="355" t="s">
        <v>80</v>
      </c>
      <c r="H669" s="357">
        <v>18.89</v>
      </c>
      <c r="I669" s="308"/>
      <c r="J669" s="309">
        <v>0.26640000000000003</v>
      </c>
      <c r="K669" s="357">
        <f t="shared" si="144"/>
        <v>0</v>
      </c>
      <c r="L669" s="362">
        <f t="shared" si="145"/>
        <v>0</v>
      </c>
      <c r="M669" s="310" t="s">
        <v>8</v>
      </c>
      <c r="N669" s="310" t="s">
        <v>7</v>
      </c>
      <c r="O669" s="310" t="s">
        <v>17</v>
      </c>
      <c r="P669" s="311">
        <v>95.58</v>
      </c>
      <c r="Q669" s="312">
        <f t="shared" si="141"/>
        <v>0</v>
      </c>
    </row>
    <row r="670" spans="1:17" ht="22.5">
      <c r="A670" s="354" t="s">
        <v>10</v>
      </c>
      <c r="B670" s="355" t="s">
        <v>1747</v>
      </c>
      <c r="C670" s="355" t="s">
        <v>12</v>
      </c>
      <c r="D670" s="355" t="s">
        <v>83</v>
      </c>
      <c r="E670" s="355" t="s">
        <v>84</v>
      </c>
      <c r="F670" s="356">
        <f t="shared" si="143"/>
        <v>14.55</v>
      </c>
      <c r="G670" s="355" t="s">
        <v>80</v>
      </c>
      <c r="H670" s="357">
        <v>12.76</v>
      </c>
      <c r="I670" s="308"/>
      <c r="J670" s="309">
        <v>0.26640000000000003</v>
      </c>
      <c r="K670" s="357">
        <f t="shared" si="144"/>
        <v>0</v>
      </c>
      <c r="L670" s="362">
        <f t="shared" si="145"/>
        <v>0</v>
      </c>
      <c r="M670" s="310" t="s">
        <v>8</v>
      </c>
      <c r="N670" s="310" t="s">
        <v>7</v>
      </c>
      <c r="O670" s="310" t="s">
        <v>17</v>
      </c>
      <c r="P670" s="311">
        <v>14.55</v>
      </c>
      <c r="Q670" s="312">
        <f t="shared" si="141"/>
        <v>0</v>
      </c>
    </row>
    <row r="671" spans="1:17" ht="22.5">
      <c r="A671" s="354" t="s">
        <v>10</v>
      </c>
      <c r="B671" s="355" t="s">
        <v>1748</v>
      </c>
      <c r="C671" s="355" t="s">
        <v>12</v>
      </c>
      <c r="D671" s="355" t="s">
        <v>1749</v>
      </c>
      <c r="E671" s="355" t="s">
        <v>1750</v>
      </c>
      <c r="F671" s="356">
        <f t="shared" si="143"/>
        <v>29.22</v>
      </c>
      <c r="G671" s="355" t="s">
        <v>80</v>
      </c>
      <c r="H671" s="357">
        <v>12.1</v>
      </c>
      <c r="I671" s="308"/>
      <c r="J671" s="309">
        <v>0.26640000000000003</v>
      </c>
      <c r="K671" s="357">
        <f t="shared" si="144"/>
        <v>0</v>
      </c>
      <c r="L671" s="362">
        <f t="shared" si="145"/>
        <v>0</v>
      </c>
      <c r="M671" s="310" t="s">
        <v>8</v>
      </c>
      <c r="N671" s="310" t="s">
        <v>7</v>
      </c>
      <c r="O671" s="310" t="s">
        <v>17</v>
      </c>
      <c r="P671" s="311">
        <v>29.22</v>
      </c>
      <c r="Q671" s="312">
        <f t="shared" si="141"/>
        <v>0</v>
      </c>
    </row>
    <row r="672" spans="1:17" ht="22.5">
      <c r="A672" s="350" t="s">
        <v>6</v>
      </c>
      <c r="B672" s="351" t="s">
        <v>460</v>
      </c>
      <c r="C672" s="351" t="s">
        <v>8</v>
      </c>
      <c r="D672" s="351" t="s">
        <v>8</v>
      </c>
      <c r="E672" s="351" t="s">
        <v>85</v>
      </c>
      <c r="F672" s="351" t="s">
        <v>8</v>
      </c>
      <c r="G672" s="351" t="s">
        <v>8</v>
      </c>
      <c r="H672" s="351" t="s">
        <v>8</v>
      </c>
      <c r="I672" s="304"/>
      <c r="J672" s="309">
        <v>0.26640000000000003</v>
      </c>
      <c r="K672" s="351" t="s">
        <v>8</v>
      </c>
      <c r="L672" s="361">
        <f>ROUND(L673,2)+ROUND(L674,2)+ROUND(L675,2)+ROUND(L676,2)+ROUND(L677,2)</f>
        <v>0</v>
      </c>
      <c r="M672" s="305" t="s">
        <v>8</v>
      </c>
      <c r="N672" s="305" t="s">
        <v>8</v>
      </c>
      <c r="O672" s="305" t="s">
        <v>8</v>
      </c>
      <c r="P672" s="314" t="str">
        <f t="shared" si="142"/>
        <v/>
      </c>
      <c r="Q672" s="312"/>
    </row>
    <row r="673" spans="1:17" ht="33.75">
      <c r="A673" s="354" t="s">
        <v>10</v>
      </c>
      <c r="B673" s="355" t="s">
        <v>1751</v>
      </c>
      <c r="C673" s="355" t="s">
        <v>12</v>
      </c>
      <c r="D673" s="355" t="s">
        <v>87</v>
      </c>
      <c r="E673" s="355" t="s">
        <v>88</v>
      </c>
      <c r="F673" s="356">
        <f>P673</f>
        <v>104.48</v>
      </c>
      <c r="G673" s="355" t="s">
        <v>15</v>
      </c>
      <c r="H673" s="357">
        <v>54.42</v>
      </c>
      <c r="I673" s="308"/>
      <c r="J673" s="309">
        <v>0.26640000000000003</v>
      </c>
      <c r="K673" s="357">
        <f>ROUND(I673,2)+(ROUND(I673,2)*J673)</f>
        <v>0</v>
      </c>
      <c r="L673" s="362">
        <f>ROUND(Q673,2)</f>
        <v>0</v>
      </c>
      <c r="M673" s="310" t="s">
        <v>8</v>
      </c>
      <c r="N673" s="310" t="s">
        <v>7</v>
      </c>
      <c r="O673" s="310" t="s">
        <v>17</v>
      </c>
      <c r="P673" s="311">
        <v>104.48</v>
      </c>
      <c r="Q673" s="312">
        <f t="shared" si="141"/>
        <v>0</v>
      </c>
    </row>
    <row r="674" spans="1:17" ht="22.5">
      <c r="A674" s="354" t="s">
        <v>10</v>
      </c>
      <c r="B674" s="355" t="s">
        <v>1752</v>
      </c>
      <c r="C674" s="355" t="s">
        <v>12</v>
      </c>
      <c r="D674" s="355" t="s">
        <v>90</v>
      </c>
      <c r="E674" s="355" t="s">
        <v>91</v>
      </c>
      <c r="F674" s="356">
        <f>P674</f>
        <v>294.01</v>
      </c>
      <c r="G674" s="355" t="s">
        <v>80</v>
      </c>
      <c r="H674" s="357">
        <v>13.27</v>
      </c>
      <c r="I674" s="308"/>
      <c r="J674" s="309">
        <v>0.26640000000000003</v>
      </c>
      <c r="K674" s="357">
        <f>ROUND(I674,2)+(ROUND(I674,2)*J674)</f>
        <v>0</v>
      </c>
      <c r="L674" s="362">
        <f>ROUND(Q674,2)</f>
        <v>0</v>
      </c>
      <c r="M674" s="310" t="s">
        <v>8</v>
      </c>
      <c r="N674" s="310" t="s">
        <v>7</v>
      </c>
      <c r="O674" s="310" t="s">
        <v>17</v>
      </c>
      <c r="P674" s="311">
        <v>294.01</v>
      </c>
      <c r="Q674" s="312">
        <f t="shared" si="141"/>
        <v>0</v>
      </c>
    </row>
    <row r="675" spans="1:17" ht="22.5">
      <c r="A675" s="354" t="s">
        <v>10</v>
      </c>
      <c r="B675" s="355" t="s">
        <v>1753</v>
      </c>
      <c r="C675" s="355" t="s">
        <v>12</v>
      </c>
      <c r="D675" s="355" t="s">
        <v>96</v>
      </c>
      <c r="E675" s="355" t="s">
        <v>97</v>
      </c>
      <c r="F675" s="356">
        <f>P675</f>
        <v>173.04</v>
      </c>
      <c r="G675" s="355" t="s">
        <v>80</v>
      </c>
      <c r="H675" s="357">
        <v>16.149999999999999</v>
      </c>
      <c r="I675" s="308"/>
      <c r="J675" s="309">
        <v>0.26640000000000003</v>
      </c>
      <c r="K675" s="357">
        <f>ROUND(I675,2)+(ROUND(I675,2)*J675)</f>
        <v>0</v>
      </c>
      <c r="L675" s="362">
        <f>ROUND(Q675,2)</f>
        <v>0</v>
      </c>
      <c r="M675" s="310" t="s">
        <v>8</v>
      </c>
      <c r="N675" s="310" t="s">
        <v>7</v>
      </c>
      <c r="O675" s="310" t="s">
        <v>17</v>
      </c>
      <c r="P675" s="311">
        <v>173.04</v>
      </c>
      <c r="Q675" s="312">
        <f t="shared" si="141"/>
        <v>0</v>
      </c>
    </row>
    <row r="676" spans="1:17" ht="22.5">
      <c r="A676" s="354" t="s">
        <v>10</v>
      </c>
      <c r="B676" s="355" t="s">
        <v>1754</v>
      </c>
      <c r="C676" s="355" t="s">
        <v>12</v>
      </c>
      <c r="D676" s="355" t="s">
        <v>99</v>
      </c>
      <c r="E676" s="355" t="s">
        <v>100</v>
      </c>
      <c r="F676" s="356">
        <f>P676</f>
        <v>4.9800000000000004</v>
      </c>
      <c r="G676" s="355" t="s">
        <v>51</v>
      </c>
      <c r="H676" s="357">
        <v>757.9</v>
      </c>
      <c r="I676" s="308"/>
      <c r="J676" s="309">
        <v>0.26640000000000003</v>
      </c>
      <c r="K676" s="357">
        <f>ROUND(I676,2)+(ROUND(I676,2)*J676)</f>
        <v>0</v>
      </c>
      <c r="L676" s="362">
        <f>ROUND(Q676,2)</f>
        <v>0</v>
      </c>
      <c r="M676" s="310" t="s">
        <v>8</v>
      </c>
      <c r="N676" s="310" t="s">
        <v>7</v>
      </c>
      <c r="O676" s="310" t="s">
        <v>17</v>
      </c>
      <c r="P676" s="311">
        <v>4.9800000000000004</v>
      </c>
      <c r="Q676" s="312">
        <f t="shared" si="141"/>
        <v>0</v>
      </c>
    </row>
    <row r="677" spans="1:17" ht="22.5">
      <c r="A677" s="354" t="s">
        <v>10</v>
      </c>
      <c r="B677" s="355" t="s">
        <v>1755</v>
      </c>
      <c r="C677" s="355" t="s">
        <v>12</v>
      </c>
      <c r="D677" s="355" t="s">
        <v>96</v>
      </c>
      <c r="E677" s="355" t="s">
        <v>97</v>
      </c>
      <c r="F677" s="356">
        <f>P677</f>
        <v>1</v>
      </c>
      <c r="G677" s="355" t="s">
        <v>80</v>
      </c>
      <c r="H677" s="357">
        <v>16.149999999999999</v>
      </c>
      <c r="I677" s="308"/>
      <c r="J677" s="309">
        <v>0.26640000000000003</v>
      </c>
      <c r="K677" s="357">
        <f>ROUND(I677,2)+(ROUND(I677,2)*J677)</f>
        <v>0</v>
      </c>
      <c r="L677" s="362">
        <f>ROUND(Q677,2)</f>
        <v>0</v>
      </c>
      <c r="M677" s="310" t="s">
        <v>8</v>
      </c>
      <c r="N677" s="310" t="s">
        <v>7</v>
      </c>
      <c r="O677" s="310" t="s">
        <v>17</v>
      </c>
      <c r="P677" s="311">
        <v>1</v>
      </c>
      <c r="Q677" s="312">
        <f t="shared" si="141"/>
        <v>0</v>
      </c>
    </row>
    <row r="678" spans="1:17" ht="22.5">
      <c r="A678" s="350" t="s">
        <v>6</v>
      </c>
      <c r="B678" s="351" t="s">
        <v>463</v>
      </c>
      <c r="C678" s="351" t="s">
        <v>8</v>
      </c>
      <c r="D678" s="351" t="s">
        <v>8</v>
      </c>
      <c r="E678" s="351" t="s">
        <v>101</v>
      </c>
      <c r="F678" s="351" t="s">
        <v>8</v>
      </c>
      <c r="G678" s="351" t="s">
        <v>8</v>
      </c>
      <c r="H678" s="351" t="s">
        <v>8</v>
      </c>
      <c r="I678" s="304"/>
      <c r="J678" s="309">
        <v>0.26640000000000003</v>
      </c>
      <c r="K678" s="351" t="s">
        <v>8</v>
      </c>
      <c r="L678" s="361">
        <f>ROUND(L679,2)+ROUND(L680,2)+ROUND(L681,2)+ROUND(L682,2)+ROUND(L683,2)+ROUND(L684,2)+ROUND(L685,2)+ROUND(L686,2)</f>
        <v>0</v>
      </c>
      <c r="M678" s="305" t="s">
        <v>8</v>
      </c>
      <c r="N678" s="305" t="s">
        <v>8</v>
      </c>
      <c r="O678" s="305" t="s">
        <v>8</v>
      </c>
      <c r="P678" s="314" t="str">
        <f t="shared" si="142"/>
        <v/>
      </c>
      <c r="Q678" s="312"/>
    </row>
    <row r="679" spans="1:17" ht="22.5">
      <c r="A679" s="354" t="s">
        <v>10</v>
      </c>
      <c r="B679" s="355" t="s">
        <v>1756</v>
      </c>
      <c r="C679" s="355" t="s">
        <v>12</v>
      </c>
      <c r="D679" s="355" t="s">
        <v>69</v>
      </c>
      <c r="E679" s="355" t="s">
        <v>70</v>
      </c>
      <c r="F679" s="356">
        <f t="shared" ref="F679:F686" si="146">P679</f>
        <v>40.299999999999997</v>
      </c>
      <c r="G679" s="355" t="s">
        <v>15</v>
      </c>
      <c r="H679" s="357">
        <v>38.270000000000003</v>
      </c>
      <c r="I679" s="308"/>
      <c r="J679" s="309">
        <v>0.26640000000000003</v>
      </c>
      <c r="K679" s="357">
        <f t="shared" ref="K679:K686" si="147">ROUND(I679,2)+(ROUND(I679,2)*J679)</f>
        <v>0</v>
      </c>
      <c r="L679" s="362">
        <f t="shared" ref="L679:L686" si="148">ROUND(Q679,2)</f>
        <v>0</v>
      </c>
      <c r="M679" s="310" t="s">
        <v>8</v>
      </c>
      <c r="N679" s="310" t="s">
        <v>7</v>
      </c>
      <c r="O679" s="310" t="s">
        <v>17</v>
      </c>
      <c r="P679" s="311">
        <v>40.299999999999997</v>
      </c>
      <c r="Q679" s="312">
        <f t="shared" si="141"/>
        <v>0</v>
      </c>
    </row>
    <row r="680" spans="1:17" ht="33.75">
      <c r="A680" s="354" t="s">
        <v>10</v>
      </c>
      <c r="B680" s="355" t="s">
        <v>1757</v>
      </c>
      <c r="C680" s="355" t="s">
        <v>12</v>
      </c>
      <c r="D680" s="355" t="s">
        <v>87</v>
      </c>
      <c r="E680" s="355" t="s">
        <v>88</v>
      </c>
      <c r="F680" s="356">
        <f t="shared" si="146"/>
        <v>163.16999999999999</v>
      </c>
      <c r="G680" s="355" t="s">
        <v>15</v>
      </c>
      <c r="H680" s="357">
        <v>54.42</v>
      </c>
      <c r="I680" s="308"/>
      <c r="J680" s="309">
        <v>0.26640000000000003</v>
      </c>
      <c r="K680" s="357">
        <f t="shared" si="147"/>
        <v>0</v>
      </c>
      <c r="L680" s="362">
        <f t="shared" si="148"/>
        <v>0</v>
      </c>
      <c r="M680" s="310" t="s">
        <v>8</v>
      </c>
      <c r="N680" s="310" t="s">
        <v>7</v>
      </c>
      <c r="O680" s="310" t="s">
        <v>17</v>
      </c>
      <c r="P680" s="311">
        <v>163.16999999999999</v>
      </c>
      <c r="Q680" s="312">
        <f t="shared" si="141"/>
        <v>0</v>
      </c>
    </row>
    <row r="681" spans="1:17" ht="22.5">
      <c r="A681" s="354" t="s">
        <v>10</v>
      </c>
      <c r="B681" s="355" t="s">
        <v>1758</v>
      </c>
      <c r="C681" s="355" t="s">
        <v>12</v>
      </c>
      <c r="D681" s="355" t="s">
        <v>108</v>
      </c>
      <c r="E681" s="355" t="s">
        <v>109</v>
      </c>
      <c r="F681" s="356">
        <f t="shared" si="146"/>
        <v>541.39</v>
      </c>
      <c r="G681" s="355" t="s">
        <v>80</v>
      </c>
      <c r="H681" s="357">
        <v>14.75</v>
      </c>
      <c r="I681" s="308"/>
      <c r="J681" s="309">
        <v>0.26640000000000003</v>
      </c>
      <c r="K681" s="357">
        <f t="shared" si="147"/>
        <v>0</v>
      </c>
      <c r="L681" s="362">
        <f t="shared" si="148"/>
        <v>0</v>
      </c>
      <c r="M681" s="310" t="s">
        <v>8</v>
      </c>
      <c r="N681" s="310" t="s">
        <v>7</v>
      </c>
      <c r="O681" s="310" t="s">
        <v>17</v>
      </c>
      <c r="P681" s="311">
        <v>541.39</v>
      </c>
      <c r="Q681" s="312">
        <f t="shared" si="141"/>
        <v>0</v>
      </c>
    </row>
    <row r="682" spans="1:17" ht="22.5">
      <c r="A682" s="354" t="s">
        <v>10</v>
      </c>
      <c r="B682" s="355" t="s">
        <v>1759</v>
      </c>
      <c r="C682" s="355" t="s">
        <v>12</v>
      </c>
      <c r="D682" s="355" t="s">
        <v>90</v>
      </c>
      <c r="E682" s="355" t="s">
        <v>91</v>
      </c>
      <c r="F682" s="356">
        <f t="shared" si="146"/>
        <v>3.99</v>
      </c>
      <c r="G682" s="355" t="s">
        <v>80</v>
      </c>
      <c r="H682" s="357">
        <v>13.27</v>
      </c>
      <c r="I682" s="308"/>
      <c r="J682" s="309">
        <v>0.26640000000000003</v>
      </c>
      <c r="K682" s="357">
        <f t="shared" si="147"/>
        <v>0</v>
      </c>
      <c r="L682" s="362">
        <f t="shared" si="148"/>
        <v>0</v>
      </c>
      <c r="M682" s="310" t="s">
        <v>8</v>
      </c>
      <c r="N682" s="310" t="s">
        <v>7</v>
      </c>
      <c r="O682" s="310" t="s">
        <v>17</v>
      </c>
      <c r="P682" s="311">
        <v>3.99</v>
      </c>
      <c r="Q682" s="312">
        <f t="shared" si="141"/>
        <v>0</v>
      </c>
    </row>
    <row r="683" spans="1:17" ht="22.5">
      <c r="A683" s="354" t="s">
        <v>10</v>
      </c>
      <c r="B683" s="355" t="s">
        <v>1760</v>
      </c>
      <c r="C683" s="355" t="s">
        <v>12</v>
      </c>
      <c r="D683" s="355" t="s">
        <v>93</v>
      </c>
      <c r="E683" s="355" t="s">
        <v>94</v>
      </c>
      <c r="F683" s="356">
        <f t="shared" si="146"/>
        <v>8.51</v>
      </c>
      <c r="G683" s="355" t="s">
        <v>80</v>
      </c>
      <c r="H683" s="357">
        <v>11.2</v>
      </c>
      <c r="I683" s="308"/>
      <c r="J683" s="309">
        <v>0.26640000000000003</v>
      </c>
      <c r="K683" s="357">
        <f t="shared" si="147"/>
        <v>0</v>
      </c>
      <c r="L683" s="362">
        <f t="shared" si="148"/>
        <v>0</v>
      </c>
      <c r="M683" s="310" t="s">
        <v>8</v>
      </c>
      <c r="N683" s="310" t="s">
        <v>7</v>
      </c>
      <c r="O683" s="310" t="s">
        <v>17</v>
      </c>
      <c r="P683" s="311">
        <v>8.51</v>
      </c>
      <c r="Q683" s="312">
        <f t="shared" si="141"/>
        <v>0</v>
      </c>
    </row>
    <row r="684" spans="1:17" ht="22.5">
      <c r="A684" s="354" t="s">
        <v>10</v>
      </c>
      <c r="B684" s="355" t="s">
        <v>1761</v>
      </c>
      <c r="C684" s="355" t="s">
        <v>12</v>
      </c>
      <c r="D684" s="355" t="s">
        <v>113</v>
      </c>
      <c r="E684" s="355" t="s">
        <v>114</v>
      </c>
      <c r="F684" s="356">
        <f t="shared" si="146"/>
        <v>40.21</v>
      </c>
      <c r="G684" s="355" t="s">
        <v>80</v>
      </c>
      <c r="H684" s="357">
        <v>10.91</v>
      </c>
      <c r="I684" s="308"/>
      <c r="J684" s="309">
        <v>0.26640000000000003</v>
      </c>
      <c r="K684" s="357">
        <f t="shared" si="147"/>
        <v>0</v>
      </c>
      <c r="L684" s="362">
        <f t="shared" si="148"/>
        <v>0</v>
      </c>
      <c r="M684" s="310" t="s">
        <v>8</v>
      </c>
      <c r="N684" s="310" t="s">
        <v>7</v>
      </c>
      <c r="O684" s="310" t="s">
        <v>17</v>
      </c>
      <c r="P684" s="311">
        <v>40.21</v>
      </c>
      <c r="Q684" s="312">
        <f t="shared" si="141"/>
        <v>0</v>
      </c>
    </row>
    <row r="685" spans="1:17" ht="22.5">
      <c r="A685" s="354" t="s">
        <v>10</v>
      </c>
      <c r="B685" s="355" t="s">
        <v>1762</v>
      </c>
      <c r="C685" s="355" t="s">
        <v>12</v>
      </c>
      <c r="D685" s="355" t="s">
        <v>96</v>
      </c>
      <c r="E685" s="355" t="s">
        <v>97</v>
      </c>
      <c r="F685" s="356">
        <f t="shared" si="146"/>
        <v>202.39</v>
      </c>
      <c r="G685" s="355" t="s">
        <v>80</v>
      </c>
      <c r="H685" s="357">
        <v>16.149999999999999</v>
      </c>
      <c r="I685" s="308"/>
      <c r="J685" s="309">
        <v>0.26640000000000003</v>
      </c>
      <c r="K685" s="357">
        <f t="shared" si="147"/>
        <v>0</v>
      </c>
      <c r="L685" s="362">
        <f t="shared" si="148"/>
        <v>0</v>
      </c>
      <c r="M685" s="310" t="s">
        <v>8</v>
      </c>
      <c r="N685" s="310" t="s">
        <v>7</v>
      </c>
      <c r="O685" s="310" t="s">
        <v>17</v>
      </c>
      <c r="P685" s="311">
        <v>202.39</v>
      </c>
      <c r="Q685" s="312">
        <f t="shared" si="141"/>
        <v>0</v>
      </c>
    </row>
    <row r="686" spans="1:17" ht="22.5">
      <c r="A686" s="354" t="s">
        <v>10</v>
      </c>
      <c r="B686" s="355" t="s">
        <v>1763</v>
      </c>
      <c r="C686" s="355" t="s">
        <v>12</v>
      </c>
      <c r="D686" s="355" t="s">
        <v>120</v>
      </c>
      <c r="E686" s="355" t="s">
        <v>121</v>
      </c>
      <c r="F686" s="356">
        <f t="shared" si="146"/>
        <v>12.09</v>
      </c>
      <c r="G686" s="355" t="s">
        <v>51</v>
      </c>
      <c r="H686" s="357">
        <v>758.64</v>
      </c>
      <c r="I686" s="308"/>
      <c r="J686" s="309">
        <v>0.26640000000000003</v>
      </c>
      <c r="K686" s="357">
        <f t="shared" si="147"/>
        <v>0</v>
      </c>
      <c r="L686" s="362">
        <f t="shared" si="148"/>
        <v>0</v>
      </c>
      <c r="M686" s="310" t="s">
        <v>8</v>
      </c>
      <c r="N686" s="310" t="s">
        <v>7</v>
      </c>
      <c r="O686" s="310" t="s">
        <v>17</v>
      </c>
      <c r="P686" s="311">
        <v>12.09</v>
      </c>
      <c r="Q686" s="312">
        <f t="shared" si="141"/>
        <v>0</v>
      </c>
    </row>
    <row r="687" spans="1:17" ht="22.5">
      <c r="A687" s="350" t="s">
        <v>6</v>
      </c>
      <c r="B687" s="351" t="s">
        <v>466</v>
      </c>
      <c r="C687" s="351" t="s">
        <v>8</v>
      </c>
      <c r="D687" s="351" t="s">
        <v>8</v>
      </c>
      <c r="E687" s="351" t="s">
        <v>384</v>
      </c>
      <c r="F687" s="351" t="s">
        <v>8</v>
      </c>
      <c r="G687" s="351" t="s">
        <v>8</v>
      </c>
      <c r="H687" s="351" t="s">
        <v>8</v>
      </c>
      <c r="I687" s="304"/>
      <c r="J687" s="309">
        <v>0.26640000000000003</v>
      </c>
      <c r="K687" s="351" t="s">
        <v>8</v>
      </c>
      <c r="L687" s="361">
        <f>ROUND(L688,2)</f>
        <v>0</v>
      </c>
      <c r="M687" s="305" t="s">
        <v>8</v>
      </c>
      <c r="N687" s="305" t="s">
        <v>8</v>
      </c>
      <c r="O687" s="305" t="s">
        <v>8</v>
      </c>
      <c r="P687" s="314" t="str">
        <f t="shared" si="142"/>
        <v/>
      </c>
      <c r="Q687" s="312"/>
    </row>
    <row r="688" spans="1:17" ht="11.25">
      <c r="A688" s="354" t="s">
        <v>10</v>
      </c>
      <c r="B688" s="355" t="s">
        <v>1764</v>
      </c>
      <c r="C688" s="355" t="s">
        <v>26</v>
      </c>
      <c r="D688" s="355" t="s">
        <v>1765</v>
      </c>
      <c r="E688" s="355" t="s">
        <v>387</v>
      </c>
      <c r="F688" s="356">
        <f>P688</f>
        <v>106.81</v>
      </c>
      <c r="G688" s="355" t="s">
        <v>15</v>
      </c>
      <c r="H688" s="357">
        <v>36.31</v>
      </c>
      <c r="I688" s="308"/>
      <c r="J688" s="309">
        <v>0.26640000000000003</v>
      </c>
      <c r="K688" s="357">
        <f>ROUND(I688,2)+(ROUND(I688,2)*J688)</f>
        <v>0</v>
      </c>
      <c r="L688" s="362">
        <f>ROUND(Q688,2)</f>
        <v>0</v>
      </c>
      <c r="M688" s="310" t="s">
        <v>8</v>
      </c>
      <c r="N688" s="310" t="s">
        <v>7</v>
      </c>
      <c r="O688" s="310" t="s">
        <v>17</v>
      </c>
      <c r="P688" s="311">
        <v>106.81</v>
      </c>
      <c r="Q688" s="312">
        <f t="shared" si="141"/>
        <v>0</v>
      </c>
    </row>
    <row r="689" spans="1:17" ht="22.5">
      <c r="A689" s="350" t="s">
        <v>6</v>
      </c>
      <c r="B689" s="351" t="s">
        <v>469</v>
      </c>
      <c r="C689" s="351" t="s">
        <v>8</v>
      </c>
      <c r="D689" s="351" t="s">
        <v>8</v>
      </c>
      <c r="E689" s="351" t="s">
        <v>1766</v>
      </c>
      <c r="F689" s="351" t="s">
        <v>8</v>
      </c>
      <c r="G689" s="351" t="s">
        <v>8</v>
      </c>
      <c r="H689" s="351" t="s">
        <v>8</v>
      </c>
      <c r="I689" s="304"/>
      <c r="J689" s="309">
        <v>0.26640000000000003</v>
      </c>
      <c r="K689" s="351" t="s">
        <v>8</v>
      </c>
      <c r="L689" s="361">
        <f>ROUND(L690,2)+ROUND(L691,2)</f>
        <v>0</v>
      </c>
      <c r="M689" s="305" t="s">
        <v>8</v>
      </c>
      <c r="N689" s="305" t="s">
        <v>8</v>
      </c>
      <c r="O689" s="305" t="s">
        <v>8</v>
      </c>
      <c r="P689" s="314" t="str">
        <f t="shared" si="142"/>
        <v/>
      </c>
      <c r="Q689" s="312"/>
    </row>
    <row r="690" spans="1:17" ht="33.75">
      <c r="A690" s="354" t="s">
        <v>10</v>
      </c>
      <c r="B690" s="355" t="s">
        <v>1767</v>
      </c>
      <c r="C690" s="355" t="s">
        <v>12</v>
      </c>
      <c r="D690" s="355" t="s">
        <v>192</v>
      </c>
      <c r="E690" s="355" t="s">
        <v>193</v>
      </c>
      <c r="F690" s="356">
        <f>P690</f>
        <v>330.6</v>
      </c>
      <c r="G690" s="355" t="s">
        <v>15</v>
      </c>
      <c r="H690" s="357">
        <v>67.13</v>
      </c>
      <c r="I690" s="308"/>
      <c r="J690" s="309">
        <v>0.26640000000000003</v>
      </c>
      <c r="K690" s="357">
        <f>ROUND(I690,2)+(ROUND(I690,2)*J690)</f>
        <v>0</v>
      </c>
      <c r="L690" s="362">
        <f>ROUND(Q690,2)</f>
        <v>0</v>
      </c>
      <c r="M690" s="310" t="s">
        <v>8</v>
      </c>
      <c r="N690" s="310" t="s">
        <v>7</v>
      </c>
      <c r="O690" s="310" t="s">
        <v>17</v>
      </c>
      <c r="P690" s="311">
        <v>330.6</v>
      </c>
      <c r="Q690" s="312">
        <f t="shared" si="141"/>
        <v>0</v>
      </c>
    </row>
    <row r="691" spans="1:17" ht="22.5">
      <c r="A691" s="354" t="s">
        <v>10</v>
      </c>
      <c r="B691" s="355" t="s">
        <v>1768</v>
      </c>
      <c r="C691" s="355" t="s">
        <v>12</v>
      </c>
      <c r="D691" s="355" t="s">
        <v>201</v>
      </c>
      <c r="E691" s="355" t="s">
        <v>202</v>
      </c>
      <c r="F691" s="356">
        <f>P691</f>
        <v>171.8</v>
      </c>
      <c r="G691" s="355" t="s">
        <v>31</v>
      </c>
      <c r="H691" s="357">
        <v>11.45</v>
      </c>
      <c r="I691" s="308"/>
      <c r="J691" s="309">
        <v>0.26640000000000003</v>
      </c>
      <c r="K691" s="357">
        <f>ROUND(I691,2)+(ROUND(I691,2)*J691)</f>
        <v>0</v>
      </c>
      <c r="L691" s="362">
        <f>ROUND(Q691,2)</f>
        <v>0</v>
      </c>
      <c r="M691" s="310" t="s">
        <v>8</v>
      </c>
      <c r="N691" s="310" t="s">
        <v>7</v>
      </c>
      <c r="O691" s="310" t="s">
        <v>17</v>
      </c>
      <c r="P691" s="311">
        <v>171.8</v>
      </c>
      <c r="Q691" s="312">
        <f t="shared" si="141"/>
        <v>0</v>
      </c>
    </row>
    <row r="692" spans="1:17" ht="22.5">
      <c r="A692" s="350" t="s">
        <v>6</v>
      </c>
      <c r="B692" s="351" t="s">
        <v>472</v>
      </c>
      <c r="C692" s="351" t="s">
        <v>8</v>
      </c>
      <c r="D692" s="351" t="s">
        <v>8</v>
      </c>
      <c r="E692" s="351" t="s">
        <v>1769</v>
      </c>
      <c r="F692" s="351" t="s">
        <v>8</v>
      </c>
      <c r="G692" s="351" t="s">
        <v>8</v>
      </c>
      <c r="H692" s="351" t="s">
        <v>8</v>
      </c>
      <c r="I692" s="304"/>
      <c r="J692" s="309">
        <v>0.26640000000000003</v>
      </c>
      <c r="K692" s="351" t="s">
        <v>8</v>
      </c>
      <c r="L692" s="361">
        <f>ROUND(L693,2)+ROUND(L694,2)+ROUND(L695,2)+ROUND(L696,2)+ROUND(L697,2)</f>
        <v>0</v>
      </c>
      <c r="M692" s="305" t="s">
        <v>8</v>
      </c>
      <c r="N692" s="305" t="s">
        <v>8</v>
      </c>
      <c r="O692" s="305" t="s">
        <v>8</v>
      </c>
      <c r="P692" s="314" t="str">
        <f t="shared" si="142"/>
        <v/>
      </c>
      <c r="Q692" s="312"/>
    </row>
    <row r="693" spans="1:17" ht="33.75">
      <c r="A693" s="354" t="s">
        <v>10</v>
      </c>
      <c r="B693" s="355" t="s">
        <v>1770</v>
      </c>
      <c r="C693" s="355" t="s">
        <v>26</v>
      </c>
      <c r="D693" s="355" t="s">
        <v>1771</v>
      </c>
      <c r="E693" s="355" t="s">
        <v>406</v>
      </c>
      <c r="F693" s="356">
        <f>P693</f>
        <v>330.6</v>
      </c>
      <c r="G693" s="355" t="s">
        <v>15</v>
      </c>
      <c r="H693" s="357">
        <v>4.26</v>
      </c>
      <c r="I693" s="308"/>
      <c r="J693" s="309">
        <v>0.26640000000000003</v>
      </c>
      <c r="K693" s="357">
        <f>ROUND(I693,2)+(ROUND(I693,2)*J693)</f>
        <v>0</v>
      </c>
      <c r="L693" s="362">
        <f>ROUND(Q693,2)</f>
        <v>0</v>
      </c>
      <c r="M693" s="310" t="s">
        <v>8</v>
      </c>
      <c r="N693" s="310" t="s">
        <v>7</v>
      </c>
      <c r="O693" s="310" t="s">
        <v>17</v>
      </c>
      <c r="P693" s="311">
        <v>330.6</v>
      </c>
      <c r="Q693" s="312">
        <f t="shared" si="141"/>
        <v>0</v>
      </c>
    </row>
    <row r="694" spans="1:17" ht="33.75">
      <c r="A694" s="354" t="s">
        <v>10</v>
      </c>
      <c r="B694" s="355" t="s">
        <v>1772</v>
      </c>
      <c r="C694" s="355" t="s">
        <v>26</v>
      </c>
      <c r="D694" s="355" t="s">
        <v>1773</v>
      </c>
      <c r="E694" s="355" t="s">
        <v>1774</v>
      </c>
      <c r="F694" s="356">
        <f>P694</f>
        <v>330.6</v>
      </c>
      <c r="G694" s="355" t="s">
        <v>15</v>
      </c>
      <c r="H694" s="357">
        <v>4.26</v>
      </c>
      <c r="I694" s="308"/>
      <c r="J694" s="309">
        <v>0.26640000000000003</v>
      </c>
      <c r="K694" s="357">
        <f>ROUND(I694,2)+(ROUND(I694,2)*J694)</f>
        <v>0</v>
      </c>
      <c r="L694" s="362">
        <f>ROUND(Q694,2)</f>
        <v>0</v>
      </c>
      <c r="M694" s="310" t="s">
        <v>8</v>
      </c>
      <c r="N694" s="310" t="s">
        <v>7</v>
      </c>
      <c r="O694" s="310" t="s">
        <v>17</v>
      </c>
      <c r="P694" s="311">
        <v>330.6</v>
      </c>
      <c r="Q694" s="312">
        <f t="shared" si="141"/>
        <v>0</v>
      </c>
    </row>
    <row r="695" spans="1:17" ht="33.75">
      <c r="A695" s="354" t="s">
        <v>10</v>
      </c>
      <c r="B695" s="355" t="s">
        <v>1775</v>
      </c>
      <c r="C695" s="355" t="s">
        <v>26</v>
      </c>
      <c r="D695" s="355" t="s">
        <v>1776</v>
      </c>
      <c r="E695" s="355" t="s">
        <v>1777</v>
      </c>
      <c r="F695" s="356">
        <f>P695</f>
        <v>330.6</v>
      </c>
      <c r="G695" s="355" t="s">
        <v>15</v>
      </c>
      <c r="H695" s="357">
        <v>39.43</v>
      </c>
      <c r="I695" s="308"/>
      <c r="J695" s="309">
        <v>0.26640000000000003</v>
      </c>
      <c r="K695" s="357">
        <f>ROUND(I695,2)+(ROUND(I695,2)*J695)</f>
        <v>0</v>
      </c>
      <c r="L695" s="362">
        <f>ROUND(Q695,2)</f>
        <v>0</v>
      </c>
      <c r="M695" s="310" t="s">
        <v>8</v>
      </c>
      <c r="N695" s="310" t="s">
        <v>7</v>
      </c>
      <c r="O695" s="310" t="s">
        <v>17</v>
      </c>
      <c r="P695" s="311">
        <v>330.6</v>
      </c>
      <c r="Q695" s="312">
        <f t="shared" si="141"/>
        <v>0</v>
      </c>
    </row>
    <row r="696" spans="1:17" ht="33.75">
      <c r="A696" s="354" t="s">
        <v>10</v>
      </c>
      <c r="B696" s="355" t="s">
        <v>1778</v>
      </c>
      <c r="C696" s="355" t="s">
        <v>26</v>
      </c>
      <c r="D696" s="355" t="s">
        <v>1779</v>
      </c>
      <c r="E696" s="355" t="s">
        <v>1780</v>
      </c>
      <c r="F696" s="356">
        <f>P696</f>
        <v>330.6</v>
      </c>
      <c r="G696" s="355" t="s">
        <v>15</v>
      </c>
      <c r="H696" s="357">
        <v>39.43</v>
      </c>
      <c r="I696" s="308"/>
      <c r="J696" s="309">
        <v>0.26640000000000003</v>
      </c>
      <c r="K696" s="357">
        <f>ROUND(I696,2)+(ROUND(I696,2)*J696)</f>
        <v>0</v>
      </c>
      <c r="L696" s="362">
        <f>ROUND(Q696,2)</f>
        <v>0</v>
      </c>
      <c r="M696" s="310" t="s">
        <v>8</v>
      </c>
      <c r="N696" s="310" t="s">
        <v>7</v>
      </c>
      <c r="O696" s="310" t="s">
        <v>17</v>
      </c>
      <c r="P696" s="311">
        <v>330.6</v>
      </c>
      <c r="Q696" s="312">
        <f t="shared" si="141"/>
        <v>0</v>
      </c>
    </row>
    <row r="697" spans="1:17" ht="11.25">
      <c r="A697" s="354" t="s">
        <v>10</v>
      </c>
      <c r="B697" s="355" t="s">
        <v>1781</v>
      </c>
      <c r="C697" s="355" t="s">
        <v>12</v>
      </c>
      <c r="D697" s="355" t="s">
        <v>382</v>
      </c>
      <c r="E697" s="355" t="s">
        <v>383</v>
      </c>
      <c r="F697" s="356">
        <f>P697</f>
        <v>177.7</v>
      </c>
      <c r="G697" s="355" t="s">
        <v>31</v>
      </c>
      <c r="H697" s="357">
        <v>40.28</v>
      </c>
      <c r="I697" s="308"/>
      <c r="J697" s="309">
        <v>0.26640000000000003</v>
      </c>
      <c r="K697" s="357">
        <f>ROUND(I697,2)+(ROUND(I697,2)*J697)</f>
        <v>0</v>
      </c>
      <c r="L697" s="362">
        <f>ROUND(Q697,2)</f>
        <v>0</v>
      </c>
      <c r="M697" s="310" t="s">
        <v>8</v>
      </c>
      <c r="N697" s="310" t="s">
        <v>7</v>
      </c>
      <c r="O697" s="310" t="s">
        <v>17</v>
      </c>
      <c r="P697" s="311">
        <v>177.7</v>
      </c>
      <c r="Q697" s="312">
        <f t="shared" si="141"/>
        <v>0</v>
      </c>
    </row>
    <row r="698" spans="1:17" ht="22.5">
      <c r="A698" s="350" t="s">
        <v>6</v>
      </c>
      <c r="B698" s="351" t="s">
        <v>491</v>
      </c>
      <c r="C698" s="351" t="s">
        <v>8</v>
      </c>
      <c r="D698" s="351" t="s">
        <v>8</v>
      </c>
      <c r="E698" s="351" t="s">
        <v>511</v>
      </c>
      <c r="F698" s="351" t="s">
        <v>8</v>
      </c>
      <c r="G698" s="351" t="s">
        <v>8</v>
      </c>
      <c r="H698" s="351" t="s">
        <v>8</v>
      </c>
      <c r="I698" s="304"/>
      <c r="J698" s="309">
        <v>0.26640000000000003</v>
      </c>
      <c r="K698" s="351" t="s">
        <v>8</v>
      </c>
      <c r="L698" s="361">
        <f>ROUND(L699,2)+ROUND(L700,2)</f>
        <v>0</v>
      </c>
      <c r="M698" s="305" t="s">
        <v>8</v>
      </c>
      <c r="N698" s="305" t="s">
        <v>8</v>
      </c>
      <c r="O698" s="305" t="s">
        <v>8</v>
      </c>
      <c r="P698" s="314" t="str">
        <f t="shared" si="142"/>
        <v/>
      </c>
      <c r="Q698" s="312"/>
    </row>
    <row r="699" spans="1:17" ht="22.5">
      <c r="A699" s="354" t="s">
        <v>10</v>
      </c>
      <c r="B699" s="355" t="s">
        <v>1782</v>
      </c>
      <c r="C699" s="355" t="s">
        <v>26</v>
      </c>
      <c r="D699" s="355" t="s">
        <v>1783</v>
      </c>
      <c r="E699" s="355" t="s">
        <v>1784</v>
      </c>
      <c r="F699" s="356">
        <f>P699</f>
        <v>330.6</v>
      </c>
      <c r="G699" s="355" t="s">
        <v>15</v>
      </c>
      <c r="H699" s="357">
        <v>12.41</v>
      </c>
      <c r="I699" s="308"/>
      <c r="J699" s="309">
        <v>0.26640000000000003</v>
      </c>
      <c r="K699" s="357">
        <f>ROUND(I699,2)+(ROUND(I699,2)*J699)</f>
        <v>0</v>
      </c>
      <c r="L699" s="362">
        <f>ROUND(Q699,2)</f>
        <v>0</v>
      </c>
      <c r="M699" s="310" t="s">
        <v>8</v>
      </c>
      <c r="N699" s="310" t="s">
        <v>7</v>
      </c>
      <c r="O699" s="310" t="s">
        <v>17</v>
      </c>
      <c r="P699" s="311">
        <v>330.6</v>
      </c>
      <c r="Q699" s="312">
        <f t="shared" si="141"/>
        <v>0</v>
      </c>
    </row>
    <row r="700" spans="1:17" ht="22.5">
      <c r="A700" s="354" t="s">
        <v>10</v>
      </c>
      <c r="B700" s="355" t="s">
        <v>1785</v>
      </c>
      <c r="C700" s="355" t="s">
        <v>26</v>
      </c>
      <c r="D700" s="355" t="s">
        <v>1786</v>
      </c>
      <c r="E700" s="355" t="s">
        <v>1787</v>
      </c>
      <c r="F700" s="356">
        <f>P700</f>
        <v>330.6</v>
      </c>
      <c r="G700" s="355" t="s">
        <v>15</v>
      </c>
      <c r="H700" s="357">
        <v>12.41</v>
      </c>
      <c r="I700" s="308"/>
      <c r="J700" s="309">
        <v>0.26640000000000003</v>
      </c>
      <c r="K700" s="357">
        <f>ROUND(I700,2)+(ROUND(I700,2)*J700)</f>
        <v>0</v>
      </c>
      <c r="L700" s="362">
        <f>ROUND(Q700,2)</f>
        <v>0</v>
      </c>
      <c r="M700" s="310" t="s">
        <v>8</v>
      </c>
      <c r="N700" s="310" t="s">
        <v>7</v>
      </c>
      <c r="O700" s="310" t="s">
        <v>17</v>
      </c>
      <c r="P700" s="311">
        <v>330.6</v>
      </c>
      <c r="Q700" s="312">
        <f t="shared" si="141"/>
        <v>0</v>
      </c>
    </row>
    <row r="701" spans="1:17" ht="22.5">
      <c r="A701" s="350" t="s">
        <v>6</v>
      </c>
      <c r="B701" s="351" t="s">
        <v>494</v>
      </c>
      <c r="C701" s="351" t="s">
        <v>8</v>
      </c>
      <c r="D701" s="351" t="s">
        <v>8</v>
      </c>
      <c r="E701" s="351" t="s">
        <v>1788</v>
      </c>
      <c r="F701" s="351" t="s">
        <v>8</v>
      </c>
      <c r="G701" s="351" t="s">
        <v>8</v>
      </c>
      <c r="H701" s="351" t="s">
        <v>8</v>
      </c>
      <c r="I701" s="304"/>
      <c r="J701" s="309">
        <v>0.26640000000000003</v>
      </c>
      <c r="K701" s="351" t="s">
        <v>8</v>
      </c>
      <c r="L701" s="361">
        <f>ROUND(L702,2)+ROUND(L703,2)</f>
        <v>0</v>
      </c>
      <c r="M701" s="305" t="s">
        <v>8</v>
      </c>
      <c r="N701" s="305" t="s">
        <v>8</v>
      </c>
      <c r="O701" s="305" t="s">
        <v>8</v>
      </c>
      <c r="P701" s="314" t="str">
        <f t="shared" si="142"/>
        <v/>
      </c>
      <c r="Q701" s="312"/>
    </row>
    <row r="702" spans="1:17" ht="11.25">
      <c r="A702" s="354" t="s">
        <v>10</v>
      </c>
      <c r="B702" s="355" t="s">
        <v>1789</v>
      </c>
      <c r="C702" s="355" t="s">
        <v>12</v>
      </c>
      <c r="D702" s="355" t="s">
        <v>1790</v>
      </c>
      <c r="E702" s="355" t="s">
        <v>1791</v>
      </c>
      <c r="F702" s="356">
        <f>P702</f>
        <v>1545.99</v>
      </c>
      <c r="G702" s="355" t="s">
        <v>15</v>
      </c>
      <c r="H702" s="357">
        <v>2.1</v>
      </c>
      <c r="I702" s="308"/>
      <c r="J702" s="309">
        <v>0.26640000000000003</v>
      </c>
      <c r="K702" s="357">
        <f>ROUND(I702,2)+(ROUND(I702,2)*J702)</f>
        <v>0</v>
      </c>
      <c r="L702" s="362">
        <f>ROUND(Q702,2)</f>
        <v>0</v>
      </c>
      <c r="M702" s="310" t="s">
        <v>8</v>
      </c>
      <c r="N702" s="310" t="s">
        <v>7</v>
      </c>
      <c r="O702" s="310" t="s">
        <v>17</v>
      </c>
      <c r="P702" s="311">
        <v>1545.99</v>
      </c>
      <c r="Q702" s="312">
        <f t="shared" si="141"/>
        <v>0</v>
      </c>
    </row>
    <row r="703" spans="1:17" ht="22.5">
      <c r="A703" s="354" t="s">
        <v>10</v>
      </c>
      <c r="B703" s="355" t="s">
        <v>1792</v>
      </c>
      <c r="C703" s="355" t="s">
        <v>12</v>
      </c>
      <c r="D703" s="355" t="s">
        <v>13</v>
      </c>
      <c r="E703" s="355" t="s">
        <v>14</v>
      </c>
      <c r="F703" s="356">
        <f>P703</f>
        <v>6</v>
      </c>
      <c r="G703" s="355" t="s">
        <v>15</v>
      </c>
      <c r="H703" s="357">
        <v>459.4</v>
      </c>
      <c r="I703" s="308"/>
      <c r="J703" s="309">
        <v>0.26640000000000003</v>
      </c>
      <c r="K703" s="357">
        <f>ROUND(I703,2)+(ROUND(I703,2)*J703)</f>
        <v>0</v>
      </c>
      <c r="L703" s="362">
        <f>ROUND(Q703,2)</f>
        <v>0</v>
      </c>
      <c r="M703" s="310" t="s">
        <v>8</v>
      </c>
      <c r="N703" s="310" t="s">
        <v>7</v>
      </c>
      <c r="O703" s="310" t="s">
        <v>17</v>
      </c>
      <c r="P703" s="311">
        <v>6</v>
      </c>
      <c r="Q703" s="312">
        <f t="shared" si="141"/>
        <v>0</v>
      </c>
    </row>
    <row r="704" spans="1:17" ht="11.25">
      <c r="A704" s="350" t="s">
        <v>8</v>
      </c>
      <c r="B704" s="351" t="s">
        <v>8</v>
      </c>
      <c r="C704" s="351" t="s">
        <v>8</v>
      </c>
      <c r="D704" s="351" t="s">
        <v>8</v>
      </c>
      <c r="E704" s="351" t="s">
        <v>8</v>
      </c>
      <c r="F704" s="351" t="s">
        <v>8</v>
      </c>
      <c r="G704" s="351" t="s">
        <v>8</v>
      </c>
      <c r="H704" s="351" t="s">
        <v>8</v>
      </c>
      <c r="I704" s="304"/>
      <c r="J704" s="303" t="s">
        <v>8</v>
      </c>
      <c r="K704" s="351" t="s">
        <v>8</v>
      </c>
      <c r="L704" s="360" t="s">
        <v>8</v>
      </c>
      <c r="M704" s="305" t="s">
        <v>8</v>
      </c>
      <c r="N704" s="305" t="s">
        <v>8</v>
      </c>
      <c r="O704" s="305" t="s">
        <v>8</v>
      </c>
      <c r="P704" s="315" t="s">
        <v>1793</v>
      </c>
      <c r="Q704" s="316">
        <f>L10+L20+L28+L35+L41+L52+L59+L67+L69+L74+L79+L81+L88+L92+L99+L104+L112+L130+L133+L147+L154+L161+L176+L189+L198+L207+L210+L214+L222+L224+L262+L270+L272+L277+L293+L296+L326+L330+L342+L379+L392+L395+L398+L413+L449+L453+L456+L467+L485+L503+L507+L520+L544+L557+L568+L572+L581+L584+L590+L595+L605+L613+L617+L620+L631+L633+L637+L645+L659+L663+L672+L678+L687+L689+L692+L698+L701</f>
        <v>0</v>
      </c>
    </row>
    <row r="705" spans="1:17" ht="17.25" thickBot="1">
      <c r="A705" s="358" t="s">
        <v>8</v>
      </c>
      <c r="B705" s="359" t="s">
        <v>8</v>
      </c>
      <c r="C705" s="359" t="s">
        <v>8</v>
      </c>
      <c r="D705" s="359" t="s">
        <v>8</v>
      </c>
      <c r="E705" s="359" t="s">
        <v>8</v>
      </c>
      <c r="F705" s="359" t="s">
        <v>8</v>
      </c>
      <c r="G705" s="359" t="s">
        <v>8</v>
      </c>
      <c r="H705" s="359" t="s">
        <v>8</v>
      </c>
      <c r="I705" s="318"/>
      <c r="J705" s="317" t="s">
        <v>8</v>
      </c>
      <c r="K705" s="359" t="s">
        <v>8</v>
      </c>
      <c r="L705" s="363">
        <f>SUM(L10:L703)/2</f>
        <v>0</v>
      </c>
      <c r="M705" s="305" t="s">
        <v>8</v>
      </c>
      <c r="N705" s="305" t="s">
        <v>8</v>
      </c>
      <c r="O705" s="305" t="s">
        <v>8</v>
      </c>
      <c r="P705" s="315" t="s">
        <v>1794</v>
      </c>
      <c r="Q705" s="319">
        <f>ROUND(5329850.07,2)-ROUND(Q704,2)</f>
        <v>5329850.07</v>
      </c>
    </row>
  </sheetData>
  <sheetProtection algorithmName="SHA-512" hashValue="4S4qyNxvES7ylwlFCan0Ji7ZoHDzMFjna8bBaqzsdSRO13RJpSETb4WOmvelnezi8XiLVDwpm/mwOZw0iZGGYA==" saltValue="1kJGZvnao+8KMdE0rBm04g==" spinCount="100000" sheet="1" objects="1" scenarios="1" formatCells="0" formatColumns="0" formatRows="0" insertColumns="0" insertRows="0" insertHyperlinks="0" deleteColumns="0" deleteRows="0"/>
  <mergeCells count="14">
    <mergeCell ref="G6:I6"/>
    <mergeCell ref="G7:I7"/>
    <mergeCell ref="C9:D9"/>
    <mergeCell ref="G10:H10"/>
    <mergeCell ref="K7:L7"/>
    <mergeCell ref="C3:H3"/>
    <mergeCell ref="C4:F4"/>
    <mergeCell ref="A5:F7"/>
    <mergeCell ref="A3:B3"/>
    <mergeCell ref="A4:B4"/>
    <mergeCell ref="C1:L1"/>
    <mergeCell ref="C2:L2"/>
    <mergeCell ref="G4:L4"/>
    <mergeCell ref="G5:I5"/>
  </mergeCells>
  <pageMargins left="0.19685039370078741" right="0.19685039370078741" top="0.19685039370078741" bottom="0.19685039370078741" header="0.31496062992125984" footer="0.31496062992125984"/>
  <pageSetup paperSize="9" scale="88"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778"/>
  <sheetViews>
    <sheetView topLeftCell="A734" zoomScale="90" zoomScaleNormal="90" workbookViewId="0">
      <selection activeCell="K755" sqref="K755"/>
    </sheetView>
  </sheetViews>
  <sheetFormatPr defaultColWidth="8.85546875" defaultRowHeight="14.25"/>
  <cols>
    <col min="1" max="1" width="12.140625" style="1" customWidth="1"/>
    <col min="2" max="2" width="31.28515625" style="1" customWidth="1"/>
    <col min="3" max="3" width="23.85546875" style="205" customWidth="1"/>
    <col min="4" max="4" width="11.28515625" style="1" customWidth="1"/>
    <col min="5" max="5" width="15.5703125" style="216" customWidth="1"/>
    <col min="6" max="6" width="20.85546875" style="205" customWidth="1"/>
    <col min="7" max="16384" width="8.85546875" style="1"/>
  </cols>
  <sheetData>
    <row r="1" spans="1:6">
      <c r="A1" s="282"/>
      <c r="B1" s="283" t="s">
        <v>3358</v>
      </c>
      <c r="C1" s="283"/>
      <c r="D1" s="283"/>
      <c r="E1" s="283"/>
      <c r="F1" s="284"/>
    </row>
    <row r="2" spans="1:6">
      <c r="A2" s="285"/>
      <c r="B2" s="286"/>
      <c r="C2" s="286"/>
      <c r="D2" s="286"/>
      <c r="E2" s="286"/>
      <c r="F2" s="287"/>
    </row>
    <row r="3" spans="1:6" ht="15.75">
      <c r="A3" s="288"/>
      <c r="B3" s="289" t="s">
        <v>3359</v>
      </c>
      <c r="C3" s="289"/>
      <c r="D3" s="289"/>
      <c r="E3" s="289"/>
      <c r="F3" s="290"/>
    </row>
    <row r="4" spans="1:6" ht="15">
      <c r="A4" s="275" t="str">
        <f>Planilha!$A$3</f>
        <v>OBRA:</v>
      </c>
      <c r="B4" s="276" t="str">
        <f>Planilha!$C$3</f>
        <v>Construção de Creche modelo FNDE Tipo 1 - BIM - opção 110V</v>
      </c>
      <c r="C4" s="276"/>
      <c r="D4" s="276"/>
      <c r="E4" s="276"/>
      <c r="F4" s="277"/>
    </row>
    <row r="5" spans="1:6" ht="15">
      <c r="A5" s="275" t="str">
        <f>Planilha!$A$4</f>
        <v>LOCAL:</v>
      </c>
      <c r="B5" s="276" t="str">
        <f>Planilha!$C$4</f>
        <v>Vila Esperança, Vargem Alta - ES</v>
      </c>
      <c r="C5" s="276"/>
      <c r="D5" s="276"/>
      <c r="E5" s="276"/>
      <c r="F5" s="277"/>
    </row>
    <row r="6" spans="1:6">
      <c r="A6" s="274"/>
      <c r="B6" s="278"/>
      <c r="C6" s="279"/>
      <c r="D6" s="278"/>
      <c r="E6" s="280"/>
      <c r="F6" s="281"/>
    </row>
    <row r="7" spans="1:6" ht="30">
      <c r="A7" s="200" t="s">
        <v>1795</v>
      </c>
      <c r="B7" s="200" t="s">
        <v>6</v>
      </c>
      <c r="C7" s="203" t="s">
        <v>3357</v>
      </c>
      <c r="D7" s="200" t="s">
        <v>1796</v>
      </c>
      <c r="E7" s="212" t="s">
        <v>1797</v>
      </c>
      <c r="F7" s="225" t="s">
        <v>5</v>
      </c>
    </row>
    <row r="8" spans="1:6">
      <c r="A8" s="201" t="s">
        <v>7</v>
      </c>
      <c r="B8" s="201" t="s">
        <v>9</v>
      </c>
      <c r="C8" s="204">
        <f>Planilha!L10</f>
        <v>0</v>
      </c>
      <c r="D8" s="217" t="s">
        <v>7</v>
      </c>
      <c r="E8" s="209">
        <v>0.1</v>
      </c>
      <c r="F8" s="211">
        <f>$E$8*C8</f>
        <v>0</v>
      </c>
    </row>
    <row r="9" spans="1:6">
      <c r="A9" s="201"/>
      <c r="B9" s="201"/>
      <c r="C9" s="204"/>
      <c r="D9" s="217" t="s">
        <v>16</v>
      </c>
      <c r="E9" s="209">
        <v>0.1</v>
      </c>
      <c r="F9" s="211">
        <f>C8*E9</f>
        <v>0</v>
      </c>
    </row>
    <row r="10" spans="1:6">
      <c r="A10" s="201"/>
      <c r="B10" s="201"/>
      <c r="C10" s="204"/>
      <c r="D10" s="217" t="s">
        <v>35</v>
      </c>
      <c r="E10" s="209">
        <v>0.1</v>
      </c>
      <c r="F10" s="211">
        <f>E10*C8</f>
        <v>0</v>
      </c>
    </row>
    <row r="11" spans="1:6">
      <c r="A11" s="201"/>
      <c r="B11" s="201"/>
      <c r="C11" s="204"/>
      <c r="D11" s="217">
        <v>4</v>
      </c>
      <c r="E11" s="209">
        <v>0.1</v>
      </c>
      <c r="F11" s="211">
        <f>E11*C8</f>
        <v>0</v>
      </c>
    </row>
    <row r="12" spans="1:6">
      <c r="A12" s="201"/>
      <c r="B12" s="201"/>
      <c r="C12" s="204"/>
      <c r="D12" s="217">
        <v>5</v>
      </c>
      <c r="E12" s="209">
        <v>0.1</v>
      </c>
      <c r="F12" s="211">
        <f>E12*C8</f>
        <v>0</v>
      </c>
    </row>
    <row r="13" spans="1:6">
      <c r="A13" s="201"/>
      <c r="B13" s="201"/>
      <c r="C13" s="204"/>
      <c r="D13" s="217">
        <v>6</v>
      </c>
      <c r="E13" s="209">
        <v>0.1</v>
      </c>
      <c r="F13" s="211">
        <f>E13*C8</f>
        <v>0</v>
      </c>
    </row>
    <row r="14" spans="1:6">
      <c r="A14" s="201"/>
      <c r="B14" s="201"/>
      <c r="C14" s="204"/>
      <c r="D14" s="217">
        <v>7</v>
      </c>
      <c r="E14" s="209">
        <v>0.1</v>
      </c>
      <c r="F14" s="211">
        <f>E14*C8</f>
        <v>0</v>
      </c>
    </row>
    <row r="15" spans="1:6">
      <c r="A15" s="201"/>
      <c r="B15" s="201"/>
      <c r="C15" s="204"/>
      <c r="D15" s="217">
        <v>8</v>
      </c>
      <c r="E15" s="209">
        <v>0.1</v>
      </c>
      <c r="F15" s="211">
        <f>E15*C8</f>
        <v>0</v>
      </c>
    </row>
    <row r="16" spans="1:6">
      <c r="A16" s="201"/>
      <c r="B16" s="201"/>
      <c r="C16" s="204"/>
      <c r="D16" s="217">
        <v>9</v>
      </c>
      <c r="E16" s="209">
        <v>0.1</v>
      </c>
      <c r="F16" s="211">
        <f>E16*C8</f>
        <v>0</v>
      </c>
    </row>
    <row r="17" spans="1:6">
      <c r="A17" s="201"/>
      <c r="B17" s="201"/>
      <c r="C17" s="204"/>
      <c r="D17" s="217">
        <v>10</v>
      </c>
      <c r="E17" s="209">
        <v>0.1</v>
      </c>
      <c r="F17" s="211">
        <f>E17*C8</f>
        <v>0</v>
      </c>
    </row>
    <row r="18" spans="1:6">
      <c r="A18" s="201">
        <v>2</v>
      </c>
      <c r="B18" s="201" t="s">
        <v>44</v>
      </c>
      <c r="C18" s="204">
        <f>Planilha!L20</f>
        <v>0</v>
      </c>
      <c r="D18" s="217" t="s">
        <v>7</v>
      </c>
      <c r="E18" s="209">
        <v>0.35</v>
      </c>
      <c r="F18" s="211">
        <f>C18*E18</f>
        <v>0</v>
      </c>
    </row>
    <row r="19" spans="1:6">
      <c r="A19" s="201"/>
      <c r="B19" s="201"/>
      <c r="C19" s="204"/>
      <c r="D19" s="217" t="s">
        <v>16</v>
      </c>
      <c r="E19" s="209">
        <v>0.55000000000000004</v>
      </c>
      <c r="F19" s="211">
        <f>C18*E19</f>
        <v>0</v>
      </c>
    </row>
    <row r="20" spans="1:6">
      <c r="A20" s="201"/>
      <c r="B20" s="201"/>
      <c r="C20" s="204"/>
      <c r="D20" s="217" t="s">
        <v>35</v>
      </c>
      <c r="E20" s="209">
        <v>0.1</v>
      </c>
      <c r="F20" s="211">
        <f>C18*E20</f>
        <v>0</v>
      </c>
    </row>
    <row r="21" spans="1:6">
      <c r="A21" s="201"/>
      <c r="B21" s="201"/>
      <c r="C21" s="204"/>
      <c r="D21" s="202">
        <v>4</v>
      </c>
      <c r="E21" s="213">
        <v>0</v>
      </c>
      <c r="F21" s="210"/>
    </row>
    <row r="22" spans="1:6">
      <c r="A22" s="201"/>
      <c r="B22" s="201"/>
      <c r="C22" s="204"/>
      <c r="D22" s="202">
        <v>5</v>
      </c>
      <c r="E22" s="213">
        <v>0</v>
      </c>
      <c r="F22" s="210"/>
    </row>
    <row r="23" spans="1:6">
      <c r="A23" s="201"/>
      <c r="B23" s="201"/>
      <c r="C23" s="204"/>
      <c r="D23" s="202">
        <v>6</v>
      </c>
      <c r="E23" s="213">
        <v>0</v>
      </c>
      <c r="F23" s="210"/>
    </row>
    <row r="24" spans="1:6">
      <c r="A24" s="201"/>
      <c r="B24" s="201"/>
      <c r="C24" s="204"/>
      <c r="D24" s="202">
        <v>7</v>
      </c>
      <c r="E24" s="213">
        <v>0</v>
      </c>
      <c r="F24" s="210"/>
    </row>
    <row r="25" spans="1:6">
      <c r="A25" s="201"/>
      <c r="B25" s="201"/>
      <c r="C25" s="204"/>
      <c r="D25" s="202">
        <v>8</v>
      </c>
      <c r="E25" s="213">
        <v>0</v>
      </c>
      <c r="F25" s="210"/>
    </row>
    <row r="26" spans="1:6">
      <c r="A26" s="201"/>
      <c r="B26" s="201"/>
      <c r="C26" s="204"/>
      <c r="D26" s="202">
        <v>9</v>
      </c>
      <c r="E26" s="213">
        <v>0</v>
      </c>
      <c r="F26" s="210"/>
    </row>
    <row r="27" spans="1:6">
      <c r="A27" s="201"/>
      <c r="B27" s="201"/>
      <c r="C27" s="204"/>
      <c r="D27" s="202">
        <v>10</v>
      </c>
      <c r="E27" s="213">
        <v>0</v>
      </c>
      <c r="F27" s="210"/>
    </row>
    <row r="28" spans="1:6">
      <c r="A28" s="201">
        <v>3</v>
      </c>
      <c r="B28" s="201" t="s">
        <v>67</v>
      </c>
      <c r="C28" s="204">
        <f>Planilha!L28</f>
        <v>0</v>
      </c>
      <c r="D28" s="202" t="s">
        <v>7</v>
      </c>
      <c r="E28" s="213">
        <v>0</v>
      </c>
      <c r="F28" s="210"/>
    </row>
    <row r="29" spans="1:6">
      <c r="A29" s="201"/>
      <c r="B29" s="201"/>
      <c r="C29" s="204"/>
      <c r="D29" s="217" t="s">
        <v>16</v>
      </c>
      <c r="E29" s="209">
        <v>0.7</v>
      </c>
      <c r="F29" s="211">
        <f>C28*E29</f>
        <v>0</v>
      </c>
    </row>
    <row r="30" spans="1:6">
      <c r="A30" s="201"/>
      <c r="B30" s="201"/>
      <c r="C30" s="204"/>
      <c r="D30" s="217" t="s">
        <v>35</v>
      </c>
      <c r="E30" s="209">
        <v>0.3</v>
      </c>
      <c r="F30" s="211">
        <f>C28*E30</f>
        <v>0</v>
      </c>
    </row>
    <row r="31" spans="1:6">
      <c r="A31" s="201"/>
      <c r="B31" s="201"/>
      <c r="C31" s="204"/>
      <c r="D31" s="202">
        <v>4</v>
      </c>
      <c r="E31" s="213">
        <v>0</v>
      </c>
      <c r="F31" s="210"/>
    </row>
    <row r="32" spans="1:6">
      <c r="A32" s="201"/>
      <c r="B32" s="201"/>
      <c r="C32" s="204"/>
      <c r="D32" s="202">
        <v>5</v>
      </c>
      <c r="E32" s="213">
        <v>0</v>
      </c>
      <c r="F32" s="210"/>
    </row>
    <row r="33" spans="1:6">
      <c r="A33" s="201"/>
      <c r="B33" s="201"/>
      <c r="C33" s="204"/>
      <c r="D33" s="202">
        <v>6</v>
      </c>
      <c r="E33" s="213">
        <v>0</v>
      </c>
      <c r="F33" s="210"/>
    </row>
    <row r="34" spans="1:6">
      <c r="A34" s="201"/>
      <c r="B34" s="201"/>
      <c r="C34" s="204"/>
      <c r="D34" s="202">
        <v>7</v>
      </c>
      <c r="E34" s="213">
        <v>0</v>
      </c>
      <c r="F34" s="210"/>
    </row>
    <row r="35" spans="1:6">
      <c r="A35" s="201"/>
      <c r="B35" s="201"/>
      <c r="C35" s="204"/>
      <c r="D35" s="202">
        <v>8</v>
      </c>
      <c r="E35" s="213">
        <v>0</v>
      </c>
      <c r="F35" s="210"/>
    </row>
    <row r="36" spans="1:6">
      <c r="A36" s="201"/>
      <c r="B36" s="201"/>
      <c r="C36" s="204"/>
      <c r="D36" s="202">
        <v>9</v>
      </c>
      <c r="E36" s="213">
        <v>0</v>
      </c>
      <c r="F36" s="210"/>
    </row>
    <row r="37" spans="1:6">
      <c r="A37" s="201"/>
      <c r="B37" s="201"/>
      <c r="C37" s="204"/>
      <c r="D37" s="202">
        <v>10</v>
      </c>
      <c r="E37" s="213">
        <v>0</v>
      </c>
      <c r="F37" s="210"/>
    </row>
    <row r="38" spans="1:6">
      <c r="A38" s="201">
        <v>4</v>
      </c>
      <c r="B38" s="201" t="s">
        <v>85</v>
      </c>
      <c r="C38" s="206">
        <f>Planilha!L35</f>
        <v>0</v>
      </c>
      <c r="D38" s="202" t="s">
        <v>7</v>
      </c>
      <c r="E38" s="213">
        <v>0</v>
      </c>
      <c r="F38" s="210"/>
    </row>
    <row r="39" spans="1:6">
      <c r="A39" s="201"/>
      <c r="B39" s="201"/>
      <c r="C39" s="207"/>
      <c r="D39" s="217" t="s">
        <v>16</v>
      </c>
      <c r="E39" s="209">
        <v>0.1</v>
      </c>
      <c r="F39" s="211">
        <f>C38*E39</f>
        <v>0</v>
      </c>
    </row>
    <row r="40" spans="1:6">
      <c r="A40" s="201"/>
      <c r="B40" s="201"/>
      <c r="C40" s="207"/>
      <c r="D40" s="217" t="s">
        <v>35</v>
      </c>
      <c r="E40" s="209">
        <v>0.7</v>
      </c>
      <c r="F40" s="211">
        <f>C38*E40</f>
        <v>0</v>
      </c>
    </row>
    <row r="41" spans="1:6">
      <c r="A41" s="201"/>
      <c r="B41" s="201"/>
      <c r="C41" s="207"/>
      <c r="D41" s="217">
        <v>4</v>
      </c>
      <c r="E41" s="209">
        <v>0.2</v>
      </c>
      <c r="F41" s="211">
        <f>C38*E41</f>
        <v>0</v>
      </c>
    </row>
    <row r="42" spans="1:6">
      <c r="A42" s="201"/>
      <c r="B42" s="201"/>
      <c r="C42" s="207"/>
      <c r="D42" s="202">
        <v>5</v>
      </c>
      <c r="E42" s="213">
        <v>0</v>
      </c>
      <c r="F42" s="210"/>
    </row>
    <row r="43" spans="1:6">
      <c r="A43" s="201"/>
      <c r="B43" s="201"/>
      <c r="C43" s="207"/>
      <c r="D43" s="202">
        <v>6</v>
      </c>
      <c r="E43" s="213">
        <v>0</v>
      </c>
      <c r="F43" s="210"/>
    </row>
    <row r="44" spans="1:6">
      <c r="A44" s="201"/>
      <c r="B44" s="201"/>
      <c r="C44" s="207"/>
      <c r="D44" s="202">
        <v>7</v>
      </c>
      <c r="E44" s="213">
        <v>0</v>
      </c>
      <c r="F44" s="210"/>
    </row>
    <row r="45" spans="1:6">
      <c r="A45" s="201"/>
      <c r="B45" s="201"/>
      <c r="C45" s="207"/>
      <c r="D45" s="202">
        <v>8</v>
      </c>
      <c r="E45" s="213">
        <v>0</v>
      </c>
      <c r="F45" s="210"/>
    </row>
    <row r="46" spans="1:6">
      <c r="A46" s="201"/>
      <c r="B46" s="201"/>
      <c r="C46" s="207"/>
      <c r="D46" s="202">
        <v>9</v>
      </c>
      <c r="E46" s="213">
        <v>0</v>
      </c>
      <c r="F46" s="210"/>
    </row>
    <row r="47" spans="1:6">
      <c r="A47" s="201"/>
      <c r="B47" s="201"/>
      <c r="C47" s="208"/>
      <c r="D47" s="202">
        <v>10</v>
      </c>
      <c r="E47" s="213">
        <v>0</v>
      </c>
      <c r="F47" s="210"/>
    </row>
    <row r="48" spans="1:6">
      <c r="A48" s="201">
        <v>5</v>
      </c>
      <c r="B48" s="201" t="s">
        <v>101</v>
      </c>
      <c r="C48" s="204">
        <f>Planilha!L41</f>
        <v>0</v>
      </c>
      <c r="D48" s="202" t="s">
        <v>7</v>
      </c>
      <c r="E48" s="213">
        <v>0</v>
      </c>
      <c r="F48" s="210"/>
    </row>
    <row r="49" spans="1:6">
      <c r="A49" s="201"/>
      <c r="B49" s="201"/>
      <c r="C49" s="204"/>
      <c r="D49" s="217" t="s">
        <v>16</v>
      </c>
      <c r="E49" s="209">
        <v>0.1</v>
      </c>
      <c r="F49" s="211">
        <f>C48*E49</f>
        <v>0</v>
      </c>
    </row>
    <row r="50" spans="1:6">
      <c r="A50" s="201"/>
      <c r="B50" s="201"/>
      <c r="C50" s="204"/>
      <c r="D50" s="217" t="s">
        <v>35</v>
      </c>
      <c r="E50" s="209">
        <v>0.7</v>
      </c>
      <c r="F50" s="211">
        <f>C48*E50</f>
        <v>0</v>
      </c>
    </row>
    <row r="51" spans="1:6">
      <c r="A51" s="201"/>
      <c r="B51" s="201"/>
      <c r="C51" s="204"/>
      <c r="D51" s="217">
        <v>4</v>
      </c>
      <c r="E51" s="209">
        <v>0.2</v>
      </c>
      <c r="F51" s="211">
        <f>C48*E51</f>
        <v>0</v>
      </c>
    </row>
    <row r="52" spans="1:6">
      <c r="A52" s="201"/>
      <c r="B52" s="201"/>
      <c r="C52" s="204"/>
      <c r="D52" s="202">
        <v>5</v>
      </c>
      <c r="E52" s="213">
        <v>0</v>
      </c>
      <c r="F52" s="210"/>
    </row>
    <row r="53" spans="1:6">
      <c r="A53" s="201"/>
      <c r="B53" s="201"/>
      <c r="C53" s="204"/>
      <c r="D53" s="202">
        <v>6</v>
      </c>
      <c r="E53" s="213">
        <v>0</v>
      </c>
      <c r="F53" s="210"/>
    </row>
    <row r="54" spans="1:6">
      <c r="A54" s="201"/>
      <c r="B54" s="201"/>
      <c r="C54" s="204"/>
      <c r="D54" s="202">
        <v>7</v>
      </c>
      <c r="E54" s="213">
        <v>0</v>
      </c>
      <c r="F54" s="210"/>
    </row>
    <row r="55" spans="1:6">
      <c r="A55" s="201"/>
      <c r="B55" s="201"/>
      <c r="C55" s="204"/>
      <c r="D55" s="202">
        <v>8</v>
      </c>
      <c r="E55" s="213">
        <v>0</v>
      </c>
      <c r="F55" s="210"/>
    </row>
    <row r="56" spans="1:6">
      <c r="A56" s="201"/>
      <c r="B56" s="201"/>
      <c r="C56" s="204"/>
      <c r="D56" s="202">
        <v>9</v>
      </c>
      <c r="E56" s="213">
        <v>0</v>
      </c>
      <c r="F56" s="210"/>
    </row>
    <row r="57" spans="1:6">
      <c r="A57" s="201"/>
      <c r="B57" s="201"/>
      <c r="C57" s="204"/>
      <c r="D57" s="202">
        <v>10</v>
      </c>
      <c r="E57" s="213">
        <v>0</v>
      </c>
      <c r="F57" s="210"/>
    </row>
    <row r="58" spans="1:6">
      <c r="A58" s="201">
        <v>6</v>
      </c>
      <c r="B58" s="201" t="s">
        <v>123</v>
      </c>
      <c r="C58" s="206">
        <f>Planilha!L52</f>
        <v>0</v>
      </c>
      <c r="D58" s="202" t="s">
        <v>7</v>
      </c>
      <c r="E58" s="213">
        <v>0</v>
      </c>
      <c r="F58" s="210"/>
    </row>
    <row r="59" spans="1:6">
      <c r="A59" s="201"/>
      <c r="B59" s="201"/>
      <c r="C59" s="207"/>
      <c r="D59" s="202" t="s">
        <v>16</v>
      </c>
      <c r="E59" s="213">
        <v>0</v>
      </c>
      <c r="F59" s="210"/>
    </row>
    <row r="60" spans="1:6">
      <c r="A60" s="201"/>
      <c r="B60" s="201"/>
      <c r="C60" s="207"/>
      <c r="D60" s="217" t="s">
        <v>35</v>
      </c>
      <c r="E60" s="209">
        <v>0.1</v>
      </c>
      <c r="F60" s="211">
        <f>C58*E60</f>
        <v>0</v>
      </c>
    </row>
    <row r="61" spans="1:6">
      <c r="A61" s="201"/>
      <c r="B61" s="201"/>
      <c r="C61" s="207"/>
      <c r="D61" s="217">
        <v>4</v>
      </c>
      <c r="E61" s="209">
        <v>0.7</v>
      </c>
      <c r="F61" s="211">
        <f>C58*E61</f>
        <v>0</v>
      </c>
    </row>
    <row r="62" spans="1:6">
      <c r="A62" s="201"/>
      <c r="B62" s="201"/>
      <c r="C62" s="207"/>
      <c r="D62" s="217">
        <v>5</v>
      </c>
      <c r="E62" s="209">
        <v>0.2</v>
      </c>
      <c r="F62" s="211">
        <f>C58*E62</f>
        <v>0</v>
      </c>
    </row>
    <row r="63" spans="1:6">
      <c r="A63" s="201"/>
      <c r="B63" s="201"/>
      <c r="C63" s="207"/>
      <c r="D63" s="202">
        <v>6</v>
      </c>
      <c r="E63" s="213">
        <v>0</v>
      </c>
      <c r="F63" s="210"/>
    </row>
    <row r="64" spans="1:6">
      <c r="A64" s="201"/>
      <c r="B64" s="201"/>
      <c r="C64" s="207"/>
      <c r="D64" s="202">
        <v>7</v>
      </c>
      <c r="E64" s="213">
        <v>0</v>
      </c>
      <c r="F64" s="210"/>
    </row>
    <row r="65" spans="1:6">
      <c r="A65" s="201"/>
      <c r="B65" s="201"/>
      <c r="C65" s="207"/>
      <c r="D65" s="202">
        <v>8</v>
      </c>
      <c r="E65" s="213">
        <v>0</v>
      </c>
      <c r="F65" s="210"/>
    </row>
    <row r="66" spans="1:6">
      <c r="A66" s="201"/>
      <c r="B66" s="201"/>
      <c r="C66" s="207"/>
      <c r="D66" s="202">
        <v>9</v>
      </c>
      <c r="E66" s="213">
        <v>0</v>
      </c>
      <c r="F66" s="210"/>
    </row>
    <row r="67" spans="1:6">
      <c r="A67" s="201"/>
      <c r="B67" s="201"/>
      <c r="C67" s="208"/>
      <c r="D67" s="202">
        <v>10</v>
      </c>
      <c r="E67" s="213">
        <v>0</v>
      </c>
      <c r="F67" s="210"/>
    </row>
    <row r="68" spans="1:6">
      <c r="A68" s="201">
        <v>7</v>
      </c>
      <c r="B68" s="201" t="s">
        <v>139</v>
      </c>
      <c r="C68" s="204">
        <f>Planilha!L59</f>
        <v>0</v>
      </c>
      <c r="D68" s="202" t="s">
        <v>7</v>
      </c>
      <c r="E68" s="213">
        <v>0</v>
      </c>
      <c r="F68" s="210"/>
    </row>
    <row r="69" spans="1:6">
      <c r="A69" s="201"/>
      <c r="B69" s="201"/>
      <c r="C69" s="204"/>
      <c r="D69" s="217" t="s">
        <v>16</v>
      </c>
      <c r="E69" s="209">
        <v>0.1</v>
      </c>
      <c r="F69" s="211">
        <f>C68*E69</f>
        <v>0</v>
      </c>
    </row>
    <row r="70" spans="1:6">
      <c r="A70" s="201"/>
      <c r="B70" s="201"/>
      <c r="C70" s="204"/>
      <c r="D70" s="217" t="s">
        <v>35</v>
      </c>
      <c r="E70" s="209">
        <v>0.7</v>
      </c>
      <c r="F70" s="211">
        <f>C68*E70</f>
        <v>0</v>
      </c>
    </row>
    <row r="71" spans="1:6">
      <c r="A71" s="201"/>
      <c r="B71" s="201"/>
      <c r="C71" s="204"/>
      <c r="D71" s="217">
        <v>4</v>
      </c>
      <c r="E71" s="209">
        <v>0.2</v>
      </c>
      <c r="F71" s="211">
        <f>C68*E71</f>
        <v>0</v>
      </c>
    </row>
    <row r="72" spans="1:6">
      <c r="A72" s="201"/>
      <c r="B72" s="201"/>
      <c r="C72" s="204"/>
      <c r="D72" s="202">
        <v>5</v>
      </c>
      <c r="E72" s="214">
        <v>0</v>
      </c>
      <c r="F72" s="210"/>
    </row>
    <row r="73" spans="1:6">
      <c r="A73" s="201"/>
      <c r="B73" s="201"/>
      <c r="C73" s="204"/>
      <c r="D73" s="202">
        <v>6</v>
      </c>
      <c r="E73" s="213">
        <v>0</v>
      </c>
      <c r="F73" s="210"/>
    </row>
    <row r="74" spans="1:6">
      <c r="A74" s="201"/>
      <c r="B74" s="201"/>
      <c r="C74" s="204"/>
      <c r="D74" s="202">
        <v>7</v>
      </c>
      <c r="E74" s="213">
        <v>0</v>
      </c>
      <c r="F74" s="210"/>
    </row>
    <row r="75" spans="1:6">
      <c r="A75" s="201"/>
      <c r="B75" s="201"/>
      <c r="C75" s="204"/>
      <c r="D75" s="202">
        <v>8</v>
      </c>
      <c r="E75" s="213">
        <v>0</v>
      </c>
      <c r="F75" s="210"/>
    </row>
    <row r="76" spans="1:6">
      <c r="A76" s="201"/>
      <c r="B76" s="201"/>
      <c r="C76" s="204"/>
      <c r="D76" s="202">
        <v>9</v>
      </c>
      <c r="E76" s="213">
        <v>0</v>
      </c>
      <c r="F76" s="210"/>
    </row>
    <row r="77" spans="1:6">
      <c r="A77" s="201"/>
      <c r="B77" s="201"/>
      <c r="C77" s="204"/>
      <c r="D77" s="202">
        <v>10</v>
      </c>
      <c r="E77" s="213">
        <v>0</v>
      </c>
      <c r="F77" s="210"/>
    </row>
    <row r="78" spans="1:6">
      <c r="A78" s="201">
        <v>8</v>
      </c>
      <c r="B78" s="201" t="s">
        <v>160</v>
      </c>
      <c r="C78" s="204">
        <f>Planilha!L67</f>
        <v>0</v>
      </c>
      <c r="D78" s="202" t="s">
        <v>7</v>
      </c>
      <c r="E78" s="213">
        <v>0</v>
      </c>
      <c r="F78" s="210"/>
    </row>
    <row r="79" spans="1:6">
      <c r="A79" s="201"/>
      <c r="B79" s="201"/>
      <c r="C79" s="204"/>
      <c r="D79" s="217" t="s">
        <v>16</v>
      </c>
      <c r="E79" s="209">
        <v>0.1</v>
      </c>
      <c r="F79" s="211">
        <f>C78*E79</f>
        <v>0</v>
      </c>
    </row>
    <row r="80" spans="1:6">
      <c r="A80" s="201"/>
      <c r="B80" s="201"/>
      <c r="C80" s="204"/>
      <c r="D80" s="217" t="s">
        <v>35</v>
      </c>
      <c r="E80" s="209">
        <v>0.7</v>
      </c>
      <c r="F80" s="211">
        <f>C78*E80</f>
        <v>0</v>
      </c>
    </row>
    <row r="81" spans="1:6">
      <c r="A81" s="201"/>
      <c r="B81" s="201"/>
      <c r="C81" s="204"/>
      <c r="D81" s="217">
        <v>4</v>
      </c>
      <c r="E81" s="209">
        <v>0.2</v>
      </c>
      <c r="F81" s="211">
        <f>C78*E81</f>
        <v>0</v>
      </c>
    </row>
    <row r="82" spans="1:6">
      <c r="A82" s="201"/>
      <c r="B82" s="201"/>
      <c r="C82" s="204"/>
      <c r="D82" s="202">
        <v>5</v>
      </c>
      <c r="E82" s="214">
        <v>0</v>
      </c>
      <c r="F82" s="210"/>
    </row>
    <row r="83" spans="1:6">
      <c r="A83" s="201"/>
      <c r="B83" s="201"/>
      <c r="C83" s="204"/>
      <c r="D83" s="202">
        <v>6</v>
      </c>
      <c r="E83" s="213">
        <v>0</v>
      </c>
      <c r="F83" s="210"/>
    </row>
    <row r="84" spans="1:6">
      <c r="A84" s="201"/>
      <c r="B84" s="201"/>
      <c r="C84" s="204"/>
      <c r="D84" s="202">
        <v>7</v>
      </c>
      <c r="E84" s="213">
        <v>0</v>
      </c>
      <c r="F84" s="210"/>
    </row>
    <row r="85" spans="1:6">
      <c r="A85" s="201"/>
      <c r="B85" s="201"/>
      <c r="C85" s="204"/>
      <c r="D85" s="202">
        <v>8</v>
      </c>
      <c r="E85" s="213">
        <v>0</v>
      </c>
      <c r="F85" s="210"/>
    </row>
    <row r="86" spans="1:6">
      <c r="A86" s="201"/>
      <c r="B86" s="201"/>
      <c r="C86" s="204"/>
      <c r="D86" s="202">
        <v>9</v>
      </c>
      <c r="E86" s="213">
        <v>0</v>
      </c>
      <c r="F86" s="210"/>
    </row>
    <row r="87" spans="1:6">
      <c r="A87" s="201"/>
      <c r="B87" s="201"/>
      <c r="C87" s="204"/>
      <c r="D87" s="202">
        <v>10</v>
      </c>
      <c r="E87" s="213">
        <v>0</v>
      </c>
      <c r="F87" s="210"/>
    </row>
    <row r="88" spans="1:6">
      <c r="A88" s="201">
        <v>9</v>
      </c>
      <c r="B88" s="201" t="s">
        <v>165</v>
      </c>
      <c r="C88" s="204">
        <f>Planilha!L69</f>
        <v>0</v>
      </c>
      <c r="D88" s="202" t="s">
        <v>7</v>
      </c>
      <c r="E88" s="213">
        <v>0</v>
      </c>
      <c r="F88" s="210"/>
    </row>
    <row r="89" spans="1:6">
      <c r="A89" s="201"/>
      <c r="B89" s="201"/>
      <c r="C89" s="204"/>
      <c r="D89" s="217" t="s">
        <v>16</v>
      </c>
      <c r="E89" s="209">
        <v>0.1</v>
      </c>
      <c r="F89" s="211">
        <f>C88*E89</f>
        <v>0</v>
      </c>
    </row>
    <row r="90" spans="1:6">
      <c r="A90" s="201"/>
      <c r="B90" s="201"/>
      <c r="C90" s="204"/>
      <c r="D90" s="217" t="s">
        <v>35</v>
      </c>
      <c r="E90" s="209">
        <v>0.7</v>
      </c>
      <c r="F90" s="211">
        <f>C88*E90</f>
        <v>0</v>
      </c>
    </row>
    <row r="91" spans="1:6">
      <c r="A91" s="201"/>
      <c r="B91" s="201"/>
      <c r="C91" s="204"/>
      <c r="D91" s="217">
        <v>4</v>
      </c>
      <c r="E91" s="209">
        <v>0.2</v>
      </c>
      <c r="F91" s="211">
        <f>C88*E91</f>
        <v>0</v>
      </c>
    </row>
    <row r="92" spans="1:6">
      <c r="A92" s="201"/>
      <c r="B92" s="201"/>
      <c r="C92" s="204"/>
      <c r="D92" s="202">
        <v>5</v>
      </c>
      <c r="E92" s="213">
        <v>0</v>
      </c>
      <c r="F92" s="210"/>
    </row>
    <row r="93" spans="1:6">
      <c r="A93" s="201"/>
      <c r="B93" s="201"/>
      <c r="C93" s="204"/>
      <c r="D93" s="202">
        <v>6</v>
      </c>
      <c r="E93" s="213">
        <v>0</v>
      </c>
      <c r="F93" s="210"/>
    </row>
    <row r="94" spans="1:6">
      <c r="A94" s="201"/>
      <c r="B94" s="201"/>
      <c r="C94" s="204"/>
      <c r="D94" s="202">
        <v>7</v>
      </c>
      <c r="E94" s="213">
        <v>0</v>
      </c>
      <c r="F94" s="210"/>
    </row>
    <row r="95" spans="1:6">
      <c r="A95" s="201"/>
      <c r="B95" s="201"/>
      <c r="C95" s="204"/>
      <c r="D95" s="202">
        <v>8</v>
      </c>
      <c r="E95" s="213">
        <v>0</v>
      </c>
      <c r="F95" s="210"/>
    </row>
    <row r="96" spans="1:6">
      <c r="A96" s="201"/>
      <c r="B96" s="201"/>
      <c r="C96" s="204"/>
      <c r="D96" s="202">
        <v>9</v>
      </c>
      <c r="E96" s="213">
        <v>0</v>
      </c>
      <c r="F96" s="210"/>
    </row>
    <row r="97" spans="1:6">
      <c r="A97" s="201"/>
      <c r="B97" s="201"/>
      <c r="C97" s="204"/>
      <c r="D97" s="202">
        <v>10</v>
      </c>
      <c r="E97" s="213">
        <v>0</v>
      </c>
      <c r="F97" s="210"/>
    </row>
    <row r="98" spans="1:6">
      <c r="A98" s="201">
        <v>10</v>
      </c>
      <c r="B98" s="201" t="s">
        <v>179</v>
      </c>
      <c r="C98" s="204">
        <f>Planilha!L74</f>
        <v>0</v>
      </c>
      <c r="D98" s="202" t="s">
        <v>7</v>
      </c>
      <c r="E98" s="213">
        <v>0</v>
      </c>
      <c r="F98" s="210"/>
    </row>
    <row r="99" spans="1:6">
      <c r="A99" s="201"/>
      <c r="B99" s="201"/>
      <c r="C99" s="204"/>
      <c r="D99" s="217" t="s">
        <v>16</v>
      </c>
      <c r="E99" s="209">
        <v>0.1</v>
      </c>
      <c r="F99" s="211">
        <f>C98*E99</f>
        <v>0</v>
      </c>
    </row>
    <row r="100" spans="1:6">
      <c r="A100" s="201"/>
      <c r="B100" s="201"/>
      <c r="C100" s="204"/>
      <c r="D100" s="217" t="s">
        <v>35</v>
      </c>
      <c r="E100" s="209">
        <v>0.7</v>
      </c>
      <c r="F100" s="211">
        <f>C98*E100</f>
        <v>0</v>
      </c>
    </row>
    <row r="101" spans="1:6">
      <c r="A101" s="201"/>
      <c r="B101" s="201"/>
      <c r="C101" s="204"/>
      <c r="D101" s="217">
        <v>4</v>
      </c>
      <c r="E101" s="209">
        <v>0.2</v>
      </c>
      <c r="F101" s="211">
        <f>C98*E101</f>
        <v>0</v>
      </c>
    </row>
    <row r="102" spans="1:6">
      <c r="A102" s="201"/>
      <c r="B102" s="201"/>
      <c r="C102" s="204"/>
      <c r="D102" s="202">
        <v>5</v>
      </c>
      <c r="E102" s="213">
        <v>0</v>
      </c>
      <c r="F102" s="210"/>
    </row>
    <row r="103" spans="1:6">
      <c r="A103" s="201"/>
      <c r="B103" s="201"/>
      <c r="C103" s="204"/>
      <c r="D103" s="202">
        <v>6</v>
      </c>
      <c r="E103" s="213">
        <v>0</v>
      </c>
      <c r="F103" s="210"/>
    </row>
    <row r="104" spans="1:6">
      <c r="A104" s="201"/>
      <c r="B104" s="201"/>
      <c r="C104" s="204"/>
      <c r="D104" s="202">
        <v>7</v>
      </c>
      <c r="E104" s="213">
        <v>0</v>
      </c>
      <c r="F104" s="210"/>
    </row>
    <row r="105" spans="1:6">
      <c r="A105" s="201"/>
      <c r="B105" s="201"/>
      <c r="C105" s="204"/>
      <c r="D105" s="202">
        <v>8</v>
      </c>
      <c r="E105" s="213">
        <v>0</v>
      </c>
      <c r="F105" s="210"/>
    </row>
    <row r="106" spans="1:6">
      <c r="A106" s="201"/>
      <c r="B106" s="201"/>
      <c r="C106" s="204"/>
      <c r="D106" s="202">
        <v>9</v>
      </c>
      <c r="E106" s="213">
        <v>0</v>
      </c>
      <c r="F106" s="210"/>
    </row>
    <row r="107" spans="1:6">
      <c r="A107" s="201"/>
      <c r="B107" s="201"/>
      <c r="C107" s="204"/>
      <c r="D107" s="202">
        <v>10</v>
      </c>
      <c r="E107" s="213">
        <v>0</v>
      </c>
      <c r="F107" s="210"/>
    </row>
    <row r="108" spans="1:6">
      <c r="A108" s="201">
        <v>11</v>
      </c>
      <c r="B108" s="201" t="s">
        <v>185</v>
      </c>
      <c r="C108" s="204">
        <f>Planilha!L79</f>
        <v>0</v>
      </c>
      <c r="D108" s="202" t="s">
        <v>7</v>
      </c>
      <c r="E108" s="213">
        <v>0</v>
      </c>
      <c r="F108" s="210"/>
    </row>
    <row r="109" spans="1:6">
      <c r="A109" s="201"/>
      <c r="B109" s="201"/>
      <c r="C109" s="204"/>
      <c r="D109" s="202" t="s">
        <v>16</v>
      </c>
      <c r="E109" s="213">
        <v>0</v>
      </c>
      <c r="F109" s="210"/>
    </row>
    <row r="110" spans="1:6">
      <c r="A110" s="201"/>
      <c r="B110" s="201"/>
      <c r="C110" s="204"/>
      <c r="D110" s="217" t="s">
        <v>35</v>
      </c>
      <c r="E110" s="209">
        <v>0.15</v>
      </c>
      <c r="F110" s="211">
        <f>C108*E110</f>
        <v>0</v>
      </c>
    </row>
    <row r="111" spans="1:6">
      <c r="A111" s="201"/>
      <c r="B111" s="201"/>
      <c r="C111" s="204"/>
      <c r="D111" s="217">
        <v>4</v>
      </c>
      <c r="E111" s="209">
        <v>0.4</v>
      </c>
      <c r="F111" s="211">
        <f>C108*E111</f>
        <v>0</v>
      </c>
    </row>
    <row r="112" spans="1:6">
      <c r="A112" s="201"/>
      <c r="B112" s="201"/>
      <c r="C112" s="204"/>
      <c r="D112" s="217">
        <v>5</v>
      </c>
      <c r="E112" s="209">
        <v>0.45</v>
      </c>
      <c r="F112" s="211">
        <f>C108*E112</f>
        <v>0</v>
      </c>
    </row>
    <row r="113" spans="1:6">
      <c r="A113" s="201"/>
      <c r="B113" s="201"/>
      <c r="C113" s="204"/>
      <c r="D113" s="202">
        <v>6</v>
      </c>
      <c r="E113" s="213">
        <v>0</v>
      </c>
      <c r="F113" s="210"/>
    </row>
    <row r="114" spans="1:6">
      <c r="A114" s="201"/>
      <c r="B114" s="201"/>
      <c r="C114" s="204"/>
      <c r="D114" s="202">
        <v>7</v>
      </c>
      <c r="E114" s="213">
        <v>0</v>
      </c>
      <c r="F114" s="210"/>
    </row>
    <row r="115" spans="1:6">
      <c r="A115" s="201"/>
      <c r="B115" s="201"/>
      <c r="C115" s="204"/>
      <c r="D115" s="202">
        <v>8</v>
      </c>
      <c r="E115" s="213">
        <v>0</v>
      </c>
      <c r="F115" s="210"/>
    </row>
    <row r="116" spans="1:6">
      <c r="A116" s="201"/>
      <c r="B116" s="201"/>
      <c r="C116" s="204"/>
      <c r="D116" s="202">
        <v>9</v>
      </c>
      <c r="E116" s="213">
        <v>0</v>
      </c>
      <c r="F116" s="210"/>
    </row>
    <row r="117" spans="1:6">
      <c r="A117" s="201"/>
      <c r="B117" s="201"/>
      <c r="C117" s="204"/>
      <c r="D117" s="202">
        <v>10</v>
      </c>
      <c r="E117" s="213">
        <v>0</v>
      </c>
      <c r="F117" s="210"/>
    </row>
    <row r="118" spans="1:6">
      <c r="A118" s="201">
        <v>12</v>
      </c>
      <c r="B118" s="201" t="s">
        <v>190</v>
      </c>
      <c r="C118" s="204">
        <f>Planilha!L81</f>
        <v>0</v>
      </c>
      <c r="D118" s="202" t="s">
        <v>7</v>
      </c>
      <c r="E118" s="213">
        <v>0</v>
      </c>
      <c r="F118" s="210"/>
    </row>
    <row r="119" spans="1:6">
      <c r="A119" s="201"/>
      <c r="B119" s="201"/>
      <c r="C119" s="204"/>
      <c r="D119" s="202" t="s">
        <v>16</v>
      </c>
      <c r="E119" s="213">
        <v>0</v>
      </c>
      <c r="F119" s="210"/>
    </row>
    <row r="120" spans="1:6">
      <c r="A120" s="201"/>
      <c r="B120" s="201"/>
      <c r="C120" s="204"/>
      <c r="D120" s="217" t="s">
        <v>35</v>
      </c>
      <c r="E120" s="209">
        <v>0.15</v>
      </c>
      <c r="F120" s="211">
        <f>C118*E120</f>
        <v>0</v>
      </c>
    </row>
    <row r="121" spans="1:6">
      <c r="A121" s="201"/>
      <c r="B121" s="201"/>
      <c r="C121" s="204"/>
      <c r="D121" s="217">
        <v>4</v>
      </c>
      <c r="E121" s="209">
        <v>0.4</v>
      </c>
      <c r="F121" s="211">
        <f>C118*E121</f>
        <v>0</v>
      </c>
    </row>
    <row r="122" spans="1:6">
      <c r="A122" s="201"/>
      <c r="B122" s="201"/>
      <c r="C122" s="204"/>
      <c r="D122" s="217">
        <v>5</v>
      </c>
      <c r="E122" s="209">
        <v>0.45</v>
      </c>
      <c r="F122" s="211">
        <f>C118*E122</f>
        <v>0</v>
      </c>
    </row>
    <row r="123" spans="1:6">
      <c r="A123" s="201"/>
      <c r="B123" s="201"/>
      <c r="C123" s="204"/>
      <c r="D123" s="202">
        <v>6</v>
      </c>
      <c r="E123" s="213">
        <v>0</v>
      </c>
      <c r="F123" s="210"/>
    </row>
    <row r="124" spans="1:6">
      <c r="A124" s="201"/>
      <c r="B124" s="201"/>
      <c r="C124" s="204"/>
      <c r="D124" s="202">
        <v>7</v>
      </c>
      <c r="E124" s="213">
        <v>0</v>
      </c>
      <c r="F124" s="210"/>
    </row>
    <row r="125" spans="1:6">
      <c r="A125" s="201"/>
      <c r="B125" s="201"/>
      <c r="C125" s="204"/>
      <c r="D125" s="202">
        <v>8</v>
      </c>
      <c r="E125" s="213">
        <v>0</v>
      </c>
      <c r="F125" s="210"/>
    </row>
    <row r="126" spans="1:6">
      <c r="A126" s="201"/>
      <c r="B126" s="201"/>
      <c r="C126" s="204"/>
      <c r="D126" s="202">
        <v>9</v>
      </c>
      <c r="E126" s="213">
        <v>0</v>
      </c>
      <c r="F126" s="210"/>
    </row>
    <row r="127" spans="1:6">
      <c r="A127" s="201"/>
      <c r="B127" s="201"/>
      <c r="C127" s="204"/>
      <c r="D127" s="202">
        <v>10</v>
      </c>
      <c r="E127" s="213">
        <v>0</v>
      </c>
      <c r="F127" s="210"/>
    </row>
    <row r="128" spans="1:6">
      <c r="A128" s="201">
        <v>13</v>
      </c>
      <c r="B128" s="201" t="s">
        <v>210</v>
      </c>
      <c r="C128" s="204">
        <f>Planilha!L88</f>
        <v>0</v>
      </c>
      <c r="D128" s="202" t="s">
        <v>7</v>
      </c>
      <c r="E128" s="213">
        <v>0</v>
      </c>
      <c r="F128" s="210"/>
    </row>
    <row r="129" spans="1:6">
      <c r="A129" s="201"/>
      <c r="B129" s="201"/>
      <c r="C129" s="204"/>
      <c r="D129" s="202" t="s">
        <v>16</v>
      </c>
      <c r="E129" s="213">
        <v>0</v>
      </c>
      <c r="F129" s="210"/>
    </row>
    <row r="130" spans="1:6">
      <c r="A130" s="201"/>
      <c r="B130" s="201"/>
      <c r="C130" s="204"/>
      <c r="D130" s="217" t="s">
        <v>35</v>
      </c>
      <c r="E130" s="209">
        <v>0.15</v>
      </c>
      <c r="F130" s="211">
        <f>C128*E130</f>
        <v>0</v>
      </c>
    </row>
    <row r="131" spans="1:6">
      <c r="A131" s="201"/>
      <c r="B131" s="201"/>
      <c r="C131" s="204"/>
      <c r="D131" s="217">
        <v>4</v>
      </c>
      <c r="E131" s="209">
        <v>0.4</v>
      </c>
      <c r="F131" s="211">
        <f>C128*E131</f>
        <v>0</v>
      </c>
    </row>
    <row r="132" spans="1:6">
      <c r="A132" s="201"/>
      <c r="B132" s="201"/>
      <c r="C132" s="204"/>
      <c r="D132" s="217">
        <v>5</v>
      </c>
      <c r="E132" s="209">
        <v>0.45</v>
      </c>
      <c r="F132" s="211">
        <f>C128*E132</f>
        <v>0</v>
      </c>
    </row>
    <row r="133" spans="1:6">
      <c r="A133" s="201"/>
      <c r="B133" s="201"/>
      <c r="C133" s="204"/>
      <c r="D133" s="202">
        <v>6</v>
      </c>
      <c r="E133" s="213">
        <v>0</v>
      </c>
      <c r="F133" s="210"/>
    </row>
    <row r="134" spans="1:6">
      <c r="A134" s="201"/>
      <c r="B134" s="201"/>
      <c r="C134" s="204"/>
      <c r="D134" s="202">
        <v>7</v>
      </c>
      <c r="E134" s="213">
        <v>0</v>
      </c>
      <c r="F134" s="210"/>
    </row>
    <row r="135" spans="1:6">
      <c r="A135" s="201"/>
      <c r="B135" s="201"/>
      <c r="C135" s="204"/>
      <c r="D135" s="202">
        <v>8</v>
      </c>
      <c r="E135" s="213">
        <v>0</v>
      </c>
      <c r="F135" s="210"/>
    </row>
    <row r="136" spans="1:6">
      <c r="A136" s="201"/>
      <c r="B136" s="201"/>
      <c r="C136" s="204"/>
      <c r="D136" s="202">
        <v>9</v>
      </c>
      <c r="E136" s="213">
        <v>0</v>
      </c>
      <c r="F136" s="210"/>
    </row>
    <row r="137" spans="1:6">
      <c r="A137" s="201"/>
      <c r="B137" s="201"/>
      <c r="C137" s="204"/>
      <c r="D137" s="202">
        <v>10</v>
      </c>
      <c r="E137" s="213">
        <v>0</v>
      </c>
      <c r="F137" s="210"/>
    </row>
    <row r="138" spans="1:6">
      <c r="A138" s="201">
        <v>14</v>
      </c>
      <c r="B138" s="201" t="s">
        <v>221</v>
      </c>
      <c r="C138" s="204">
        <f>Planilha!L92</f>
        <v>0</v>
      </c>
      <c r="D138" s="202" t="s">
        <v>7</v>
      </c>
      <c r="E138" s="213">
        <v>0</v>
      </c>
      <c r="F138" s="210"/>
    </row>
    <row r="139" spans="1:6">
      <c r="A139" s="201"/>
      <c r="B139" s="201"/>
      <c r="C139" s="204"/>
      <c r="D139" s="202" t="s">
        <v>16</v>
      </c>
      <c r="E139" s="213">
        <v>0</v>
      </c>
      <c r="F139" s="210"/>
    </row>
    <row r="140" spans="1:6">
      <c r="A140" s="201"/>
      <c r="B140" s="201"/>
      <c r="C140" s="204"/>
      <c r="D140" s="202" t="s">
        <v>35</v>
      </c>
      <c r="E140" s="213">
        <v>0</v>
      </c>
      <c r="F140" s="210"/>
    </row>
    <row r="141" spans="1:6">
      <c r="A141" s="201"/>
      <c r="B141" s="201"/>
      <c r="C141" s="204"/>
      <c r="D141" s="202">
        <v>4</v>
      </c>
      <c r="E141" s="213">
        <v>0</v>
      </c>
      <c r="F141" s="210"/>
    </row>
    <row r="142" spans="1:6">
      <c r="A142" s="201"/>
      <c r="B142" s="201"/>
      <c r="C142" s="204"/>
      <c r="D142" s="217">
        <v>5</v>
      </c>
      <c r="E142" s="209">
        <v>0.1</v>
      </c>
      <c r="F142" s="211">
        <f>C138*E142</f>
        <v>0</v>
      </c>
    </row>
    <row r="143" spans="1:6">
      <c r="A143" s="201"/>
      <c r="B143" s="201"/>
      <c r="C143" s="204"/>
      <c r="D143" s="217">
        <v>6</v>
      </c>
      <c r="E143" s="209">
        <v>0.4</v>
      </c>
      <c r="F143" s="211">
        <f>C138*E143</f>
        <v>0</v>
      </c>
    </row>
    <row r="144" spans="1:6">
      <c r="A144" s="201"/>
      <c r="B144" s="201"/>
      <c r="C144" s="204"/>
      <c r="D144" s="217">
        <v>7</v>
      </c>
      <c r="E144" s="209">
        <v>0.3</v>
      </c>
      <c r="F144" s="211">
        <f>C138*E144</f>
        <v>0</v>
      </c>
    </row>
    <row r="145" spans="1:6">
      <c r="A145" s="201"/>
      <c r="B145" s="201"/>
      <c r="C145" s="204"/>
      <c r="D145" s="217">
        <v>8</v>
      </c>
      <c r="E145" s="209">
        <v>0.2</v>
      </c>
      <c r="F145" s="211">
        <f>C138*E145</f>
        <v>0</v>
      </c>
    </row>
    <row r="146" spans="1:6">
      <c r="A146" s="201"/>
      <c r="B146" s="201"/>
      <c r="C146" s="204"/>
      <c r="D146" s="202">
        <v>9</v>
      </c>
      <c r="E146" s="213">
        <v>0</v>
      </c>
      <c r="F146" s="210"/>
    </row>
    <row r="147" spans="1:6">
      <c r="A147" s="201"/>
      <c r="B147" s="201"/>
      <c r="C147" s="204"/>
      <c r="D147" s="202">
        <v>10</v>
      </c>
      <c r="E147" s="213">
        <v>0</v>
      </c>
      <c r="F147" s="210"/>
    </row>
    <row r="148" spans="1:6">
      <c r="A148" s="201">
        <v>15</v>
      </c>
      <c r="B148" s="201" t="s">
        <v>235</v>
      </c>
      <c r="C148" s="204">
        <f>Planilha!L99</f>
        <v>0</v>
      </c>
      <c r="D148" s="202" t="s">
        <v>7</v>
      </c>
      <c r="E148" s="213">
        <v>0</v>
      </c>
      <c r="F148" s="210"/>
    </row>
    <row r="149" spans="1:6">
      <c r="A149" s="201"/>
      <c r="B149" s="201"/>
      <c r="C149" s="204"/>
      <c r="D149" s="202" t="s">
        <v>16</v>
      </c>
      <c r="E149" s="213">
        <v>0</v>
      </c>
      <c r="F149" s="210"/>
    </row>
    <row r="150" spans="1:6">
      <c r="A150" s="201"/>
      <c r="B150" s="201"/>
      <c r="C150" s="204"/>
      <c r="D150" s="202" t="s">
        <v>35</v>
      </c>
      <c r="E150" s="213">
        <v>0</v>
      </c>
      <c r="F150" s="210"/>
    </row>
    <row r="151" spans="1:6">
      <c r="A151" s="201"/>
      <c r="B151" s="201"/>
      <c r="C151" s="204"/>
      <c r="D151" s="202">
        <v>4</v>
      </c>
      <c r="E151" s="213">
        <v>0</v>
      </c>
      <c r="F151" s="210"/>
    </row>
    <row r="152" spans="1:6">
      <c r="A152" s="201"/>
      <c r="B152" s="201"/>
      <c r="C152" s="204"/>
      <c r="D152" s="217">
        <v>5</v>
      </c>
      <c r="E152" s="209">
        <v>0.1</v>
      </c>
      <c r="F152" s="211">
        <f>C148*E152</f>
        <v>0</v>
      </c>
    </row>
    <row r="153" spans="1:6">
      <c r="A153" s="201"/>
      <c r="B153" s="201"/>
      <c r="C153" s="204"/>
      <c r="D153" s="217">
        <v>6</v>
      </c>
      <c r="E153" s="209">
        <v>0.4</v>
      </c>
      <c r="F153" s="211">
        <f>C148*E153</f>
        <v>0</v>
      </c>
    </row>
    <row r="154" spans="1:6">
      <c r="A154" s="201"/>
      <c r="B154" s="201"/>
      <c r="C154" s="204"/>
      <c r="D154" s="217">
        <v>7</v>
      </c>
      <c r="E154" s="209">
        <v>0.3</v>
      </c>
      <c r="F154" s="211">
        <f>C148*E154</f>
        <v>0</v>
      </c>
    </row>
    <row r="155" spans="1:6">
      <c r="A155" s="201"/>
      <c r="B155" s="201"/>
      <c r="C155" s="204"/>
      <c r="D155" s="217">
        <v>8</v>
      </c>
      <c r="E155" s="209">
        <v>0.2</v>
      </c>
      <c r="F155" s="211">
        <f>C148*E155</f>
        <v>0</v>
      </c>
    </row>
    <row r="156" spans="1:6">
      <c r="A156" s="201"/>
      <c r="B156" s="201"/>
      <c r="C156" s="204"/>
      <c r="D156" s="202">
        <v>9</v>
      </c>
      <c r="E156" s="213">
        <v>0</v>
      </c>
      <c r="F156" s="210"/>
    </row>
    <row r="157" spans="1:6">
      <c r="A157" s="201"/>
      <c r="B157" s="201"/>
      <c r="C157" s="204"/>
      <c r="D157" s="202">
        <v>10</v>
      </c>
      <c r="E157" s="213">
        <v>0</v>
      </c>
      <c r="F157" s="210"/>
    </row>
    <row r="158" spans="1:6">
      <c r="A158" s="201">
        <v>16</v>
      </c>
      <c r="B158" s="201" t="s">
        <v>248</v>
      </c>
      <c r="C158" s="204">
        <f>Planilha!L104</f>
        <v>0</v>
      </c>
      <c r="D158" s="202" t="s">
        <v>7</v>
      </c>
      <c r="E158" s="213">
        <v>0</v>
      </c>
      <c r="F158" s="210"/>
    </row>
    <row r="159" spans="1:6">
      <c r="A159" s="201"/>
      <c r="B159" s="201"/>
      <c r="C159" s="204"/>
      <c r="D159" s="202" t="s">
        <v>16</v>
      </c>
      <c r="E159" s="213">
        <v>0</v>
      </c>
      <c r="F159" s="210"/>
    </row>
    <row r="160" spans="1:6">
      <c r="A160" s="201"/>
      <c r="B160" s="201"/>
      <c r="C160" s="204"/>
      <c r="D160" s="202" t="s">
        <v>35</v>
      </c>
      <c r="E160" s="213">
        <v>0</v>
      </c>
      <c r="F160" s="210"/>
    </row>
    <row r="161" spans="1:6">
      <c r="A161" s="201"/>
      <c r="B161" s="201"/>
      <c r="C161" s="204"/>
      <c r="D161" s="202">
        <v>4</v>
      </c>
      <c r="E161" s="213">
        <v>0</v>
      </c>
      <c r="F161" s="210"/>
    </row>
    <row r="162" spans="1:6">
      <c r="A162" s="201"/>
      <c r="B162" s="201"/>
      <c r="C162" s="204"/>
      <c r="D162" s="217">
        <v>5</v>
      </c>
      <c r="E162" s="209">
        <v>0.1</v>
      </c>
      <c r="F162" s="211">
        <f>C158*E162</f>
        <v>0</v>
      </c>
    </row>
    <row r="163" spans="1:6">
      <c r="A163" s="201"/>
      <c r="B163" s="201"/>
      <c r="C163" s="204"/>
      <c r="D163" s="217">
        <v>6</v>
      </c>
      <c r="E163" s="209">
        <v>0.4</v>
      </c>
      <c r="F163" s="211">
        <f>C158*E163</f>
        <v>0</v>
      </c>
    </row>
    <row r="164" spans="1:6">
      <c r="A164" s="201"/>
      <c r="B164" s="201"/>
      <c r="C164" s="204"/>
      <c r="D164" s="217">
        <v>7</v>
      </c>
      <c r="E164" s="209">
        <v>0.3</v>
      </c>
      <c r="F164" s="211">
        <f>C158*E164</f>
        <v>0</v>
      </c>
    </row>
    <row r="165" spans="1:6">
      <c r="A165" s="201"/>
      <c r="B165" s="201"/>
      <c r="C165" s="204"/>
      <c r="D165" s="217">
        <v>8</v>
      </c>
      <c r="E165" s="209">
        <v>0.2</v>
      </c>
      <c r="F165" s="211">
        <f>C158*E165</f>
        <v>0</v>
      </c>
    </row>
    <row r="166" spans="1:6">
      <c r="A166" s="201"/>
      <c r="B166" s="201"/>
      <c r="C166" s="204"/>
      <c r="D166" s="202">
        <v>9</v>
      </c>
      <c r="E166" s="213">
        <v>0</v>
      </c>
      <c r="F166" s="210"/>
    </row>
    <row r="167" spans="1:6">
      <c r="A167" s="201"/>
      <c r="B167" s="201"/>
      <c r="C167" s="204"/>
      <c r="D167" s="202">
        <v>10</v>
      </c>
      <c r="E167" s="213">
        <v>0</v>
      </c>
      <c r="F167" s="210"/>
    </row>
    <row r="168" spans="1:6">
      <c r="A168" s="201">
        <v>17</v>
      </c>
      <c r="B168" s="201" t="s">
        <v>266</v>
      </c>
      <c r="C168" s="204">
        <f>Planilha!L112</f>
        <v>0</v>
      </c>
      <c r="D168" s="202" t="s">
        <v>7</v>
      </c>
      <c r="E168" s="213">
        <v>0</v>
      </c>
      <c r="F168" s="210"/>
    </row>
    <row r="169" spans="1:6">
      <c r="A169" s="201"/>
      <c r="B169" s="201"/>
      <c r="C169" s="204"/>
      <c r="D169" s="202" t="s">
        <v>16</v>
      </c>
      <c r="E169" s="213">
        <v>0</v>
      </c>
      <c r="F169" s="210"/>
    </row>
    <row r="170" spans="1:6">
      <c r="A170" s="201"/>
      <c r="B170" s="201"/>
      <c r="C170" s="204"/>
      <c r="D170" s="202" t="s">
        <v>35</v>
      </c>
      <c r="E170" s="213">
        <v>0</v>
      </c>
      <c r="F170" s="210"/>
    </row>
    <row r="171" spans="1:6">
      <c r="A171" s="201"/>
      <c r="B171" s="201"/>
      <c r="C171" s="204"/>
      <c r="D171" s="202">
        <v>4</v>
      </c>
      <c r="E171" s="213">
        <v>0</v>
      </c>
      <c r="F171" s="210"/>
    </row>
    <row r="172" spans="1:6">
      <c r="A172" s="201"/>
      <c r="B172" s="201"/>
      <c r="C172" s="204"/>
      <c r="D172" s="217">
        <v>5</v>
      </c>
      <c r="E172" s="209">
        <v>0.1</v>
      </c>
      <c r="F172" s="211">
        <f>C168*E172</f>
        <v>0</v>
      </c>
    </row>
    <row r="173" spans="1:6">
      <c r="A173" s="201"/>
      <c r="B173" s="201"/>
      <c r="C173" s="204"/>
      <c r="D173" s="217">
        <v>6</v>
      </c>
      <c r="E173" s="209">
        <v>0.4</v>
      </c>
      <c r="F173" s="211">
        <f>C168*E173</f>
        <v>0</v>
      </c>
    </row>
    <row r="174" spans="1:6">
      <c r="A174" s="201"/>
      <c r="B174" s="201"/>
      <c r="C174" s="204"/>
      <c r="D174" s="217">
        <v>7</v>
      </c>
      <c r="E174" s="209">
        <v>0.3</v>
      </c>
      <c r="F174" s="211">
        <f>C168*E174</f>
        <v>0</v>
      </c>
    </row>
    <row r="175" spans="1:6">
      <c r="A175" s="201"/>
      <c r="B175" s="201"/>
      <c r="C175" s="204"/>
      <c r="D175" s="217">
        <v>8</v>
      </c>
      <c r="E175" s="209">
        <v>0.2</v>
      </c>
      <c r="F175" s="211">
        <f>C168*E175</f>
        <v>0</v>
      </c>
    </row>
    <row r="176" spans="1:6">
      <c r="A176" s="201"/>
      <c r="B176" s="201"/>
      <c r="C176" s="204"/>
      <c r="D176" s="202">
        <v>9</v>
      </c>
      <c r="E176" s="213">
        <v>0</v>
      </c>
      <c r="F176" s="210"/>
    </row>
    <row r="177" spans="1:6">
      <c r="A177" s="201"/>
      <c r="B177" s="201"/>
      <c r="C177" s="204"/>
      <c r="D177" s="202">
        <v>10</v>
      </c>
      <c r="E177" s="213">
        <v>0</v>
      </c>
      <c r="F177" s="210"/>
    </row>
    <row r="178" spans="1:6">
      <c r="A178" s="201">
        <v>18</v>
      </c>
      <c r="B178" s="201" t="s">
        <v>318</v>
      </c>
      <c r="C178" s="204">
        <f>Planilha!L130</f>
        <v>0</v>
      </c>
      <c r="D178" s="202" t="s">
        <v>7</v>
      </c>
      <c r="E178" s="213">
        <v>0</v>
      </c>
      <c r="F178" s="210"/>
    </row>
    <row r="179" spans="1:6">
      <c r="A179" s="201"/>
      <c r="B179" s="201"/>
      <c r="C179" s="204"/>
      <c r="D179" s="202" t="s">
        <v>16</v>
      </c>
      <c r="E179" s="213">
        <v>0</v>
      </c>
      <c r="F179" s="210"/>
    </row>
    <row r="180" spans="1:6">
      <c r="A180" s="201"/>
      <c r="B180" s="201"/>
      <c r="C180" s="204"/>
      <c r="D180" s="202" t="s">
        <v>35</v>
      </c>
      <c r="E180" s="213">
        <v>0</v>
      </c>
      <c r="F180" s="210"/>
    </row>
    <row r="181" spans="1:6">
      <c r="A181" s="201"/>
      <c r="B181" s="201"/>
      <c r="C181" s="204"/>
      <c r="D181" s="202">
        <v>4</v>
      </c>
      <c r="E181" s="213">
        <v>0</v>
      </c>
      <c r="F181" s="210"/>
    </row>
    <row r="182" spans="1:6">
      <c r="A182" s="201"/>
      <c r="B182" s="201"/>
      <c r="C182" s="204"/>
      <c r="D182" s="217">
        <v>5</v>
      </c>
      <c r="E182" s="209">
        <v>0.1</v>
      </c>
      <c r="F182" s="211">
        <f>C178*E182</f>
        <v>0</v>
      </c>
    </row>
    <row r="183" spans="1:6">
      <c r="A183" s="201"/>
      <c r="B183" s="201"/>
      <c r="C183" s="204"/>
      <c r="D183" s="217">
        <v>6</v>
      </c>
      <c r="E183" s="209">
        <v>0.4</v>
      </c>
      <c r="F183" s="211">
        <f>C178*E183</f>
        <v>0</v>
      </c>
    </row>
    <row r="184" spans="1:6">
      <c r="A184" s="201"/>
      <c r="B184" s="201"/>
      <c r="C184" s="204"/>
      <c r="D184" s="217">
        <v>7</v>
      </c>
      <c r="E184" s="209">
        <v>0.3</v>
      </c>
      <c r="F184" s="211">
        <f>C178*E184</f>
        <v>0</v>
      </c>
    </row>
    <row r="185" spans="1:6">
      <c r="A185" s="201"/>
      <c r="B185" s="201"/>
      <c r="C185" s="204"/>
      <c r="D185" s="217">
        <v>8</v>
      </c>
      <c r="E185" s="209">
        <v>0.2</v>
      </c>
      <c r="F185" s="211">
        <f>C178*E185</f>
        <v>0</v>
      </c>
    </row>
    <row r="186" spans="1:6">
      <c r="A186" s="201"/>
      <c r="B186" s="201"/>
      <c r="C186" s="204"/>
      <c r="D186" s="202">
        <v>9</v>
      </c>
      <c r="E186" s="213">
        <v>0</v>
      </c>
      <c r="F186" s="210"/>
    </row>
    <row r="187" spans="1:6">
      <c r="A187" s="201"/>
      <c r="B187" s="201"/>
      <c r="C187" s="204"/>
      <c r="D187" s="202">
        <v>10</v>
      </c>
      <c r="E187" s="213">
        <v>0</v>
      </c>
      <c r="F187" s="210"/>
    </row>
    <row r="188" spans="1:6">
      <c r="A188" s="201">
        <v>19</v>
      </c>
      <c r="B188" s="201" t="s">
        <v>325</v>
      </c>
      <c r="C188" s="204">
        <f>Planilha!L133</f>
        <v>0</v>
      </c>
      <c r="D188" s="202" t="s">
        <v>7</v>
      </c>
      <c r="E188" s="213">
        <v>0</v>
      </c>
      <c r="F188" s="210"/>
    </row>
    <row r="189" spans="1:6">
      <c r="A189" s="201"/>
      <c r="B189" s="201"/>
      <c r="C189" s="204"/>
      <c r="D189" s="202" t="s">
        <v>16</v>
      </c>
      <c r="E189" s="213">
        <v>0</v>
      </c>
      <c r="F189" s="210"/>
    </row>
    <row r="190" spans="1:6">
      <c r="A190" s="201"/>
      <c r="B190" s="201"/>
      <c r="C190" s="204"/>
      <c r="D190" s="202" t="s">
        <v>35</v>
      </c>
      <c r="E190" s="213">
        <v>0</v>
      </c>
      <c r="F190" s="210"/>
    </row>
    <row r="191" spans="1:6">
      <c r="A191" s="201"/>
      <c r="B191" s="201"/>
      <c r="C191" s="204"/>
      <c r="D191" s="202">
        <v>4</v>
      </c>
      <c r="E191" s="213">
        <v>0</v>
      </c>
      <c r="F191" s="210"/>
    </row>
    <row r="192" spans="1:6">
      <c r="A192" s="201"/>
      <c r="B192" s="201"/>
      <c r="C192" s="204"/>
      <c r="D192" s="217">
        <v>5</v>
      </c>
      <c r="E192" s="209">
        <v>0.1</v>
      </c>
      <c r="F192" s="211">
        <f>C188*E192</f>
        <v>0</v>
      </c>
    </row>
    <row r="193" spans="1:6">
      <c r="A193" s="201"/>
      <c r="B193" s="201"/>
      <c r="C193" s="204"/>
      <c r="D193" s="217">
        <v>6</v>
      </c>
      <c r="E193" s="209">
        <v>0.4</v>
      </c>
      <c r="F193" s="211">
        <f>C188*E193</f>
        <v>0</v>
      </c>
    </row>
    <row r="194" spans="1:6">
      <c r="A194" s="201"/>
      <c r="B194" s="201"/>
      <c r="C194" s="204"/>
      <c r="D194" s="217">
        <v>7</v>
      </c>
      <c r="E194" s="209">
        <v>0.3</v>
      </c>
      <c r="F194" s="211">
        <f>C188*E194</f>
        <v>0</v>
      </c>
    </row>
    <row r="195" spans="1:6">
      <c r="A195" s="201"/>
      <c r="B195" s="201"/>
      <c r="C195" s="204"/>
      <c r="D195" s="217">
        <v>8</v>
      </c>
      <c r="E195" s="209">
        <v>0.2</v>
      </c>
      <c r="F195" s="211">
        <f>C188*E195</f>
        <v>0</v>
      </c>
    </row>
    <row r="196" spans="1:6">
      <c r="A196" s="201"/>
      <c r="B196" s="201"/>
      <c r="C196" s="204"/>
      <c r="D196" s="202">
        <v>9</v>
      </c>
      <c r="E196" s="213">
        <v>0</v>
      </c>
      <c r="F196" s="210"/>
    </row>
    <row r="197" spans="1:6">
      <c r="A197" s="201"/>
      <c r="B197" s="201"/>
      <c r="C197" s="204"/>
      <c r="D197" s="202">
        <v>10</v>
      </c>
      <c r="E197" s="213">
        <v>0</v>
      </c>
      <c r="F197" s="210"/>
    </row>
    <row r="198" spans="1:6">
      <c r="A198" s="201">
        <v>20</v>
      </c>
      <c r="B198" s="201" t="s">
        <v>365</v>
      </c>
      <c r="C198" s="204">
        <f>Planilha!L147</f>
        <v>0</v>
      </c>
      <c r="D198" s="202" t="s">
        <v>7</v>
      </c>
      <c r="E198" s="213">
        <v>0</v>
      </c>
      <c r="F198" s="210"/>
    </row>
    <row r="199" spans="1:6">
      <c r="A199" s="201"/>
      <c r="B199" s="201"/>
      <c r="C199" s="204"/>
      <c r="D199" s="202" t="s">
        <v>16</v>
      </c>
      <c r="E199" s="213">
        <v>0</v>
      </c>
      <c r="F199" s="210"/>
    </row>
    <row r="200" spans="1:6">
      <c r="A200" s="201"/>
      <c r="B200" s="201"/>
      <c r="C200" s="204"/>
      <c r="D200" s="217" t="s">
        <v>35</v>
      </c>
      <c r="E200" s="209">
        <v>0.25</v>
      </c>
      <c r="F200" s="211">
        <f>C198*E200</f>
        <v>0</v>
      </c>
    </row>
    <row r="201" spans="1:6">
      <c r="A201" s="201"/>
      <c r="B201" s="201"/>
      <c r="C201" s="204"/>
      <c r="D201" s="217">
        <v>4</v>
      </c>
      <c r="E201" s="209">
        <v>0.35</v>
      </c>
      <c r="F201" s="211">
        <f>C198*E201</f>
        <v>0</v>
      </c>
    </row>
    <row r="202" spans="1:6">
      <c r="A202" s="201"/>
      <c r="B202" s="201"/>
      <c r="C202" s="204"/>
      <c r="D202" s="217">
        <v>5</v>
      </c>
      <c r="E202" s="209">
        <v>0.25</v>
      </c>
      <c r="F202" s="211">
        <f>C198*E202</f>
        <v>0</v>
      </c>
    </row>
    <row r="203" spans="1:6">
      <c r="A203" s="201"/>
      <c r="B203" s="201"/>
      <c r="C203" s="204"/>
      <c r="D203" s="217">
        <v>6</v>
      </c>
      <c r="E203" s="209">
        <v>0.15</v>
      </c>
      <c r="F203" s="211">
        <f>C198*E203</f>
        <v>0</v>
      </c>
    </row>
    <row r="204" spans="1:6">
      <c r="A204" s="201"/>
      <c r="B204" s="201"/>
      <c r="C204" s="204"/>
      <c r="D204" s="202">
        <v>7</v>
      </c>
      <c r="E204" s="213">
        <v>0</v>
      </c>
      <c r="F204" s="210"/>
    </row>
    <row r="205" spans="1:6">
      <c r="A205" s="201"/>
      <c r="B205" s="201"/>
      <c r="C205" s="204"/>
      <c r="D205" s="202">
        <v>8</v>
      </c>
      <c r="E205" s="213">
        <v>0</v>
      </c>
      <c r="F205" s="210"/>
    </row>
    <row r="206" spans="1:6">
      <c r="A206" s="201"/>
      <c r="B206" s="201"/>
      <c r="C206" s="204"/>
      <c r="D206" s="202">
        <v>9</v>
      </c>
      <c r="E206" s="213">
        <v>0</v>
      </c>
      <c r="F206" s="210"/>
    </row>
    <row r="207" spans="1:6">
      <c r="A207" s="201"/>
      <c r="B207" s="201"/>
      <c r="C207" s="204"/>
      <c r="D207" s="202">
        <v>10</v>
      </c>
      <c r="E207" s="213">
        <v>0</v>
      </c>
      <c r="F207" s="210"/>
    </row>
    <row r="208" spans="1:6">
      <c r="A208" s="201">
        <v>21</v>
      </c>
      <c r="B208" s="201" t="s">
        <v>384</v>
      </c>
      <c r="C208" s="204">
        <f>Planilha!L154</f>
        <v>0</v>
      </c>
      <c r="D208" s="202" t="s">
        <v>7</v>
      </c>
      <c r="E208" s="213">
        <v>0</v>
      </c>
      <c r="F208" s="210"/>
    </row>
    <row r="209" spans="1:6">
      <c r="A209" s="201"/>
      <c r="B209" s="201"/>
      <c r="C209" s="204"/>
      <c r="D209" s="202" t="s">
        <v>16</v>
      </c>
      <c r="E209" s="213">
        <v>0</v>
      </c>
      <c r="F209" s="210"/>
    </row>
    <row r="210" spans="1:6">
      <c r="A210" s="201"/>
      <c r="B210" s="201"/>
      <c r="C210" s="204"/>
      <c r="D210" s="217" t="s">
        <v>35</v>
      </c>
      <c r="E210" s="209">
        <v>1</v>
      </c>
      <c r="F210" s="211">
        <f>C208*E210</f>
        <v>0</v>
      </c>
    </row>
    <row r="211" spans="1:6">
      <c r="A211" s="201"/>
      <c r="B211" s="201"/>
      <c r="C211" s="204"/>
      <c r="D211" s="202">
        <v>4</v>
      </c>
      <c r="E211" s="213">
        <v>0</v>
      </c>
      <c r="F211" s="210"/>
    </row>
    <row r="212" spans="1:6">
      <c r="A212" s="201"/>
      <c r="B212" s="201"/>
      <c r="C212" s="204"/>
      <c r="D212" s="202">
        <v>5</v>
      </c>
      <c r="E212" s="213">
        <v>0</v>
      </c>
      <c r="F212" s="210"/>
    </row>
    <row r="213" spans="1:6">
      <c r="A213" s="201"/>
      <c r="B213" s="201"/>
      <c r="C213" s="204"/>
      <c r="D213" s="202">
        <v>6</v>
      </c>
      <c r="E213" s="213">
        <v>0</v>
      </c>
      <c r="F213" s="210"/>
    </row>
    <row r="214" spans="1:6">
      <c r="A214" s="201"/>
      <c r="B214" s="201"/>
      <c r="C214" s="204"/>
      <c r="D214" s="202">
        <v>7</v>
      </c>
      <c r="E214" s="213">
        <v>0</v>
      </c>
      <c r="F214" s="210"/>
    </row>
    <row r="215" spans="1:6">
      <c r="A215" s="201"/>
      <c r="B215" s="201"/>
      <c r="C215" s="204"/>
      <c r="D215" s="202">
        <v>8</v>
      </c>
      <c r="E215" s="213">
        <v>0</v>
      </c>
      <c r="F215" s="210"/>
    </row>
    <row r="216" spans="1:6">
      <c r="A216" s="201"/>
      <c r="B216" s="201"/>
      <c r="C216" s="204"/>
      <c r="D216" s="202">
        <v>9</v>
      </c>
      <c r="E216" s="213">
        <v>0</v>
      </c>
      <c r="F216" s="210"/>
    </row>
    <row r="217" spans="1:6">
      <c r="A217" s="201"/>
      <c r="B217" s="201"/>
      <c r="C217" s="204"/>
      <c r="D217" s="202">
        <v>10</v>
      </c>
      <c r="E217" s="213">
        <v>0</v>
      </c>
      <c r="F217" s="210"/>
    </row>
    <row r="218" spans="1:6">
      <c r="A218" s="201">
        <v>22</v>
      </c>
      <c r="B218" s="201" t="s">
        <v>403</v>
      </c>
      <c r="C218" s="204">
        <f>Planilha!L161</f>
        <v>0</v>
      </c>
      <c r="D218" s="202" t="s">
        <v>7</v>
      </c>
      <c r="E218" s="213">
        <v>0</v>
      </c>
      <c r="F218" s="210"/>
    </row>
    <row r="219" spans="1:6">
      <c r="A219" s="201"/>
      <c r="B219" s="201"/>
      <c r="C219" s="204"/>
      <c r="D219" s="202" t="s">
        <v>16</v>
      </c>
      <c r="E219" s="213">
        <v>0</v>
      </c>
      <c r="F219" s="210"/>
    </row>
    <row r="220" spans="1:6">
      <c r="A220" s="201"/>
      <c r="B220" s="201"/>
      <c r="C220" s="204"/>
      <c r="D220" s="202" t="s">
        <v>35</v>
      </c>
      <c r="E220" s="213">
        <v>0</v>
      </c>
      <c r="F220" s="210"/>
    </row>
    <row r="221" spans="1:6">
      <c r="A221" s="201"/>
      <c r="B221" s="201"/>
      <c r="C221" s="204"/>
      <c r="D221" s="217">
        <v>4</v>
      </c>
      <c r="E221" s="218">
        <v>0.15</v>
      </c>
      <c r="F221" s="211">
        <f>C218*E221</f>
        <v>0</v>
      </c>
    </row>
    <row r="222" spans="1:6">
      <c r="A222" s="201"/>
      <c r="B222" s="201"/>
      <c r="C222" s="204"/>
      <c r="D222" s="217">
        <v>5</v>
      </c>
      <c r="E222" s="218">
        <v>0.2</v>
      </c>
      <c r="F222" s="211">
        <f>C218*E222</f>
        <v>0</v>
      </c>
    </row>
    <row r="223" spans="1:6">
      <c r="A223" s="201"/>
      <c r="B223" s="201"/>
      <c r="C223" s="204"/>
      <c r="D223" s="217">
        <v>6</v>
      </c>
      <c r="E223" s="218">
        <v>0.2</v>
      </c>
      <c r="F223" s="211">
        <f>C218*E223</f>
        <v>0</v>
      </c>
    </row>
    <row r="224" spans="1:6">
      <c r="A224" s="201"/>
      <c r="B224" s="201"/>
      <c r="C224" s="204"/>
      <c r="D224" s="217">
        <v>7</v>
      </c>
      <c r="E224" s="218">
        <v>0.2</v>
      </c>
      <c r="F224" s="211">
        <f>C218*E224</f>
        <v>0</v>
      </c>
    </row>
    <row r="225" spans="1:6">
      <c r="A225" s="201"/>
      <c r="B225" s="201"/>
      <c r="C225" s="204"/>
      <c r="D225" s="217">
        <v>8</v>
      </c>
      <c r="E225" s="218">
        <v>0.2</v>
      </c>
      <c r="F225" s="211">
        <f>C218*E225</f>
        <v>0</v>
      </c>
    </row>
    <row r="226" spans="1:6">
      <c r="A226" s="201"/>
      <c r="B226" s="201"/>
      <c r="C226" s="204"/>
      <c r="D226" s="217">
        <v>9</v>
      </c>
      <c r="E226" s="218">
        <v>0.05</v>
      </c>
      <c r="F226" s="211">
        <f>C218*E226</f>
        <v>0</v>
      </c>
    </row>
    <row r="227" spans="1:6">
      <c r="A227" s="201"/>
      <c r="B227" s="201"/>
      <c r="C227" s="204"/>
      <c r="D227" s="202">
        <v>10</v>
      </c>
      <c r="E227" s="213">
        <v>0</v>
      </c>
      <c r="F227" s="210"/>
    </row>
    <row r="228" spans="1:6">
      <c r="A228" s="201">
        <v>23</v>
      </c>
      <c r="B228" s="201" t="s">
        <v>446</v>
      </c>
      <c r="C228" s="204">
        <f>Planilha!L176</f>
        <v>0</v>
      </c>
      <c r="D228" s="202" t="s">
        <v>7</v>
      </c>
      <c r="E228" s="213">
        <v>0</v>
      </c>
      <c r="F228" s="210"/>
    </row>
    <row r="229" spans="1:6">
      <c r="A229" s="201"/>
      <c r="B229" s="201"/>
      <c r="C229" s="204"/>
      <c r="D229" s="202" t="s">
        <v>16</v>
      </c>
      <c r="E229" s="213">
        <v>0</v>
      </c>
      <c r="F229" s="210"/>
    </row>
    <row r="230" spans="1:6">
      <c r="A230" s="201"/>
      <c r="B230" s="201"/>
      <c r="C230" s="204"/>
      <c r="D230" s="202" t="s">
        <v>35</v>
      </c>
      <c r="E230" s="213">
        <v>0</v>
      </c>
      <c r="F230" s="210"/>
    </row>
    <row r="231" spans="1:6">
      <c r="A231" s="201"/>
      <c r="B231" s="201"/>
      <c r="C231" s="204"/>
      <c r="D231" s="217">
        <v>4</v>
      </c>
      <c r="E231" s="218">
        <v>0.15</v>
      </c>
      <c r="F231" s="211">
        <f>C228*E231</f>
        <v>0</v>
      </c>
    </row>
    <row r="232" spans="1:6">
      <c r="A232" s="201"/>
      <c r="B232" s="201"/>
      <c r="C232" s="204"/>
      <c r="D232" s="217">
        <v>5</v>
      </c>
      <c r="E232" s="218">
        <v>0.2</v>
      </c>
      <c r="F232" s="211">
        <f>C228*E232</f>
        <v>0</v>
      </c>
    </row>
    <row r="233" spans="1:6">
      <c r="A233" s="201"/>
      <c r="B233" s="201"/>
      <c r="C233" s="204"/>
      <c r="D233" s="217">
        <v>6</v>
      </c>
      <c r="E233" s="218">
        <v>0.2</v>
      </c>
      <c r="F233" s="211">
        <f>C228*E233</f>
        <v>0</v>
      </c>
    </row>
    <row r="234" spans="1:6">
      <c r="A234" s="201"/>
      <c r="B234" s="201"/>
      <c r="C234" s="204"/>
      <c r="D234" s="217">
        <v>7</v>
      </c>
      <c r="E234" s="218">
        <v>0.2</v>
      </c>
      <c r="F234" s="211">
        <f>C228*E234</f>
        <v>0</v>
      </c>
    </row>
    <row r="235" spans="1:6">
      <c r="A235" s="201"/>
      <c r="B235" s="201"/>
      <c r="C235" s="204"/>
      <c r="D235" s="217">
        <v>8</v>
      </c>
      <c r="E235" s="218">
        <v>0.2</v>
      </c>
      <c r="F235" s="211">
        <f>C228*E235</f>
        <v>0</v>
      </c>
    </row>
    <row r="236" spans="1:6">
      <c r="A236" s="201"/>
      <c r="B236" s="201"/>
      <c r="C236" s="204"/>
      <c r="D236" s="217">
        <v>9</v>
      </c>
      <c r="E236" s="218">
        <v>0.05</v>
      </c>
      <c r="F236" s="211">
        <f>C228*E236</f>
        <v>0</v>
      </c>
    </row>
    <row r="237" spans="1:6">
      <c r="A237" s="201"/>
      <c r="B237" s="201"/>
      <c r="C237" s="204"/>
      <c r="D237" s="202">
        <v>10</v>
      </c>
      <c r="E237" s="213">
        <v>0</v>
      </c>
      <c r="F237" s="210"/>
    </row>
    <row r="238" spans="1:6">
      <c r="A238" s="201">
        <v>24</v>
      </c>
      <c r="B238" s="201" t="s">
        <v>483</v>
      </c>
      <c r="C238" s="204">
        <f>Planilha!L189</f>
        <v>0</v>
      </c>
      <c r="D238" s="202" t="s">
        <v>7</v>
      </c>
      <c r="E238" s="213">
        <v>0</v>
      </c>
      <c r="F238" s="210"/>
    </row>
    <row r="239" spans="1:6">
      <c r="A239" s="201"/>
      <c r="B239" s="201"/>
      <c r="C239" s="204"/>
      <c r="D239" s="202" t="s">
        <v>16</v>
      </c>
      <c r="E239" s="213">
        <v>0</v>
      </c>
      <c r="F239" s="210"/>
    </row>
    <row r="240" spans="1:6">
      <c r="A240" s="201"/>
      <c r="B240" s="201"/>
      <c r="C240" s="204"/>
      <c r="D240" s="202" t="s">
        <v>35</v>
      </c>
      <c r="E240" s="213">
        <v>0</v>
      </c>
      <c r="F240" s="210"/>
    </row>
    <row r="241" spans="1:6">
      <c r="A241" s="201"/>
      <c r="B241" s="201"/>
      <c r="C241" s="204"/>
      <c r="D241" s="217">
        <v>4</v>
      </c>
      <c r="E241" s="218">
        <v>0.15</v>
      </c>
      <c r="F241" s="211">
        <f>C238*E241</f>
        <v>0</v>
      </c>
    </row>
    <row r="242" spans="1:6">
      <c r="A242" s="201"/>
      <c r="B242" s="201"/>
      <c r="C242" s="204"/>
      <c r="D242" s="217">
        <v>5</v>
      </c>
      <c r="E242" s="218">
        <v>0.2</v>
      </c>
      <c r="F242" s="211">
        <f>C238*E242</f>
        <v>0</v>
      </c>
    </row>
    <row r="243" spans="1:6">
      <c r="A243" s="201"/>
      <c r="B243" s="201"/>
      <c r="C243" s="204"/>
      <c r="D243" s="217">
        <v>6</v>
      </c>
      <c r="E243" s="218">
        <v>0.2</v>
      </c>
      <c r="F243" s="211">
        <f>C238*E243</f>
        <v>0</v>
      </c>
    </row>
    <row r="244" spans="1:6">
      <c r="A244" s="201"/>
      <c r="B244" s="201"/>
      <c r="C244" s="204"/>
      <c r="D244" s="217">
        <v>7</v>
      </c>
      <c r="E244" s="218">
        <v>0.2</v>
      </c>
      <c r="F244" s="211">
        <f>C238*E244</f>
        <v>0</v>
      </c>
    </row>
    <row r="245" spans="1:6">
      <c r="A245" s="201"/>
      <c r="B245" s="201"/>
      <c r="C245" s="204"/>
      <c r="D245" s="217">
        <v>8</v>
      </c>
      <c r="E245" s="218">
        <v>0.2</v>
      </c>
      <c r="F245" s="211">
        <f>C238*E245</f>
        <v>0</v>
      </c>
    </row>
    <row r="246" spans="1:6">
      <c r="A246" s="201"/>
      <c r="B246" s="201"/>
      <c r="C246" s="204"/>
      <c r="D246" s="217">
        <v>9</v>
      </c>
      <c r="E246" s="218">
        <v>0.05</v>
      </c>
      <c r="F246" s="211">
        <f>C238*E246</f>
        <v>0</v>
      </c>
    </row>
    <row r="247" spans="1:6">
      <c r="A247" s="201"/>
      <c r="B247" s="201"/>
      <c r="C247" s="204"/>
      <c r="D247" s="202">
        <v>10</v>
      </c>
      <c r="E247" s="213">
        <v>0</v>
      </c>
      <c r="F247" s="210"/>
    </row>
    <row r="248" spans="1:6">
      <c r="A248" s="201">
        <v>25</v>
      </c>
      <c r="B248" s="201" t="s">
        <v>507</v>
      </c>
      <c r="C248" s="204">
        <f>Planilha!L198</f>
        <v>0</v>
      </c>
      <c r="D248" s="202" t="s">
        <v>7</v>
      </c>
      <c r="E248" s="213">
        <v>0</v>
      </c>
      <c r="F248" s="210"/>
    </row>
    <row r="249" spans="1:6">
      <c r="A249" s="201"/>
      <c r="B249" s="201"/>
      <c r="C249" s="204"/>
      <c r="D249" s="202" t="s">
        <v>16</v>
      </c>
      <c r="E249" s="213">
        <v>0</v>
      </c>
      <c r="F249" s="210"/>
    </row>
    <row r="250" spans="1:6">
      <c r="A250" s="201"/>
      <c r="B250" s="201"/>
      <c r="C250" s="204"/>
      <c r="D250" s="202" t="s">
        <v>35</v>
      </c>
      <c r="E250" s="213">
        <v>0</v>
      </c>
      <c r="F250" s="210"/>
    </row>
    <row r="251" spans="1:6">
      <c r="A251" s="201"/>
      <c r="B251" s="201"/>
      <c r="C251" s="204"/>
      <c r="D251" s="202">
        <v>4</v>
      </c>
      <c r="E251" s="213">
        <v>0</v>
      </c>
      <c r="F251" s="210"/>
    </row>
    <row r="252" spans="1:6">
      <c r="A252" s="201"/>
      <c r="B252" s="201"/>
      <c r="C252" s="204"/>
      <c r="D252" s="202">
        <v>5</v>
      </c>
      <c r="E252" s="213">
        <v>0</v>
      </c>
      <c r="F252" s="210"/>
    </row>
    <row r="253" spans="1:6">
      <c r="A253" s="201"/>
      <c r="B253" s="201"/>
      <c r="C253" s="204"/>
      <c r="D253" s="202">
        <v>6</v>
      </c>
      <c r="E253" s="213">
        <v>0</v>
      </c>
      <c r="F253" s="210"/>
    </row>
    <row r="254" spans="1:6">
      <c r="A254" s="201"/>
      <c r="B254" s="201"/>
      <c r="C254" s="204"/>
      <c r="D254" s="217">
        <v>7</v>
      </c>
      <c r="E254" s="209">
        <v>0.3</v>
      </c>
      <c r="F254" s="211">
        <f>C248*E254</f>
        <v>0</v>
      </c>
    </row>
    <row r="255" spans="1:6">
      <c r="A255" s="201"/>
      <c r="B255" s="201"/>
      <c r="C255" s="204"/>
      <c r="D255" s="217">
        <v>8</v>
      </c>
      <c r="E255" s="209">
        <v>0.25</v>
      </c>
      <c r="F255" s="211">
        <f>C248*E255</f>
        <v>0</v>
      </c>
    </row>
    <row r="256" spans="1:6">
      <c r="A256" s="201"/>
      <c r="B256" s="201"/>
      <c r="C256" s="204"/>
      <c r="D256" s="217">
        <v>9</v>
      </c>
      <c r="E256" s="209">
        <v>0.4</v>
      </c>
      <c r="F256" s="211">
        <f>C248*E256</f>
        <v>0</v>
      </c>
    </row>
    <row r="257" spans="1:6">
      <c r="A257" s="201"/>
      <c r="B257" s="201"/>
      <c r="C257" s="204"/>
      <c r="D257" s="217">
        <v>10</v>
      </c>
      <c r="E257" s="209">
        <v>0.05</v>
      </c>
      <c r="F257" s="211">
        <f>C248*E257</f>
        <v>0</v>
      </c>
    </row>
    <row r="258" spans="1:6">
      <c r="A258" s="201">
        <v>26</v>
      </c>
      <c r="B258" s="201" t="s">
        <v>533</v>
      </c>
      <c r="C258" s="204">
        <f>Planilha!L207</f>
        <v>0</v>
      </c>
      <c r="D258" s="202" t="s">
        <v>7</v>
      </c>
      <c r="E258" s="213">
        <v>0</v>
      </c>
      <c r="F258" s="210"/>
    </row>
    <row r="259" spans="1:6">
      <c r="A259" s="201"/>
      <c r="B259" s="201"/>
      <c r="C259" s="204"/>
      <c r="D259" s="202" t="s">
        <v>16</v>
      </c>
      <c r="E259" s="213">
        <v>0</v>
      </c>
      <c r="F259" s="210"/>
    </row>
    <row r="260" spans="1:6">
      <c r="A260" s="201"/>
      <c r="B260" s="201"/>
      <c r="C260" s="204"/>
      <c r="D260" s="202" t="s">
        <v>35</v>
      </c>
      <c r="E260" s="213">
        <v>0</v>
      </c>
      <c r="F260" s="210"/>
    </row>
    <row r="261" spans="1:6">
      <c r="A261" s="201"/>
      <c r="B261" s="201"/>
      <c r="C261" s="204"/>
      <c r="D261" s="202">
        <v>4</v>
      </c>
      <c r="E261" s="213">
        <v>0</v>
      </c>
      <c r="F261" s="210"/>
    </row>
    <row r="262" spans="1:6">
      <c r="A262" s="201"/>
      <c r="B262" s="201"/>
      <c r="C262" s="204"/>
      <c r="D262" s="202">
        <v>5</v>
      </c>
      <c r="E262" s="213">
        <v>0</v>
      </c>
      <c r="F262" s="210"/>
    </row>
    <row r="263" spans="1:6">
      <c r="A263" s="201"/>
      <c r="B263" s="201"/>
      <c r="C263" s="204"/>
      <c r="D263" s="202">
        <v>6</v>
      </c>
      <c r="E263" s="213">
        <v>0</v>
      </c>
      <c r="F263" s="210"/>
    </row>
    <row r="264" spans="1:6">
      <c r="A264" s="201"/>
      <c r="B264" s="201"/>
      <c r="C264" s="204"/>
      <c r="D264" s="217">
        <v>7</v>
      </c>
      <c r="E264" s="209">
        <v>0.3</v>
      </c>
      <c r="F264" s="211">
        <f>C258*E264</f>
        <v>0</v>
      </c>
    </row>
    <row r="265" spans="1:6">
      <c r="A265" s="201"/>
      <c r="B265" s="201"/>
      <c r="C265" s="204"/>
      <c r="D265" s="217">
        <v>8</v>
      </c>
      <c r="E265" s="209">
        <v>0.25</v>
      </c>
      <c r="F265" s="211">
        <f>C258*E265</f>
        <v>0</v>
      </c>
    </row>
    <row r="266" spans="1:6">
      <c r="A266" s="201"/>
      <c r="B266" s="201"/>
      <c r="C266" s="204"/>
      <c r="D266" s="217">
        <v>9</v>
      </c>
      <c r="E266" s="209">
        <v>0.4</v>
      </c>
      <c r="F266" s="211">
        <f>C258*E266</f>
        <v>0</v>
      </c>
    </row>
    <row r="267" spans="1:6">
      <c r="A267" s="201"/>
      <c r="B267" s="201"/>
      <c r="C267" s="204"/>
      <c r="D267" s="217">
        <v>10</v>
      </c>
      <c r="E267" s="209">
        <v>0.05</v>
      </c>
      <c r="F267" s="211">
        <f>C258*E267</f>
        <v>0</v>
      </c>
    </row>
    <row r="268" spans="1:6">
      <c r="A268" s="201">
        <v>27</v>
      </c>
      <c r="B268" s="201" t="s">
        <v>540</v>
      </c>
      <c r="C268" s="204">
        <f>Planilha!L210</f>
        <v>0</v>
      </c>
      <c r="D268" s="202" t="s">
        <v>7</v>
      </c>
      <c r="E268" s="213">
        <v>0</v>
      </c>
      <c r="F268" s="210"/>
    </row>
    <row r="269" spans="1:6">
      <c r="A269" s="201"/>
      <c r="B269" s="201"/>
      <c r="C269" s="204"/>
      <c r="D269" s="202" t="s">
        <v>16</v>
      </c>
      <c r="E269" s="213">
        <v>0</v>
      </c>
      <c r="F269" s="210"/>
    </row>
    <row r="270" spans="1:6">
      <c r="A270" s="201"/>
      <c r="B270" s="201"/>
      <c r="C270" s="204"/>
      <c r="D270" s="202" t="s">
        <v>35</v>
      </c>
      <c r="E270" s="213">
        <v>0</v>
      </c>
      <c r="F270" s="210"/>
    </row>
    <row r="271" spans="1:6">
      <c r="A271" s="201"/>
      <c r="B271" s="201"/>
      <c r="C271" s="204"/>
      <c r="D271" s="202">
        <v>4</v>
      </c>
      <c r="E271" s="213">
        <v>0</v>
      </c>
      <c r="F271" s="210"/>
    </row>
    <row r="272" spans="1:6">
      <c r="A272" s="201"/>
      <c r="B272" s="201"/>
      <c r="C272" s="204"/>
      <c r="D272" s="202">
        <v>5</v>
      </c>
      <c r="E272" s="213">
        <v>0</v>
      </c>
      <c r="F272" s="210"/>
    </row>
    <row r="273" spans="1:6">
      <c r="A273" s="201"/>
      <c r="B273" s="201"/>
      <c r="C273" s="204"/>
      <c r="D273" s="202">
        <v>6</v>
      </c>
      <c r="E273" s="213">
        <v>0</v>
      </c>
      <c r="F273" s="210"/>
    </row>
    <row r="274" spans="1:6">
      <c r="A274" s="201"/>
      <c r="B274" s="201"/>
      <c r="C274" s="204"/>
      <c r="D274" s="217">
        <v>7</v>
      </c>
      <c r="E274" s="209">
        <v>0.3</v>
      </c>
      <c r="F274" s="211">
        <f>C268*E274</f>
        <v>0</v>
      </c>
    </row>
    <row r="275" spans="1:6">
      <c r="A275" s="201"/>
      <c r="B275" s="201"/>
      <c r="C275" s="204"/>
      <c r="D275" s="217">
        <v>8</v>
      </c>
      <c r="E275" s="209">
        <v>0.25</v>
      </c>
      <c r="F275" s="211">
        <f>C268*E275</f>
        <v>0</v>
      </c>
    </row>
    <row r="276" spans="1:6">
      <c r="A276" s="201"/>
      <c r="B276" s="201"/>
      <c r="C276" s="204"/>
      <c r="D276" s="217">
        <v>9</v>
      </c>
      <c r="E276" s="209">
        <v>0.4</v>
      </c>
      <c r="F276" s="211">
        <f>C268*E276</f>
        <v>0</v>
      </c>
    </row>
    <row r="277" spans="1:6">
      <c r="A277" s="201"/>
      <c r="B277" s="201"/>
      <c r="C277" s="204"/>
      <c r="D277" s="217">
        <v>10</v>
      </c>
      <c r="E277" s="209">
        <v>0.05</v>
      </c>
      <c r="F277" s="211">
        <f>C268*E277</f>
        <v>0</v>
      </c>
    </row>
    <row r="278" spans="1:6">
      <c r="A278" s="201">
        <v>28</v>
      </c>
      <c r="B278" s="201" t="s">
        <v>550</v>
      </c>
      <c r="C278" s="204">
        <f>Planilha!L214</f>
        <v>0</v>
      </c>
      <c r="D278" s="202" t="s">
        <v>7</v>
      </c>
      <c r="E278" s="213">
        <v>0</v>
      </c>
      <c r="F278" s="210"/>
    </row>
    <row r="279" spans="1:6">
      <c r="A279" s="201"/>
      <c r="B279" s="201"/>
      <c r="C279" s="204"/>
      <c r="D279" s="202" t="s">
        <v>16</v>
      </c>
      <c r="E279" s="213">
        <v>0</v>
      </c>
      <c r="F279" s="210"/>
    </row>
    <row r="280" spans="1:6">
      <c r="A280" s="201"/>
      <c r="B280" s="201"/>
      <c r="C280" s="204"/>
      <c r="D280" s="202" t="s">
        <v>35</v>
      </c>
      <c r="E280" s="213">
        <v>0</v>
      </c>
      <c r="F280" s="210"/>
    </row>
    <row r="281" spans="1:6">
      <c r="A281" s="201"/>
      <c r="B281" s="201"/>
      <c r="C281" s="204"/>
      <c r="D281" s="202">
        <v>4</v>
      </c>
      <c r="E281" s="213">
        <v>0</v>
      </c>
      <c r="F281" s="210"/>
    </row>
    <row r="282" spans="1:6">
      <c r="A282" s="201"/>
      <c r="B282" s="201"/>
      <c r="C282" s="204"/>
      <c r="D282" s="202">
        <v>5</v>
      </c>
      <c r="E282" s="213">
        <v>0</v>
      </c>
      <c r="F282" s="210"/>
    </row>
    <row r="283" spans="1:6">
      <c r="A283" s="201"/>
      <c r="B283" s="201"/>
      <c r="C283" s="204"/>
      <c r="D283" s="202">
        <v>6</v>
      </c>
      <c r="E283" s="213">
        <v>0</v>
      </c>
      <c r="F283" s="210"/>
    </row>
    <row r="284" spans="1:6">
      <c r="A284" s="201"/>
      <c r="B284" s="201"/>
      <c r="C284" s="204"/>
      <c r="D284" s="217">
        <v>7</v>
      </c>
      <c r="E284" s="209">
        <v>0.3</v>
      </c>
      <c r="F284" s="211">
        <f>C278*E284</f>
        <v>0</v>
      </c>
    </row>
    <row r="285" spans="1:6">
      <c r="A285" s="201"/>
      <c r="B285" s="201"/>
      <c r="C285" s="204"/>
      <c r="D285" s="217">
        <v>8</v>
      </c>
      <c r="E285" s="209">
        <v>0.25</v>
      </c>
      <c r="F285" s="211">
        <f>C278*E285</f>
        <v>0</v>
      </c>
    </row>
    <row r="286" spans="1:6">
      <c r="A286" s="201"/>
      <c r="B286" s="201"/>
      <c r="C286" s="204"/>
      <c r="D286" s="217">
        <v>9</v>
      </c>
      <c r="E286" s="209">
        <v>0.4</v>
      </c>
      <c r="F286" s="211">
        <f>C278*E286</f>
        <v>0</v>
      </c>
    </row>
    <row r="287" spans="1:6">
      <c r="A287" s="201"/>
      <c r="B287" s="201"/>
      <c r="C287" s="204"/>
      <c r="D287" s="217">
        <v>10</v>
      </c>
      <c r="E287" s="209">
        <v>0.05</v>
      </c>
      <c r="F287" s="211">
        <f>C278*E287</f>
        <v>0</v>
      </c>
    </row>
    <row r="288" spans="1:6">
      <c r="A288" s="201">
        <v>29</v>
      </c>
      <c r="B288" s="201" t="s">
        <v>160</v>
      </c>
      <c r="C288" s="204">
        <f>Planilha!L222</f>
        <v>0</v>
      </c>
      <c r="D288" s="202" t="s">
        <v>7</v>
      </c>
      <c r="E288" s="213">
        <v>0</v>
      </c>
      <c r="F288" s="210"/>
    </row>
    <row r="289" spans="1:6">
      <c r="A289" s="201"/>
      <c r="B289" s="201"/>
      <c r="C289" s="204"/>
      <c r="D289" s="202" t="s">
        <v>16</v>
      </c>
      <c r="E289" s="213">
        <v>0</v>
      </c>
      <c r="F289" s="210"/>
    </row>
    <row r="290" spans="1:6">
      <c r="A290" s="201"/>
      <c r="B290" s="201"/>
      <c r="C290" s="204"/>
      <c r="D290" s="202" t="s">
        <v>35</v>
      </c>
      <c r="E290" s="213">
        <v>0</v>
      </c>
      <c r="F290" s="210"/>
    </row>
    <row r="291" spans="1:6">
      <c r="A291" s="201"/>
      <c r="B291" s="201"/>
      <c r="C291" s="204"/>
      <c r="D291" s="202">
        <v>4</v>
      </c>
      <c r="E291" s="213">
        <v>0</v>
      </c>
      <c r="F291" s="210"/>
    </row>
    <row r="292" spans="1:6">
      <c r="A292" s="201"/>
      <c r="B292" s="201"/>
      <c r="C292" s="204"/>
      <c r="D292" s="202">
        <v>5</v>
      </c>
      <c r="E292" s="213">
        <v>0</v>
      </c>
      <c r="F292" s="210"/>
    </row>
    <row r="293" spans="1:6">
      <c r="A293" s="201"/>
      <c r="B293" s="201"/>
      <c r="C293" s="204"/>
      <c r="D293" s="202">
        <v>6</v>
      </c>
      <c r="E293" s="213">
        <v>0</v>
      </c>
      <c r="F293" s="210"/>
    </row>
    <row r="294" spans="1:6">
      <c r="A294" s="201"/>
      <c r="B294" s="201"/>
      <c r="C294" s="204"/>
      <c r="D294" s="217">
        <v>7</v>
      </c>
      <c r="E294" s="209">
        <v>0.3</v>
      </c>
      <c r="F294" s="211">
        <f>C288*E294</f>
        <v>0</v>
      </c>
    </row>
    <row r="295" spans="1:6">
      <c r="A295" s="201"/>
      <c r="B295" s="201"/>
      <c r="C295" s="204"/>
      <c r="D295" s="217">
        <v>8</v>
      </c>
      <c r="E295" s="209">
        <v>0.25</v>
      </c>
      <c r="F295" s="211">
        <f>C288*E295</f>
        <v>0</v>
      </c>
    </row>
    <row r="296" spans="1:6">
      <c r="A296" s="201"/>
      <c r="B296" s="201"/>
      <c r="C296" s="204"/>
      <c r="D296" s="217">
        <v>9</v>
      </c>
      <c r="E296" s="209">
        <v>0.4</v>
      </c>
      <c r="F296" s="211">
        <f>C288*E296</f>
        <v>0</v>
      </c>
    </row>
    <row r="297" spans="1:6">
      <c r="A297" s="201"/>
      <c r="B297" s="201"/>
      <c r="C297" s="204"/>
      <c r="D297" s="217">
        <v>10</v>
      </c>
      <c r="E297" s="209">
        <v>0.05</v>
      </c>
      <c r="F297" s="211">
        <f>C288*E297</f>
        <v>0</v>
      </c>
    </row>
    <row r="298" spans="1:6">
      <c r="A298" s="201">
        <v>30</v>
      </c>
      <c r="B298" s="201" t="s">
        <v>572</v>
      </c>
      <c r="C298" s="204">
        <f>Planilha!L224</f>
        <v>0</v>
      </c>
      <c r="D298" s="202" t="s">
        <v>7</v>
      </c>
      <c r="E298" s="213">
        <v>0</v>
      </c>
      <c r="F298" s="210"/>
    </row>
    <row r="299" spans="1:6">
      <c r="A299" s="201"/>
      <c r="B299" s="201"/>
      <c r="C299" s="204"/>
      <c r="D299" s="202" t="s">
        <v>16</v>
      </c>
      <c r="E299" s="213">
        <v>0</v>
      </c>
      <c r="F299" s="210"/>
    </row>
    <row r="300" spans="1:6">
      <c r="A300" s="201"/>
      <c r="B300" s="201"/>
      <c r="C300" s="204"/>
      <c r="D300" s="202" t="s">
        <v>35</v>
      </c>
      <c r="E300" s="213">
        <v>0</v>
      </c>
      <c r="F300" s="210"/>
    </row>
    <row r="301" spans="1:6">
      <c r="A301" s="201"/>
      <c r="B301" s="201"/>
      <c r="C301" s="204"/>
      <c r="D301" s="217">
        <v>4</v>
      </c>
      <c r="E301" s="218">
        <v>0.1</v>
      </c>
      <c r="F301" s="211">
        <f>C298*E301</f>
        <v>0</v>
      </c>
    </row>
    <row r="302" spans="1:6">
      <c r="A302" s="201"/>
      <c r="B302" s="201"/>
      <c r="C302" s="204"/>
      <c r="D302" s="217">
        <v>5</v>
      </c>
      <c r="E302" s="218">
        <v>0.2</v>
      </c>
      <c r="F302" s="211">
        <f>C298*E302</f>
        <v>0</v>
      </c>
    </row>
    <row r="303" spans="1:6">
      <c r="A303" s="201"/>
      <c r="B303" s="201"/>
      <c r="C303" s="204"/>
      <c r="D303" s="217">
        <v>6</v>
      </c>
      <c r="E303" s="218">
        <v>0.3</v>
      </c>
      <c r="F303" s="211">
        <f>C298*E303</f>
        <v>0</v>
      </c>
    </row>
    <row r="304" spans="1:6">
      <c r="A304" s="201"/>
      <c r="B304" s="201"/>
      <c r="C304" s="204"/>
      <c r="D304" s="217">
        <v>7</v>
      </c>
      <c r="E304" s="218">
        <v>0.2</v>
      </c>
      <c r="F304" s="211">
        <f>C298*E304</f>
        <v>0</v>
      </c>
    </row>
    <row r="305" spans="1:6">
      <c r="A305" s="201"/>
      <c r="B305" s="201"/>
      <c r="C305" s="204"/>
      <c r="D305" s="217">
        <v>8</v>
      </c>
      <c r="E305" s="218">
        <v>0.1</v>
      </c>
      <c r="F305" s="211">
        <f>C298*E305</f>
        <v>0</v>
      </c>
    </row>
    <row r="306" spans="1:6">
      <c r="A306" s="201"/>
      <c r="B306" s="201"/>
      <c r="C306" s="204"/>
      <c r="D306" s="217">
        <v>9</v>
      </c>
      <c r="E306" s="218">
        <v>0.1</v>
      </c>
      <c r="F306" s="211">
        <f>C298*E306</f>
        <v>0</v>
      </c>
    </row>
    <row r="307" spans="1:6">
      <c r="A307" s="201"/>
      <c r="B307" s="201"/>
      <c r="C307" s="204"/>
      <c r="D307" s="219">
        <v>10</v>
      </c>
      <c r="E307" s="220">
        <v>0</v>
      </c>
      <c r="F307" s="221"/>
    </row>
    <row r="308" spans="1:6">
      <c r="A308" s="201">
        <v>31</v>
      </c>
      <c r="B308" s="201" t="s">
        <v>684</v>
      </c>
      <c r="C308" s="204">
        <f>Planilha!L262</f>
        <v>0</v>
      </c>
      <c r="D308" s="202" t="s">
        <v>7</v>
      </c>
      <c r="E308" s="213">
        <v>0</v>
      </c>
      <c r="F308" s="210"/>
    </row>
    <row r="309" spans="1:6">
      <c r="A309" s="201"/>
      <c r="B309" s="201"/>
      <c r="C309" s="204"/>
      <c r="D309" s="202" t="s">
        <v>16</v>
      </c>
      <c r="E309" s="213">
        <v>0</v>
      </c>
      <c r="F309" s="210"/>
    </row>
    <row r="310" spans="1:6">
      <c r="A310" s="201"/>
      <c r="B310" s="201"/>
      <c r="C310" s="204"/>
      <c r="D310" s="202" t="s">
        <v>35</v>
      </c>
      <c r="E310" s="213">
        <v>0</v>
      </c>
      <c r="F310" s="210"/>
    </row>
    <row r="311" spans="1:6">
      <c r="A311" s="201"/>
      <c r="B311" s="201"/>
      <c r="C311" s="204"/>
      <c r="D311" s="217">
        <v>4</v>
      </c>
      <c r="E311" s="218">
        <v>0.1</v>
      </c>
      <c r="F311" s="211">
        <f>C308*E311</f>
        <v>0</v>
      </c>
    </row>
    <row r="312" spans="1:6">
      <c r="A312" s="201"/>
      <c r="B312" s="201"/>
      <c r="C312" s="204"/>
      <c r="D312" s="217">
        <v>5</v>
      </c>
      <c r="E312" s="218">
        <v>0.2</v>
      </c>
      <c r="F312" s="211">
        <f>C308*E312</f>
        <v>0</v>
      </c>
    </row>
    <row r="313" spans="1:6">
      <c r="A313" s="201"/>
      <c r="B313" s="201"/>
      <c r="C313" s="204"/>
      <c r="D313" s="217">
        <v>6</v>
      </c>
      <c r="E313" s="218">
        <v>0.3</v>
      </c>
      <c r="F313" s="211">
        <f>C308*E313</f>
        <v>0</v>
      </c>
    </row>
    <row r="314" spans="1:6">
      <c r="A314" s="201"/>
      <c r="B314" s="201"/>
      <c r="C314" s="204"/>
      <c r="D314" s="217">
        <v>7</v>
      </c>
      <c r="E314" s="218">
        <v>0.2</v>
      </c>
      <c r="F314" s="211">
        <f>C308*E314</f>
        <v>0</v>
      </c>
    </row>
    <row r="315" spans="1:6">
      <c r="A315" s="201"/>
      <c r="B315" s="201"/>
      <c r="C315" s="204"/>
      <c r="D315" s="217">
        <v>8</v>
      </c>
      <c r="E315" s="218">
        <v>0.1</v>
      </c>
      <c r="F315" s="211">
        <f>C308*E315</f>
        <v>0</v>
      </c>
    </row>
    <row r="316" spans="1:6">
      <c r="A316" s="201"/>
      <c r="B316" s="201"/>
      <c r="C316" s="204"/>
      <c r="D316" s="217">
        <v>9</v>
      </c>
      <c r="E316" s="218">
        <v>0.1</v>
      </c>
      <c r="F316" s="211">
        <f>C308*E316</f>
        <v>0</v>
      </c>
    </row>
    <row r="317" spans="1:6">
      <c r="A317" s="201"/>
      <c r="B317" s="201"/>
      <c r="C317" s="204"/>
      <c r="D317" s="202">
        <v>10</v>
      </c>
      <c r="E317" s="213">
        <v>0</v>
      </c>
      <c r="F317" s="210"/>
    </row>
    <row r="318" spans="1:6">
      <c r="A318" s="201">
        <v>32</v>
      </c>
      <c r="B318" s="201" t="s">
        <v>706</v>
      </c>
      <c r="C318" s="204">
        <f>Planilha!L270</f>
        <v>0</v>
      </c>
      <c r="D318" s="202" t="s">
        <v>7</v>
      </c>
      <c r="E318" s="213">
        <v>0</v>
      </c>
      <c r="F318" s="210"/>
    </row>
    <row r="319" spans="1:6">
      <c r="A319" s="201"/>
      <c r="B319" s="201"/>
      <c r="C319" s="204"/>
      <c r="D319" s="202" t="s">
        <v>16</v>
      </c>
      <c r="E319" s="213">
        <v>0</v>
      </c>
      <c r="F319" s="210"/>
    </row>
    <row r="320" spans="1:6">
      <c r="A320" s="201"/>
      <c r="B320" s="201"/>
      <c r="C320" s="204"/>
      <c r="D320" s="202" t="s">
        <v>35</v>
      </c>
      <c r="E320" s="213">
        <v>0</v>
      </c>
      <c r="F320" s="210"/>
    </row>
    <row r="321" spans="1:6">
      <c r="A321" s="201"/>
      <c r="B321" s="201"/>
      <c r="C321" s="204"/>
      <c r="D321" s="217">
        <v>4</v>
      </c>
      <c r="E321" s="218">
        <v>0.1</v>
      </c>
      <c r="F321" s="211">
        <f>C318*E321</f>
        <v>0</v>
      </c>
    </row>
    <row r="322" spans="1:6">
      <c r="A322" s="201"/>
      <c r="B322" s="201"/>
      <c r="C322" s="204"/>
      <c r="D322" s="217">
        <v>5</v>
      </c>
      <c r="E322" s="218">
        <v>0.2</v>
      </c>
      <c r="F322" s="211">
        <f>C318*E322</f>
        <v>0</v>
      </c>
    </row>
    <row r="323" spans="1:6">
      <c r="A323" s="201"/>
      <c r="B323" s="201"/>
      <c r="C323" s="204"/>
      <c r="D323" s="217">
        <v>6</v>
      </c>
      <c r="E323" s="218">
        <v>0.3</v>
      </c>
      <c r="F323" s="211">
        <f>C318*E323</f>
        <v>0</v>
      </c>
    </row>
    <row r="324" spans="1:6">
      <c r="A324" s="201"/>
      <c r="B324" s="201"/>
      <c r="C324" s="204"/>
      <c r="D324" s="217">
        <v>7</v>
      </c>
      <c r="E324" s="218">
        <v>0.2</v>
      </c>
      <c r="F324" s="211">
        <f>C318*E324</f>
        <v>0</v>
      </c>
    </row>
    <row r="325" spans="1:6">
      <c r="A325" s="201"/>
      <c r="B325" s="201"/>
      <c r="C325" s="204"/>
      <c r="D325" s="217">
        <v>8</v>
      </c>
      <c r="E325" s="218">
        <v>0.1</v>
      </c>
      <c r="F325" s="211">
        <f>C318*E325</f>
        <v>0</v>
      </c>
    </row>
    <row r="326" spans="1:6">
      <c r="A326" s="201"/>
      <c r="B326" s="201"/>
      <c r="C326" s="204"/>
      <c r="D326" s="217">
        <v>9</v>
      </c>
      <c r="E326" s="218">
        <v>0.1</v>
      </c>
      <c r="F326" s="211">
        <f>C318*E326</f>
        <v>0</v>
      </c>
    </row>
    <row r="327" spans="1:6">
      <c r="A327" s="201"/>
      <c r="B327" s="201"/>
      <c r="C327" s="204"/>
      <c r="D327" s="202">
        <v>10</v>
      </c>
      <c r="E327" s="213">
        <v>0</v>
      </c>
      <c r="F327" s="210"/>
    </row>
    <row r="328" spans="1:6">
      <c r="A328" s="201">
        <v>33</v>
      </c>
      <c r="B328" s="201" t="s">
        <v>710</v>
      </c>
      <c r="C328" s="204">
        <f>Planilha!L272</f>
        <v>0</v>
      </c>
      <c r="D328" s="202" t="s">
        <v>7</v>
      </c>
      <c r="E328" s="213">
        <v>0</v>
      </c>
      <c r="F328" s="210"/>
    </row>
    <row r="329" spans="1:6">
      <c r="A329" s="201"/>
      <c r="B329" s="201"/>
      <c r="C329" s="204"/>
      <c r="D329" s="202" t="s">
        <v>16</v>
      </c>
      <c r="E329" s="213">
        <v>0</v>
      </c>
      <c r="F329" s="210"/>
    </row>
    <row r="330" spans="1:6">
      <c r="A330" s="201"/>
      <c r="B330" s="201"/>
      <c r="C330" s="204"/>
      <c r="D330" s="202" t="s">
        <v>35</v>
      </c>
      <c r="E330" s="213">
        <v>0</v>
      </c>
      <c r="F330" s="210"/>
    </row>
    <row r="331" spans="1:6">
      <c r="A331" s="201"/>
      <c r="B331" s="201"/>
      <c r="C331" s="204"/>
      <c r="D331" s="217">
        <v>4</v>
      </c>
      <c r="E331" s="218">
        <v>0.1</v>
      </c>
      <c r="F331" s="211">
        <f>C328*E331</f>
        <v>0</v>
      </c>
    </row>
    <row r="332" spans="1:6">
      <c r="A332" s="201"/>
      <c r="B332" s="201"/>
      <c r="C332" s="204"/>
      <c r="D332" s="217">
        <v>5</v>
      </c>
      <c r="E332" s="218">
        <v>0.2</v>
      </c>
      <c r="F332" s="211">
        <f>C328*E332</f>
        <v>0</v>
      </c>
    </row>
    <row r="333" spans="1:6">
      <c r="A333" s="201"/>
      <c r="B333" s="201"/>
      <c r="C333" s="204"/>
      <c r="D333" s="217">
        <v>6</v>
      </c>
      <c r="E333" s="218">
        <v>0.3</v>
      </c>
      <c r="F333" s="211">
        <f>C328*E333</f>
        <v>0</v>
      </c>
    </row>
    <row r="334" spans="1:6">
      <c r="A334" s="201"/>
      <c r="B334" s="201"/>
      <c r="C334" s="204"/>
      <c r="D334" s="217">
        <v>7</v>
      </c>
      <c r="E334" s="218">
        <v>0.2</v>
      </c>
      <c r="F334" s="211">
        <f>C328*E334</f>
        <v>0</v>
      </c>
    </row>
    <row r="335" spans="1:6">
      <c r="A335" s="201"/>
      <c r="B335" s="201"/>
      <c r="C335" s="204"/>
      <c r="D335" s="217">
        <v>8</v>
      </c>
      <c r="E335" s="218">
        <v>0.1</v>
      </c>
      <c r="F335" s="211">
        <f>C328*E335</f>
        <v>0</v>
      </c>
    </row>
    <row r="336" spans="1:6">
      <c r="A336" s="201"/>
      <c r="B336" s="201"/>
      <c r="C336" s="204"/>
      <c r="D336" s="217">
        <v>9</v>
      </c>
      <c r="E336" s="218">
        <v>0.1</v>
      </c>
      <c r="F336" s="211">
        <f>C328*E336</f>
        <v>0</v>
      </c>
    </row>
    <row r="337" spans="1:6">
      <c r="A337" s="201"/>
      <c r="B337" s="201"/>
      <c r="C337" s="204"/>
      <c r="D337" s="202">
        <v>10</v>
      </c>
      <c r="E337" s="215" t="s">
        <v>1798</v>
      </c>
      <c r="F337" s="210"/>
    </row>
    <row r="338" spans="1:6">
      <c r="A338" s="201">
        <v>34</v>
      </c>
      <c r="B338" s="201" t="s">
        <v>723</v>
      </c>
      <c r="C338" s="204">
        <f>Planilha!L277</f>
        <v>0</v>
      </c>
      <c r="D338" s="202" t="s">
        <v>7</v>
      </c>
      <c r="E338" s="213">
        <v>0</v>
      </c>
      <c r="F338" s="210"/>
    </row>
    <row r="339" spans="1:6">
      <c r="A339" s="201"/>
      <c r="B339" s="201"/>
      <c r="C339" s="204"/>
      <c r="D339" s="202" t="s">
        <v>16</v>
      </c>
      <c r="E339" s="213">
        <v>0</v>
      </c>
      <c r="F339" s="210"/>
    </row>
    <row r="340" spans="1:6">
      <c r="A340" s="201"/>
      <c r="B340" s="201"/>
      <c r="C340" s="204"/>
      <c r="D340" s="202" t="s">
        <v>35</v>
      </c>
      <c r="E340" s="213">
        <v>0</v>
      </c>
      <c r="F340" s="210"/>
    </row>
    <row r="341" spans="1:6">
      <c r="A341" s="201"/>
      <c r="B341" s="201"/>
      <c r="C341" s="204"/>
      <c r="D341" s="202">
        <v>4</v>
      </c>
      <c r="E341" s="213">
        <v>0</v>
      </c>
      <c r="F341" s="210"/>
    </row>
    <row r="342" spans="1:6">
      <c r="A342" s="201"/>
      <c r="B342" s="201"/>
      <c r="C342" s="204"/>
      <c r="D342" s="217">
        <v>5</v>
      </c>
      <c r="E342" s="218">
        <v>0.2</v>
      </c>
      <c r="F342" s="211">
        <f>C338*E342</f>
        <v>0</v>
      </c>
    </row>
    <row r="343" spans="1:6">
      <c r="A343" s="201"/>
      <c r="B343" s="201"/>
      <c r="C343" s="204"/>
      <c r="D343" s="217">
        <v>6</v>
      </c>
      <c r="E343" s="218">
        <v>0.2</v>
      </c>
      <c r="F343" s="211">
        <f>C338*E343</f>
        <v>0</v>
      </c>
    </row>
    <row r="344" spans="1:6">
      <c r="A344" s="201"/>
      <c r="B344" s="201"/>
      <c r="C344" s="204"/>
      <c r="D344" s="217">
        <v>7</v>
      </c>
      <c r="E344" s="218">
        <v>0.3</v>
      </c>
      <c r="F344" s="211">
        <f>C338*E344</f>
        <v>0</v>
      </c>
    </row>
    <row r="345" spans="1:6">
      <c r="A345" s="201"/>
      <c r="B345" s="201"/>
      <c r="C345" s="204"/>
      <c r="D345" s="217">
        <v>8</v>
      </c>
      <c r="E345" s="218">
        <v>0.25</v>
      </c>
      <c r="F345" s="211">
        <f>C338*E345</f>
        <v>0</v>
      </c>
    </row>
    <row r="346" spans="1:6">
      <c r="A346" s="201"/>
      <c r="B346" s="201"/>
      <c r="C346" s="204"/>
      <c r="D346" s="217">
        <v>9</v>
      </c>
      <c r="E346" s="218">
        <v>0.05</v>
      </c>
      <c r="F346" s="211">
        <f>C338*E346</f>
        <v>0</v>
      </c>
    </row>
    <row r="347" spans="1:6">
      <c r="A347" s="201"/>
      <c r="B347" s="201"/>
      <c r="C347" s="204"/>
      <c r="D347" s="202">
        <v>10</v>
      </c>
      <c r="E347" s="213">
        <v>0</v>
      </c>
      <c r="F347" s="210"/>
    </row>
    <row r="348" spans="1:6">
      <c r="A348" s="201">
        <v>35</v>
      </c>
      <c r="B348" s="201" t="s">
        <v>769</v>
      </c>
      <c r="C348" s="204">
        <f>Planilha!L293</f>
        <v>0</v>
      </c>
      <c r="D348" s="202" t="s">
        <v>7</v>
      </c>
      <c r="E348" s="213">
        <v>0</v>
      </c>
      <c r="F348" s="210"/>
    </row>
    <row r="349" spans="1:6">
      <c r="A349" s="201"/>
      <c r="B349" s="201"/>
      <c r="C349" s="204"/>
      <c r="D349" s="202" t="s">
        <v>16</v>
      </c>
      <c r="E349" s="213">
        <v>0</v>
      </c>
      <c r="F349" s="210"/>
    </row>
    <row r="350" spans="1:6">
      <c r="A350" s="201"/>
      <c r="B350" s="201"/>
      <c r="C350" s="204"/>
      <c r="D350" s="202" t="s">
        <v>35</v>
      </c>
      <c r="E350" s="213">
        <v>0</v>
      </c>
      <c r="F350" s="210"/>
    </row>
    <row r="351" spans="1:6">
      <c r="A351" s="201"/>
      <c r="B351" s="201"/>
      <c r="C351" s="204"/>
      <c r="D351" s="202">
        <v>4</v>
      </c>
      <c r="E351" s="213">
        <v>0</v>
      </c>
      <c r="F351" s="210"/>
    </row>
    <row r="352" spans="1:6">
      <c r="A352" s="201"/>
      <c r="B352" s="201"/>
      <c r="C352" s="204"/>
      <c r="D352" s="217">
        <v>5</v>
      </c>
      <c r="E352" s="218">
        <v>0.2</v>
      </c>
      <c r="F352" s="211">
        <f>C348*E352</f>
        <v>0</v>
      </c>
    </row>
    <row r="353" spans="1:6">
      <c r="A353" s="201"/>
      <c r="B353" s="201"/>
      <c r="C353" s="204"/>
      <c r="D353" s="217">
        <v>6</v>
      </c>
      <c r="E353" s="218">
        <v>0.2</v>
      </c>
      <c r="F353" s="211">
        <f>C348*E353</f>
        <v>0</v>
      </c>
    </row>
    <row r="354" spans="1:6">
      <c r="A354" s="201"/>
      <c r="B354" s="201"/>
      <c r="C354" s="204"/>
      <c r="D354" s="217">
        <v>7</v>
      </c>
      <c r="E354" s="218">
        <v>0.3</v>
      </c>
      <c r="F354" s="211">
        <f>C348*E354</f>
        <v>0</v>
      </c>
    </row>
    <row r="355" spans="1:6">
      <c r="A355" s="201"/>
      <c r="B355" s="201"/>
      <c r="C355" s="204"/>
      <c r="D355" s="217">
        <v>8</v>
      </c>
      <c r="E355" s="218">
        <v>0.25</v>
      </c>
      <c r="F355" s="211">
        <f>C348*E355</f>
        <v>0</v>
      </c>
    </row>
    <row r="356" spans="1:6">
      <c r="A356" s="201"/>
      <c r="B356" s="201"/>
      <c r="C356" s="204"/>
      <c r="D356" s="217">
        <v>9</v>
      </c>
      <c r="E356" s="218">
        <v>0.05</v>
      </c>
      <c r="F356" s="211">
        <f>C348*E356</f>
        <v>0</v>
      </c>
    </row>
    <row r="357" spans="1:6">
      <c r="A357" s="201"/>
      <c r="B357" s="201"/>
      <c r="C357" s="204"/>
      <c r="D357" s="202">
        <v>10</v>
      </c>
      <c r="E357" s="213">
        <v>0</v>
      </c>
      <c r="F357" s="210"/>
    </row>
    <row r="358" spans="1:6">
      <c r="A358" s="201">
        <v>36</v>
      </c>
      <c r="B358" s="201" t="s">
        <v>776</v>
      </c>
      <c r="C358" s="204">
        <f>Planilha!L296</f>
        <v>0</v>
      </c>
      <c r="D358" s="202" t="s">
        <v>7</v>
      </c>
      <c r="E358" s="213">
        <v>0</v>
      </c>
      <c r="F358" s="210"/>
    </row>
    <row r="359" spans="1:6">
      <c r="A359" s="201"/>
      <c r="B359" s="201"/>
      <c r="C359" s="204"/>
      <c r="D359" s="202" t="s">
        <v>16</v>
      </c>
      <c r="E359" s="213">
        <v>0</v>
      </c>
      <c r="F359" s="210"/>
    </row>
    <row r="360" spans="1:6">
      <c r="A360" s="201"/>
      <c r="B360" s="201"/>
      <c r="C360" s="204"/>
      <c r="D360" s="202" t="s">
        <v>35</v>
      </c>
      <c r="E360" s="213">
        <v>0</v>
      </c>
      <c r="F360" s="210"/>
    </row>
    <row r="361" spans="1:6">
      <c r="A361" s="201"/>
      <c r="B361" s="201"/>
      <c r="C361" s="204"/>
      <c r="D361" s="202">
        <v>4</v>
      </c>
      <c r="E361" s="213">
        <v>0</v>
      </c>
      <c r="F361" s="210"/>
    </row>
    <row r="362" spans="1:6">
      <c r="A362" s="201"/>
      <c r="B362" s="201"/>
      <c r="C362" s="204"/>
      <c r="D362" s="217">
        <v>5</v>
      </c>
      <c r="E362" s="209">
        <v>0.2</v>
      </c>
      <c r="F362" s="211">
        <f>C358*E362</f>
        <v>0</v>
      </c>
    </row>
    <row r="363" spans="1:6">
      <c r="A363" s="201"/>
      <c r="B363" s="201"/>
      <c r="C363" s="204"/>
      <c r="D363" s="217">
        <v>6</v>
      </c>
      <c r="E363" s="209">
        <v>0.2</v>
      </c>
      <c r="F363" s="211">
        <f>C358*E363</f>
        <v>0</v>
      </c>
    </row>
    <row r="364" spans="1:6">
      <c r="A364" s="201"/>
      <c r="B364" s="201"/>
      <c r="C364" s="204"/>
      <c r="D364" s="217">
        <v>7</v>
      </c>
      <c r="E364" s="209">
        <v>0.2</v>
      </c>
      <c r="F364" s="211">
        <f>C358*E364</f>
        <v>0</v>
      </c>
    </row>
    <row r="365" spans="1:6">
      <c r="A365" s="201"/>
      <c r="B365" s="201"/>
      <c r="C365" s="204"/>
      <c r="D365" s="217">
        <v>8</v>
      </c>
      <c r="E365" s="209">
        <v>0.2</v>
      </c>
      <c r="F365" s="211">
        <f>C358*E365</f>
        <v>0</v>
      </c>
    </row>
    <row r="366" spans="1:6">
      <c r="A366" s="201"/>
      <c r="B366" s="201"/>
      <c r="C366" s="204"/>
      <c r="D366" s="217">
        <v>9</v>
      </c>
      <c r="E366" s="209">
        <v>0.2</v>
      </c>
      <c r="F366" s="211">
        <f>C358*E366</f>
        <v>0</v>
      </c>
    </row>
    <row r="367" spans="1:6">
      <c r="A367" s="201"/>
      <c r="B367" s="201"/>
      <c r="C367" s="204"/>
      <c r="D367" s="202">
        <v>10</v>
      </c>
      <c r="E367" s="213">
        <v>0</v>
      </c>
      <c r="F367" s="210"/>
    </row>
    <row r="368" spans="1:6">
      <c r="A368" s="201">
        <v>37</v>
      </c>
      <c r="B368" s="201" t="s">
        <v>860</v>
      </c>
      <c r="C368" s="204">
        <f>Planilha!L326</f>
        <v>0</v>
      </c>
      <c r="D368" s="202" t="s">
        <v>7</v>
      </c>
      <c r="E368" s="213">
        <v>0</v>
      </c>
      <c r="F368" s="210"/>
    </row>
    <row r="369" spans="1:6">
      <c r="A369" s="201"/>
      <c r="B369" s="201"/>
      <c r="C369" s="204"/>
      <c r="D369" s="202" t="s">
        <v>16</v>
      </c>
      <c r="E369" s="213">
        <v>0</v>
      </c>
      <c r="F369" s="210"/>
    </row>
    <row r="370" spans="1:6">
      <c r="A370" s="201"/>
      <c r="B370" s="201"/>
      <c r="C370" s="204"/>
      <c r="D370" s="202" t="s">
        <v>35</v>
      </c>
      <c r="E370" s="213">
        <v>0</v>
      </c>
      <c r="F370" s="210"/>
    </row>
    <row r="371" spans="1:6">
      <c r="A371" s="201"/>
      <c r="B371" s="201"/>
      <c r="C371" s="204"/>
      <c r="D371" s="202">
        <v>4</v>
      </c>
      <c r="E371" s="213">
        <v>0</v>
      </c>
      <c r="F371" s="210"/>
    </row>
    <row r="372" spans="1:6">
      <c r="A372" s="201"/>
      <c r="B372" s="201"/>
      <c r="C372" s="204"/>
      <c r="D372" s="217">
        <v>5</v>
      </c>
      <c r="E372" s="209">
        <v>0.2</v>
      </c>
      <c r="F372" s="211">
        <f>C368*E372</f>
        <v>0</v>
      </c>
    </row>
    <row r="373" spans="1:6">
      <c r="A373" s="201"/>
      <c r="B373" s="201"/>
      <c r="C373" s="204"/>
      <c r="D373" s="217">
        <v>6</v>
      </c>
      <c r="E373" s="209">
        <v>0.2</v>
      </c>
      <c r="F373" s="211">
        <f>C368*E373</f>
        <v>0</v>
      </c>
    </row>
    <row r="374" spans="1:6">
      <c r="A374" s="201"/>
      <c r="B374" s="201"/>
      <c r="C374" s="204"/>
      <c r="D374" s="217">
        <v>7</v>
      </c>
      <c r="E374" s="209">
        <v>0.2</v>
      </c>
      <c r="F374" s="211">
        <f>C368*E374</f>
        <v>0</v>
      </c>
    </row>
    <row r="375" spans="1:6">
      <c r="A375" s="201"/>
      <c r="B375" s="201"/>
      <c r="C375" s="204"/>
      <c r="D375" s="217">
        <v>8</v>
      </c>
      <c r="E375" s="209">
        <v>0.2</v>
      </c>
      <c r="F375" s="211">
        <f>C368*E375</f>
        <v>0</v>
      </c>
    </row>
    <row r="376" spans="1:6">
      <c r="A376" s="201"/>
      <c r="B376" s="201"/>
      <c r="C376" s="204"/>
      <c r="D376" s="217">
        <v>9</v>
      </c>
      <c r="E376" s="209">
        <v>0.2</v>
      </c>
      <c r="F376" s="211">
        <f>C368*E376</f>
        <v>0</v>
      </c>
    </row>
    <row r="377" spans="1:6">
      <c r="A377" s="201"/>
      <c r="B377" s="201"/>
      <c r="C377" s="204"/>
      <c r="D377" s="202">
        <v>10</v>
      </c>
      <c r="E377" s="213">
        <v>0</v>
      </c>
      <c r="F377" s="210"/>
    </row>
    <row r="378" spans="1:6">
      <c r="A378" s="201">
        <v>38</v>
      </c>
      <c r="B378" s="201" t="s">
        <v>870</v>
      </c>
      <c r="C378" s="204">
        <f>Planilha!L330</f>
        <v>0</v>
      </c>
      <c r="D378" s="202" t="s">
        <v>7</v>
      </c>
      <c r="E378" s="213">
        <v>0</v>
      </c>
      <c r="F378" s="210"/>
    </row>
    <row r="379" spans="1:6">
      <c r="A379" s="201"/>
      <c r="B379" s="201"/>
      <c r="C379" s="204"/>
      <c r="D379" s="202" t="s">
        <v>16</v>
      </c>
      <c r="E379" s="213">
        <v>0</v>
      </c>
      <c r="F379" s="210"/>
    </row>
    <row r="380" spans="1:6">
      <c r="A380" s="201"/>
      <c r="B380" s="201"/>
      <c r="C380" s="204"/>
      <c r="D380" s="202" t="s">
        <v>35</v>
      </c>
      <c r="E380" s="213">
        <v>0</v>
      </c>
      <c r="F380" s="210"/>
    </row>
    <row r="381" spans="1:6">
      <c r="A381" s="201"/>
      <c r="B381" s="201"/>
      <c r="C381" s="204"/>
      <c r="D381" s="202">
        <v>4</v>
      </c>
      <c r="E381" s="213">
        <v>0</v>
      </c>
      <c r="F381" s="210"/>
    </row>
    <row r="382" spans="1:6">
      <c r="A382" s="201"/>
      <c r="B382" s="201"/>
      <c r="C382" s="204"/>
      <c r="D382" s="217">
        <v>5</v>
      </c>
      <c r="E382" s="209">
        <v>0.2</v>
      </c>
      <c r="F382" s="211">
        <f>C378*E382</f>
        <v>0</v>
      </c>
    </row>
    <row r="383" spans="1:6">
      <c r="A383" s="201"/>
      <c r="B383" s="201"/>
      <c r="C383" s="204"/>
      <c r="D383" s="217">
        <v>6</v>
      </c>
      <c r="E383" s="209">
        <v>0.2</v>
      </c>
      <c r="F383" s="211">
        <f>C378*E383</f>
        <v>0</v>
      </c>
    </row>
    <row r="384" spans="1:6">
      <c r="A384" s="201"/>
      <c r="B384" s="201"/>
      <c r="C384" s="204"/>
      <c r="D384" s="217">
        <v>7</v>
      </c>
      <c r="E384" s="209">
        <v>0.2</v>
      </c>
      <c r="F384" s="211">
        <f>C378*E384</f>
        <v>0</v>
      </c>
    </row>
    <row r="385" spans="1:6">
      <c r="A385" s="201"/>
      <c r="B385" s="201"/>
      <c r="C385" s="204"/>
      <c r="D385" s="217">
        <v>8</v>
      </c>
      <c r="E385" s="209">
        <v>0.2</v>
      </c>
      <c r="F385" s="211">
        <f>C378*E385</f>
        <v>0</v>
      </c>
    </row>
    <row r="386" spans="1:6">
      <c r="A386" s="201"/>
      <c r="B386" s="201"/>
      <c r="C386" s="204"/>
      <c r="D386" s="217">
        <v>9</v>
      </c>
      <c r="E386" s="209">
        <v>0.2</v>
      </c>
      <c r="F386" s="211">
        <f>C378*E386</f>
        <v>0</v>
      </c>
    </row>
    <row r="387" spans="1:6">
      <c r="A387" s="201"/>
      <c r="B387" s="201"/>
      <c r="C387" s="204"/>
      <c r="D387" s="202">
        <v>10</v>
      </c>
      <c r="E387" s="213">
        <v>0</v>
      </c>
      <c r="F387" s="210"/>
    </row>
    <row r="388" spans="1:6">
      <c r="A388" s="201">
        <v>39</v>
      </c>
      <c r="B388" s="201" t="s">
        <v>898</v>
      </c>
      <c r="C388" s="204">
        <f>Planilha!L342</f>
        <v>0</v>
      </c>
      <c r="D388" s="202" t="s">
        <v>7</v>
      </c>
      <c r="E388" s="213">
        <v>0</v>
      </c>
      <c r="F388" s="210"/>
    </row>
    <row r="389" spans="1:6">
      <c r="A389" s="201"/>
      <c r="B389" s="201"/>
      <c r="C389" s="204"/>
      <c r="D389" s="202" t="s">
        <v>16</v>
      </c>
      <c r="E389" s="213">
        <v>0</v>
      </c>
      <c r="F389" s="210"/>
    </row>
    <row r="390" spans="1:6">
      <c r="A390" s="201"/>
      <c r="B390" s="201"/>
      <c r="C390" s="204"/>
      <c r="D390" s="202" t="s">
        <v>35</v>
      </c>
      <c r="E390" s="213">
        <v>0</v>
      </c>
      <c r="F390" s="210"/>
    </row>
    <row r="391" spans="1:6">
      <c r="A391" s="201"/>
      <c r="B391" s="201"/>
      <c r="C391" s="204"/>
      <c r="D391" s="202">
        <v>4</v>
      </c>
      <c r="E391" s="213">
        <v>0</v>
      </c>
      <c r="F391" s="210"/>
    </row>
    <row r="392" spans="1:6">
      <c r="A392" s="201"/>
      <c r="B392" s="201"/>
      <c r="C392" s="204"/>
      <c r="D392" s="202">
        <v>5</v>
      </c>
      <c r="E392" s="213">
        <v>0</v>
      </c>
      <c r="F392" s="210"/>
    </row>
    <row r="393" spans="1:6">
      <c r="A393" s="201"/>
      <c r="B393" s="201"/>
      <c r="C393" s="204"/>
      <c r="D393" s="217">
        <v>6</v>
      </c>
      <c r="E393" s="209">
        <v>0.1</v>
      </c>
      <c r="F393" s="211">
        <f>C388*E393</f>
        <v>0</v>
      </c>
    </row>
    <row r="394" spans="1:6">
      <c r="A394" s="201"/>
      <c r="B394" s="201"/>
      <c r="C394" s="204"/>
      <c r="D394" s="217">
        <v>7</v>
      </c>
      <c r="E394" s="209">
        <v>0.2</v>
      </c>
      <c r="F394" s="211">
        <f>C388*E394</f>
        <v>0</v>
      </c>
    </row>
    <row r="395" spans="1:6">
      <c r="A395" s="201"/>
      <c r="B395" s="201"/>
      <c r="C395" s="204"/>
      <c r="D395" s="217">
        <v>8</v>
      </c>
      <c r="E395" s="209">
        <v>0.3</v>
      </c>
      <c r="F395" s="211">
        <f>C388*E395</f>
        <v>0</v>
      </c>
    </row>
    <row r="396" spans="1:6">
      <c r="A396" s="201"/>
      <c r="B396" s="201"/>
      <c r="C396" s="204"/>
      <c r="D396" s="217">
        <v>9</v>
      </c>
      <c r="E396" s="209">
        <v>0.4</v>
      </c>
      <c r="F396" s="211">
        <f>C388*E396</f>
        <v>0</v>
      </c>
    </row>
    <row r="397" spans="1:6">
      <c r="A397" s="201"/>
      <c r="B397" s="201"/>
      <c r="C397" s="204"/>
      <c r="D397" s="202">
        <v>10</v>
      </c>
      <c r="E397" s="213">
        <v>0</v>
      </c>
      <c r="F397" s="210"/>
    </row>
    <row r="398" spans="1:6">
      <c r="A398" s="201">
        <v>40</v>
      </c>
      <c r="B398" s="201" t="s">
        <v>1007</v>
      </c>
      <c r="C398" s="204">
        <f>Planilha!L379</f>
        <v>0</v>
      </c>
      <c r="D398" s="202" t="s">
        <v>7</v>
      </c>
      <c r="E398" s="213">
        <v>0</v>
      </c>
      <c r="F398" s="210"/>
    </row>
    <row r="399" spans="1:6">
      <c r="A399" s="201"/>
      <c r="B399" s="201"/>
      <c r="C399" s="204"/>
      <c r="D399" s="202" t="s">
        <v>16</v>
      </c>
      <c r="E399" s="213">
        <v>0</v>
      </c>
      <c r="F399" s="210"/>
    </row>
    <row r="400" spans="1:6">
      <c r="A400" s="201"/>
      <c r="B400" s="201"/>
      <c r="C400" s="204"/>
      <c r="D400" s="202" t="s">
        <v>35</v>
      </c>
      <c r="E400" s="213">
        <v>0</v>
      </c>
      <c r="F400" s="210"/>
    </row>
    <row r="401" spans="1:6">
      <c r="A401" s="201"/>
      <c r="B401" s="201"/>
      <c r="C401" s="204"/>
      <c r="D401" s="217">
        <v>4</v>
      </c>
      <c r="E401" s="209">
        <v>0.3</v>
      </c>
      <c r="F401" s="211">
        <f>C398*E401</f>
        <v>0</v>
      </c>
    </row>
    <row r="402" spans="1:6">
      <c r="A402" s="201"/>
      <c r="B402" s="201"/>
      <c r="C402" s="204"/>
      <c r="D402" s="217">
        <v>5</v>
      </c>
      <c r="E402" s="209">
        <v>0.3</v>
      </c>
      <c r="F402" s="211">
        <f>C398*E402</f>
        <v>0</v>
      </c>
    </row>
    <row r="403" spans="1:6">
      <c r="A403" s="201"/>
      <c r="B403" s="201"/>
      <c r="C403" s="204"/>
      <c r="D403" s="217">
        <v>6</v>
      </c>
      <c r="E403" s="209">
        <v>0.2</v>
      </c>
      <c r="F403" s="211">
        <f>C398*E403</f>
        <v>0</v>
      </c>
    </row>
    <row r="404" spans="1:6">
      <c r="A404" s="201"/>
      <c r="B404" s="201"/>
      <c r="C404" s="204"/>
      <c r="D404" s="217">
        <v>7</v>
      </c>
      <c r="E404" s="209">
        <v>0.2</v>
      </c>
      <c r="F404" s="211">
        <f>C398*E404</f>
        <v>0</v>
      </c>
    </row>
    <row r="405" spans="1:6">
      <c r="A405" s="201"/>
      <c r="B405" s="201"/>
      <c r="C405" s="204"/>
      <c r="D405" s="202">
        <v>8</v>
      </c>
      <c r="E405" s="213">
        <v>0</v>
      </c>
      <c r="F405" s="210"/>
    </row>
    <row r="406" spans="1:6">
      <c r="A406" s="201"/>
      <c r="B406" s="201"/>
      <c r="C406" s="204"/>
      <c r="D406" s="202">
        <v>9</v>
      </c>
      <c r="E406" s="213">
        <v>0</v>
      </c>
      <c r="F406" s="210"/>
    </row>
    <row r="407" spans="1:6">
      <c r="A407" s="201"/>
      <c r="B407" s="201"/>
      <c r="C407" s="204"/>
      <c r="D407" s="202">
        <v>10</v>
      </c>
      <c r="E407" s="213">
        <v>0</v>
      </c>
      <c r="F407" s="210"/>
    </row>
    <row r="408" spans="1:6">
      <c r="A408" s="201">
        <v>41</v>
      </c>
      <c r="B408" s="201" t="s">
        <v>1044</v>
      </c>
      <c r="C408" s="204">
        <f>Planilha!L392</f>
        <v>0</v>
      </c>
      <c r="D408" s="202" t="s">
        <v>7</v>
      </c>
      <c r="E408" s="213">
        <v>0</v>
      </c>
      <c r="F408" s="210"/>
    </row>
    <row r="409" spans="1:6">
      <c r="A409" s="201"/>
      <c r="B409" s="201"/>
      <c r="C409" s="204"/>
      <c r="D409" s="202" t="s">
        <v>16</v>
      </c>
      <c r="E409" s="213">
        <v>0</v>
      </c>
      <c r="F409" s="210"/>
    </row>
    <row r="410" spans="1:6">
      <c r="A410" s="201"/>
      <c r="B410" s="201"/>
      <c r="C410" s="204"/>
      <c r="D410" s="202" t="s">
        <v>35</v>
      </c>
      <c r="E410" s="213">
        <v>0</v>
      </c>
      <c r="F410" s="210"/>
    </row>
    <row r="411" spans="1:6">
      <c r="A411" s="201"/>
      <c r="B411" s="201"/>
      <c r="C411" s="204"/>
      <c r="D411" s="217">
        <v>4</v>
      </c>
      <c r="E411" s="218">
        <v>0.05</v>
      </c>
      <c r="F411" s="211">
        <f>C408*E411</f>
        <v>0</v>
      </c>
    </row>
    <row r="412" spans="1:6">
      <c r="A412" s="201"/>
      <c r="B412" s="201"/>
      <c r="C412" s="204"/>
      <c r="D412" s="217">
        <v>5</v>
      </c>
      <c r="E412" s="218">
        <v>0.1</v>
      </c>
      <c r="F412" s="211">
        <f>C408*E412</f>
        <v>0</v>
      </c>
    </row>
    <row r="413" spans="1:6">
      <c r="A413" s="201"/>
      <c r="B413" s="201"/>
      <c r="C413" s="204"/>
      <c r="D413" s="217">
        <v>6</v>
      </c>
      <c r="E413" s="218">
        <v>0.1</v>
      </c>
      <c r="F413" s="211">
        <f>C408*E413</f>
        <v>0</v>
      </c>
    </row>
    <row r="414" spans="1:6">
      <c r="A414" s="201"/>
      <c r="B414" s="201"/>
      <c r="C414" s="204"/>
      <c r="D414" s="217">
        <v>7</v>
      </c>
      <c r="E414" s="218">
        <v>0.2</v>
      </c>
      <c r="F414" s="211">
        <f>C408*E414</f>
        <v>0</v>
      </c>
    </row>
    <row r="415" spans="1:6">
      <c r="A415" s="201"/>
      <c r="B415" s="201"/>
      <c r="C415" s="204"/>
      <c r="D415" s="217">
        <v>8</v>
      </c>
      <c r="E415" s="218">
        <v>0.3</v>
      </c>
      <c r="F415" s="211">
        <f>C408*E415</f>
        <v>0</v>
      </c>
    </row>
    <row r="416" spans="1:6">
      <c r="A416" s="201"/>
      <c r="B416" s="201"/>
      <c r="C416" s="204"/>
      <c r="D416" s="217">
        <v>9</v>
      </c>
      <c r="E416" s="218">
        <v>0.25</v>
      </c>
      <c r="F416" s="211">
        <f>C408*E416</f>
        <v>0</v>
      </c>
    </row>
    <row r="417" spans="1:6">
      <c r="A417" s="201"/>
      <c r="B417" s="201"/>
      <c r="C417" s="204"/>
      <c r="D417" s="202">
        <v>10</v>
      </c>
      <c r="E417" s="213">
        <v>0</v>
      </c>
      <c r="F417" s="210"/>
    </row>
    <row r="418" spans="1:6">
      <c r="A418" s="201">
        <v>42</v>
      </c>
      <c r="B418" s="201" t="s">
        <v>1051</v>
      </c>
      <c r="C418" s="204">
        <f>Planilha!L395</f>
        <v>0</v>
      </c>
      <c r="D418" s="202" t="s">
        <v>7</v>
      </c>
      <c r="E418" s="213">
        <v>0</v>
      </c>
      <c r="F418" s="210"/>
    </row>
    <row r="419" spans="1:6">
      <c r="A419" s="201"/>
      <c r="B419" s="201"/>
      <c r="C419" s="204"/>
      <c r="D419" s="202" t="s">
        <v>16</v>
      </c>
      <c r="E419" s="213">
        <v>0</v>
      </c>
      <c r="F419" s="210"/>
    </row>
    <row r="420" spans="1:6">
      <c r="A420" s="201"/>
      <c r="B420" s="201"/>
      <c r="C420" s="204"/>
      <c r="D420" s="202" t="s">
        <v>35</v>
      </c>
      <c r="E420" s="213">
        <v>0</v>
      </c>
      <c r="F420" s="210"/>
    </row>
    <row r="421" spans="1:6">
      <c r="A421" s="201"/>
      <c r="B421" s="201"/>
      <c r="C421" s="204"/>
      <c r="D421" s="217">
        <v>4</v>
      </c>
      <c r="E421" s="218">
        <v>0.05</v>
      </c>
      <c r="F421" s="211">
        <f>C418*E421</f>
        <v>0</v>
      </c>
    </row>
    <row r="422" spans="1:6">
      <c r="A422" s="201"/>
      <c r="B422" s="201"/>
      <c r="C422" s="204"/>
      <c r="D422" s="217">
        <v>5</v>
      </c>
      <c r="E422" s="218">
        <v>0.1</v>
      </c>
      <c r="F422" s="211">
        <f>C418*E422</f>
        <v>0</v>
      </c>
    </row>
    <row r="423" spans="1:6">
      <c r="A423" s="201"/>
      <c r="B423" s="201"/>
      <c r="C423" s="204"/>
      <c r="D423" s="217">
        <v>6</v>
      </c>
      <c r="E423" s="218">
        <v>0.1</v>
      </c>
      <c r="F423" s="211">
        <f>C418*E423</f>
        <v>0</v>
      </c>
    </row>
    <row r="424" spans="1:6">
      <c r="A424" s="201"/>
      <c r="B424" s="201"/>
      <c r="C424" s="204"/>
      <c r="D424" s="217">
        <v>7</v>
      </c>
      <c r="E424" s="218">
        <v>0.2</v>
      </c>
      <c r="F424" s="211">
        <f>C418*E424</f>
        <v>0</v>
      </c>
    </row>
    <row r="425" spans="1:6">
      <c r="A425" s="201"/>
      <c r="B425" s="201"/>
      <c r="C425" s="204"/>
      <c r="D425" s="217">
        <v>8</v>
      </c>
      <c r="E425" s="218">
        <v>0.3</v>
      </c>
      <c r="F425" s="211">
        <f>C418*E425</f>
        <v>0</v>
      </c>
    </row>
    <row r="426" spans="1:6">
      <c r="A426" s="201"/>
      <c r="B426" s="201"/>
      <c r="C426" s="204"/>
      <c r="D426" s="217">
        <v>9</v>
      </c>
      <c r="E426" s="218">
        <v>0.25</v>
      </c>
      <c r="F426" s="211">
        <f>C418*E426</f>
        <v>0</v>
      </c>
    </row>
    <row r="427" spans="1:6">
      <c r="A427" s="201"/>
      <c r="B427" s="201"/>
      <c r="C427" s="204"/>
      <c r="D427" s="202">
        <v>10</v>
      </c>
      <c r="E427" s="213">
        <v>0</v>
      </c>
      <c r="F427" s="210"/>
    </row>
    <row r="428" spans="1:6">
      <c r="A428" s="201">
        <v>43</v>
      </c>
      <c r="B428" s="201" t="s">
        <v>769</v>
      </c>
      <c r="C428" s="204">
        <f>Planilha!L398</f>
        <v>0</v>
      </c>
      <c r="D428" s="202" t="s">
        <v>7</v>
      </c>
      <c r="E428" s="214">
        <v>0</v>
      </c>
      <c r="F428" s="210"/>
    </row>
    <row r="429" spans="1:6">
      <c r="A429" s="201"/>
      <c r="B429" s="201"/>
      <c r="C429" s="204"/>
      <c r="D429" s="202" t="s">
        <v>16</v>
      </c>
      <c r="E429" s="214">
        <v>0</v>
      </c>
      <c r="F429" s="210"/>
    </row>
    <row r="430" spans="1:6">
      <c r="A430" s="201"/>
      <c r="B430" s="201"/>
      <c r="C430" s="204"/>
      <c r="D430" s="202" t="s">
        <v>35</v>
      </c>
      <c r="E430" s="214">
        <v>0</v>
      </c>
      <c r="F430" s="210"/>
    </row>
    <row r="431" spans="1:6">
      <c r="A431" s="201"/>
      <c r="B431" s="201"/>
      <c r="C431" s="204"/>
      <c r="D431" s="217">
        <v>4</v>
      </c>
      <c r="E431" s="218">
        <v>0.05</v>
      </c>
      <c r="F431" s="211">
        <f>C428*E431</f>
        <v>0</v>
      </c>
    </row>
    <row r="432" spans="1:6">
      <c r="A432" s="201"/>
      <c r="B432" s="201"/>
      <c r="C432" s="204"/>
      <c r="D432" s="217">
        <v>5</v>
      </c>
      <c r="E432" s="218">
        <v>0.1</v>
      </c>
      <c r="F432" s="211">
        <f>C428*E432</f>
        <v>0</v>
      </c>
    </row>
    <row r="433" spans="1:6">
      <c r="A433" s="201"/>
      <c r="B433" s="201"/>
      <c r="C433" s="204"/>
      <c r="D433" s="217">
        <v>6</v>
      </c>
      <c r="E433" s="218">
        <v>0.1</v>
      </c>
      <c r="F433" s="211">
        <f>C428*E433</f>
        <v>0</v>
      </c>
    </row>
    <row r="434" spans="1:6">
      <c r="A434" s="201"/>
      <c r="B434" s="201"/>
      <c r="C434" s="204"/>
      <c r="D434" s="217">
        <v>7</v>
      </c>
      <c r="E434" s="218">
        <v>0.2</v>
      </c>
      <c r="F434" s="211">
        <f>C428*E434</f>
        <v>0</v>
      </c>
    </row>
    <row r="435" spans="1:6">
      <c r="A435" s="201"/>
      <c r="B435" s="201"/>
      <c r="C435" s="204"/>
      <c r="D435" s="217">
        <v>8</v>
      </c>
      <c r="E435" s="218">
        <v>0.3</v>
      </c>
      <c r="F435" s="211">
        <f>C428*E435</f>
        <v>0</v>
      </c>
    </row>
    <row r="436" spans="1:6">
      <c r="A436" s="201"/>
      <c r="B436" s="201"/>
      <c r="C436" s="204"/>
      <c r="D436" s="217">
        <v>9</v>
      </c>
      <c r="E436" s="218">
        <v>0.25</v>
      </c>
      <c r="F436" s="211">
        <f>C428*E436</f>
        <v>0</v>
      </c>
    </row>
    <row r="437" spans="1:6">
      <c r="A437" s="201"/>
      <c r="B437" s="201"/>
      <c r="C437" s="204"/>
      <c r="D437" s="202">
        <v>10</v>
      </c>
      <c r="E437" s="214">
        <v>0</v>
      </c>
      <c r="F437" s="210"/>
    </row>
    <row r="438" spans="1:6">
      <c r="A438" s="201">
        <v>44</v>
      </c>
      <c r="B438" s="201" t="s">
        <v>776</v>
      </c>
      <c r="C438" s="204">
        <f>Planilha!L413</f>
        <v>0</v>
      </c>
      <c r="D438" s="202" t="s">
        <v>7</v>
      </c>
      <c r="E438" s="214">
        <v>0</v>
      </c>
      <c r="F438" s="210"/>
    </row>
    <row r="439" spans="1:6">
      <c r="A439" s="201"/>
      <c r="B439" s="201"/>
      <c r="C439" s="204"/>
      <c r="D439" s="202" t="s">
        <v>16</v>
      </c>
      <c r="E439" s="214">
        <v>0</v>
      </c>
      <c r="F439" s="210"/>
    </row>
    <row r="440" spans="1:6">
      <c r="A440" s="201"/>
      <c r="B440" s="201"/>
      <c r="C440" s="204"/>
      <c r="D440" s="202" t="s">
        <v>35</v>
      </c>
      <c r="E440" s="214">
        <v>0</v>
      </c>
      <c r="F440" s="210"/>
    </row>
    <row r="441" spans="1:6">
      <c r="A441" s="201"/>
      <c r="B441" s="201"/>
      <c r="C441" s="204"/>
      <c r="D441" s="217">
        <v>4</v>
      </c>
      <c r="E441" s="218">
        <v>0.05</v>
      </c>
      <c r="F441" s="211">
        <f>C438*E441</f>
        <v>0</v>
      </c>
    </row>
    <row r="442" spans="1:6">
      <c r="A442" s="201"/>
      <c r="B442" s="201"/>
      <c r="C442" s="204"/>
      <c r="D442" s="217">
        <v>5</v>
      </c>
      <c r="E442" s="218">
        <v>0.1</v>
      </c>
      <c r="F442" s="211">
        <f>C438*E442</f>
        <v>0</v>
      </c>
    </row>
    <row r="443" spans="1:6">
      <c r="A443" s="201"/>
      <c r="B443" s="201"/>
      <c r="C443" s="204"/>
      <c r="D443" s="217">
        <v>6</v>
      </c>
      <c r="E443" s="218">
        <v>0.1</v>
      </c>
      <c r="F443" s="211">
        <f>C438*E443</f>
        <v>0</v>
      </c>
    </row>
    <row r="444" spans="1:6">
      <c r="A444" s="201"/>
      <c r="B444" s="201"/>
      <c r="C444" s="204"/>
      <c r="D444" s="217">
        <v>7</v>
      </c>
      <c r="E444" s="218">
        <v>0.2</v>
      </c>
      <c r="F444" s="211">
        <f>C438*E444</f>
        <v>0</v>
      </c>
    </row>
    <row r="445" spans="1:6">
      <c r="A445" s="201"/>
      <c r="B445" s="201"/>
      <c r="C445" s="204"/>
      <c r="D445" s="217">
        <v>8</v>
      </c>
      <c r="E445" s="218">
        <v>0.3</v>
      </c>
      <c r="F445" s="211">
        <f>C438*E445</f>
        <v>0</v>
      </c>
    </row>
    <row r="446" spans="1:6">
      <c r="A446" s="201"/>
      <c r="B446" s="201"/>
      <c r="C446" s="204"/>
      <c r="D446" s="217">
        <v>9</v>
      </c>
      <c r="E446" s="218">
        <v>0.25</v>
      </c>
      <c r="F446" s="211">
        <f>C438*E446</f>
        <v>0</v>
      </c>
    </row>
    <row r="447" spans="1:6">
      <c r="A447" s="201"/>
      <c r="B447" s="201"/>
      <c r="C447" s="204"/>
      <c r="D447" s="202">
        <v>10</v>
      </c>
      <c r="E447" s="214">
        <v>0</v>
      </c>
      <c r="F447" s="210"/>
    </row>
    <row r="448" spans="1:6">
      <c r="A448" s="201">
        <v>45</v>
      </c>
      <c r="B448" s="201" t="s">
        <v>1195</v>
      </c>
      <c r="C448" s="204">
        <f>Planilha!L449</f>
        <v>0</v>
      </c>
      <c r="D448" s="202" t="s">
        <v>7</v>
      </c>
      <c r="E448" s="214">
        <v>0</v>
      </c>
      <c r="F448" s="210"/>
    </row>
    <row r="449" spans="1:6">
      <c r="A449" s="201"/>
      <c r="B449" s="201"/>
      <c r="C449" s="204"/>
      <c r="D449" s="202" t="s">
        <v>16</v>
      </c>
      <c r="E449" s="214">
        <v>0</v>
      </c>
      <c r="F449" s="210"/>
    </row>
    <row r="450" spans="1:6">
      <c r="A450" s="201"/>
      <c r="B450" s="201"/>
      <c r="C450" s="204"/>
      <c r="D450" s="202" t="s">
        <v>35</v>
      </c>
      <c r="E450" s="214">
        <v>0</v>
      </c>
      <c r="F450" s="210"/>
    </row>
    <row r="451" spans="1:6">
      <c r="A451" s="201"/>
      <c r="B451" s="201"/>
      <c r="C451" s="204"/>
      <c r="D451" s="217">
        <v>4</v>
      </c>
      <c r="E451" s="218">
        <v>0.05</v>
      </c>
      <c r="F451" s="211">
        <f>C448*E451</f>
        <v>0</v>
      </c>
    </row>
    <row r="452" spans="1:6">
      <c r="A452" s="201"/>
      <c r="B452" s="201"/>
      <c r="C452" s="204"/>
      <c r="D452" s="217">
        <v>5</v>
      </c>
      <c r="E452" s="218">
        <v>0.1</v>
      </c>
      <c r="F452" s="211">
        <f>C448*E452</f>
        <v>0</v>
      </c>
    </row>
    <row r="453" spans="1:6">
      <c r="A453" s="201"/>
      <c r="B453" s="201"/>
      <c r="C453" s="204"/>
      <c r="D453" s="217">
        <v>6</v>
      </c>
      <c r="E453" s="218">
        <v>0.1</v>
      </c>
      <c r="F453" s="211">
        <f>C448*E453</f>
        <v>0</v>
      </c>
    </row>
    <row r="454" spans="1:6">
      <c r="A454" s="201"/>
      <c r="B454" s="201"/>
      <c r="C454" s="204"/>
      <c r="D454" s="217">
        <v>7</v>
      </c>
      <c r="E454" s="218">
        <v>0.2</v>
      </c>
      <c r="F454" s="211">
        <f>C448*E454</f>
        <v>0</v>
      </c>
    </row>
    <row r="455" spans="1:6">
      <c r="A455" s="201"/>
      <c r="B455" s="201"/>
      <c r="C455" s="204"/>
      <c r="D455" s="217">
        <v>8</v>
      </c>
      <c r="E455" s="218">
        <v>0.3</v>
      </c>
      <c r="F455" s="211">
        <f>C448*E455</f>
        <v>0</v>
      </c>
    </row>
    <row r="456" spans="1:6">
      <c r="A456" s="201"/>
      <c r="B456" s="201"/>
      <c r="C456" s="204"/>
      <c r="D456" s="217">
        <v>9</v>
      </c>
      <c r="E456" s="218">
        <v>0.25</v>
      </c>
      <c r="F456" s="211">
        <f>C448*E456</f>
        <v>0</v>
      </c>
    </row>
    <row r="457" spans="1:6">
      <c r="A457" s="201"/>
      <c r="B457" s="201"/>
      <c r="C457" s="204"/>
      <c r="D457" s="202">
        <v>10</v>
      </c>
      <c r="E457" s="214">
        <v>0</v>
      </c>
      <c r="F457" s="210"/>
    </row>
    <row r="458" spans="1:6">
      <c r="A458" s="201">
        <v>46</v>
      </c>
      <c r="B458" s="201" t="s">
        <v>1205</v>
      </c>
      <c r="C458" s="204">
        <f>Planilha!L453</f>
        <v>0</v>
      </c>
      <c r="D458" s="202" t="s">
        <v>7</v>
      </c>
      <c r="E458" s="214">
        <v>0</v>
      </c>
      <c r="F458" s="210"/>
    </row>
    <row r="459" spans="1:6">
      <c r="A459" s="201"/>
      <c r="B459" s="201"/>
      <c r="C459" s="204"/>
      <c r="D459" s="202" t="s">
        <v>16</v>
      </c>
      <c r="E459" s="214">
        <v>0</v>
      </c>
      <c r="F459" s="210"/>
    </row>
    <row r="460" spans="1:6">
      <c r="A460" s="201"/>
      <c r="B460" s="201"/>
      <c r="C460" s="204"/>
      <c r="D460" s="202" t="s">
        <v>35</v>
      </c>
      <c r="E460" s="214">
        <v>0</v>
      </c>
      <c r="F460" s="210"/>
    </row>
    <row r="461" spans="1:6">
      <c r="A461" s="201"/>
      <c r="B461" s="201"/>
      <c r="C461" s="204"/>
      <c r="D461" s="217">
        <v>4</v>
      </c>
      <c r="E461" s="218">
        <v>0.05</v>
      </c>
      <c r="F461" s="211">
        <f>C458*E461</f>
        <v>0</v>
      </c>
    </row>
    <row r="462" spans="1:6">
      <c r="A462" s="201"/>
      <c r="B462" s="201"/>
      <c r="C462" s="204"/>
      <c r="D462" s="217">
        <v>5</v>
      </c>
      <c r="E462" s="218">
        <v>0.1</v>
      </c>
      <c r="F462" s="211">
        <f>C458*E462</f>
        <v>0</v>
      </c>
    </row>
    <row r="463" spans="1:6">
      <c r="A463" s="201"/>
      <c r="B463" s="201"/>
      <c r="C463" s="204"/>
      <c r="D463" s="217">
        <v>6</v>
      </c>
      <c r="E463" s="218">
        <v>0.1</v>
      </c>
      <c r="F463" s="211">
        <f>C458*E463</f>
        <v>0</v>
      </c>
    </row>
    <row r="464" spans="1:6">
      <c r="A464" s="201"/>
      <c r="B464" s="201"/>
      <c r="C464" s="204"/>
      <c r="D464" s="217">
        <v>7</v>
      </c>
      <c r="E464" s="218">
        <v>0.2</v>
      </c>
      <c r="F464" s="211">
        <f>C458*E464</f>
        <v>0</v>
      </c>
    </row>
    <row r="465" spans="1:6">
      <c r="A465" s="201"/>
      <c r="B465" s="201"/>
      <c r="C465" s="204"/>
      <c r="D465" s="217">
        <v>8</v>
      </c>
      <c r="E465" s="218">
        <v>0.3</v>
      </c>
      <c r="F465" s="211">
        <f>C458*E465</f>
        <v>0</v>
      </c>
    </row>
    <row r="466" spans="1:6">
      <c r="A466" s="201"/>
      <c r="B466" s="201"/>
      <c r="C466" s="204"/>
      <c r="D466" s="217">
        <v>9</v>
      </c>
      <c r="E466" s="218">
        <v>0.25</v>
      </c>
      <c r="F466" s="211">
        <f>C458*E466</f>
        <v>0</v>
      </c>
    </row>
    <row r="467" spans="1:6">
      <c r="A467" s="201"/>
      <c r="B467" s="201"/>
      <c r="C467" s="204"/>
      <c r="D467" s="202">
        <v>10</v>
      </c>
      <c r="E467" s="215" t="s">
        <v>1798</v>
      </c>
      <c r="F467" s="210"/>
    </row>
    <row r="468" spans="1:6">
      <c r="A468" s="201">
        <v>47</v>
      </c>
      <c r="B468" s="201" t="s">
        <v>1212</v>
      </c>
      <c r="C468" s="204">
        <f>Planilha!L456</f>
        <v>0</v>
      </c>
      <c r="D468" s="202" t="s">
        <v>7</v>
      </c>
      <c r="E468" s="214">
        <v>0</v>
      </c>
      <c r="F468" s="210"/>
    </row>
    <row r="469" spans="1:6">
      <c r="A469" s="201"/>
      <c r="B469" s="201"/>
      <c r="C469" s="204"/>
      <c r="D469" s="202" t="s">
        <v>16</v>
      </c>
      <c r="E469" s="214">
        <v>0</v>
      </c>
      <c r="F469" s="210"/>
    </row>
    <row r="470" spans="1:6">
      <c r="A470" s="201"/>
      <c r="B470" s="201"/>
      <c r="C470" s="204"/>
      <c r="D470" s="202" t="s">
        <v>35</v>
      </c>
      <c r="E470" s="214">
        <v>0</v>
      </c>
      <c r="F470" s="210"/>
    </row>
    <row r="471" spans="1:6">
      <c r="A471" s="201"/>
      <c r="B471" s="201"/>
      <c r="C471" s="204"/>
      <c r="D471" s="217">
        <v>4</v>
      </c>
      <c r="E471" s="218">
        <v>0.05</v>
      </c>
      <c r="F471" s="211">
        <f>C468*E471</f>
        <v>0</v>
      </c>
    </row>
    <row r="472" spans="1:6">
      <c r="A472" s="201"/>
      <c r="B472" s="201"/>
      <c r="C472" s="204"/>
      <c r="D472" s="217">
        <v>5</v>
      </c>
      <c r="E472" s="218">
        <v>0.05</v>
      </c>
      <c r="F472" s="211">
        <f>C468*E472</f>
        <v>0</v>
      </c>
    </row>
    <row r="473" spans="1:6">
      <c r="A473" s="201"/>
      <c r="B473" s="201"/>
      <c r="C473" s="204"/>
      <c r="D473" s="217">
        <v>6</v>
      </c>
      <c r="E473" s="218">
        <v>0.1</v>
      </c>
      <c r="F473" s="211">
        <f>C468*E473</f>
        <v>0</v>
      </c>
    </row>
    <row r="474" spans="1:6">
      <c r="A474" s="201"/>
      <c r="B474" s="201"/>
      <c r="C474" s="204"/>
      <c r="D474" s="217">
        <v>7</v>
      </c>
      <c r="E474" s="218">
        <v>0.2</v>
      </c>
      <c r="F474" s="211">
        <f>C468*E474</f>
        <v>0</v>
      </c>
    </row>
    <row r="475" spans="1:6">
      <c r="A475" s="201"/>
      <c r="B475" s="201"/>
      <c r="C475" s="204"/>
      <c r="D475" s="217">
        <v>8</v>
      </c>
      <c r="E475" s="218">
        <v>0.25</v>
      </c>
      <c r="F475" s="211">
        <f>C468*E475</f>
        <v>0</v>
      </c>
    </row>
    <row r="476" spans="1:6">
      <c r="A476" s="201"/>
      <c r="B476" s="201"/>
      <c r="C476" s="204"/>
      <c r="D476" s="217">
        <v>9</v>
      </c>
      <c r="E476" s="218">
        <v>0.25</v>
      </c>
      <c r="F476" s="211">
        <f>C468*E476</f>
        <v>0</v>
      </c>
    </row>
    <row r="477" spans="1:6">
      <c r="A477" s="201"/>
      <c r="B477" s="201"/>
      <c r="C477" s="204"/>
      <c r="D477" s="217">
        <v>10</v>
      </c>
      <c r="E477" s="218">
        <v>0.1</v>
      </c>
      <c r="F477" s="211">
        <f>C468*E477</f>
        <v>0</v>
      </c>
    </row>
    <row r="478" spans="1:6">
      <c r="A478" s="201">
        <v>48</v>
      </c>
      <c r="B478" s="201" t="s">
        <v>1239</v>
      </c>
      <c r="C478" s="204">
        <f>Planilha!L467</f>
        <v>0</v>
      </c>
      <c r="D478" s="202" t="s">
        <v>7</v>
      </c>
      <c r="E478" s="214">
        <v>0</v>
      </c>
      <c r="F478" s="210"/>
    </row>
    <row r="479" spans="1:6">
      <c r="A479" s="201"/>
      <c r="B479" s="201"/>
      <c r="C479" s="204"/>
      <c r="D479" s="202" t="s">
        <v>16</v>
      </c>
      <c r="E479" s="214">
        <v>0</v>
      </c>
      <c r="F479" s="210"/>
    </row>
    <row r="480" spans="1:6">
      <c r="A480" s="201"/>
      <c r="B480" s="201"/>
      <c r="C480" s="204"/>
      <c r="D480" s="202" t="s">
        <v>35</v>
      </c>
      <c r="E480" s="214">
        <v>0</v>
      </c>
      <c r="F480" s="210"/>
    </row>
    <row r="481" spans="1:6">
      <c r="A481" s="201"/>
      <c r="B481" s="201"/>
      <c r="C481" s="204"/>
      <c r="D481" s="217">
        <v>4</v>
      </c>
      <c r="E481" s="218">
        <v>0.05</v>
      </c>
      <c r="F481" s="211">
        <f>C478*E481</f>
        <v>0</v>
      </c>
    </row>
    <row r="482" spans="1:6">
      <c r="A482" s="201"/>
      <c r="B482" s="201"/>
      <c r="C482" s="204"/>
      <c r="D482" s="217">
        <v>5</v>
      </c>
      <c r="E482" s="218">
        <v>0.05</v>
      </c>
      <c r="F482" s="211">
        <f>C478*E482</f>
        <v>0</v>
      </c>
    </row>
    <row r="483" spans="1:6">
      <c r="A483" s="201"/>
      <c r="B483" s="201"/>
      <c r="C483" s="204"/>
      <c r="D483" s="217">
        <v>6</v>
      </c>
      <c r="E483" s="218">
        <v>0.1</v>
      </c>
      <c r="F483" s="211">
        <f>C478*E483</f>
        <v>0</v>
      </c>
    </row>
    <row r="484" spans="1:6">
      <c r="A484" s="201"/>
      <c r="B484" s="201"/>
      <c r="C484" s="204"/>
      <c r="D484" s="217">
        <v>7</v>
      </c>
      <c r="E484" s="218">
        <v>0.2</v>
      </c>
      <c r="F484" s="211">
        <f>C478*E484</f>
        <v>0</v>
      </c>
    </row>
    <row r="485" spans="1:6">
      <c r="A485" s="201"/>
      <c r="B485" s="201"/>
      <c r="C485" s="204"/>
      <c r="D485" s="217">
        <v>8</v>
      </c>
      <c r="E485" s="218">
        <v>0.25</v>
      </c>
      <c r="F485" s="211">
        <f>C478*E485</f>
        <v>0</v>
      </c>
    </row>
    <row r="486" spans="1:6">
      <c r="A486" s="201"/>
      <c r="B486" s="201"/>
      <c r="C486" s="204"/>
      <c r="D486" s="217">
        <v>9</v>
      </c>
      <c r="E486" s="218">
        <v>0.25</v>
      </c>
      <c r="F486" s="211">
        <f>C478*E486</f>
        <v>0</v>
      </c>
    </row>
    <row r="487" spans="1:6">
      <c r="A487" s="201"/>
      <c r="B487" s="201"/>
      <c r="C487" s="204"/>
      <c r="D487" s="217">
        <v>10</v>
      </c>
      <c r="E487" s="218">
        <v>0.1</v>
      </c>
      <c r="F487" s="211">
        <f>C478*E487</f>
        <v>0</v>
      </c>
    </row>
    <row r="488" spans="1:6">
      <c r="A488" s="201">
        <v>49</v>
      </c>
      <c r="B488" s="201" t="s">
        <v>1290</v>
      </c>
      <c r="C488" s="204">
        <f>Planilha!L485</f>
        <v>0</v>
      </c>
      <c r="D488" s="202" t="s">
        <v>7</v>
      </c>
      <c r="E488" s="214">
        <v>0</v>
      </c>
      <c r="F488" s="210"/>
    </row>
    <row r="489" spans="1:6">
      <c r="A489" s="201"/>
      <c r="B489" s="201"/>
      <c r="C489" s="204"/>
      <c r="D489" s="202" t="s">
        <v>16</v>
      </c>
      <c r="E489" s="214">
        <v>0</v>
      </c>
      <c r="F489" s="210"/>
    </row>
    <row r="490" spans="1:6">
      <c r="A490" s="201"/>
      <c r="B490" s="201"/>
      <c r="C490" s="204"/>
      <c r="D490" s="202" t="s">
        <v>35</v>
      </c>
      <c r="E490" s="214">
        <v>0</v>
      </c>
      <c r="F490" s="210"/>
    </row>
    <row r="491" spans="1:6">
      <c r="A491" s="201"/>
      <c r="B491" s="201"/>
      <c r="C491" s="204"/>
      <c r="D491" s="217">
        <v>4</v>
      </c>
      <c r="E491" s="218">
        <v>0.05</v>
      </c>
      <c r="F491" s="211">
        <f>C488*E491</f>
        <v>0</v>
      </c>
    </row>
    <row r="492" spans="1:6">
      <c r="A492" s="201"/>
      <c r="B492" s="201"/>
      <c r="C492" s="204"/>
      <c r="D492" s="217">
        <v>5</v>
      </c>
      <c r="E492" s="218">
        <v>0.05</v>
      </c>
      <c r="F492" s="211">
        <f>C488*E492</f>
        <v>0</v>
      </c>
    </row>
    <row r="493" spans="1:6">
      <c r="A493" s="201"/>
      <c r="B493" s="201"/>
      <c r="C493" s="204"/>
      <c r="D493" s="217">
        <v>6</v>
      </c>
      <c r="E493" s="218">
        <v>0.1</v>
      </c>
      <c r="F493" s="211">
        <f>C488*E493</f>
        <v>0</v>
      </c>
    </row>
    <row r="494" spans="1:6">
      <c r="A494" s="201"/>
      <c r="B494" s="201"/>
      <c r="C494" s="204"/>
      <c r="D494" s="217">
        <v>7</v>
      </c>
      <c r="E494" s="218">
        <v>0.2</v>
      </c>
      <c r="F494" s="211">
        <f>C488*E494</f>
        <v>0</v>
      </c>
    </row>
    <row r="495" spans="1:6">
      <c r="A495" s="201"/>
      <c r="B495" s="201"/>
      <c r="C495" s="204"/>
      <c r="D495" s="217">
        <v>8</v>
      </c>
      <c r="E495" s="218">
        <v>0.25</v>
      </c>
      <c r="F495" s="211">
        <f>C488*E495</f>
        <v>0</v>
      </c>
    </row>
    <row r="496" spans="1:6">
      <c r="A496" s="201"/>
      <c r="B496" s="201"/>
      <c r="C496" s="204"/>
      <c r="D496" s="217">
        <v>9</v>
      </c>
      <c r="E496" s="218">
        <v>0.25</v>
      </c>
      <c r="F496" s="211">
        <f>C488*E496</f>
        <v>0</v>
      </c>
    </row>
    <row r="497" spans="1:6">
      <c r="A497" s="201"/>
      <c r="B497" s="201"/>
      <c r="C497" s="204"/>
      <c r="D497" s="217">
        <v>10</v>
      </c>
      <c r="E497" s="218">
        <v>0.1</v>
      </c>
      <c r="F497" s="211">
        <f>C488*E497</f>
        <v>0</v>
      </c>
    </row>
    <row r="498" spans="1:6">
      <c r="A498" s="201">
        <v>50</v>
      </c>
      <c r="B498" s="201" t="s">
        <v>1338</v>
      </c>
      <c r="C498" s="204">
        <f>Planilha!L503</f>
        <v>0</v>
      </c>
      <c r="D498" s="202" t="s">
        <v>7</v>
      </c>
      <c r="E498" s="214">
        <v>0</v>
      </c>
      <c r="F498" s="210"/>
    </row>
    <row r="499" spans="1:6">
      <c r="A499" s="201"/>
      <c r="B499" s="201"/>
      <c r="C499" s="204"/>
      <c r="D499" s="202" t="s">
        <v>16</v>
      </c>
      <c r="E499" s="214">
        <v>0</v>
      </c>
      <c r="F499" s="210"/>
    </row>
    <row r="500" spans="1:6">
      <c r="A500" s="201"/>
      <c r="B500" s="201"/>
      <c r="C500" s="204"/>
      <c r="D500" s="202" t="s">
        <v>35</v>
      </c>
      <c r="E500" s="214">
        <v>0</v>
      </c>
      <c r="F500" s="210"/>
    </row>
    <row r="501" spans="1:6">
      <c r="A501" s="201"/>
      <c r="B501" s="201"/>
      <c r="C501" s="204"/>
      <c r="D501" s="217">
        <v>4</v>
      </c>
      <c r="E501" s="218">
        <v>0.05</v>
      </c>
      <c r="F501" s="211">
        <f>C498*E501</f>
        <v>0</v>
      </c>
    </row>
    <row r="502" spans="1:6">
      <c r="A502" s="201"/>
      <c r="B502" s="201"/>
      <c r="C502" s="204"/>
      <c r="D502" s="217">
        <v>5</v>
      </c>
      <c r="E502" s="218">
        <v>0.05</v>
      </c>
      <c r="F502" s="211">
        <f>C498*E502</f>
        <v>0</v>
      </c>
    </row>
    <row r="503" spans="1:6">
      <c r="A503" s="201"/>
      <c r="B503" s="201"/>
      <c r="C503" s="204"/>
      <c r="D503" s="217">
        <v>6</v>
      </c>
      <c r="E503" s="218">
        <v>0.1</v>
      </c>
      <c r="F503" s="211">
        <f>C498*E503</f>
        <v>0</v>
      </c>
    </row>
    <row r="504" spans="1:6">
      <c r="A504" s="201"/>
      <c r="B504" s="201"/>
      <c r="C504" s="204"/>
      <c r="D504" s="217">
        <v>7</v>
      </c>
      <c r="E504" s="218">
        <v>0.2</v>
      </c>
      <c r="F504" s="211">
        <f>C498*E504</f>
        <v>0</v>
      </c>
    </row>
    <row r="505" spans="1:6">
      <c r="A505" s="201"/>
      <c r="B505" s="201"/>
      <c r="C505" s="204"/>
      <c r="D505" s="217">
        <v>8</v>
      </c>
      <c r="E505" s="218">
        <v>0.25</v>
      </c>
      <c r="F505" s="211">
        <f>C498*E505</f>
        <v>0</v>
      </c>
    </row>
    <row r="506" spans="1:6">
      <c r="A506" s="201"/>
      <c r="B506" s="201"/>
      <c r="C506" s="204"/>
      <c r="D506" s="217">
        <v>9</v>
      </c>
      <c r="E506" s="218">
        <v>0.25</v>
      </c>
      <c r="F506" s="211">
        <f>C498*E506</f>
        <v>0</v>
      </c>
    </row>
    <row r="507" spans="1:6">
      <c r="A507" s="201"/>
      <c r="B507" s="201"/>
      <c r="C507" s="204"/>
      <c r="D507" s="217">
        <v>10</v>
      </c>
      <c r="E507" s="218">
        <v>0.1</v>
      </c>
      <c r="F507" s="211">
        <f>C498*E507</f>
        <v>0</v>
      </c>
    </row>
    <row r="508" spans="1:6">
      <c r="A508" s="201">
        <v>51</v>
      </c>
      <c r="B508" s="201" t="s">
        <v>1348</v>
      </c>
      <c r="C508" s="204">
        <f>Planilha!L507</f>
        <v>0</v>
      </c>
      <c r="D508" s="202" t="s">
        <v>7</v>
      </c>
      <c r="E508" s="214">
        <v>0</v>
      </c>
      <c r="F508" s="210"/>
    </row>
    <row r="509" spans="1:6">
      <c r="A509" s="201"/>
      <c r="B509" s="201"/>
      <c r="C509" s="204"/>
      <c r="D509" s="202" t="s">
        <v>16</v>
      </c>
      <c r="E509" s="214">
        <v>0</v>
      </c>
      <c r="F509" s="210"/>
    </row>
    <row r="510" spans="1:6">
      <c r="A510" s="201"/>
      <c r="B510" s="201"/>
      <c r="C510" s="204"/>
      <c r="D510" s="202" t="s">
        <v>35</v>
      </c>
      <c r="E510" s="214">
        <v>0</v>
      </c>
      <c r="F510" s="210"/>
    </row>
    <row r="511" spans="1:6">
      <c r="A511" s="201"/>
      <c r="B511" s="201"/>
      <c r="C511" s="204"/>
      <c r="D511" s="217">
        <v>4</v>
      </c>
      <c r="E511" s="218">
        <v>0.05</v>
      </c>
      <c r="F511" s="211">
        <f>C508*E511</f>
        <v>0</v>
      </c>
    </row>
    <row r="512" spans="1:6">
      <c r="A512" s="201"/>
      <c r="B512" s="201"/>
      <c r="C512" s="204"/>
      <c r="D512" s="217">
        <v>5</v>
      </c>
      <c r="E512" s="218">
        <v>0.05</v>
      </c>
      <c r="F512" s="211">
        <f>C508*E512</f>
        <v>0</v>
      </c>
    </row>
    <row r="513" spans="1:6">
      <c r="A513" s="201"/>
      <c r="B513" s="201"/>
      <c r="C513" s="204"/>
      <c r="D513" s="217">
        <v>6</v>
      </c>
      <c r="E513" s="218">
        <v>0.1</v>
      </c>
      <c r="F513" s="211">
        <f>C508*E513</f>
        <v>0</v>
      </c>
    </row>
    <row r="514" spans="1:6">
      <c r="A514" s="201"/>
      <c r="B514" s="201"/>
      <c r="C514" s="204"/>
      <c r="D514" s="217">
        <v>7</v>
      </c>
      <c r="E514" s="218">
        <v>0.2</v>
      </c>
      <c r="F514" s="211">
        <f>C508*E514</f>
        <v>0</v>
      </c>
    </row>
    <row r="515" spans="1:6">
      <c r="A515" s="201"/>
      <c r="B515" s="201"/>
      <c r="C515" s="204"/>
      <c r="D515" s="217">
        <v>8</v>
      </c>
      <c r="E515" s="218">
        <v>0.25</v>
      </c>
      <c r="F515" s="211">
        <f>C508*E515</f>
        <v>0</v>
      </c>
    </row>
    <row r="516" spans="1:6">
      <c r="A516" s="201"/>
      <c r="B516" s="201"/>
      <c r="C516" s="204"/>
      <c r="D516" s="217">
        <v>9</v>
      </c>
      <c r="E516" s="218">
        <v>0.25</v>
      </c>
      <c r="F516" s="211">
        <f>C508*E516</f>
        <v>0</v>
      </c>
    </row>
    <row r="517" spans="1:6">
      <c r="A517" s="201"/>
      <c r="B517" s="201"/>
      <c r="C517" s="204"/>
      <c r="D517" s="217">
        <v>10</v>
      </c>
      <c r="E517" s="218">
        <v>0.1</v>
      </c>
      <c r="F517" s="211">
        <f>C508*E517</f>
        <v>0</v>
      </c>
    </row>
    <row r="518" spans="1:6">
      <c r="A518" s="201">
        <v>52</v>
      </c>
      <c r="B518" s="201" t="s">
        <v>1385</v>
      </c>
      <c r="C518" s="204">
        <f>Planilha!L520</f>
        <v>0</v>
      </c>
      <c r="D518" s="202" t="s">
        <v>7</v>
      </c>
      <c r="E518" s="214">
        <v>0</v>
      </c>
      <c r="F518" s="210"/>
    </row>
    <row r="519" spans="1:6">
      <c r="A519" s="201"/>
      <c r="B519" s="201"/>
      <c r="C519" s="204"/>
      <c r="D519" s="202" t="s">
        <v>16</v>
      </c>
      <c r="E519" s="214">
        <v>0</v>
      </c>
      <c r="F519" s="210"/>
    </row>
    <row r="520" spans="1:6">
      <c r="A520" s="201"/>
      <c r="B520" s="201"/>
      <c r="C520" s="204"/>
      <c r="D520" s="202" t="s">
        <v>35</v>
      </c>
      <c r="E520" s="214">
        <v>0</v>
      </c>
      <c r="F520" s="210"/>
    </row>
    <row r="521" spans="1:6">
      <c r="A521" s="201"/>
      <c r="B521" s="201"/>
      <c r="C521" s="204"/>
      <c r="D521" s="217">
        <v>4</v>
      </c>
      <c r="E521" s="218">
        <v>0.05</v>
      </c>
      <c r="F521" s="211">
        <f>C518*E521</f>
        <v>0</v>
      </c>
    </row>
    <row r="522" spans="1:6">
      <c r="A522" s="201"/>
      <c r="B522" s="201"/>
      <c r="C522" s="204"/>
      <c r="D522" s="217">
        <v>5</v>
      </c>
      <c r="E522" s="218">
        <v>0.05</v>
      </c>
      <c r="F522" s="211">
        <f>C518*E522</f>
        <v>0</v>
      </c>
    </row>
    <row r="523" spans="1:6">
      <c r="A523" s="201"/>
      <c r="B523" s="201"/>
      <c r="C523" s="204"/>
      <c r="D523" s="217">
        <v>6</v>
      </c>
      <c r="E523" s="218">
        <v>0.1</v>
      </c>
      <c r="F523" s="211">
        <f>C518*E523</f>
        <v>0</v>
      </c>
    </row>
    <row r="524" spans="1:6">
      <c r="A524" s="201"/>
      <c r="B524" s="201"/>
      <c r="C524" s="204"/>
      <c r="D524" s="217">
        <v>7</v>
      </c>
      <c r="E524" s="218">
        <v>0.2</v>
      </c>
      <c r="F524" s="211">
        <f>C518*E524</f>
        <v>0</v>
      </c>
    </row>
    <row r="525" spans="1:6">
      <c r="A525" s="201"/>
      <c r="B525" s="201"/>
      <c r="C525" s="204"/>
      <c r="D525" s="217">
        <v>8</v>
      </c>
      <c r="E525" s="218">
        <v>0.25</v>
      </c>
      <c r="F525" s="211">
        <f>C518*E525</f>
        <v>0</v>
      </c>
    </row>
    <row r="526" spans="1:6">
      <c r="A526" s="201"/>
      <c r="B526" s="201"/>
      <c r="C526" s="204"/>
      <c r="D526" s="217">
        <v>9</v>
      </c>
      <c r="E526" s="218">
        <v>0.25</v>
      </c>
      <c r="F526" s="211">
        <f>C518*E526</f>
        <v>0</v>
      </c>
    </row>
    <row r="527" spans="1:6">
      <c r="A527" s="201"/>
      <c r="B527" s="201"/>
      <c r="C527" s="204"/>
      <c r="D527" s="217">
        <v>10</v>
      </c>
      <c r="E527" s="218">
        <v>0.1</v>
      </c>
      <c r="F527" s="211">
        <f>C518*E527</f>
        <v>0</v>
      </c>
    </row>
    <row r="528" spans="1:6">
      <c r="A528" s="201">
        <v>53</v>
      </c>
      <c r="B528" s="201" t="s">
        <v>1453</v>
      </c>
      <c r="C528" s="204">
        <f>Planilha!L544</f>
        <v>0</v>
      </c>
      <c r="D528" s="202" t="s">
        <v>7</v>
      </c>
      <c r="E528" s="214">
        <v>0</v>
      </c>
      <c r="F528" s="210"/>
    </row>
    <row r="529" spans="1:6">
      <c r="A529" s="201"/>
      <c r="B529" s="201"/>
      <c r="C529" s="204"/>
      <c r="D529" s="202" t="s">
        <v>16</v>
      </c>
      <c r="E529" s="214">
        <v>0</v>
      </c>
      <c r="F529" s="210"/>
    </row>
    <row r="530" spans="1:6">
      <c r="A530" s="201"/>
      <c r="B530" s="201"/>
      <c r="C530" s="204"/>
      <c r="D530" s="202" t="s">
        <v>35</v>
      </c>
      <c r="E530" s="214">
        <v>0</v>
      </c>
      <c r="F530" s="210"/>
    </row>
    <row r="531" spans="1:6">
      <c r="A531" s="201"/>
      <c r="B531" s="201"/>
      <c r="C531" s="204"/>
      <c r="D531" s="217">
        <v>4</v>
      </c>
      <c r="E531" s="218">
        <v>0.05</v>
      </c>
      <c r="F531" s="211">
        <f>C528*E531</f>
        <v>0</v>
      </c>
    </row>
    <row r="532" spans="1:6">
      <c r="A532" s="201"/>
      <c r="B532" s="201"/>
      <c r="C532" s="204"/>
      <c r="D532" s="217">
        <v>5</v>
      </c>
      <c r="E532" s="218">
        <v>0.05</v>
      </c>
      <c r="F532" s="211">
        <f>C528*E532</f>
        <v>0</v>
      </c>
    </row>
    <row r="533" spans="1:6">
      <c r="A533" s="201"/>
      <c r="B533" s="201"/>
      <c r="C533" s="204"/>
      <c r="D533" s="217">
        <v>6</v>
      </c>
      <c r="E533" s="218">
        <v>0.1</v>
      </c>
      <c r="F533" s="211">
        <f>C528*E533</f>
        <v>0</v>
      </c>
    </row>
    <row r="534" spans="1:6">
      <c r="A534" s="201"/>
      <c r="B534" s="201"/>
      <c r="C534" s="204"/>
      <c r="D534" s="217">
        <v>7</v>
      </c>
      <c r="E534" s="218">
        <v>0.2</v>
      </c>
      <c r="F534" s="211">
        <f>C528*E534</f>
        <v>0</v>
      </c>
    </row>
    <row r="535" spans="1:6">
      <c r="A535" s="201"/>
      <c r="B535" s="201"/>
      <c r="C535" s="204"/>
      <c r="D535" s="217">
        <v>8</v>
      </c>
      <c r="E535" s="218">
        <v>0.25</v>
      </c>
      <c r="F535" s="211">
        <f>C528*E535</f>
        <v>0</v>
      </c>
    </row>
    <row r="536" spans="1:6">
      <c r="A536" s="201"/>
      <c r="B536" s="201"/>
      <c r="C536" s="204"/>
      <c r="D536" s="217">
        <v>9</v>
      </c>
      <c r="E536" s="218">
        <v>0.25</v>
      </c>
      <c r="F536" s="211">
        <f>C528*E536</f>
        <v>0</v>
      </c>
    </row>
    <row r="537" spans="1:6">
      <c r="A537" s="201"/>
      <c r="B537" s="201"/>
      <c r="C537" s="204"/>
      <c r="D537" s="217">
        <v>10</v>
      </c>
      <c r="E537" s="218">
        <v>0.1</v>
      </c>
      <c r="F537" s="211">
        <f>C528*E537</f>
        <v>0</v>
      </c>
    </row>
    <row r="538" spans="1:6">
      <c r="A538" s="201">
        <v>54</v>
      </c>
      <c r="B538" s="201" t="s">
        <v>1487</v>
      </c>
      <c r="C538" s="204">
        <f>Planilha!L557</f>
        <v>0</v>
      </c>
      <c r="D538" s="202" t="s">
        <v>7</v>
      </c>
      <c r="E538" s="214">
        <v>0</v>
      </c>
      <c r="F538" s="210"/>
    </row>
    <row r="539" spans="1:6">
      <c r="A539" s="201"/>
      <c r="B539" s="201"/>
      <c r="C539" s="204"/>
      <c r="D539" s="202" t="s">
        <v>16</v>
      </c>
      <c r="E539" s="214">
        <v>0</v>
      </c>
      <c r="F539" s="210"/>
    </row>
    <row r="540" spans="1:6">
      <c r="A540" s="201"/>
      <c r="B540" s="201"/>
      <c r="C540" s="204"/>
      <c r="D540" s="202" t="s">
        <v>35</v>
      </c>
      <c r="E540" s="214">
        <v>0</v>
      </c>
      <c r="F540" s="210"/>
    </row>
    <row r="541" spans="1:6">
      <c r="A541" s="201"/>
      <c r="B541" s="201"/>
      <c r="C541" s="204"/>
      <c r="D541" s="217">
        <v>4</v>
      </c>
      <c r="E541" s="218">
        <v>0.05</v>
      </c>
      <c r="F541" s="211">
        <f>C538*E541</f>
        <v>0</v>
      </c>
    </row>
    <row r="542" spans="1:6">
      <c r="A542" s="201"/>
      <c r="B542" s="201"/>
      <c r="C542" s="204"/>
      <c r="D542" s="217">
        <v>5</v>
      </c>
      <c r="E542" s="218">
        <v>0.05</v>
      </c>
      <c r="F542" s="211">
        <f>C538*E542</f>
        <v>0</v>
      </c>
    </row>
    <row r="543" spans="1:6">
      <c r="A543" s="201"/>
      <c r="B543" s="201"/>
      <c r="C543" s="204"/>
      <c r="D543" s="217">
        <v>6</v>
      </c>
      <c r="E543" s="218">
        <v>0.1</v>
      </c>
      <c r="F543" s="211">
        <f>C538*E543</f>
        <v>0</v>
      </c>
    </row>
    <row r="544" spans="1:6">
      <c r="A544" s="201"/>
      <c r="B544" s="201"/>
      <c r="C544" s="204"/>
      <c r="D544" s="217">
        <v>7</v>
      </c>
      <c r="E544" s="218">
        <v>0.2</v>
      </c>
      <c r="F544" s="211">
        <f>C538*E544</f>
        <v>0</v>
      </c>
    </row>
    <row r="545" spans="1:6">
      <c r="A545" s="201"/>
      <c r="B545" s="201"/>
      <c r="C545" s="204"/>
      <c r="D545" s="217">
        <v>8</v>
      </c>
      <c r="E545" s="218">
        <v>0.25</v>
      </c>
      <c r="F545" s="211">
        <f>C538*E545</f>
        <v>0</v>
      </c>
    </row>
    <row r="546" spans="1:6">
      <c r="A546" s="201"/>
      <c r="B546" s="201"/>
      <c r="C546" s="204"/>
      <c r="D546" s="217">
        <v>9</v>
      </c>
      <c r="E546" s="218">
        <v>0.25</v>
      </c>
      <c r="F546" s="211">
        <f>C538*E546</f>
        <v>0</v>
      </c>
    </row>
    <row r="547" spans="1:6">
      <c r="A547" s="201"/>
      <c r="B547" s="201"/>
      <c r="C547" s="204"/>
      <c r="D547" s="217">
        <v>10</v>
      </c>
      <c r="E547" s="218">
        <v>0.1</v>
      </c>
      <c r="F547" s="211">
        <f>C538*E547</f>
        <v>0</v>
      </c>
    </row>
    <row r="548" spans="1:6">
      <c r="A548" s="201">
        <v>55</v>
      </c>
      <c r="B548" s="201" t="s">
        <v>1515</v>
      </c>
      <c r="C548" s="204">
        <f>Planilha!L568</f>
        <v>0</v>
      </c>
      <c r="D548" s="202" t="s">
        <v>7</v>
      </c>
      <c r="E548" s="214">
        <v>0</v>
      </c>
      <c r="F548" s="210"/>
    </row>
    <row r="549" spans="1:6">
      <c r="A549" s="201"/>
      <c r="B549" s="201"/>
      <c r="C549" s="204"/>
      <c r="D549" s="202" t="s">
        <v>16</v>
      </c>
      <c r="E549" s="214">
        <v>0</v>
      </c>
      <c r="F549" s="210"/>
    </row>
    <row r="550" spans="1:6">
      <c r="A550" s="201"/>
      <c r="B550" s="201"/>
      <c r="C550" s="204"/>
      <c r="D550" s="202" t="s">
        <v>35</v>
      </c>
      <c r="E550" s="214">
        <v>0</v>
      </c>
      <c r="F550" s="210"/>
    </row>
    <row r="551" spans="1:6">
      <c r="A551" s="201"/>
      <c r="B551" s="201"/>
      <c r="C551" s="204"/>
      <c r="D551" s="217">
        <v>4</v>
      </c>
      <c r="E551" s="218">
        <v>0.05</v>
      </c>
      <c r="F551" s="211">
        <f>C548*E551</f>
        <v>0</v>
      </c>
    </row>
    <row r="552" spans="1:6">
      <c r="A552" s="201"/>
      <c r="B552" s="201"/>
      <c r="C552" s="204"/>
      <c r="D552" s="217">
        <v>5</v>
      </c>
      <c r="E552" s="218">
        <v>0.05</v>
      </c>
      <c r="F552" s="211">
        <f>C548*E552</f>
        <v>0</v>
      </c>
    </row>
    <row r="553" spans="1:6">
      <c r="A553" s="201"/>
      <c r="B553" s="201"/>
      <c r="C553" s="204"/>
      <c r="D553" s="217">
        <v>6</v>
      </c>
      <c r="E553" s="218">
        <v>0.1</v>
      </c>
      <c r="F553" s="211">
        <f>C548*E553</f>
        <v>0</v>
      </c>
    </row>
    <row r="554" spans="1:6">
      <c r="A554" s="201"/>
      <c r="B554" s="201"/>
      <c r="C554" s="204"/>
      <c r="D554" s="217">
        <v>7</v>
      </c>
      <c r="E554" s="218">
        <v>0.2</v>
      </c>
      <c r="F554" s="211">
        <f>C548*E554</f>
        <v>0</v>
      </c>
    </row>
    <row r="555" spans="1:6">
      <c r="A555" s="201"/>
      <c r="B555" s="201"/>
      <c r="C555" s="204"/>
      <c r="D555" s="217">
        <v>8</v>
      </c>
      <c r="E555" s="218">
        <v>0.25</v>
      </c>
      <c r="F555" s="211">
        <f>C548*E555</f>
        <v>0</v>
      </c>
    </row>
    <row r="556" spans="1:6">
      <c r="A556" s="201"/>
      <c r="B556" s="201"/>
      <c r="C556" s="204"/>
      <c r="D556" s="217">
        <v>9</v>
      </c>
      <c r="E556" s="218">
        <v>0.25</v>
      </c>
      <c r="F556" s="211">
        <f>C548*E556</f>
        <v>0</v>
      </c>
    </row>
    <row r="557" spans="1:6">
      <c r="A557" s="201"/>
      <c r="B557" s="201"/>
      <c r="C557" s="204"/>
      <c r="D557" s="217">
        <v>10</v>
      </c>
      <c r="E557" s="218">
        <v>0.1</v>
      </c>
      <c r="F557" s="211">
        <f>C548*E557</f>
        <v>0</v>
      </c>
    </row>
    <row r="558" spans="1:6">
      <c r="A558" s="201">
        <v>56</v>
      </c>
      <c r="B558" s="201" t="s">
        <v>1525</v>
      </c>
      <c r="C558" s="204">
        <f>Planilha!L572</f>
        <v>0</v>
      </c>
      <c r="D558" s="202" t="s">
        <v>7</v>
      </c>
      <c r="E558" s="214">
        <v>0</v>
      </c>
      <c r="F558" s="210"/>
    </row>
    <row r="559" spans="1:6">
      <c r="A559" s="201"/>
      <c r="B559" s="201"/>
      <c r="C559" s="204"/>
      <c r="D559" s="202" t="s">
        <v>16</v>
      </c>
      <c r="E559" s="214">
        <v>0</v>
      </c>
      <c r="F559" s="210"/>
    </row>
    <row r="560" spans="1:6">
      <c r="A560" s="201"/>
      <c r="B560" s="201"/>
      <c r="C560" s="204"/>
      <c r="D560" s="202" t="s">
        <v>35</v>
      </c>
      <c r="E560" s="214">
        <v>0</v>
      </c>
      <c r="F560" s="210"/>
    </row>
    <row r="561" spans="1:6">
      <c r="A561" s="201"/>
      <c r="B561" s="201"/>
      <c r="C561" s="204"/>
      <c r="D561" s="217">
        <v>4</v>
      </c>
      <c r="E561" s="218">
        <v>0.05</v>
      </c>
      <c r="F561" s="211">
        <f>C558*E561</f>
        <v>0</v>
      </c>
    </row>
    <row r="562" spans="1:6">
      <c r="A562" s="201"/>
      <c r="B562" s="201"/>
      <c r="C562" s="204"/>
      <c r="D562" s="217">
        <v>5</v>
      </c>
      <c r="E562" s="218">
        <v>0.05</v>
      </c>
      <c r="F562" s="211">
        <f>C558*E562</f>
        <v>0</v>
      </c>
    </row>
    <row r="563" spans="1:6">
      <c r="A563" s="201"/>
      <c r="B563" s="201"/>
      <c r="C563" s="204"/>
      <c r="D563" s="217">
        <v>6</v>
      </c>
      <c r="E563" s="218">
        <v>0.1</v>
      </c>
      <c r="F563" s="211">
        <f>C558*E563</f>
        <v>0</v>
      </c>
    </row>
    <row r="564" spans="1:6">
      <c r="A564" s="201"/>
      <c r="B564" s="201"/>
      <c r="C564" s="204"/>
      <c r="D564" s="217">
        <v>7</v>
      </c>
      <c r="E564" s="218">
        <v>0.2</v>
      </c>
      <c r="F564" s="211">
        <f>C558*E564</f>
        <v>0</v>
      </c>
    </row>
    <row r="565" spans="1:6">
      <c r="A565" s="201"/>
      <c r="B565" s="201"/>
      <c r="C565" s="204"/>
      <c r="D565" s="217">
        <v>8</v>
      </c>
      <c r="E565" s="218">
        <v>0.25</v>
      </c>
      <c r="F565" s="211">
        <f>C558*E565</f>
        <v>0</v>
      </c>
    </row>
    <row r="566" spans="1:6">
      <c r="A566" s="201"/>
      <c r="B566" s="201"/>
      <c r="C566" s="204"/>
      <c r="D566" s="217">
        <v>9</v>
      </c>
      <c r="E566" s="218">
        <v>0.25</v>
      </c>
      <c r="F566" s="211">
        <f>C558*E566</f>
        <v>0</v>
      </c>
    </row>
    <row r="567" spans="1:6">
      <c r="A567" s="201"/>
      <c r="B567" s="201"/>
      <c r="C567" s="204"/>
      <c r="D567" s="217">
        <v>10</v>
      </c>
      <c r="E567" s="218">
        <v>0.1</v>
      </c>
      <c r="F567" s="211">
        <f>C558*E567</f>
        <v>0</v>
      </c>
    </row>
    <row r="568" spans="1:6">
      <c r="A568" s="201">
        <v>57</v>
      </c>
      <c r="B568" s="201" t="s">
        <v>1545</v>
      </c>
      <c r="C568" s="204">
        <f>Planilha!L581</f>
        <v>0</v>
      </c>
      <c r="D568" s="202" t="s">
        <v>7</v>
      </c>
      <c r="E568" s="214">
        <v>0</v>
      </c>
      <c r="F568" s="210"/>
    </row>
    <row r="569" spans="1:6">
      <c r="A569" s="201"/>
      <c r="B569" s="201"/>
      <c r="C569" s="204"/>
      <c r="D569" s="202" t="s">
        <v>16</v>
      </c>
      <c r="E569" s="214">
        <v>0</v>
      </c>
      <c r="F569" s="210"/>
    </row>
    <row r="570" spans="1:6">
      <c r="A570" s="201"/>
      <c r="B570" s="201"/>
      <c r="C570" s="204"/>
      <c r="D570" s="202" t="s">
        <v>35</v>
      </c>
      <c r="E570" s="214">
        <v>0</v>
      </c>
      <c r="F570" s="210"/>
    </row>
    <row r="571" spans="1:6">
      <c r="A571" s="201"/>
      <c r="B571" s="201"/>
      <c r="C571" s="204"/>
      <c r="D571" s="217">
        <v>4</v>
      </c>
      <c r="E571" s="218">
        <v>0.05</v>
      </c>
      <c r="F571" s="211">
        <f>C568*E571</f>
        <v>0</v>
      </c>
    </row>
    <row r="572" spans="1:6">
      <c r="A572" s="201"/>
      <c r="B572" s="201"/>
      <c r="C572" s="204"/>
      <c r="D572" s="217">
        <v>5</v>
      </c>
      <c r="E572" s="218">
        <v>0.05</v>
      </c>
      <c r="F572" s="211">
        <f>C568*E572</f>
        <v>0</v>
      </c>
    </row>
    <row r="573" spans="1:6">
      <c r="A573" s="201"/>
      <c r="B573" s="201"/>
      <c r="C573" s="204"/>
      <c r="D573" s="217">
        <v>6</v>
      </c>
      <c r="E573" s="218">
        <v>0.1</v>
      </c>
      <c r="F573" s="211">
        <f>C568*E573</f>
        <v>0</v>
      </c>
    </row>
    <row r="574" spans="1:6">
      <c r="A574" s="201"/>
      <c r="B574" s="201"/>
      <c r="C574" s="204"/>
      <c r="D574" s="217">
        <v>7</v>
      </c>
      <c r="E574" s="218">
        <v>0.2</v>
      </c>
      <c r="F574" s="211">
        <f>C568*E574</f>
        <v>0</v>
      </c>
    </row>
    <row r="575" spans="1:6">
      <c r="A575" s="201"/>
      <c r="B575" s="201"/>
      <c r="C575" s="204"/>
      <c r="D575" s="217">
        <v>8</v>
      </c>
      <c r="E575" s="218">
        <v>0.25</v>
      </c>
      <c r="F575" s="211">
        <f>C568*E575</f>
        <v>0</v>
      </c>
    </row>
    <row r="576" spans="1:6">
      <c r="A576" s="201"/>
      <c r="B576" s="201"/>
      <c r="C576" s="204"/>
      <c r="D576" s="217">
        <v>9</v>
      </c>
      <c r="E576" s="218">
        <v>0.25</v>
      </c>
      <c r="F576" s="211">
        <f>C568*E576</f>
        <v>0</v>
      </c>
    </row>
    <row r="577" spans="1:6">
      <c r="A577" s="201"/>
      <c r="B577" s="201"/>
      <c r="C577" s="204"/>
      <c r="D577" s="217">
        <v>10</v>
      </c>
      <c r="E577" s="218">
        <v>0.1</v>
      </c>
      <c r="F577" s="211">
        <f>C568*E577</f>
        <v>0</v>
      </c>
    </row>
    <row r="578" spans="1:6">
      <c r="A578" s="201">
        <v>58</v>
      </c>
      <c r="B578" s="201" t="s">
        <v>1552</v>
      </c>
      <c r="C578" s="204">
        <f>Planilha!L584</f>
        <v>0</v>
      </c>
      <c r="D578" s="202" t="s">
        <v>7</v>
      </c>
      <c r="E578" s="214">
        <v>0</v>
      </c>
      <c r="F578" s="210"/>
    </row>
    <row r="579" spans="1:6">
      <c r="A579" s="201"/>
      <c r="B579" s="201"/>
      <c r="C579" s="204"/>
      <c r="D579" s="202" t="s">
        <v>16</v>
      </c>
      <c r="E579" s="214">
        <v>0</v>
      </c>
      <c r="F579" s="210"/>
    </row>
    <row r="580" spans="1:6">
      <c r="A580" s="201"/>
      <c r="B580" s="201"/>
      <c r="C580" s="204"/>
      <c r="D580" s="202" t="s">
        <v>35</v>
      </c>
      <c r="E580" s="214">
        <v>0</v>
      </c>
      <c r="F580" s="210"/>
    </row>
    <row r="581" spans="1:6">
      <c r="A581" s="201"/>
      <c r="B581" s="201"/>
      <c r="C581" s="204"/>
      <c r="D581" s="202">
        <v>4</v>
      </c>
      <c r="E581" s="214">
        <v>0</v>
      </c>
      <c r="F581" s="210"/>
    </row>
    <row r="582" spans="1:6">
      <c r="A582" s="201"/>
      <c r="B582" s="201"/>
      <c r="C582" s="204"/>
      <c r="D582" s="217">
        <v>5</v>
      </c>
      <c r="E582" s="222">
        <v>0.2</v>
      </c>
      <c r="F582" s="211">
        <f>C578*E582</f>
        <v>0</v>
      </c>
    </row>
    <row r="583" spans="1:6">
      <c r="A583" s="201"/>
      <c r="B583" s="201"/>
      <c r="C583" s="204"/>
      <c r="D583" s="202">
        <v>6</v>
      </c>
      <c r="E583" s="214">
        <v>0</v>
      </c>
      <c r="F583" s="210"/>
    </row>
    <row r="584" spans="1:6">
      <c r="A584" s="201"/>
      <c r="B584" s="201"/>
      <c r="C584" s="204"/>
      <c r="D584" s="202">
        <v>7</v>
      </c>
      <c r="E584" s="214">
        <v>0</v>
      </c>
      <c r="F584" s="210"/>
    </row>
    <row r="585" spans="1:6">
      <c r="A585" s="201"/>
      <c r="B585" s="201"/>
      <c r="C585" s="204"/>
      <c r="D585" s="202">
        <v>8</v>
      </c>
      <c r="E585" s="214">
        <v>0</v>
      </c>
      <c r="F585" s="210"/>
    </row>
    <row r="586" spans="1:6">
      <c r="A586" s="201"/>
      <c r="B586" s="201"/>
      <c r="C586" s="204"/>
      <c r="D586" s="217">
        <v>9</v>
      </c>
      <c r="E586" s="222">
        <v>0.8</v>
      </c>
      <c r="F586" s="211">
        <f>C578*E586</f>
        <v>0</v>
      </c>
    </row>
    <row r="587" spans="1:6">
      <c r="A587" s="201"/>
      <c r="B587" s="201"/>
      <c r="C587" s="204"/>
      <c r="D587" s="202">
        <v>10</v>
      </c>
      <c r="E587" s="214">
        <v>0</v>
      </c>
      <c r="F587" s="210"/>
    </row>
    <row r="588" spans="1:6">
      <c r="A588" s="201">
        <v>59</v>
      </c>
      <c r="B588" s="201" t="s">
        <v>1566</v>
      </c>
      <c r="C588" s="204">
        <f>Planilha!L590</f>
        <v>0</v>
      </c>
      <c r="D588" s="202" t="s">
        <v>7</v>
      </c>
      <c r="E588" s="214">
        <v>0</v>
      </c>
      <c r="F588" s="210"/>
    </row>
    <row r="589" spans="1:6">
      <c r="A589" s="201"/>
      <c r="B589" s="201"/>
      <c r="C589" s="204"/>
      <c r="D589" s="202" t="s">
        <v>16</v>
      </c>
      <c r="E589" s="214">
        <v>0</v>
      </c>
      <c r="F589" s="210"/>
    </row>
    <row r="590" spans="1:6">
      <c r="A590" s="201"/>
      <c r="B590" s="201"/>
      <c r="C590" s="204"/>
      <c r="D590" s="202" t="s">
        <v>35</v>
      </c>
      <c r="E590" s="214">
        <v>0</v>
      </c>
      <c r="F590" s="210"/>
    </row>
    <row r="591" spans="1:6">
      <c r="A591" s="201"/>
      <c r="B591" s="201"/>
      <c r="C591" s="204"/>
      <c r="D591" s="202">
        <v>4</v>
      </c>
      <c r="E591" s="214">
        <v>0</v>
      </c>
      <c r="F591" s="210"/>
    </row>
    <row r="592" spans="1:6">
      <c r="A592" s="201"/>
      <c r="B592" s="201"/>
      <c r="C592" s="204"/>
      <c r="D592" s="217">
        <v>5</v>
      </c>
      <c r="E592" s="222">
        <v>0.2</v>
      </c>
      <c r="F592" s="211">
        <f>C588*E592</f>
        <v>0</v>
      </c>
    </row>
    <row r="593" spans="1:6">
      <c r="A593" s="201"/>
      <c r="B593" s="201"/>
      <c r="C593" s="204"/>
      <c r="D593" s="202">
        <v>6</v>
      </c>
      <c r="E593" s="214">
        <v>0</v>
      </c>
      <c r="F593" s="210"/>
    </row>
    <row r="594" spans="1:6">
      <c r="A594" s="201"/>
      <c r="B594" s="201"/>
      <c r="C594" s="204"/>
      <c r="D594" s="202">
        <v>7</v>
      </c>
      <c r="E594" s="214">
        <v>0</v>
      </c>
      <c r="F594" s="210"/>
    </row>
    <row r="595" spans="1:6">
      <c r="A595" s="201"/>
      <c r="B595" s="201"/>
      <c r="C595" s="204"/>
      <c r="D595" s="202">
        <v>8</v>
      </c>
      <c r="E595" s="214">
        <v>0</v>
      </c>
      <c r="F595" s="210"/>
    </row>
    <row r="596" spans="1:6">
      <c r="A596" s="201"/>
      <c r="B596" s="201"/>
      <c r="C596" s="204"/>
      <c r="D596" s="217">
        <v>9</v>
      </c>
      <c r="E596" s="222">
        <v>0.8</v>
      </c>
      <c r="F596" s="211">
        <f>C588*E596</f>
        <v>0</v>
      </c>
    </row>
    <row r="597" spans="1:6">
      <c r="A597" s="201"/>
      <c r="B597" s="201"/>
      <c r="C597" s="204"/>
      <c r="D597" s="202">
        <v>10</v>
      </c>
      <c r="E597" s="214">
        <v>0</v>
      </c>
      <c r="F597" s="210"/>
    </row>
    <row r="598" spans="1:6">
      <c r="A598" s="201">
        <v>60</v>
      </c>
      <c r="B598" s="201" t="s">
        <v>1571</v>
      </c>
      <c r="C598" s="204">
        <f>Planilha!L595</f>
        <v>0</v>
      </c>
      <c r="D598" s="202" t="s">
        <v>7</v>
      </c>
      <c r="E598" s="214">
        <v>0</v>
      </c>
      <c r="F598" s="210"/>
    </row>
    <row r="599" spans="1:6">
      <c r="A599" s="201"/>
      <c r="B599" s="201"/>
      <c r="C599" s="204"/>
      <c r="D599" s="202" t="s">
        <v>16</v>
      </c>
      <c r="E599" s="214">
        <v>0</v>
      </c>
      <c r="F599" s="210"/>
    </row>
    <row r="600" spans="1:6">
      <c r="A600" s="201"/>
      <c r="B600" s="201"/>
      <c r="C600" s="204"/>
      <c r="D600" s="202" t="s">
        <v>35</v>
      </c>
      <c r="E600" s="214">
        <v>0</v>
      </c>
      <c r="F600" s="210"/>
    </row>
    <row r="601" spans="1:6">
      <c r="A601" s="201"/>
      <c r="B601" s="201"/>
      <c r="C601" s="204"/>
      <c r="D601" s="202">
        <v>4</v>
      </c>
      <c r="E601" s="214">
        <v>0</v>
      </c>
      <c r="F601" s="210"/>
    </row>
    <row r="602" spans="1:6">
      <c r="A602" s="201"/>
      <c r="B602" s="201"/>
      <c r="C602" s="204"/>
      <c r="D602" s="202">
        <v>5</v>
      </c>
      <c r="E602" s="214">
        <v>0</v>
      </c>
      <c r="F602" s="210"/>
    </row>
    <row r="603" spans="1:6">
      <c r="A603" s="201"/>
      <c r="B603" s="201"/>
      <c r="C603" s="204"/>
      <c r="D603" s="202">
        <v>6</v>
      </c>
      <c r="E603" s="214">
        <v>0</v>
      </c>
      <c r="F603" s="210"/>
    </row>
    <row r="604" spans="1:6">
      <c r="A604" s="201"/>
      <c r="B604" s="201"/>
      <c r="C604" s="204"/>
      <c r="D604" s="217">
        <v>7</v>
      </c>
      <c r="E604" s="222">
        <v>0.2</v>
      </c>
      <c r="F604" s="211">
        <f>C598*E604</f>
        <v>0</v>
      </c>
    </row>
    <row r="605" spans="1:6">
      <c r="A605" s="201"/>
      <c r="B605" s="201"/>
      <c r="C605" s="204"/>
      <c r="D605" s="217">
        <v>8</v>
      </c>
      <c r="E605" s="222">
        <v>0.3</v>
      </c>
      <c r="F605" s="211">
        <f>C598*E605</f>
        <v>0</v>
      </c>
    </row>
    <row r="606" spans="1:6">
      <c r="A606" s="201"/>
      <c r="B606" s="201"/>
      <c r="C606" s="204"/>
      <c r="D606" s="217">
        <v>9</v>
      </c>
      <c r="E606" s="222">
        <v>0.3</v>
      </c>
      <c r="F606" s="211">
        <f>C598*E606</f>
        <v>0</v>
      </c>
    </row>
    <row r="607" spans="1:6">
      <c r="A607" s="201"/>
      <c r="B607" s="201"/>
      <c r="C607" s="204"/>
      <c r="D607" s="217">
        <v>10</v>
      </c>
      <c r="E607" s="222">
        <v>0.2</v>
      </c>
      <c r="F607" s="211">
        <f>C598*E607</f>
        <v>0</v>
      </c>
    </row>
    <row r="608" spans="1:6">
      <c r="A608" s="201">
        <v>61</v>
      </c>
      <c r="B608" s="201" t="s">
        <v>769</v>
      </c>
      <c r="C608" s="204">
        <f>Planilha!L605</f>
        <v>0</v>
      </c>
      <c r="D608" s="202" t="s">
        <v>7</v>
      </c>
      <c r="E608" s="214">
        <v>0</v>
      </c>
      <c r="F608" s="210"/>
    </row>
    <row r="609" spans="1:6">
      <c r="A609" s="201"/>
      <c r="B609" s="201"/>
      <c r="C609" s="204"/>
      <c r="D609" s="202" t="s">
        <v>16</v>
      </c>
      <c r="E609" s="214">
        <v>0</v>
      </c>
      <c r="F609" s="210"/>
    </row>
    <row r="610" spans="1:6">
      <c r="A610" s="201"/>
      <c r="B610" s="201"/>
      <c r="C610" s="204"/>
      <c r="D610" s="202" t="s">
        <v>35</v>
      </c>
      <c r="E610" s="214">
        <v>0</v>
      </c>
      <c r="F610" s="210"/>
    </row>
    <row r="611" spans="1:6">
      <c r="A611" s="201"/>
      <c r="B611" s="201"/>
      <c r="C611" s="204"/>
      <c r="D611" s="202">
        <v>4</v>
      </c>
      <c r="E611" s="214">
        <v>0</v>
      </c>
      <c r="F611" s="210"/>
    </row>
    <row r="612" spans="1:6">
      <c r="A612" s="201"/>
      <c r="B612" s="201"/>
      <c r="C612" s="204"/>
      <c r="D612" s="202">
        <v>5</v>
      </c>
      <c r="E612" s="214">
        <v>0</v>
      </c>
      <c r="F612" s="210"/>
    </row>
    <row r="613" spans="1:6">
      <c r="A613" s="201"/>
      <c r="B613" s="201"/>
      <c r="C613" s="204"/>
      <c r="D613" s="202">
        <v>6</v>
      </c>
      <c r="E613" s="214">
        <v>0</v>
      </c>
      <c r="F613" s="210"/>
    </row>
    <row r="614" spans="1:6">
      <c r="A614" s="201"/>
      <c r="B614" s="201"/>
      <c r="C614" s="204"/>
      <c r="D614" s="217">
        <v>7</v>
      </c>
      <c r="E614" s="222">
        <v>0.2</v>
      </c>
      <c r="F614" s="211">
        <f>C608*E614</f>
        <v>0</v>
      </c>
    </row>
    <row r="615" spans="1:6">
      <c r="A615" s="201"/>
      <c r="B615" s="201"/>
      <c r="C615" s="204"/>
      <c r="D615" s="217">
        <v>8</v>
      </c>
      <c r="E615" s="222">
        <v>0.3</v>
      </c>
      <c r="F615" s="211">
        <f>C608*E615</f>
        <v>0</v>
      </c>
    </row>
    <row r="616" spans="1:6">
      <c r="A616" s="201"/>
      <c r="B616" s="201"/>
      <c r="C616" s="204"/>
      <c r="D616" s="217">
        <v>9</v>
      </c>
      <c r="E616" s="222">
        <v>0.3</v>
      </c>
      <c r="F616" s="211">
        <f>C608*E616</f>
        <v>0</v>
      </c>
    </row>
    <row r="617" spans="1:6">
      <c r="A617" s="201"/>
      <c r="B617" s="201"/>
      <c r="C617" s="204"/>
      <c r="D617" s="217">
        <v>10</v>
      </c>
      <c r="E617" s="222">
        <v>0.2</v>
      </c>
      <c r="F617" s="211">
        <f>C608*E617</f>
        <v>0</v>
      </c>
    </row>
    <row r="618" spans="1:6">
      <c r="A618" s="201">
        <v>62</v>
      </c>
      <c r="B618" s="201" t="s">
        <v>1615</v>
      </c>
      <c r="C618" s="204">
        <f>Planilha!L613</f>
        <v>0</v>
      </c>
      <c r="D618" s="202" t="s">
        <v>7</v>
      </c>
      <c r="E618" s="214">
        <v>0</v>
      </c>
      <c r="F618" s="210"/>
    </row>
    <row r="619" spans="1:6">
      <c r="A619" s="201"/>
      <c r="B619" s="201"/>
      <c r="C619" s="204"/>
      <c r="D619" s="202" t="s">
        <v>16</v>
      </c>
      <c r="E619" s="214">
        <v>0</v>
      </c>
      <c r="F619" s="210"/>
    </row>
    <row r="620" spans="1:6">
      <c r="A620" s="201"/>
      <c r="B620" s="201"/>
      <c r="C620" s="204"/>
      <c r="D620" s="202" t="s">
        <v>35</v>
      </c>
      <c r="E620" s="214">
        <v>0</v>
      </c>
      <c r="F620" s="210"/>
    </row>
    <row r="621" spans="1:6">
      <c r="A621" s="201"/>
      <c r="B621" s="201"/>
      <c r="C621" s="204"/>
      <c r="D621" s="202">
        <v>4</v>
      </c>
      <c r="E621" s="214">
        <v>0</v>
      </c>
      <c r="F621" s="210"/>
    </row>
    <row r="622" spans="1:6">
      <c r="A622" s="201"/>
      <c r="B622" s="201"/>
      <c r="C622" s="204"/>
      <c r="D622" s="202">
        <v>5</v>
      </c>
      <c r="E622" s="214">
        <v>0</v>
      </c>
      <c r="F622" s="210"/>
    </row>
    <row r="623" spans="1:6">
      <c r="A623" s="201"/>
      <c r="B623" s="201"/>
      <c r="C623" s="204"/>
      <c r="D623" s="202">
        <v>6</v>
      </c>
      <c r="E623" s="214">
        <v>0</v>
      </c>
      <c r="F623" s="210"/>
    </row>
    <row r="624" spans="1:6">
      <c r="A624" s="201"/>
      <c r="B624" s="201"/>
      <c r="C624" s="204"/>
      <c r="D624" s="217">
        <v>7</v>
      </c>
      <c r="E624" s="222">
        <v>0.2</v>
      </c>
      <c r="F624" s="211">
        <f>C618*E624</f>
        <v>0</v>
      </c>
    </row>
    <row r="625" spans="1:6">
      <c r="A625" s="201"/>
      <c r="B625" s="201"/>
      <c r="C625" s="204"/>
      <c r="D625" s="217">
        <v>8</v>
      </c>
      <c r="E625" s="222">
        <v>0.3</v>
      </c>
      <c r="F625" s="211">
        <f>C618*E625</f>
        <v>0</v>
      </c>
    </row>
    <row r="626" spans="1:6">
      <c r="A626" s="201"/>
      <c r="B626" s="201"/>
      <c r="C626" s="204"/>
      <c r="D626" s="217">
        <v>9</v>
      </c>
      <c r="E626" s="222">
        <v>0.3</v>
      </c>
      <c r="F626" s="211">
        <f>C618*E626</f>
        <v>0</v>
      </c>
    </row>
    <row r="627" spans="1:6">
      <c r="A627" s="201"/>
      <c r="B627" s="201"/>
      <c r="C627" s="204"/>
      <c r="D627" s="217">
        <v>10</v>
      </c>
      <c r="E627" s="222">
        <v>0.2</v>
      </c>
      <c r="F627" s="211">
        <f>C618*E627</f>
        <v>0</v>
      </c>
    </row>
    <row r="628" spans="1:6">
      <c r="A628" s="201">
        <v>63</v>
      </c>
      <c r="B628" s="201" t="s">
        <v>1623</v>
      </c>
      <c r="C628" s="204">
        <f>Planilha!L617</f>
        <v>0</v>
      </c>
      <c r="D628" s="202" t="s">
        <v>7</v>
      </c>
      <c r="E628" s="214">
        <v>0</v>
      </c>
      <c r="F628" s="210"/>
    </row>
    <row r="629" spans="1:6">
      <c r="A629" s="201"/>
      <c r="B629" s="201"/>
      <c r="C629" s="204"/>
      <c r="D629" s="202" t="s">
        <v>16</v>
      </c>
      <c r="E629" s="214">
        <v>0</v>
      </c>
      <c r="F629" s="210"/>
    </row>
    <row r="630" spans="1:6">
      <c r="A630" s="201"/>
      <c r="B630" s="201"/>
      <c r="C630" s="204"/>
      <c r="D630" s="202" t="s">
        <v>35</v>
      </c>
      <c r="E630" s="214">
        <v>0</v>
      </c>
      <c r="F630" s="210"/>
    </row>
    <row r="631" spans="1:6">
      <c r="A631" s="201"/>
      <c r="B631" s="201"/>
      <c r="C631" s="204"/>
      <c r="D631" s="202">
        <v>4</v>
      </c>
      <c r="E631" s="214">
        <v>0</v>
      </c>
      <c r="F631" s="210"/>
    </row>
    <row r="632" spans="1:6">
      <c r="A632" s="201"/>
      <c r="B632" s="201"/>
      <c r="C632" s="204"/>
      <c r="D632" s="202">
        <v>5</v>
      </c>
      <c r="E632" s="214">
        <v>0</v>
      </c>
      <c r="F632" s="210"/>
    </row>
    <row r="633" spans="1:6">
      <c r="A633" s="201"/>
      <c r="B633" s="201"/>
      <c r="C633" s="204"/>
      <c r="D633" s="202">
        <v>6</v>
      </c>
      <c r="E633" s="214">
        <v>0</v>
      </c>
      <c r="F633" s="210"/>
    </row>
    <row r="634" spans="1:6">
      <c r="A634" s="201"/>
      <c r="B634" s="201"/>
      <c r="C634" s="204"/>
      <c r="D634" s="217">
        <v>7</v>
      </c>
      <c r="E634" s="222">
        <v>0.2</v>
      </c>
      <c r="F634" s="211">
        <f>C628*E634</f>
        <v>0</v>
      </c>
    </row>
    <row r="635" spans="1:6">
      <c r="A635" s="201"/>
      <c r="B635" s="201"/>
      <c r="C635" s="204"/>
      <c r="D635" s="217">
        <v>8</v>
      </c>
      <c r="E635" s="222">
        <v>0.3</v>
      </c>
      <c r="F635" s="211">
        <f>C628*E635</f>
        <v>0</v>
      </c>
    </row>
    <row r="636" spans="1:6">
      <c r="A636" s="201"/>
      <c r="B636" s="201"/>
      <c r="C636" s="204"/>
      <c r="D636" s="217">
        <v>9</v>
      </c>
      <c r="E636" s="222">
        <v>0.3</v>
      </c>
      <c r="F636" s="211">
        <f>C628*E636</f>
        <v>0</v>
      </c>
    </row>
    <row r="637" spans="1:6">
      <c r="A637" s="201"/>
      <c r="B637" s="201"/>
      <c r="C637" s="204"/>
      <c r="D637" s="217">
        <v>10</v>
      </c>
      <c r="E637" s="222">
        <v>0.2</v>
      </c>
      <c r="F637" s="211">
        <f>C628*E637</f>
        <v>0</v>
      </c>
    </row>
    <row r="638" spans="1:6">
      <c r="A638" s="201">
        <v>64</v>
      </c>
      <c r="B638" s="201" t="s">
        <v>1628</v>
      </c>
      <c r="C638" s="204">
        <f>Planilha!L620</f>
        <v>0</v>
      </c>
      <c r="D638" s="202" t="s">
        <v>7</v>
      </c>
      <c r="E638" s="214">
        <v>0</v>
      </c>
      <c r="F638" s="210"/>
    </row>
    <row r="639" spans="1:6">
      <c r="A639" s="201"/>
      <c r="B639" s="201"/>
      <c r="C639" s="204"/>
      <c r="D639" s="202" t="s">
        <v>16</v>
      </c>
      <c r="E639" s="214">
        <v>0</v>
      </c>
      <c r="F639" s="210"/>
    </row>
    <row r="640" spans="1:6">
      <c r="A640" s="201"/>
      <c r="B640" s="201"/>
      <c r="C640" s="204"/>
      <c r="D640" s="202" t="s">
        <v>35</v>
      </c>
      <c r="E640" s="214">
        <v>0</v>
      </c>
      <c r="F640" s="210"/>
    </row>
    <row r="641" spans="1:6">
      <c r="A641" s="201"/>
      <c r="B641" s="201"/>
      <c r="C641" s="204"/>
      <c r="D641" s="202">
        <v>4</v>
      </c>
      <c r="E641" s="214">
        <v>0</v>
      </c>
      <c r="F641" s="210"/>
    </row>
    <row r="642" spans="1:6">
      <c r="A642" s="201"/>
      <c r="B642" s="201"/>
      <c r="C642" s="204"/>
      <c r="D642" s="202">
        <v>5</v>
      </c>
      <c r="E642" s="214">
        <v>0</v>
      </c>
      <c r="F642" s="210"/>
    </row>
    <row r="643" spans="1:6">
      <c r="A643" s="201"/>
      <c r="B643" s="201"/>
      <c r="C643" s="204"/>
      <c r="D643" s="202">
        <v>6</v>
      </c>
      <c r="E643" s="214">
        <v>0</v>
      </c>
      <c r="F643" s="210"/>
    </row>
    <row r="644" spans="1:6">
      <c r="A644" s="201"/>
      <c r="B644" s="201"/>
      <c r="C644" s="204"/>
      <c r="D644" s="217">
        <v>7</v>
      </c>
      <c r="E644" s="222">
        <v>0.2</v>
      </c>
      <c r="F644" s="211">
        <f>C638*E644</f>
        <v>0</v>
      </c>
    </row>
    <row r="645" spans="1:6">
      <c r="A645" s="201"/>
      <c r="B645" s="201"/>
      <c r="C645" s="204"/>
      <c r="D645" s="217">
        <v>8</v>
      </c>
      <c r="E645" s="222">
        <v>0.3</v>
      </c>
      <c r="F645" s="211">
        <f>C638*E645</f>
        <v>0</v>
      </c>
    </row>
    <row r="646" spans="1:6">
      <c r="A646" s="201"/>
      <c r="B646" s="201"/>
      <c r="C646" s="204"/>
      <c r="D646" s="217">
        <v>9</v>
      </c>
      <c r="E646" s="222">
        <v>0.3</v>
      </c>
      <c r="F646" s="211">
        <f>C638*E646</f>
        <v>0</v>
      </c>
    </row>
    <row r="647" spans="1:6">
      <c r="A647" s="201"/>
      <c r="B647" s="201"/>
      <c r="C647" s="204"/>
      <c r="D647" s="217">
        <v>10</v>
      </c>
      <c r="E647" s="222">
        <v>0.2</v>
      </c>
      <c r="F647" s="211">
        <f>C638*E647</f>
        <v>0</v>
      </c>
    </row>
    <row r="648" spans="1:6">
      <c r="A648" s="201">
        <v>65</v>
      </c>
      <c r="B648" s="201" t="s">
        <v>1655</v>
      </c>
      <c r="C648" s="204">
        <f>Planilha!L631</f>
        <v>0</v>
      </c>
      <c r="D648" s="202" t="s">
        <v>7</v>
      </c>
      <c r="E648" s="214">
        <v>0</v>
      </c>
      <c r="F648" s="210"/>
    </row>
    <row r="649" spans="1:6">
      <c r="A649" s="201"/>
      <c r="B649" s="201"/>
      <c r="C649" s="204"/>
      <c r="D649" s="202" t="s">
        <v>16</v>
      </c>
      <c r="E649" s="214">
        <v>0</v>
      </c>
      <c r="F649" s="210"/>
    </row>
    <row r="650" spans="1:6">
      <c r="A650" s="201"/>
      <c r="B650" s="201"/>
      <c r="C650" s="204"/>
      <c r="D650" s="202" t="s">
        <v>35</v>
      </c>
      <c r="E650" s="214">
        <v>0</v>
      </c>
      <c r="F650" s="210"/>
    </row>
    <row r="651" spans="1:6">
      <c r="A651" s="201"/>
      <c r="B651" s="201"/>
      <c r="C651" s="204"/>
      <c r="D651" s="202">
        <v>4</v>
      </c>
      <c r="E651" s="214">
        <v>0</v>
      </c>
      <c r="F651" s="210"/>
    </row>
    <row r="652" spans="1:6">
      <c r="A652" s="201"/>
      <c r="B652" s="201"/>
      <c r="C652" s="204"/>
      <c r="D652" s="202">
        <v>5</v>
      </c>
      <c r="E652" s="214">
        <v>0</v>
      </c>
      <c r="F652" s="210"/>
    </row>
    <row r="653" spans="1:6">
      <c r="A653" s="201"/>
      <c r="B653" s="201"/>
      <c r="C653" s="204"/>
      <c r="D653" s="202">
        <v>6</v>
      </c>
      <c r="E653" s="214">
        <v>0</v>
      </c>
      <c r="F653" s="210"/>
    </row>
    <row r="654" spans="1:6">
      <c r="A654" s="201"/>
      <c r="B654" s="201"/>
      <c r="C654" s="204"/>
      <c r="D654" s="217">
        <v>7</v>
      </c>
      <c r="E654" s="222">
        <v>0.2</v>
      </c>
      <c r="F654" s="211">
        <f>C648*E654</f>
        <v>0</v>
      </c>
    </row>
    <row r="655" spans="1:6">
      <c r="A655" s="201"/>
      <c r="B655" s="201"/>
      <c r="C655" s="204"/>
      <c r="D655" s="217">
        <v>8</v>
      </c>
      <c r="E655" s="222">
        <v>0.3</v>
      </c>
      <c r="F655" s="211">
        <f>C648*E655</f>
        <v>0</v>
      </c>
    </row>
    <row r="656" spans="1:6">
      <c r="A656" s="201"/>
      <c r="B656" s="201"/>
      <c r="C656" s="204"/>
      <c r="D656" s="217">
        <v>9</v>
      </c>
      <c r="E656" s="222">
        <v>0.3</v>
      </c>
      <c r="F656" s="211">
        <f>C648*E656</f>
        <v>0</v>
      </c>
    </row>
    <row r="657" spans="1:6">
      <c r="A657" s="201"/>
      <c r="B657" s="201"/>
      <c r="C657" s="204"/>
      <c r="D657" s="217">
        <v>10</v>
      </c>
      <c r="E657" s="222">
        <v>0.2</v>
      </c>
      <c r="F657" s="211">
        <f>C648*E657</f>
        <v>0</v>
      </c>
    </row>
    <row r="658" spans="1:6">
      <c r="A658" s="201">
        <v>66</v>
      </c>
      <c r="B658" s="201" t="s">
        <v>1659</v>
      </c>
      <c r="C658" s="204">
        <f>Planilha!L633</f>
        <v>0</v>
      </c>
      <c r="D658" s="202" t="s">
        <v>7</v>
      </c>
      <c r="E658" s="214">
        <v>0</v>
      </c>
      <c r="F658" s="210"/>
    </row>
    <row r="659" spans="1:6">
      <c r="A659" s="201"/>
      <c r="B659" s="201"/>
      <c r="C659" s="204"/>
      <c r="D659" s="202" t="s">
        <v>16</v>
      </c>
      <c r="E659" s="214">
        <v>0</v>
      </c>
      <c r="F659" s="210"/>
    </row>
    <row r="660" spans="1:6">
      <c r="A660" s="201"/>
      <c r="B660" s="201"/>
      <c r="C660" s="204"/>
      <c r="D660" s="202" t="s">
        <v>35</v>
      </c>
      <c r="E660" s="214">
        <v>0</v>
      </c>
      <c r="F660" s="210"/>
    </row>
    <row r="661" spans="1:6">
      <c r="A661" s="201"/>
      <c r="B661" s="201"/>
      <c r="C661" s="204"/>
      <c r="D661" s="202">
        <v>4</v>
      </c>
      <c r="E661" s="214">
        <v>0</v>
      </c>
      <c r="F661" s="210"/>
    </row>
    <row r="662" spans="1:6">
      <c r="A662" s="201"/>
      <c r="B662" s="201"/>
      <c r="C662" s="204"/>
      <c r="D662" s="202">
        <v>5</v>
      </c>
      <c r="E662" s="214">
        <v>0</v>
      </c>
      <c r="F662" s="210"/>
    </row>
    <row r="663" spans="1:6">
      <c r="A663" s="201"/>
      <c r="B663" s="201"/>
      <c r="C663" s="204"/>
      <c r="D663" s="202">
        <v>6</v>
      </c>
      <c r="E663" s="214">
        <v>0</v>
      </c>
      <c r="F663" s="210"/>
    </row>
    <row r="664" spans="1:6">
      <c r="A664" s="201"/>
      <c r="B664" s="201"/>
      <c r="C664" s="204"/>
      <c r="D664" s="202">
        <v>7</v>
      </c>
      <c r="E664" s="214">
        <v>0</v>
      </c>
      <c r="F664" s="210"/>
    </row>
    <row r="665" spans="1:6">
      <c r="A665" s="201"/>
      <c r="B665" s="201"/>
      <c r="C665" s="204"/>
      <c r="D665" s="202">
        <v>8</v>
      </c>
      <c r="E665" s="214">
        <v>0</v>
      </c>
      <c r="F665" s="210"/>
    </row>
    <row r="666" spans="1:6">
      <c r="A666" s="201"/>
      <c r="B666" s="201"/>
      <c r="C666" s="204"/>
      <c r="D666" s="202">
        <v>9</v>
      </c>
      <c r="E666" s="214">
        <v>0</v>
      </c>
      <c r="F666" s="210"/>
    </row>
    <row r="667" spans="1:6">
      <c r="A667" s="201"/>
      <c r="B667" s="201"/>
      <c r="C667" s="204"/>
      <c r="D667" s="217">
        <v>10</v>
      </c>
      <c r="E667" s="222">
        <v>1</v>
      </c>
      <c r="F667" s="211">
        <f>C658*E667</f>
        <v>0</v>
      </c>
    </row>
    <row r="668" spans="1:6">
      <c r="A668" s="201">
        <v>67</v>
      </c>
      <c r="B668" s="201" t="s">
        <v>1669</v>
      </c>
      <c r="C668" s="204">
        <f>Planilha!L637</f>
        <v>0</v>
      </c>
      <c r="D668" s="202" t="s">
        <v>7</v>
      </c>
      <c r="E668" s="214">
        <v>0</v>
      </c>
      <c r="F668" s="210"/>
    </row>
    <row r="669" spans="1:6">
      <c r="A669" s="201"/>
      <c r="B669" s="201"/>
      <c r="C669" s="204"/>
      <c r="D669" s="217" t="s">
        <v>16</v>
      </c>
      <c r="E669" s="222">
        <v>0.15</v>
      </c>
      <c r="F669" s="211">
        <f>C668*E669</f>
        <v>0</v>
      </c>
    </row>
    <row r="670" spans="1:6">
      <c r="A670" s="201"/>
      <c r="B670" s="201"/>
      <c r="C670" s="204"/>
      <c r="D670" s="217" t="s">
        <v>35</v>
      </c>
      <c r="E670" s="222">
        <v>0.1</v>
      </c>
      <c r="F670" s="211">
        <f>C668*E670</f>
        <v>0</v>
      </c>
    </row>
    <row r="671" spans="1:6">
      <c r="A671" s="201"/>
      <c r="B671" s="201"/>
      <c r="C671" s="204"/>
      <c r="D671" s="202">
        <v>4</v>
      </c>
      <c r="E671" s="214">
        <v>0</v>
      </c>
      <c r="F671" s="210"/>
    </row>
    <row r="672" spans="1:6">
      <c r="A672" s="201"/>
      <c r="B672" s="201"/>
      <c r="C672" s="204"/>
      <c r="D672" s="202">
        <v>5</v>
      </c>
      <c r="E672" s="214">
        <v>0</v>
      </c>
      <c r="F672" s="210"/>
    </row>
    <row r="673" spans="1:6">
      <c r="A673" s="201"/>
      <c r="B673" s="201"/>
      <c r="C673" s="204"/>
      <c r="D673" s="202">
        <v>6</v>
      </c>
      <c r="E673" s="214">
        <v>0</v>
      </c>
      <c r="F673" s="210"/>
    </row>
    <row r="674" spans="1:6">
      <c r="A674" s="201"/>
      <c r="B674" s="201"/>
      <c r="C674" s="204"/>
      <c r="D674" s="217">
        <v>7</v>
      </c>
      <c r="E674" s="222">
        <v>0.3</v>
      </c>
      <c r="F674" s="211">
        <f>C668*E674</f>
        <v>0</v>
      </c>
    </row>
    <row r="675" spans="1:6">
      <c r="A675" s="201"/>
      <c r="B675" s="201"/>
      <c r="C675" s="204"/>
      <c r="D675" s="217">
        <v>8</v>
      </c>
      <c r="E675" s="222">
        <v>0.2</v>
      </c>
      <c r="F675" s="211">
        <f>C668*E675</f>
        <v>0</v>
      </c>
    </row>
    <row r="676" spans="1:6">
      <c r="A676" s="201"/>
      <c r="B676" s="201"/>
      <c r="C676" s="204"/>
      <c r="D676" s="217">
        <v>9</v>
      </c>
      <c r="E676" s="222">
        <v>0.15</v>
      </c>
      <c r="F676" s="211">
        <f>C668*E676</f>
        <v>0</v>
      </c>
    </row>
    <row r="677" spans="1:6">
      <c r="A677" s="201"/>
      <c r="B677" s="201"/>
      <c r="C677" s="204"/>
      <c r="D677" s="217">
        <v>10</v>
      </c>
      <c r="E677" s="222">
        <v>0.1</v>
      </c>
      <c r="F677" s="211">
        <f>C668*E677</f>
        <v>0</v>
      </c>
    </row>
    <row r="678" spans="1:6">
      <c r="A678" s="201">
        <v>68</v>
      </c>
      <c r="B678" s="201" t="s">
        <v>1689</v>
      </c>
      <c r="C678" s="204">
        <f>Planilha!L645</f>
        <v>0</v>
      </c>
      <c r="D678" s="217" t="s">
        <v>7</v>
      </c>
      <c r="E678" s="222">
        <v>0.15</v>
      </c>
      <c r="F678" s="211">
        <f>C678*E678</f>
        <v>0</v>
      </c>
    </row>
    <row r="679" spans="1:6">
      <c r="A679" s="201"/>
      <c r="B679" s="201"/>
      <c r="C679" s="204"/>
      <c r="D679" s="217" t="s">
        <v>16</v>
      </c>
      <c r="E679" s="222">
        <v>0.25</v>
      </c>
      <c r="F679" s="211">
        <f>C678*E679</f>
        <v>0</v>
      </c>
    </row>
    <row r="680" spans="1:6">
      <c r="A680" s="201"/>
      <c r="B680" s="201"/>
      <c r="C680" s="204"/>
      <c r="D680" s="202" t="s">
        <v>35</v>
      </c>
      <c r="E680" s="214">
        <v>0</v>
      </c>
      <c r="F680" s="210"/>
    </row>
    <row r="681" spans="1:6">
      <c r="A681" s="201"/>
      <c r="B681" s="201"/>
      <c r="C681" s="204"/>
      <c r="D681" s="202">
        <v>4</v>
      </c>
      <c r="E681" s="214">
        <v>0</v>
      </c>
      <c r="F681" s="210"/>
    </row>
    <row r="682" spans="1:6">
      <c r="A682" s="201"/>
      <c r="B682" s="201"/>
      <c r="C682" s="204"/>
      <c r="D682" s="202">
        <v>5</v>
      </c>
      <c r="E682" s="214">
        <v>0</v>
      </c>
      <c r="F682" s="210"/>
    </row>
    <row r="683" spans="1:6">
      <c r="A683" s="201"/>
      <c r="B683" s="201"/>
      <c r="C683" s="204"/>
      <c r="D683" s="202">
        <v>6</v>
      </c>
      <c r="E683" s="214">
        <v>0</v>
      </c>
      <c r="F683" s="210"/>
    </row>
    <row r="684" spans="1:6">
      <c r="A684" s="201"/>
      <c r="B684" s="201"/>
      <c r="C684" s="204"/>
      <c r="D684" s="202">
        <v>7</v>
      </c>
      <c r="E684" s="214">
        <v>0</v>
      </c>
      <c r="F684" s="210"/>
    </row>
    <row r="685" spans="1:6">
      <c r="A685" s="201"/>
      <c r="B685" s="201"/>
      <c r="C685" s="204"/>
      <c r="D685" s="217">
        <v>8</v>
      </c>
      <c r="E685" s="222">
        <v>0.15</v>
      </c>
      <c r="F685" s="211">
        <f>C678*E685</f>
        <v>0</v>
      </c>
    </row>
    <row r="686" spans="1:6">
      <c r="A686" s="201"/>
      <c r="B686" s="201"/>
      <c r="C686" s="204"/>
      <c r="D686" s="217">
        <v>9</v>
      </c>
      <c r="E686" s="222">
        <v>0.3</v>
      </c>
      <c r="F686" s="211">
        <f>C678*E686</f>
        <v>0</v>
      </c>
    </row>
    <row r="687" spans="1:6">
      <c r="A687" s="201"/>
      <c r="B687" s="201"/>
      <c r="C687" s="204"/>
      <c r="D687" s="217">
        <v>10</v>
      </c>
      <c r="E687" s="222">
        <v>0.15</v>
      </c>
      <c r="F687" s="211">
        <f>C678*E687</f>
        <v>0</v>
      </c>
    </row>
    <row r="688" spans="1:6">
      <c r="A688" s="201">
        <v>69</v>
      </c>
      <c r="B688" s="201" t="s">
        <v>1728</v>
      </c>
      <c r="C688" s="204">
        <f>Planilha!L659</f>
        <v>0</v>
      </c>
      <c r="D688" s="202" t="s">
        <v>7</v>
      </c>
      <c r="E688" s="214">
        <v>0</v>
      </c>
      <c r="F688" s="210"/>
    </row>
    <row r="689" spans="1:6">
      <c r="A689" s="201"/>
      <c r="B689" s="201"/>
      <c r="C689" s="204"/>
      <c r="D689" s="202" t="s">
        <v>16</v>
      </c>
      <c r="E689" s="214">
        <v>0</v>
      </c>
      <c r="F689" s="210"/>
    </row>
    <row r="690" spans="1:6">
      <c r="A690" s="201"/>
      <c r="B690" s="201"/>
      <c r="C690" s="204"/>
      <c r="D690" s="202" t="s">
        <v>35</v>
      </c>
      <c r="E690" s="214">
        <v>0</v>
      </c>
      <c r="F690" s="210"/>
    </row>
    <row r="691" spans="1:6">
      <c r="A691" s="201"/>
      <c r="B691" s="201"/>
      <c r="C691" s="204"/>
      <c r="D691" s="202">
        <v>4</v>
      </c>
      <c r="E691" s="214">
        <v>0</v>
      </c>
      <c r="F691" s="210"/>
    </row>
    <row r="692" spans="1:6">
      <c r="A692" s="201"/>
      <c r="B692" s="201"/>
      <c r="C692" s="204"/>
      <c r="D692" s="202">
        <v>5</v>
      </c>
      <c r="E692" s="214">
        <v>0</v>
      </c>
      <c r="F692" s="210"/>
    </row>
    <row r="693" spans="1:6">
      <c r="A693" s="201"/>
      <c r="B693" s="201"/>
      <c r="C693" s="204"/>
      <c r="D693" s="202">
        <v>6</v>
      </c>
      <c r="E693" s="214">
        <v>0</v>
      </c>
      <c r="F693" s="210"/>
    </row>
    <row r="694" spans="1:6">
      <c r="A694" s="201"/>
      <c r="B694" s="201"/>
      <c r="C694" s="204"/>
      <c r="D694" s="202">
        <v>7</v>
      </c>
      <c r="E694" s="214">
        <v>0</v>
      </c>
      <c r="F694" s="210"/>
    </row>
    <row r="695" spans="1:6">
      <c r="A695" s="201"/>
      <c r="B695" s="201"/>
      <c r="C695" s="204"/>
      <c r="D695" s="202">
        <v>8</v>
      </c>
      <c r="E695" s="214">
        <v>0</v>
      </c>
      <c r="F695" s="210"/>
    </row>
    <row r="696" spans="1:6">
      <c r="A696" s="201"/>
      <c r="B696" s="201"/>
      <c r="C696" s="204"/>
      <c r="D696" s="217">
        <v>9</v>
      </c>
      <c r="E696" s="222">
        <v>0.5</v>
      </c>
      <c r="F696" s="211">
        <f>C688*E696</f>
        <v>0</v>
      </c>
    </row>
    <row r="697" spans="1:6">
      <c r="A697" s="201"/>
      <c r="B697" s="201"/>
      <c r="C697" s="204"/>
      <c r="D697" s="217">
        <v>10</v>
      </c>
      <c r="E697" s="222">
        <v>0.5</v>
      </c>
      <c r="F697" s="211">
        <f>C688*E697</f>
        <v>0</v>
      </c>
    </row>
    <row r="698" spans="1:6">
      <c r="A698" s="201">
        <v>70</v>
      </c>
      <c r="B698" s="201" t="s">
        <v>1732</v>
      </c>
      <c r="C698" s="204">
        <f>Planilha!L663</f>
        <v>0</v>
      </c>
      <c r="D698" s="202" t="s">
        <v>7</v>
      </c>
      <c r="E698" s="214">
        <v>0</v>
      </c>
      <c r="F698" s="210"/>
    </row>
    <row r="699" spans="1:6">
      <c r="A699" s="201"/>
      <c r="B699" s="201"/>
      <c r="C699" s="204"/>
      <c r="D699" s="202" t="s">
        <v>16</v>
      </c>
      <c r="E699" s="214">
        <v>0</v>
      </c>
      <c r="F699" s="210"/>
    </row>
    <row r="700" spans="1:6">
      <c r="A700" s="201"/>
      <c r="B700" s="201"/>
      <c r="C700" s="204"/>
      <c r="D700" s="202" t="s">
        <v>35</v>
      </c>
      <c r="E700" s="214">
        <v>0</v>
      </c>
      <c r="F700" s="210"/>
    </row>
    <row r="701" spans="1:6">
      <c r="A701" s="201"/>
      <c r="B701" s="201"/>
      <c r="C701" s="204"/>
      <c r="D701" s="202">
        <v>4</v>
      </c>
      <c r="E701" s="214">
        <v>0</v>
      </c>
      <c r="F701" s="210"/>
    </row>
    <row r="702" spans="1:6">
      <c r="A702" s="201"/>
      <c r="B702" s="201"/>
      <c r="C702" s="204"/>
      <c r="D702" s="202">
        <v>5</v>
      </c>
      <c r="E702" s="214">
        <v>0</v>
      </c>
      <c r="F702" s="210"/>
    </row>
    <row r="703" spans="1:6">
      <c r="A703" s="201"/>
      <c r="B703" s="201"/>
      <c r="C703" s="204"/>
      <c r="D703" s="202">
        <v>6</v>
      </c>
      <c r="E703" s="214">
        <v>0</v>
      </c>
      <c r="F703" s="210"/>
    </row>
    <row r="704" spans="1:6">
      <c r="A704" s="201"/>
      <c r="B704" s="201"/>
      <c r="C704" s="204"/>
      <c r="D704" s="202">
        <v>7</v>
      </c>
      <c r="E704" s="214">
        <v>0</v>
      </c>
      <c r="F704" s="210"/>
    </row>
    <row r="705" spans="1:6">
      <c r="A705" s="201"/>
      <c r="B705" s="201"/>
      <c r="C705" s="204"/>
      <c r="D705" s="202">
        <v>8</v>
      </c>
      <c r="E705" s="214">
        <v>0</v>
      </c>
      <c r="F705" s="210"/>
    </row>
    <row r="706" spans="1:6">
      <c r="A706" s="201"/>
      <c r="B706" s="201"/>
      <c r="C706" s="204"/>
      <c r="D706" s="217">
        <v>9</v>
      </c>
      <c r="E706" s="222">
        <v>0.5</v>
      </c>
      <c r="F706" s="211">
        <f>C698*E706</f>
        <v>0</v>
      </c>
    </row>
    <row r="707" spans="1:6">
      <c r="A707" s="201"/>
      <c r="B707" s="201"/>
      <c r="C707" s="204"/>
      <c r="D707" s="217">
        <v>10</v>
      </c>
      <c r="E707" s="222">
        <v>0.5</v>
      </c>
      <c r="F707" s="211">
        <f>C698*E707</f>
        <v>0</v>
      </c>
    </row>
    <row r="708" spans="1:6">
      <c r="A708" s="201">
        <v>71</v>
      </c>
      <c r="B708" s="201" t="s">
        <v>85</v>
      </c>
      <c r="C708" s="204">
        <f>Planilha!L672</f>
        <v>0</v>
      </c>
      <c r="D708" s="202" t="s">
        <v>7</v>
      </c>
      <c r="E708" s="214">
        <v>0</v>
      </c>
      <c r="F708" s="210"/>
    </row>
    <row r="709" spans="1:6">
      <c r="A709" s="201"/>
      <c r="B709" s="201"/>
      <c r="C709" s="204"/>
      <c r="D709" s="202" t="s">
        <v>16</v>
      </c>
      <c r="E709" s="214">
        <v>0</v>
      </c>
      <c r="F709" s="210"/>
    </row>
    <row r="710" spans="1:6">
      <c r="A710" s="201"/>
      <c r="B710" s="201"/>
      <c r="C710" s="204"/>
      <c r="D710" s="202" t="s">
        <v>35</v>
      </c>
      <c r="E710" s="214">
        <v>0</v>
      </c>
      <c r="F710" s="210"/>
    </row>
    <row r="711" spans="1:6">
      <c r="A711" s="201"/>
      <c r="B711" s="201"/>
      <c r="C711" s="204"/>
      <c r="D711" s="202">
        <v>4</v>
      </c>
      <c r="E711" s="214">
        <v>0</v>
      </c>
      <c r="F711" s="210"/>
    </row>
    <row r="712" spans="1:6">
      <c r="A712" s="201"/>
      <c r="B712" s="201"/>
      <c r="C712" s="204"/>
      <c r="D712" s="202">
        <v>5</v>
      </c>
      <c r="E712" s="214">
        <v>0</v>
      </c>
      <c r="F712" s="210"/>
    </row>
    <row r="713" spans="1:6">
      <c r="A713" s="201"/>
      <c r="B713" s="201"/>
      <c r="C713" s="204"/>
      <c r="D713" s="202">
        <v>6</v>
      </c>
      <c r="E713" s="214">
        <v>0</v>
      </c>
      <c r="F713" s="210"/>
    </row>
    <row r="714" spans="1:6">
      <c r="A714" s="201"/>
      <c r="B714" s="201"/>
      <c r="C714" s="204"/>
      <c r="D714" s="202">
        <v>7</v>
      </c>
      <c r="E714" s="214">
        <v>0</v>
      </c>
      <c r="F714" s="210"/>
    </row>
    <row r="715" spans="1:6">
      <c r="A715" s="201"/>
      <c r="B715" s="201"/>
      <c r="C715" s="204"/>
      <c r="D715" s="202">
        <v>8</v>
      </c>
      <c r="E715" s="214">
        <v>0</v>
      </c>
      <c r="F715" s="210"/>
    </row>
    <row r="716" spans="1:6">
      <c r="A716" s="201"/>
      <c r="B716" s="201"/>
      <c r="C716" s="204"/>
      <c r="D716" s="217">
        <v>9</v>
      </c>
      <c r="E716" s="222">
        <v>0.5</v>
      </c>
      <c r="F716" s="211">
        <f>C708*E716</f>
        <v>0</v>
      </c>
    </row>
    <row r="717" spans="1:6">
      <c r="A717" s="201"/>
      <c r="B717" s="201"/>
      <c r="C717" s="204"/>
      <c r="D717" s="217">
        <v>10</v>
      </c>
      <c r="E717" s="222">
        <v>0.5</v>
      </c>
      <c r="F717" s="211">
        <f>C708*E717</f>
        <v>0</v>
      </c>
    </row>
    <row r="718" spans="1:6">
      <c r="A718" s="201">
        <v>72</v>
      </c>
      <c r="B718" s="201" t="s">
        <v>101</v>
      </c>
      <c r="C718" s="204">
        <f>Planilha!L678</f>
        <v>0</v>
      </c>
      <c r="D718" s="202" t="s">
        <v>7</v>
      </c>
      <c r="E718" s="214">
        <v>0</v>
      </c>
      <c r="F718" s="210"/>
    </row>
    <row r="719" spans="1:6">
      <c r="A719" s="201"/>
      <c r="B719" s="201"/>
      <c r="C719" s="204"/>
      <c r="D719" s="202" t="s">
        <v>16</v>
      </c>
      <c r="E719" s="214">
        <v>0</v>
      </c>
      <c r="F719" s="210"/>
    </row>
    <row r="720" spans="1:6">
      <c r="A720" s="201"/>
      <c r="B720" s="201"/>
      <c r="C720" s="204"/>
      <c r="D720" s="202" t="s">
        <v>35</v>
      </c>
      <c r="E720" s="214">
        <v>0</v>
      </c>
      <c r="F720" s="210"/>
    </row>
    <row r="721" spans="1:6">
      <c r="A721" s="201"/>
      <c r="B721" s="201"/>
      <c r="C721" s="204"/>
      <c r="D721" s="202">
        <v>4</v>
      </c>
      <c r="E721" s="214">
        <v>0</v>
      </c>
      <c r="F721" s="210"/>
    </row>
    <row r="722" spans="1:6">
      <c r="A722" s="201"/>
      <c r="B722" s="201"/>
      <c r="C722" s="204"/>
      <c r="D722" s="202">
        <v>5</v>
      </c>
      <c r="E722" s="214">
        <v>0</v>
      </c>
      <c r="F722" s="210"/>
    </row>
    <row r="723" spans="1:6">
      <c r="A723" s="201"/>
      <c r="B723" s="201"/>
      <c r="C723" s="204"/>
      <c r="D723" s="202">
        <v>6</v>
      </c>
      <c r="E723" s="214">
        <v>0</v>
      </c>
      <c r="F723" s="210"/>
    </row>
    <row r="724" spans="1:6">
      <c r="A724" s="201"/>
      <c r="B724" s="201"/>
      <c r="C724" s="204"/>
      <c r="D724" s="202">
        <v>7</v>
      </c>
      <c r="E724" s="214">
        <v>0</v>
      </c>
      <c r="F724" s="210"/>
    </row>
    <row r="725" spans="1:6">
      <c r="A725" s="201"/>
      <c r="B725" s="201"/>
      <c r="C725" s="204"/>
      <c r="D725" s="202">
        <v>8</v>
      </c>
      <c r="E725" s="214">
        <v>0</v>
      </c>
      <c r="F725" s="210"/>
    </row>
    <row r="726" spans="1:6">
      <c r="A726" s="201"/>
      <c r="B726" s="201"/>
      <c r="C726" s="204"/>
      <c r="D726" s="217">
        <v>9</v>
      </c>
      <c r="E726" s="222">
        <v>0.5</v>
      </c>
      <c r="F726" s="211">
        <f>C718*E726</f>
        <v>0</v>
      </c>
    </row>
    <row r="727" spans="1:6">
      <c r="A727" s="201"/>
      <c r="B727" s="201"/>
      <c r="C727" s="204"/>
      <c r="D727" s="217">
        <v>10</v>
      </c>
      <c r="E727" s="222">
        <v>0.5</v>
      </c>
      <c r="F727" s="211">
        <f>C718*E727</f>
        <v>0</v>
      </c>
    </row>
    <row r="728" spans="1:6">
      <c r="A728" s="201">
        <v>73</v>
      </c>
      <c r="B728" s="201" t="s">
        <v>384</v>
      </c>
      <c r="C728" s="204">
        <f>Planilha!L687</f>
        <v>0</v>
      </c>
      <c r="D728" s="202" t="s">
        <v>7</v>
      </c>
      <c r="E728" s="214">
        <v>0</v>
      </c>
      <c r="F728" s="210"/>
    </row>
    <row r="729" spans="1:6">
      <c r="A729" s="201"/>
      <c r="B729" s="201"/>
      <c r="C729" s="204"/>
      <c r="D729" s="202" t="s">
        <v>16</v>
      </c>
      <c r="E729" s="214">
        <v>0</v>
      </c>
      <c r="F729" s="210"/>
    </row>
    <row r="730" spans="1:6">
      <c r="A730" s="201"/>
      <c r="B730" s="201"/>
      <c r="C730" s="204"/>
      <c r="D730" s="202" t="s">
        <v>35</v>
      </c>
      <c r="E730" s="214">
        <v>0</v>
      </c>
      <c r="F730" s="210"/>
    </row>
    <row r="731" spans="1:6">
      <c r="A731" s="201"/>
      <c r="B731" s="201"/>
      <c r="C731" s="204"/>
      <c r="D731" s="202">
        <v>4</v>
      </c>
      <c r="E731" s="214">
        <v>0</v>
      </c>
      <c r="F731" s="210"/>
    </row>
    <row r="732" spans="1:6">
      <c r="A732" s="201"/>
      <c r="B732" s="201"/>
      <c r="C732" s="204"/>
      <c r="D732" s="202">
        <v>5</v>
      </c>
      <c r="E732" s="214">
        <v>0</v>
      </c>
      <c r="F732" s="210"/>
    </row>
    <row r="733" spans="1:6">
      <c r="A733" s="201"/>
      <c r="B733" s="201"/>
      <c r="C733" s="204"/>
      <c r="D733" s="202">
        <v>6</v>
      </c>
      <c r="E733" s="214">
        <v>0</v>
      </c>
      <c r="F733" s="210"/>
    </row>
    <row r="734" spans="1:6">
      <c r="A734" s="201"/>
      <c r="B734" s="201"/>
      <c r="C734" s="204"/>
      <c r="D734" s="202">
        <v>7</v>
      </c>
      <c r="E734" s="214">
        <v>0</v>
      </c>
      <c r="F734" s="210"/>
    </row>
    <row r="735" spans="1:6">
      <c r="A735" s="201"/>
      <c r="B735" s="201"/>
      <c r="C735" s="204"/>
      <c r="D735" s="202">
        <v>8</v>
      </c>
      <c r="E735" s="214">
        <v>0</v>
      </c>
      <c r="F735" s="210"/>
    </row>
    <row r="736" spans="1:6">
      <c r="A736" s="201"/>
      <c r="B736" s="201"/>
      <c r="C736" s="204"/>
      <c r="D736" s="217">
        <v>9</v>
      </c>
      <c r="E736" s="222">
        <v>0.5</v>
      </c>
      <c r="F736" s="211">
        <f>C728*E736</f>
        <v>0</v>
      </c>
    </row>
    <row r="737" spans="1:6">
      <c r="A737" s="201"/>
      <c r="B737" s="201"/>
      <c r="C737" s="204"/>
      <c r="D737" s="217">
        <v>10</v>
      </c>
      <c r="E737" s="222">
        <v>0.5</v>
      </c>
      <c r="F737" s="211">
        <f>C728*E737</f>
        <v>0</v>
      </c>
    </row>
    <row r="738" spans="1:6">
      <c r="A738" s="201">
        <v>74</v>
      </c>
      <c r="B738" s="201" t="s">
        <v>1766</v>
      </c>
      <c r="C738" s="204">
        <f>Planilha!L689</f>
        <v>0</v>
      </c>
      <c r="D738" s="202" t="s">
        <v>7</v>
      </c>
      <c r="E738" s="214">
        <v>0</v>
      </c>
      <c r="F738" s="210"/>
    </row>
    <row r="739" spans="1:6">
      <c r="A739" s="201"/>
      <c r="B739" s="201"/>
      <c r="C739" s="204"/>
      <c r="D739" s="202" t="s">
        <v>16</v>
      </c>
      <c r="E739" s="214">
        <v>0</v>
      </c>
      <c r="F739" s="210"/>
    </row>
    <row r="740" spans="1:6">
      <c r="A740" s="201"/>
      <c r="B740" s="201"/>
      <c r="C740" s="204"/>
      <c r="D740" s="202" t="s">
        <v>35</v>
      </c>
      <c r="E740" s="214">
        <v>0</v>
      </c>
      <c r="F740" s="210"/>
    </row>
    <row r="741" spans="1:6">
      <c r="A741" s="201"/>
      <c r="B741" s="201"/>
      <c r="C741" s="204"/>
      <c r="D741" s="202">
        <v>4</v>
      </c>
      <c r="E741" s="214">
        <v>0</v>
      </c>
      <c r="F741" s="210"/>
    </row>
    <row r="742" spans="1:6">
      <c r="A742" s="201"/>
      <c r="B742" s="201"/>
      <c r="C742" s="204"/>
      <c r="D742" s="202">
        <v>5</v>
      </c>
      <c r="E742" s="214">
        <v>0</v>
      </c>
      <c r="F742" s="210"/>
    </row>
    <row r="743" spans="1:6">
      <c r="A743" s="201"/>
      <c r="B743" s="201"/>
      <c r="C743" s="204"/>
      <c r="D743" s="202">
        <v>6</v>
      </c>
      <c r="E743" s="214">
        <v>0</v>
      </c>
      <c r="F743" s="210"/>
    </row>
    <row r="744" spans="1:6">
      <c r="A744" s="201"/>
      <c r="B744" s="201"/>
      <c r="C744" s="204"/>
      <c r="D744" s="202">
        <v>7</v>
      </c>
      <c r="E744" s="214">
        <v>0</v>
      </c>
      <c r="F744" s="210"/>
    </row>
    <row r="745" spans="1:6">
      <c r="A745" s="201"/>
      <c r="B745" s="201"/>
      <c r="C745" s="204"/>
      <c r="D745" s="202">
        <v>8</v>
      </c>
      <c r="E745" s="214">
        <v>0</v>
      </c>
      <c r="F745" s="210"/>
    </row>
    <row r="746" spans="1:6">
      <c r="A746" s="201"/>
      <c r="B746" s="201"/>
      <c r="C746" s="204"/>
      <c r="D746" s="217">
        <v>9</v>
      </c>
      <c r="E746" s="222">
        <v>0.5</v>
      </c>
      <c r="F746" s="211">
        <f>C738*E746</f>
        <v>0</v>
      </c>
    </row>
    <row r="747" spans="1:6">
      <c r="A747" s="201"/>
      <c r="B747" s="201"/>
      <c r="C747" s="204"/>
      <c r="D747" s="217">
        <v>10</v>
      </c>
      <c r="E747" s="222">
        <v>0.5</v>
      </c>
      <c r="F747" s="211">
        <f>C738*E747</f>
        <v>0</v>
      </c>
    </row>
    <row r="748" spans="1:6">
      <c r="A748" s="201">
        <v>75</v>
      </c>
      <c r="B748" s="201" t="s">
        <v>1769</v>
      </c>
      <c r="C748" s="204">
        <f>Planilha!L692</f>
        <v>0</v>
      </c>
      <c r="D748" s="202" t="s">
        <v>7</v>
      </c>
      <c r="E748" s="214">
        <v>0</v>
      </c>
      <c r="F748" s="210"/>
    </row>
    <row r="749" spans="1:6">
      <c r="A749" s="201"/>
      <c r="B749" s="201"/>
      <c r="C749" s="204"/>
      <c r="D749" s="202" t="s">
        <v>16</v>
      </c>
      <c r="E749" s="214">
        <v>0</v>
      </c>
      <c r="F749" s="210"/>
    </row>
    <row r="750" spans="1:6">
      <c r="A750" s="201"/>
      <c r="B750" s="201"/>
      <c r="C750" s="204"/>
      <c r="D750" s="202" t="s">
        <v>35</v>
      </c>
      <c r="E750" s="214">
        <v>0</v>
      </c>
      <c r="F750" s="210"/>
    </row>
    <row r="751" spans="1:6">
      <c r="A751" s="201"/>
      <c r="B751" s="201"/>
      <c r="C751" s="204"/>
      <c r="D751" s="202">
        <v>4</v>
      </c>
      <c r="E751" s="214">
        <v>0</v>
      </c>
      <c r="F751" s="210"/>
    </row>
    <row r="752" spans="1:6">
      <c r="A752" s="201"/>
      <c r="B752" s="201"/>
      <c r="C752" s="204"/>
      <c r="D752" s="202">
        <v>5</v>
      </c>
      <c r="E752" s="214">
        <v>0</v>
      </c>
      <c r="F752" s="210"/>
    </row>
    <row r="753" spans="1:6">
      <c r="A753" s="201"/>
      <c r="B753" s="201"/>
      <c r="C753" s="204"/>
      <c r="D753" s="202">
        <v>6</v>
      </c>
      <c r="E753" s="214">
        <v>0</v>
      </c>
      <c r="F753" s="210"/>
    </row>
    <row r="754" spans="1:6">
      <c r="A754" s="201"/>
      <c r="B754" s="201"/>
      <c r="C754" s="204"/>
      <c r="D754" s="202">
        <v>7</v>
      </c>
      <c r="E754" s="214">
        <v>0</v>
      </c>
      <c r="F754" s="210"/>
    </row>
    <row r="755" spans="1:6">
      <c r="A755" s="201"/>
      <c r="B755" s="201"/>
      <c r="C755" s="204"/>
      <c r="D755" s="202">
        <v>8</v>
      </c>
      <c r="E755" s="214">
        <v>0</v>
      </c>
      <c r="F755" s="210"/>
    </row>
    <row r="756" spans="1:6">
      <c r="A756" s="201"/>
      <c r="B756" s="201"/>
      <c r="C756" s="204"/>
      <c r="D756" s="217">
        <v>9</v>
      </c>
      <c r="E756" s="222">
        <v>0.5</v>
      </c>
      <c r="F756" s="211">
        <f>C748*E756</f>
        <v>0</v>
      </c>
    </row>
    <row r="757" spans="1:6">
      <c r="A757" s="201"/>
      <c r="B757" s="201"/>
      <c r="C757" s="204"/>
      <c r="D757" s="217">
        <v>10</v>
      </c>
      <c r="E757" s="222">
        <v>0.5</v>
      </c>
      <c r="F757" s="211">
        <f>C748*E757</f>
        <v>0</v>
      </c>
    </row>
    <row r="758" spans="1:6">
      <c r="A758" s="201">
        <v>76</v>
      </c>
      <c r="B758" s="201" t="s">
        <v>511</v>
      </c>
      <c r="C758" s="204">
        <f>Planilha!L698</f>
        <v>0</v>
      </c>
      <c r="D758" s="202" t="s">
        <v>7</v>
      </c>
      <c r="E758" s="214">
        <v>0</v>
      </c>
      <c r="F758" s="210"/>
    </row>
    <row r="759" spans="1:6">
      <c r="A759" s="201"/>
      <c r="B759" s="201"/>
      <c r="C759" s="204"/>
      <c r="D759" s="202" t="s">
        <v>16</v>
      </c>
      <c r="E759" s="214">
        <v>0</v>
      </c>
      <c r="F759" s="210"/>
    </row>
    <row r="760" spans="1:6">
      <c r="A760" s="201"/>
      <c r="B760" s="201"/>
      <c r="C760" s="204"/>
      <c r="D760" s="202" t="s">
        <v>35</v>
      </c>
      <c r="E760" s="214">
        <v>0</v>
      </c>
      <c r="F760" s="210"/>
    </row>
    <row r="761" spans="1:6">
      <c r="A761" s="201"/>
      <c r="B761" s="201"/>
      <c r="C761" s="204"/>
      <c r="D761" s="202">
        <v>4</v>
      </c>
      <c r="E761" s="214">
        <v>0</v>
      </c>
      <c r="F761" s="210"/>
    </row>
    <row r="762" spans="1:6">
      <c r="A762" s="201"/>
      <c r="B762" s="201"/>
      <c r="C762" s="204"/>
      <c r="D762" s="202">
        <v>5</v>
      </c>
      <c r="E762" s="214">
        <v>0</v>
      </c>
      <c r="F762" s="210"/>
    </row>
    <row r="763" spans="1:6">
      <c r="A763" s="201"/>
      <c r="B763" s="201"/>
      <c r="C763" s="204"/>
      <c r="D763" s="202">
        <v>6</v>
      </c>
      <c r="E763" s="214">
        <v>0</v>
      </c>
      <c r="F763" s="210"/>
    </row>
    <row r="764" spans="1:6">
      <c r="A764" s="201"/>
      <c r="B764" s="201"/>
      <c r="C764" s="204"/>
      <c r="D764" s="202">
        <v>7</v>
      </c>
      <c r="E764" s="214">
        <v>0</v>
      </c>
      <c r="F764" s="210"/>
    </row>
    <row r="765" spans="1:6">
      <c r="A765" s="201"/>
      <c r="B765" s="201"/>
      <c r="C765" s="204"/>
      <c r="D765" s="202">
        <v>8</v>
      </c>
      <c r="E765" s="214">
        <v>0</v>
      </c>
      <c r="F765" s="210"/>
    </row>
    <row r="766" spans="1:6">
      <c r="A766" s="201"/>
      <c r="B766" s="201"/>
      <c r="C766" s="204"/>
      <c r="D766" s="217">
        <v>9</v>
      </c>
      <c r="E766" s="222">
        <v>0.5</v>
      </c>
      <c r="F766" s="211">
        <f>C758*E766</f>
        <v>0</v>
      </c>
    </row>
    <row r="767" spans="1:6">
      <c r="A767" s="201"/>
      <c r="B767" s="201"/>
      <c r="C767" s="204"/>
      <c r="D767" s="217">
        <v>10</v>
      </c>
      <c r="E767" s="222">
        <v>0.5</v>
      </c>
      <c r="F767" s="211">
        <f>C758*E767</f>
        <v>0</v>
      </c>
    </row>
    <row r="768" spans="1:6">
      <c r="A768" s="201">
        <v>77</v>
      </c>
      <c r="B768" s="201" t="s">
        <v>1788</v>
      </c>
      <c r="C768" s="204">
        <f>Planilha!L701</f>
        <v>0</v>
      </c>
      <c r="D768" s="202" t="s">
        <v>7</v>
      </c>
      <c r="E768" s="214">
        <v>0</v>
      </c>
      <c r="F768" s="210"/>
    </row>
    <row r="769" spans="1:6">
      <c r="A769" s="201"/>
      <c r="B769" s="201"/>
      <c r="C769" s="204"/>
      <c r="D769" s="202" t="s">
        <v>16</v>
      </c>
      <c r="E769" s="214">
        <v>0</v>
      </c>
      <c r="F769" s="210"/>
    </row>
    <row r="770" spans="1:6">
      <c r="A770" s="201"/>
      <c r="B770" s="201"/>
      <c r="C770" s="204"/>
      <c r="D770" s="202" t="s">
        <v>35</v>
      </c>
      <c r="E770" s="214">
        <v>0</v>
      </c>
      <c r="F770" s="210"/>
    </row>
    <row r="771" spans="1:6">
      <c r="A771" s="201"/>
      <c r="B771" s="201"/>
      <c r="C771" s="204"/>
      <c r="D771" s="202">
        <v>4</v>
      </c>
      <c r="E771" s="214">
        <v>0</v>
      </c>
      <c r="F771" s="210"/>
    </row>
    <row r="772" spans="1:6">
      <c r="A772" s="201"/>
      <c r="B772" s="201"/>
      <c r="C772" s="204"/>
      <c r="D772" s="202">
        <v>5</v>
      </c>
      <c r="E772" s="214">
        <v>0</v>
      </c>
      <c r="F772" s="210"/>
    </row>
    <row r="773" spans="1:6">
      <c r="A773" s="201"/>
      <c r="B773" s="201"/>
      <c r="C773" s="204"/>
      <c r="D773" s="202">
        <v>6</v>
      </c>
      <c r="E773" s="214">
        <v>0</v>
      </c>
      <c r="F773" s="210"/>
    </row>
    <row r="774" spans="1:6">
      <c r="A774" s="201"/>
      <c r="B774" s="201"/>
      <c r="C774" s="204"/>
      <c r="D774" s="202">
        <v>7</v>
      </c>
      <c r="E774" s="214">
        <v>0</v>
      </c>
      <c r="F774" s="210"/>
    </row>
    <row r="775" spans="1:6">
      <c r="A775" s="201"/>
      <c r="B775" s="201"/>
      <c r="C775" s="204"/>
      <c r="D775" s="202">
        <v>8</v>
      </c>
      <c r="E775" s="214">
        <v>0</v>
      </c>
      <c r="F775" s="210"/>
    </row>
    <row r="776" spans="1:6">
      <c r="A776" s="201"/>
      <c r="B776" s="201"/>
      <c r="C776" s="204"/>
      <c r="D776" s="202">
        <v>9</v>
      </c>
      <c r="E776" s="214">
        <v>0</v>
      </c>
      <c r="F776" s="210"/>
    </row>
    <row r="777" spans="1:6">
      <c r="A777" s="201"/>
      <c r="B777" s="201"/>
      <c r="C777" s="204"/>
      <c r="D777" s="217">
        <v>10</v>
      </c>
      <c r="E777" s="222">
        <v>1</v>
      </c>
      <c r="F777" s="211">
        <f>C768*E777</f>
        <v>0</v>
      </c>
    </row>
    <row r="778" spans="1:6" ht="15">
      <c r="A778" s="223" t="s">
        <v>1843</v>
      </c>
      <c r="B778" s="223"/>
      <c r="C778" s="223"/>
      <c r="D778" s="223"/>
      <c r="E778" s="223"/>
      <c r="F778" s="224">
        <f>SUM(F8:F777)</f>
        <v>0</v>
      </c>
    </row>
  </sheetData>
  <mergeCells count="236">
    <mergeCell ref="B1:F2"/>
    <mergeCell ref="B3:F3"/>
    <mergeCell ref="B4:F4"/>
    <mergeCell ref="B5:F5"/>
    <mergeCell ref="C718:C727"/>
    <mergeCell ref="C728:C737"/>
    <mergeCell ref="C738:C747"/>
    <mergeCell ref="C748:C757"/>
    <mergeCell ref="C758:C767"/>
    <mergeCell ref="C768:C777"/>
    <mergeCell ref="C38:C47"/>
    <mergeCell ref="C58:C67"/>
    <mergeCell ref="A778:E778"/>
    <mergeCell ref="C628:C637"/>
    <mergeCell ref="C638:C647"/>
    <mergeCell ref="C648:C657"/>
    <mergeCell ref="C658:C667"/>
    <mergeCell ref="C668:C677"/>
    <mergeCell ref="C678:C687"/>
    <mergeCell ref="C688:C697"/>
    <mergeCell ref="C698:C707"/>
    <mergeCell ref="C708:C717"/>
    <mergeCell ref="C538:C547"/>
    <mergeCell ref="C548:C557"/>
    <mergeCell ref="C558:C567"/>
    <mergeCell ref="C568:C577"/>
    <mergeCell ref="C578:C587"/>
    <mergeCell ref="C588:C597"/>
    <mergeCell ref="C598:C607"/>
    <mergeCell ref="C608:C617"/>
    <mergeCell ref="C618:C627"/>
    <mergeCell ref="C448:C457"/>
    <mergeCell ref="C458:C467"/>
    <mergeCell ref="C468:C477"/>
    <mergeCell ref="C478:C487"/>
    <mergeCell ref="C488:C497"/>
    <mergeCell ref="C498:C507"/>
    <mergeCell ref="C508:C517"/>
    <mergeCell ref="C518:C527"/>
    <mergeCell ref="C528:C537"/>
    <mergeCell ref="C358:C367"/>
    <mergeCell ref="C368:C377"/>
    <mergeCell ref="C378:C387"/>
    <mergeCell ref="C388:C397"/>
    <mergeCell ref="C398:C407"/>
    <mergeCell ref="C408:C417"/>
    <mergeCell ref="C418:C427"/>
    <mergeCell ref="C428:C437"/>
    <mergeCell ref="C438:C447"/>
    <mergeCell ref="C278:C287"/>
    <mergeCell ref="C288:C297"/>
    <mergeCell ref="C298:C307"/>
    <mergeCell ref="C308:C317"/>
    <mergeCell ref="C318:C327"/>
    <mergeCell ref="C328:C337"/>
    <mergeCell ref="C338:C347"/>
    <mergeCell ref="C348:C357"/>
    <mergeCell ref="C188:C197"/>
    <mergeCell ref="C198:C207"/>
    <mergeCell ref="C208:C217"/>
    <mergeCell ref="C218:C227"/>
    <mergeCell ref="C228:C237"/>
    <mergeCell ref="C238:C247"/>
    <mergeCell ref="C248:C257"/>
    <mergeCell ref="C258:C267"/>
    <mergeCell ref="C268:C277"/>
    <mergeCell ref="C98:C107"/>
    <mergeCell ref="C108:C117"/>
    <mergeCell ref="C118:C127"/>
    <mergeCell ref="C128:C137"/>
    <mergeCell ref="C138:C147"/>
    <mergeCell ref="C148:C157"/>
    <mergeCell ref="C158:C167"/>
    <mergeCell ref="C168:C177"/>
    <mergeCell ref="C178:C187"/>
    <mergeCell ref="C8:C17"/>
    <mergeCell ref="C18:C27"/>
    <mergeCell ref="C28:C37"/>
    <mergeCell ref="C48:C57"/>
    <mergeCell ref="C68:C77"/>
    <mergeCell ref="C78:C87"/>
    <mergeCell ref="C88:C97"/>
    <mergeCell ref="A38:A47"/>
    <mergeCell ref="B38:B47"/>
    <mergeCell ref="A48:A57"/>
    <mergeCell ref="B48:B57"/>
    <mergeCell ref="A58:A67"/>
    <mergeCell ref="B58:B67"/>
    <mergeCell ref="A8:A17"/>
    <mergeCell ref="B8:B17"/>
    <mergeCell ref="A18:A27"/>
    <mergeCell ref="B18:B27"/>
    <mergeCell ref="A28:A37"/>
    <mergeCell ref="B28:B37"/>
    <mergeCell ref="A88:A97"/>
    <mergeCell ref="B88:B97"/>
    <mergeCell ref="A98:A107"/>
    <mergeCell ref="B98:B107"/>
    <mergeCell ref="A108:A117"/>
    <mergeCell ref="B108:B117"/>
    <mergeCell ref="A68:A77"/>
    <mergeCell ref="B68:B77"/>
    <mergeCell ref="A78:A87"/>
    <mergeCell ref="B78:B87"/>
    <mergeCell ref="A148:A157"/>
    <mergeCell ref="B148:B157"/>
    <mergeCell ref="A158:A167"/>
    <mergeCell ref="B158:B167"/>
    <mergeCell ref="A168:A177"/>
    <mergeCell ref="B168:B177"/>
    <mergeCell ref="A118:A127"/>
    <mergeCell ref="B118:B127"/>
    <mergeCell ref="A128:A137"/>
    <mergeCell ref="B128:B137"/>
    <mergeCell ref="A138:A147"/>
    <mergeCell ref="B138:B147"/>
    <mergeCell ref="A208:A217"/>
    <mergeCell ref="B208:B217"/>
    <mergeCell ref="A218:A227"/>
    <mergeCell ref="B218:B227"/>
    <mergeCell ref="A228:A237"/>
    <mergeCell ref="B228:B237"/>
    <mergeCell ref="A178:A187"/>
    <mergeCell ref="B178:B187"/>
    <mergeCell ref="A188:A197"/>
    <mergeCell ref="B188:B197"/>
    <mergeCell ref="A198:A207"/>
    <mergeCell ref="B198:B207"/>
    <mergeCell ref="A268:A277"/>
    <mergeCell ref="B268:B277"/>
    <mergeCell ref="A278:A287"/>
    <mergeCell ref="B278:B287"/>
    <mergeCell ref="A288:A297"/>
    <mergeCell ref="B288:B297"/>
    <mergeCell ref="A238:A247"/>
    <mergeCell ref="B238:B247"/>
    <mergeCell ref="A248:A257"/>
    <mergeCell ref="B248:B257"/>
    <mergeCell ref="A258:A267"/>
    <mergeCell ref="B258:B267"/>
    <mergeCell ref="A328:A337"/>
    <mergeCell ref="B328:B337"/>
    <mergeCell ref="A338:A347"/>
    <mergeCell ref="B338:B347"/>
    <mergeCell ref="A348:A357"/>
    <mergeCell ref="B348:B357"/>
    <mergeCell ref="A298:A307"/>
    <mergeCell ref="B298:B307"/>
    <mergeCell ref="A308:A317"/>
    <mergeCell ref="B308:B317"/>
    <mergeCell ref="A318:A327"/>
    <mergeCell ref="B318:B327"/>
    <mergeCell ref="A388:A397"/>
    <mergeCell ref="B388:B397"/>
    <mergeCell ref="A398:A407"/>
    <mergeCell ref="B398:B407"/>
    <mergeCell ref="A408:A417"/>
    <mergeCell ref="B408:B417"/>
    <mergeCell ref="A358:A367"/>
    <mergeCell ref="B358:B367"/>
    <mergeCell ref="A368:A377"/>
    <mergeCell ref="B368:B377"/>
    <mergeCell ref="A378:A387"/>
    <mergeCell ref="B378:B387"/>
    <mergeCell ref="A448:A457"/>
    <mergeCell ref="B448:B457"/>
    <mergeCell ref="A458:A467"/>
    <mergeCell ref="B458:B467"/>
    <mergeCell ref="A468:A477"/>
    <mergeCell ref="B468:B477"/>
    <mergeCell ref="A418:A427"/>
    <mergeCell ref="B418:B427"/>
    <mergeCell ref="A428:A437"/>
    <mergeCell ref="B428:B437"/>
    <mergeCell ref="A438:A447"/>
    <mergeCell ref="B438:B447"/>
    <mergeCell ref="A508:A517"/>
    <mergeCell ref="B508:B517"/>
    <mergeCell ref="A518:A527"/>
    <mergeCell ref="B518:B527"/>
    <mergeCell ref="A528:A537"/>
    <mergeCell ref="B528:B537"/>
    <mergeCell ref="A478:A487"/>
    <mergeCell ref="B478:B487"/>
    <mergeCell ref="A488:A497"/>
    <mergeCell ref="B488:B497"/>
    <mergeCell ref="A498:A507"/>
    <mergeCell ref="B498:B507"/>
    <mergeCell ref="A568:A577"/>
    <mergeCell ref="B568:B577"/>
    <mergeCell ref="A578:A587"/>
    <mergeCell ref="B578:B587"/>
    <mergeCell ref="A588:A597"/>
    <mergeCell ref="B588:B597"/>
    <mergeCell ref="A538:A547"/>
    <mergeCell ref="B538:B547"/>
    <mergeCell ref="A548:A557"/>
    <mergeCell ref="B548:B557"/>
    <mergeCell ref="A558:A567"/>
    <mergeCell ref="B558:B567"/>
    <mergeCell ref="A628:A637"/>
    <mergeCell ref="B628:B637"/>
    <mergeCell ref="A638:A647"/>
    <mergeCell ref="B638:B647"/>
    <mergeCell ref="A648:A657"/>
    <mergeCell ref="B648:B657"/>
    <mergeCell ref="A598:A607"/>
    <mergeCell ref="B598:B607"/>
    <mergeCell ref="A608:A617"/>
    <mergeCell ref="B608:B617"/>
    <mergeCell ref="A618:A627"/>
    <mergeCell ref="B618:B627"/>
    <mergeCell ref="A688:A697"/>
    <mergeCell ref="B688:B697"/>
    <mergeCell ref="A698:A707"/>
    <mergeCell ref="B698:B707"/>
    <mergeCell ref="A708:A717"/>
    <mergeCell ref="B708:B717"/>
    <mergeCell ref="A658:A667"/>
    <mergeCell ref="B658:B667"/>
    <mergeCell ref="A668:A677"/>
    <mergeCell ref="B668:B677"/>
    <mergeCell ref="A678:A687"/>
    <mergeCell ref="B678:B687"/>
    <mergeCell ref="A748:A757"/>
    <mergeCell ref="B748:B757"/>
    <mergeCell ref="A758:A767"/>
    <mergeCell ref="B758:B767"/>
    <mergeCell ref="A768:A777"/>
    <mergeCell ref="B768:B777"/>
    <mergeCell ref="A718:A727"/>
    <mergeCell ref="B718:B727"/>
    <mergeCell ref="A728:A737"/>
    <mergeCell ref="B728:B737"/>
    <mergeCell ref="A738:A747"/>
    <mergeCell ref="B738:B747"/>
  </mergeCells>
  <printOptions horizontalCentered="1"/>
  <pageMargins left="0.19685039370078741" right="0.19685039370078741" top="0.19685039370078741" bottom="0.19685039370078741" header="0.31496062992125984" footer="0.31496062992125984"/>
  <pageSetup paperSize="9" scale="77" orientation="portrait" r:id="rId1"/>
  <rowBreaks count="12" manualBreakCount="12">
    <brk id="67" max="16383" man="1"/>
    <brk id="127" max="16383" man="1"/>
    <brk id="187" max="16383" man="1"/>
    <brk id="247" max="16383" man="1"/>
    <brk id="307" max="16383" man="1"/>
    <brk id="367" max="16383" man="1"/>
    <brk id="427" max="16383" man="1"/>
    <brk id="487" max="16383" man="1"/>
    <brk id="547" max="16383" man="1"/>
    <brk id="607" max="16383" man="1"/>
    <brk id="667" max="16383" man="1"/>
    <brk id="727" max="16383"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D6FDE-D3F9-4945-9C0A-70B51C6FF30F}">
  <sheetPr>
    <outlinePr summaryBelow="0"/>
    <pageSetUpPr fitToPage="1"/>
  </sheetPr>
  <dimension ref="A1:P2877"/>
  <sheetViews>
    <sheetView view="pageBreakPreview" topLeftCell="B2" zoomScale="145" zoomScaleNormal="145" zoomScaleSheetLayoutView="145" workbookViewId="0">
      <selection activeCell="G8" sqref="G8"/>
    </sheetView>
  </sheetViews>
  <sheetFormatPr defaultRowHeight="15"/>
  <cols>
    <col min="1" max="1" width="8.28515625" style="40" customWidth="1"/>
    <col min="2" max="2" width="39.140625" style="40" customWidth="1"/>
    <col min="3" max="3" width="10" style="40" customWidth="1"/>
    <col min="4" max="4" width="5" style="40" customWidth="1"/>
    <col min="5" max="7" width="10" style="40" customWidth="1"/>
    <col min="8" max="8" width="9.140625" style="40" customWidth="1"/>
    <col min="9" max="16384" width="9.140625" style="40"/>
  </cols>
  <sheetData>
    <row r="1" spans="1:8" ht="44.25" customHeight="1">
      <c r="A1" s="136" t="s">
        <v>2409</v>
      </c>
      <c r="B1" s="136"/>
      <c r="C1" s="136"/>
      <c r="D1" s="136"/>
      <c r="E1" s="136"/>
      <c r="F1" s="136"/>
      <c r="G1" s="136"/>
    </row>
    <row r="2" spans="1:8">
      <c r="A2" s="137" t="str">
        <f>[1]ORÇAMENTO!$A$4</f>
        <v>Obra: Construção de Creche modelo FNDE Tipo 1 - BIM - opção 110V</v>
      </c>
      <c r="B2" s="137"/>
      <c r="C2" s="137"/>
      <c r="D2" s="137"/>
      <c r="E2" s="137"/>
      <c r="F2" s="137"/>
      <c r="G2" s="137"/>
    </row>
    <row r="3" spans="1:8">
      <c r="A3" s="137" t="str">
        <f>[1]ORÇAMENTO!$A$5</f>
        <v>Local: Vila Esperança, Vargem Alta - ES</v>
      </c>
      <c r="B3" s="137"/>
      <c r="C3" s="137"/>
      <c r="D3" s="137"/>
      <c r="E3" s="137"/>
      <c r="F3" s="137"/>
      <c r="G3" s="137"/>
    </row>
    <row r="4" spans="1:8">
      <c r="A4" s="138" t="s">
        <v>1836</v>
      </c>
      <c r="B4" s="139"/>
      <c r="C4" s="139"/>
      <c r="D4" s="140"/>
      <c r="E4" s="147" t="str">
        <f>[1]ORÇAMENTO!G6</f>
        <v>Fonte</v>
      </c>
      <c r="F4" s="148"/>
      <c r="G4" s="149"/>
    </row>
    <row r="5" spans="1:8" ht="16.5">
      <c r="A5" s="141"/>
      <c r="B5" s="142"/>
      <c r="C5" s="142"/>
      <c r="D5" s="143"/>
      <c r="E5" s="41" t="str">
        <f>[1]ORÇAMENTO!G7</f>
        <v>SINAPI</v>
      </c>
      <c r="F5" s="42">
        <f>[1]ORÇAMENTO!H7</f>
        <v>45627</v>
      </c>
      <c r="G5" s="41" t="str">
        <f>[1]ORÇAMENTO!I7</f>
        <v>COM DESONERAÇÃO</v>
      </c>
    </row>
    <row r="6" spans="1:8" ht="16.5">
      <c r="A6" s="141"/>
      <c r="B6" s="142"/>
      <c r="C6" s="142"/>
      <c r="D6" s="143"/>
      <c r="E6" s="41" t="str">
        <f>[1]ORÇAMENTO!G8</f>
        <v>SP OBRAS</v>
      </c>
      <c r="F6" s="41">
        <f>[1]ORÇAMENTO!H8</f>
        <v>193</v>
      </c>
      <c r="G6" s="41" t="str">
        <f>[1]ORÇAMENTO!I8</f>
        <v>COM DESONERAÇÃO</v>
      </c>
    </row>
    <row r="7" spans="1:8">
      <c r="A7" s="144"/>
      <c r="B7" s="145"/>
      <c r="C7" s="145"/>
      <c r="D7" s="146"/>
      <c r="E7" s="41" t="str">
        <f>[1]ORÇAMENTO!G9</f>
        <v>PRÓPRIA</v>
      </c>
      <c r="F7" s="41" t="str">
        <f>[1]ORÇAMENTO!H9</f>
        <v>PRÓPRIA</v>
      </c>
      <c r="G7" s="43"/>
    </row>
    <row r="8" spans="1:8" ht="9.9499999999999993" customHeight="1">
      <c r="A8" s="150"/>
      <c r="B8" s="150"/>
      <c r="C8" s="150"/>
      <c r="D8" s="150"/>
      <c r="E8" s="150"/>
      <c r="F8" s="44" t="str">
        <f>[1]ORÇAMENTO!H4</f>
        <v>BDI :</v>
      </c>
      <c r="G8" s="45">
        <v>0.26640000000000003</v>
      </c>
    </row>
    <row r="9" spans="1:8" ht="20.100000000000001" customHeight="1">
      <c r="A9" s="135" t="s">
        <v>1837</v>
      </c>
      <c r="B9" s="135"/>
      <c r="C9" s="135"/>
      <c r="D9" s="135"/>
      <c r="E9" s="135"/>
      <c r="F9" s="135"/>
      <c r="G9" s="135"/>
    </row>
    <row r="10" spans="1:8" ht="15" customHeight="1">
      <c r="A10" s="102" t="s">
        <v>1838</v>
      </c>
      <c r="B10" s="102"/>
      <c r="C10" s="46" t="s">
        <v>1839</v>
      </c>
      <c r="D10" s="46" t="s">
        <v>1840</v>
      </c>
      <c r="E10" s="46" t="s">
        <v>1841</v>
      </c>
      <c r="F10" s="46" t="s">
        <v>1842</v>
      </c>
      <c r="G10" s="46" t="s">
        <v>1843</v>
      </c>
    </row>
    <row r="11" spans="1:8" ht="21" customHeight="1">
      <c r="A11" s="47">
        <v>370</v>
      </c>
      <c r="B11" s="48" t="s">
        <v>1844</v>
      </c>
      <c r="C11" s="47" t="s">
        <v>12</v>
      </c>
      <c r="D11" s="47" t="s">
        <v>51</v>
      </c>
      <c r="E11" s="49">
        <v>0.02</v>
      </c>
      <c r="F11" s="50">
        <f>H11</f>
        <v>83.34</v>
      </c>
      <c r="G11" s="50">
        <f>ROUND(F11*E11,2)</f>
        <v>1.67</v>
      </c>
      <c r="H11" s="40">
        <f>VLOOKUP(A11,'[1]SINAPI ES'!$A$7:$D$12674,4,0)</f>
        <v>83.34</v>
      </c>
    </row>
    <row r="12" spans="1:8" ht="29.1" customHeight="1">
      <c r="A12" s="47">
        <v>10420</v>
      </c>
      <c r="B12" s="48" t="s">
        <v>1845</v>
      </c>
      <c r="C12" s="47" t="s">
        <v>12</v>
      </c>
      <c r="D12" s="47" t="s">
        <v>24</v>
      </c>
      <c r="E12" s="49">
        <v>1</v>
      </c>
      <c r="F12" s="50">
        <f t="shared" ref="F12:F18" si="0">H12</f>
        <v>245</v>
      </c>
      <c r="G12" s="50">
        <f t="shared" ref="G12:G18" si="1">ROUND(F12*E12,2)</f>
        <v>245</v>
      </c>
      <c r="H12" s="40">
        <f>VLOOKUP(A12,'[1]SINAPI ES'!$A$7:$D$12674,4,0)</f>
        <v>245</v>
      </c>
    </row>
    <row r="13" spans="1:8" ht="29.1" customHeight="1">
      <c r="A13" s="47">
        <v>11868</v>
      </c>
      <c r="B13" s="48" t="s">
        <v>1846</v>
      </c>
      <c r="C13" s="47" t="s">
        <v>12</v>
      </c>
      <c r="D13" s="47" t="s">
        <v>24</v>
      </c>
      <c r="E13" s="49">
        <v>1</v>
      </c>
      <c r="F13" s="50">
        <f t="shared" si="0"/>
        <v>675.93</v>
      </c>
      <c r="G13" s="50">
        <f t="shared" si="1"/>
        <v>675.93</v>
      </c>
      <c r="H13" s="40">
        <f>VLOOKUP(A13,'[1]SINAPI ES'!$A$7:$D$12674,4,0)</f>
        <v>675.93</v>
      </c>
    </row>
    <row r="14" spans="1:8" ht="21" customHeight="1">
      <c r="A14" s="47">
        <v>20247</v>
      </c>
      <c r="B14" s="48" t="s">
        <v>1847</v>
      </c>
      <c r="C14" s="47" t="s">
        <v>12</v>
      </c>
      <c r="D14" s="47" t="s">
        <v>80</v>
      </c>
      <c r="E14" s="49">
        <v>1</v>
      </c>
      <c r="F14" s="50">
        <f t="shared" si="0"/>
        <v>22.53</v>
      </c>
      <c r="G14" s="50">
        <f t="shared" si="1"/>
        <v>22.53</v>
      </c>
      <c r="H14" s="40">
        <f>VLOOKUP(A14,'[1]SINAPI ES'!$A$7:$D$12674,4,0)</f>
        <v>22.53</v>
      </c>
    </row>
    <row r="15" spans="1:8" ht="29.1" customHeight="1">
      <c r="A15" s="47">
        <v>20205</v>
      </c>
      <c r="B15" s="48" t="s">
        <v>1848</v>
      </c>
      <c r="C15" s="47" t="s">
        <v>12</v>
      </c>
      <c r="D15" s="47" t="s">
        <v>31</v>
      </c>
      <c r="E15" s="49">
        <v>8</v>
      </c>
      <c r="F15" s="50">
        <f t="shared" si="0"/>
        <v>3.54</v>
      </c>
      <c r="G15" s="50">
        <f t="shared" si="1"/>
        <v>28.32</v>
      </c>
      <c r="H15" s="40">
        <f>VLOOKUP(A15,'[1]SINAPI ES'!$A$7:$D$12674,4,0)</f>
        <v>3.54</v>
      </c>
    </row>
    <row r="16" spans="1:8" ht="29.1" customHeight="1">
      <c r="A16" s="47">
        <v>21009</v>
      </c>
      <c r="B16" s="48" t="s">
        <v>1849</v>
      </c>
      <c r="C16" s="47" t="s">
        <v>12</v>
      </c>
      <c r="D16" s="47" t="s">
        <v>31</v>
      </c>
      <c r="E16" s="49">
        <v>30</v>
      </c>
      <c r="F16" s="50">
        <f t="shared" si="0"/>
        <v>37.25</v>
      </c>
      <c r="G16" s="50">
        <f t="shared" si="1"/>
        <v>1117.5</v>
      </c>
      <c r="H16" s="40">
        <f>VLOOKUP(A16,'[1]SINAPI ES'!$A$7:$D$12674,4,0)</f>
        <v>37.25</v>
      </c>
    </row>
    <row r="17" spans="1:8" ht="21" customHeight="1">
      <c r="A17" s="47">
        <v>9841</v>
      </c>
      <c r="B17" s="48" t="s">
        <v>1850</v>
      </c>
      <c r="C17" s="47" t="s">
        <v>12</v>
      </c>
      <c r="D17" s="47" t="s">
        <v>31</v>
      </c>
      <c r="E17" s="49">
        <v>5</v>
      </c>
      <c r="F17" s="50">
        <f t="shared" si="0"/>
        <v>36.1</v>
      </c>
      <c r="G17" s="50">
        <f t="shared" si="1"/>
        <v>180.5</v>
      </c>
      <c r="H17" s="40">
        <f>VLOOKUP(A17,'[1]SINAPI ES'!$A$7:$D$12674,4,0)</f>
        <v>36.1</v>
      </c>
    </row>
    <row r="18" spans="1:8" ht="21" customHeight="1">
      <c r="A18" s="47">
        <v>9841</v>
      </c>
      <c r="B18" s="48" t="s">
        <v>1850</v>
      </c>
      <c r="C18" s="47" t="s">
        <v>12</v>
      </c>
      <c r="D18" s="47" t="s">
        <v>31</v>
      </c>
      <c r="E18" s="49">
        <v>5</v>
      </c>
      <c r="F18" s="50">
        <f t="shared" si="0"/>
        <v>36.1</v>
      </c>
      <c r="G18" s="50">
        <f t="shared" si="1"/>
        <v>180.5</v>
      </c>
      <c r="H18" s="40">
        <f>VLOOKUP(A18,'[1]SINAPI ES'!$A$7:$D$12674,4,0)</f>
        <v>36.1</v>
      </c>
    </row>
    <row r="19" spans="1:8" ht="15" customHeight="1">
      <c r="A19" s="51"/>
      <c r="B19" s="51"/>
      <c r="C19" s="51"/>
      <c r="D19" s="51"/>
      <c r="E19" s="103" t="s">
        <v>1851</v>
      </c>
      <c r="F19" s="103"/>
      <c r="G19" s="52">
        <f>SUM(G11:G18)</f>
        <v>2451.9499999999998</v>
      </c>
      <c r="H19" s="40" t="e">
        <f>VLOOKUP(A19,'[1]SINAPI ES'!$A$7:$D$12674,4,0)</f>
        <v>#N/A</v>
      </c>
    </row>
    <row r="20" spans="1:8" ht="15" customHeight="1">
      <c r="A20" s="102" t="s">
        <v>1852</v>
      </c>
      <c r="B20" s="102"/>
      <c r="C20" s="46" t="s">
        <v>1839</v>
      </c>
      <c r="D20" s="46" t="s">
        <v>1840</v>
      </c>
      <c r="E20" s="46" t="s">
        <v>1841</v>
      </c>
      <c r="F20" s="46" t="s">
        <v>1842</v>
      </c>
      <c r="G20" s="46" t="s">
        <v>1843</v>
      </c>
      <c r="H20" s="40" t="e">
        <f>VLOOKUP(A20,'[1]SINAPI ES'!$A$7:$D$12674,4,0)</f>
        <v>#N/A</v>
      </c>
    </row>
    <row r="21" spans="1:8" ht="21" customHeight="1">
      <c r="A21" s="47">
        <v>88248</v>
      </c>
      <c r="B21" s="48" t="s">
        <v>1853</v>
      </c>
      <c r="C21" s="47" t="s">
        <v>12</v>
      </c>
      <c r="D21" s="47" t="s">
        <v>1854</v>
      </c>
      <c r="E21" s="49">
        <v>4</v>
      </c>
      <c r="F21" s="50">
        <f t="shared" ref="F21:F24" si="2">H21</f>
        <v>22.9</v>
      </c>
      <c r="G21" s="50">
        <f>ROUND(F21*E21,2)</f>
        <v>91.6</v>
      </c>
      <c r="H21" s="40">
        <f>VLOOKUP(A21,'[1]SINAPI ES'!$A$7:$D$12674,4,0)</f>
        <v>22.9</v>
      </c>
    </row>
    <row r="22" spans="1:8" ht="21" customHeight="1">
      <c r="A22" s="47">
        <v>88267</v>
      </c>
      <c r="B22" s="48" t="s">
        <v>1855</v>
      </c>
      <c r="C22" s="47" t="s">
        <v>12</v>
      </c>
      <c r="D22" s="47" t="s">
        <v>1854</v>
      </c>
      <c r="E22" s="49">
        <v>8</v>
      </c>
      <c r="F22" s="50">
        <f t="shared" si="2"/>
        <v>26.54</v>
      </c>
      <c r="G22" s="50">
        <f t="shared" ref="G22:G24" si="3">ROUND(F22*E22,2)</f>
        <v>212.32</v>
      </c>
      <c r="H22" s="40">
        <f>VLOOKUP(A22,'[1]SINAPI ES'!$A$7:$D$12674,4,0)</f>
        <v>26.54</v>
      </c>
    </row>
    <row r="23" spans="1:8" ht="21" customHeight="1">
      <c r="A23" s="47">
        <v>88309</v>
      </c>
      <c r="B23" s="48" t="s">
        <v>1856</v>
      </c>
      <c r="C23" s="47" t="s">
        <v>12</v>
      </c>
      <c r="D23" s="47" t="s">
        <v>1854</v>
      </c>
      <c r="E23" s="49">
        <v>8</v>
      </c>
      <c r="F23" s="50">
        <f t="shared" si="2"/>
        <v>28.13</v>
      </c>
      <c r="G23" s="50">
        <f t="shared" si="3"/>
        <v>225.04</v>
      </c>
      <c r="H23" s="40">
        <f>VLOOKUP(A23,'[1]SINAPI ES'!$A$7:$D$12674,4,0)</f>
        <v>28.13</v>
      </c>
    </row>
    <row r="24" spans="1:8" ht="21" customHeight="1">
      <c r="A24" s="47">
        <v>88316</v>
      </c>
      <c r="B24" s="48" t="s">
        <v>1857</v>
      </c>
      <c r="C24" s="47" t="s">
        <v>12</v>
      </c>
      <c r="D24" s="47" t="s">
        <v>1854</v>
      </c>
      <c r="E24" s="49">
        <v>8.1199999999999992</v>
      </c>
      <c r="F24" s="50">
        <f t="shared" si="2"/>
        <v>21.72</v>
      </c>
      <c r="G24" s="50">
        <f t="shared" si="3"/>
        <v>176.37</v>
      </c>
      <c r="H24" s="40">
        <f>VLOOKUP(A24,'[1]SINAPI ES'!$A$7:$D$12674,4,0)</f>
        <v>21.72</v>
      </c>
    </row>
    <row r="25" spans="1:8" ht="18" customHeight="1">
      <c r="A25" s="51"/>
      <c r="B25" s="51"/>
      <c r="C25" s="51"/>
      <c r="D25" s="51"/>
      <c r="E25" s="103" t="s">
        <v>1858</v>
      </c>
      <c r="F25" s="103"/>
      <c r="G25" s="52">
        <f>SUM(G21:G24)</f>
        <v>705.32999999999993</v>
      </c>
      <c r="H25" s="40" t="e">
        <f>VLOOKUP(A25,'[1]SINAPI ES'!$A$7:$D$12674,4,0)</f>
        <v>#N/A</v>
      </c>
    </row>
    <row r="26" spans="1:8" ht="15" customHeight="1">
      <c r="A26" s="102" t="s">
        <v>10</v>
      </c>
      <c r="B26" s="102"/>
      <c r="C26" s="46" t="s">
        <v>1839</v>
      </c>
      <c r="D26" s="46" t="s">
        <v>1840</v>
      </c>
      <c r="E26" s="46" t="s">
        <v>1841</v>
      </c>
      <c r="F26" s="46" t="s">
        <v>1842</v>
      </c>
      <c r="G26" s="46" t="s">
        <v>1843</v>
      </c>
      <c r="H26" s="40" t="e">
        <f>VLOOKUP(A26,'[1]SINAPI ES'!$A$7:$D$12674,4,0)</f>
        <v>#N/A</v>
      </c>
    </row>
    <row r="27" spans="1:8" ht="21" customHeight="1">
      <c r="A27" s="47">
        <v>92273</v>
      </c>
      <c r="B27" s="48" t="s">
        <v>1859</v>
      </c>
      <c r="C27" s="47" t="s">
        <v>12</v>
      </c>
      <c r="D27" s="47" t="s">
        <v>31</v>
      </c>
      <c r="E27" s="49">
        <v>17</v>
      </c>
      <c r="F27" s="50">
        <f t="shared" ref="F27" si="4">H27</f>
        <v>15.39</v>
      </c>
      <c r="G27" s="50">
        <f t="shared" ref="G27" si="5">ROUND(F27*E27,2)</f>
        <v>261.63</v>
      </c>
      <c r="H27" s="40">
        <f>VLOOKUP(A27,'[1]SINAPI ES'!$A$7:$D$12674,4,0)</f>
        <v>15.39</v>
      </c>
    </row>
    <row r="28" spans="1:8" ht="15" customHeight="1">
      <c r="A28" s="51"/>
      <c r="B28" s="51"/>
      <c r="C28" s="51"/>
      <c r="D28" s="51"/>
      <c r="E28" s="103" t="s">
        <v>1860</v>
      </c>
      <c r="F28" s="103"/>
      <c r="G28" s="52">
        <f>G27</f>
        <v>261.63</v>
      </c>
      <c r="H28" s="40" t="e">
        <f>VLOOKUP(A28,'[1]SINAPI ES'!$A$7:$D$12674,4,0)</f>
        <v>#N/A</v>
      </c>
    </row>
    <row r="29" spans="1:8" ht="15" customHeight="1">
      <c r="A29" s="51"/>
      <c r="B29" s="51"/>
      <c r="C29" s="51"/>
      <c r="D29" s="51"/>
      <c r="E29" s="104" t="s">
        <v>1861</v>
      </c>
      <c r="F29" s="104"/>
      <c r="G29" s="53">
        <f>G28+G25+G19</f>
        <v>3418.91</v>
      </c>
      <c r="H29" s="40" t="e">
        <f>VLOOKUP(A29,'[1]SINAPI ES'!$A$7:$D$12674,4,0)</f>
        <v>#N/A</v>
      </c>
    </row>
    <row r="30" spans="1:8" ht="9.9499999999999993" customHeight="1">
      <c r="A30" s="51"/>
      <c r="B30" s="51"/>
      <c r="C30" s="105"/>
      <c r="D30" s="105"/>
      <c r="E30" s="51"/>
      <c r="F30" s="51"/>
      <c r="G30" s="51"/>
      <c r="H30" s="40" t="e">
        <f>VLOOKUP(A30,'[1]SINAPI ES'!$A$7:$D$12674,4,0)</f>
        <v>#N/A</v>
      </c>
    </row>
    <row r="31" spans="1:8" ht="20.100000000000001" customHeight="1">
      <c r="A31" s="116" t="s">
        <v>1862</v>
      </c>
      <c r="B31" s="116"/>
      <c r="C31" s="116"/>
      <c r="D31" s="116"/>
      <c r="E31" s="116"/>
      <c r="F31" s="116"/>
      <c r="G31" s="116"/>
      <c r="H31" s="40" t="e">
        <f>VLOOKUP(A31,'[1]SINAPI ES'!$A$7:$D$12674,4,0)</f>
        <v>#N/A</v>
      </c>
    </row>
    <row r="32" spans="1:8" ht="15" customHeight="1">
      <c r="A32" s="102" t="s">
        <v>1852</v>
      </c>
      <c r="B32" s="102"/>
      <c r="C32" s="46" t="s">
        <v>1839</v>
      </c>
      <c r="D32" s="46" t="s">
        <v>1840</v>
      </c>
      <c r="E32" s="46" t="s">
        <v>1841</v>
      </c>
      <c r="F32" s="46" t="s">
        <v>1842</v>
      </c>
      <c r="G32" s="46" t="s">
        <v>1843</v>
      </c>
      <c r="H32" s="40" t="e">
        <f>VLOOKUP(A32,'[1]SINAPI ES'!$A$7:$D$12674,4,0)</f>
        <v>#N/A</v>
      </c>
    </row>
    <row r="33" spans="1:9" ht="15" customHeight="1">
      <c r="A33" s="47">
        <v>90766</v>
      </c>
      <c r="B33" s="48" t="s">
        <v>1863</v>
      </c>
      <c r="C33" s="47" t="s">
        <v>12</v>
      </c>
      <c r="D33" s="47" t="s">
        <v>1854</v>
      </c>
      <c r="E33" s="49">
        <v>2000</v>
      </c>
      <c r="F33" s="50">
        <f t="shared" ref="F33:F37" si="6">H33</f>
        <v>23.07</v>
      </c>
      <c r="G33" s="50">
        <f>ROUND(F33*E33,2)</f>
        <v>46140</v>
      </c>
      <c r="H33" s="40">
        <f>VLOOKUP(A33,'[1]SINAPI ES'!$A$7:$D$12674,4,0)</f>
        <v>23.07</v>
      </c>
      <c r="I33" s="54"/>
    </row>
    <row r="34" spans="1:9" ht="21" customHeight="1">
      <c r="A34" s="47">
        <v>90776</v>
      </c>
      <c r="B34" s="48" t="s">
        <v>1864</v>
      </c>
      <c r="C34" s="47" t="s">
        <v>12</v>
      </c>
      <c r="D34" s="47" t="s">
        <v>1854</v>
      </c>
      <c r="E34" s="49">
        <v>2000</v>
      </c>
      <c r="F34" s="50">
        <f t="shared" si="6"/>
        <v>34.090000000000003</v>
      </c>
      <c r="G34" s="50">
        <f t="shared" ref="G34:G37" si="7">ROUND(F34*E34,2)</f>
        <v>68180</v>
      </c>
      <c r="H34" s="40">
        <f>VLOOKUP(A34,'[1]SINAPI ES'!$A$7:$D$12674,4,0)</f>
        <v>34.090000000000003</v>
      </c>
      <c r="I34" s="54"/>
    </row>
    <row r="35" spans="1:9" ht="21" customHeight="1">
      <c r="A35" s="47">
        <v>90777</v>
      </c>
      <c r="B35" s="48" t="s">
        <v>1865</v>
      </c>
      <c r="C35" s="47" t="s">
        <v>12</v>
      </c>
      <c r="D35" s="47" t="s">
        <v>1854</v>
      </c>
      <c r="E35" s="49">
        <v>800</v>
      </c>
      <c r="F35" s="50">
        <f t="shared" si="6"/>
        <v>105.98</v>
      </c>
      <c r="G35" s="50">
        <f t="shared" si="7"/>
        <v>84784</v>
      </c>
      <c r="H35" s="40">
        <f>VLOOKUP(A35,'[1]SINAPI ES'!$A$7:$D$12674,4,0)</f>
        <v>105.98</v>
      </c>
      <c r="I35" s="54"/>
    </row>
    <row r="36" spans="1:9" ht="15" customHeight="1">
      <c r="A36" s="47">
        <v>90780</v>
      </c>
      <c r="B36" s="48" t="s">
        <v>1866</v>
      </c>
      <c r="C36" s="47" t="s">
        <v>12</v>
      </c>
      <c r="D36" s="47" t="s">
        <v>1854</v>
      </c>
      <c r="E36" s="49">
        <v>1600</v>
      </c>
      <c r="F36" s="50">
        <f t="shared" si="6"/>
        <v>53.88</v>
      </c>
      <c r="G36" s="50">
        <f t="shared" si="7"/>
        <v>86208</v>
      </c>
      <c r="H36" s="40">
        <f>VLOOKUP(A36,'[1]SINAPI ES'!$A$7:$D$12674,4,0)</f>
        <v>53.88</v>
      </c>
      <c r="I36" s="54"/>
    </row>
    <row r="37" spans="1:9" ht="15" customHeight="1">
      <c r="A37" s="47">
        <v>88316</v>
      </c>
      <c r="B37" s="48" t="s">
        <v>1867</v>
      </c>
      <c r="C37" s="47" t="s">
        <v>12</v>
      </c>
      <c r="D37" s="47" t="s">
        <v>1854</v>
      </c>
      <c r="E37" s="49">
        <v>1600</v>
      </c>
      <c r="F37" s="50">
        <f t="shared" si="6"/>
        <v>21.72</v>
      </c>
      <c r="G37" s="50">
        <f t="shared" si="7"/>
        <v>34752</v>
      </c>
      <c r="H37" s="40">
        <f>VLOOKUP(A37,'[1]SINAPI ES'!$A$7:$D$12674,4,0)</f>
        <v>21.72</v>
      </c>
      <c r="I37" s="54"/>
    </row>
    <row r="38" spans="1:9" ht="18" customHeight="1">
      <c r="A38" s="51"/>
      <c r="B38" s="51"/>
      <c r="C38" s="51"/>
      <c r="D38" s="51"/>
      <c r="E38" s="103" t="s">
        <v>1858</v>
      </c>
      <c r="F38" s="103"/>
      <c r="G38" s="52">
        <f>SUM(G33:G37)</f>
        <v>320064</v>
      </c>
      <c r="H38" s="40" t="e">
        <f>VLOOKUP(A38,'[1]SINAPI ES'!$A$7:$D$12674,4,0)</f>
        <v>#N/A</v>
      </c>
    </row>
    <row r="39" spans="1:9" ht="15" customHeight="1">
      <c r="A39" s="51"/>
      <c r="B39" s="51"/>
      <c r="C39" s="51"/>
      <c r="D39" s="51"/>
      <c r="E39" s="104" t="s">
        <v>1861</v>
      </c>
      <c r="F39" s="104"/>
      <c r="G39" s="53">
        <f>G38</f>
        <v>320064</v>
      </c>
      <c r="H39" s="40" t="e">
        <f>VLOOKUP(A39,'[1]SINAPI ES'!$A$7:$D$12674,4,0)</f>
        <v>#N/A</v>
      </c>
    </row>
    <row r="40" spans="1:9" ht="9.9499999999999993" customHeight="1">
      <c r="A40" s="51"/>
      <c r="B40" s="51"/>
      <c r="C40" s="105"/>
      <c r="D40" s="105"/>
      <c r="E40" s="51"/>
      <c r="F40" s="51"/>
      <c r="G40" s="51"/>
      <c r="H40" s="40" t="e">
        <f>VLOOKUP(A40,'[1]SINAPI ES'!$A$7:$D$12674,4,0)</f>
        <v>#N/A</v>
      </c>
    </row>
    <row r="41" spans="1:9" ht="20.100000000000001" customHeight="1">
      <c r="A41" s="116" t="s">
        <v>1868</v>
      </c>
      <c r="B41" s="116"/>
      <c r="C41" s="116"/>
      <c r="D41" s="116"/>
      <c r="E41" s="116"/>
      <c r="F41" s="116"/>
      <c r="G41" s="116"/>
      <c r="H41" s="40" t="e">
        <f>VLOOKUP(A41,'[1]SINAPI ES'!$A$7:$D$12674,4,0)</f>
        <v>#N/A</v>
      </c>
    </row>
    <row r="42" spans="1:9" ht="15" customHeight="1">
      <c r="A42" s="102" t="s">
        <v>1869</v>
      </c>
      <c r="B42" s="102"/>
      <c r="C42" s="46" t="s">
        <v>1839</v>
      </c>
      <c r="D42" s="46" t="s">
        <v>1840</v>
      </c>
      <c r="E42" s="46" t="s">
        <v>1841</v>
      </c>
      <c r="F42" s="46" t="s">
        <v>1842</v>
      </c>
      <c r="G42" s="46" t="s">
        <v>1843</v>
      </c>
      <c r="H42" s="40" t="e">
        <f>VLOOKUP(A42,'[1]SINAPI ES'!$A$7:$D$12674,4,0)</f>
        <v>#N/A</v>
      </c>
    </row>
    <row r="43" spans="1:9" ht="29.1" customHeight="1">
      <c r="A43" s="47">
        <v>10775</v>
      </c>
      <c r="B43" s="48" t="s">
        <v>36</v>
      </c>
      <c r="C43" s="47" t="s">
        <v>12</v>
      </c>
      <c r="D43" s="47" t="s">
        <v>1870</v>
      </c>
      <c r="E43" s="49">
        <v>1</v>
      </c>
      <c r="F43" s="50">
        <f t="shared" ref="F43" si="8">H43</f>
        <v>1185</v>
      </c>
      <c r="G43" s="50">
        <f t="shared" ref="G43" si="9">ROUND(F43*E43,2)</f>
        <v>1185</v>
      </c>
      <c r="H43" s="40">
        <f>VLOOKUP(A43,'[1]SINAPI ES'!$A$7:$D$12674,4,0)</f>
        <v>1185</v>
      </c>
    </row>
    <row r="44" spans="1:9" ht="15" customHeight="1">
      <c r="A44" s="51"/>
      <c r="B44" s="51"/>
      <c r="C44" s="51"/>
      <c r="D44" s="51"/>
      <c r="E44" s="103" t="s">
        <v>1871</v>
      </c>
      <c r="F44" s="103"/>
      <c r="G44" s="52">
        <f>G43</f>
        <v>1185</v>
      </c>
      <c r="H44" s="40" t="e">
        <f>VLOOKUP(A44,'[1]SINAPI ES'!$A$7:$D$12674,4,0)</f>
        <v>#N/A</v>
      </c>
    </row>
    <row r="45" spans="1:9" ht="15" customHeight="1">
      <c r="A45" s="51"/>
      <c r="B45" s="51"/>
      <c r="C45" s="51"/>
      <c r="D45" s="51"/>
      <c r="E45" s="104" t="s">
        <v>1861</v>
      </c>
      <c r="F45" s="104"/>
      <c r="G45" s="53">
        <f>G44</f>
        <v>1185</v>
      </c>
      <c r="H45" s="40" t="e">
        <f>VLOOKUP(A45,'[1]SINAPI ES'!$A$7:$D$12674,4,0)</f>
        <v>#N/A</v>
      </c>
    </row>
    <row r="46" spans="1:9" ht="9.9499999999999993" customHeight="1">
      <c r="A46" s="51"/>
      <c r="B46" s="51"/>
      <c r="C46" s="105"/>
      <c r="D46" s="105"/>
      <c r="E46" s="51"/>
      <c r="F46" s="51"/>
      <c r="G46" s="51"/>
      <c r="H46" s="40" t="e">
        <f>VLOOKUP(A46,'[1]SINAPI ES'!$A$7:$D$12674,4,0)</f>
        <v>#N/A</v>
      </c>
    </row>
    <row r="47" spans="1:9" ht="20.100000000000001" customHeight="1">
      <c r="A47" s="116" t="s">
        <v>1872</v>
      </c>
      <c r="B47" s="116"/>
      <c r="C47" s="116"/>
      <c r="D47" s="116"/>
      <c r="E47" s="116"/>
      <c r="F47" s="116"/>
      <c r="G47" s="116"/>
      <c r="H47" s="40" t="e">
        <f>VLOOKUP(A47,'[1]SINAPI ES'!$A$7:$D$12674,4,0)</f>
        <v>#N/A</v>
      </c>
    </row>
    <row r="48" spans="1:9" ht="15" customHeight="1">
      <c r="A48" s="102" t="s">
        <v>1869</v>
      </c>
      <c r="B48" s="102"/>
      <c r="C48" s="46" t="s">
        <v>1839</v>
      </c>
      <c r="D48" s="46" t="s">
        <v>1840</v>
      </c>
      <c r="E48" s="46" t="s">
        <v>1841</v>
      </c>
      <c r="F48" s="46" t="s">
        <v>1842</v>
      </c>
      <c r="G48" s="46" t="s">
        <v>1843</v>
      </c>
      <c r="H48" s="40" t="e">
        <f>VLOOKUP(A48,'[1]SINAPI ES'!$A$7:$D$12674,4,0)</f>
        <v>#N/A</v>
      </c>
    </row>
    <row r="49" spans="1:8" ht="29.1" customHeight="1">
      <c r="A49" s="47">
        <v>10776</v>
      </c>
      <c r="B49" s="48" t="s">
        <v>40</v>
      </c>
      <c r="C49" s="47" t="s">
        <v>12</v>
      </c>
      <c r="D49" s="47" t="s">
        <v>1870</v>
      </c>
      <c r="E49" s="49">
        <v>1</v>
      </c>
      <c r="F49" s="50">
        <f t="shared" ref="F49" si="10">H49</f>
        <v>925.78</v>
      </c>
      <c r="G49" s="50">
        <f t="shared" ref="G49" si="11">ROUND(F49*E49,2)</f>
        <v>925.78</v>
      </c>
      <c r="H49" s="40">
        <f>VLOOKUP(A49,'[1]SINAPI ES'!$A$7:$D$12674,4,0)</f>
        <v>925.78</v>
      </c>
    </row>
    <row r="50" spans="1:8" ht="15" customHeight="1">
      <c r="A50" s="51"/>
      <c r="B50" s="51"/>
      <c r="C50" s="51"/>
      <c r="D50" s="51"/>
      <c r="E50" s="103" t="s">
        <v>1871</v>
      </c>
      <c r="F50" s="103"/>
      <c r="G50" s="52">
        <f>G49</f>
        <v>925.78</v>
      </c>
      <c r="H50" s="40" t="e">
        <f>VLOOKUP(A50,'[1]SINAPI ES'!$A$7:$D$12674,4,0)</f>
        <v>#N/A</v>
      </c>
    </row>
    <row r="51" spans="1:8" ht="15" customHeight="1">
      <c r="A51" s="51"/>
      <c r="B51" s="51"/>
      <c r="C51" s="51"/>
      <c r="D51" s="51"/>
      <c r="E51" s="104" t="s">
        <v>1861</v>
      </c>
      <c r="F51" s="104"/>
      <c r="G51" s="53">
        <f>G50</f>
        <v>925.78</v>
      </c>
      <c r="H51" s="40" t="e">
        <f>VLOOKUP(A51,'[1]SINAPI ES'!$A$7:$D$12674,4,0)</f>
        <v>#N/A</v>
      </c>
    </row>
    <row r="52" spans="1:8" ht="9.9499999999999993" customHeight="1">
      <c r="A52" s="51"/>
      <c r="B52" s="51"/>
      <c r="C52" s="105"/>
      <c r="D52" s="105"/>
      <c r="E52" s="51"/>
      <c r="F52" s="51"/>
      <c r="G52" s="51"/>
      <c r="H52" s="40" t="e">
        <f>VLOOKUP(A52,'[1]SINAPI ES'!$A$7:$D$12674,4,0)</f>
        <v>#N/A</v>
      </c>
    </row>
    <row r="53" spans="1:8" ht="20.100000000000001" customHeight="1">
      <c r="A53" s="116" t="s">
        <v>1873</v>
      </c>
      <c r="B53" s="116"/>
      <c r="C53" s="116"/>
      <c r="D53" s="116"/>
      <c r="E53" s="116"/>
      <c r="F53" s="116"/>
      <c r="G53" s="116"/>
      <c r="H53" s="40" t="e">
        <f>VLOOKUP(A53,'[1]SINAPI ES'!$A$7:$D$12674,4,0)</f>
        <v>#N/A</v>
      </c>
    </row>
    <row r="54" spans="1:8" ht="15" customHeight="1">
      <c r="A54" s="102" t="s">
        <v>1869</v>
      </c>
      <c r="B54" s="102"/>
      <c r="C54" s="46" t="s">
        <v>1839</v>
      </c>
      <c r="D54" s="46" t="s">
        <v>1840</v>
      </c>
      <c r="E54" s="46" t="s">
        <v>1841</v>
      </c>
      <c r="F54" s="46" t="s">
        <v>1842</v>
      </c>
      <c r="G54" s="46" t="s">
        <v>1843</v>
      </c>
      <c r="H54" s="40" t="e">
        <f>VLOOKUP(A54,'[1]SINAPI ES'!$A$7:$D$12674,4,0)</f>
        <v>#N/A</v>
      </c>
    </row>
    <row r="55" spans="1:8" ht="29.1" customHeight="1">
      <c r="A55" s="47">
        <v>10778</v>
      </c>
      <c r="B55" s="48" t="s">
        <v>43</v>
      </c>
      <c r="C55" s="47" t="s">
        <v>12</v>
      </c>
      <c r="D55" s="47" t="s">
        <v>1870</v>
      </c>
      <c r="E55" s="49">
        <v>1</v>
      </c>
      <c r="F55" s="50">
        <f t="shared" ref="F55" si="12">H55</f>
        <v>1481.25</v>
      </c>
      <c r="G55" s="50">
        <f t="shared" ref="G55" si="13">ROUND(F55*E55,2)</f>
        <v>1481.25</v>
      </c>
      <c r="H55" s="40">
        <f>VLOOKUP(A55,'[1]SINAPI ES'!$A$7:$D$12674,4,0)</f>
        <v>1481.25</v>
      </c>
    </row>
    <row r="56" spans="1:8" ht="15" customHeight="1">
      <c r="A56" s="51"/>
      <c r="B56" s="51"/>
      <c r="C56" s="51"/>
      <c r="D56" s="51"/>
      <c r="E56" s="103" t="s">
        <v>1871</v>
      </c>
      <c r="F56" s="103"/>
      <c r="G56" s="52">
        <f>G55</f>
        <v>1481.25</v>
      </c>
      <c r="H56" s="40" t="e">
        <f>VLOOKUP(A56,'[1]SINAPI ES'!$A$7:$D$12674,4,0)</f>
        <v>#N/A</v>
      </c>
    </row>
    <row r="57" spans="1:8" ht="15" customHeight="1">
      <c r="A57" s="51"/>
      <c r="B57" s="51"/>
      <c r="C57" s="51"/>
      <c r="D57" s="51"/>
      <c r="E57" s="104" t="s">
        <v>1861</v>
      </c>
      <c r="F57" s="104"/>
      <c r="G57" s="53">
        <f>G56</f>
        <v>1481.25</v>
      </c>
      <c r="H57" s="40" t="e">
        <f>VLOOKUP(A57,'[1]SINAPI ES'!$A$7:$D$12674,4,0)</f>
        <v>#N/A</v>
      </c>
    </row>
    <row r="58" spans="1:8" ht="9.9499999999999993" customHeight="1">
      <c r="A58" s="51"/>
      <c r="B58" s="51"/>
      <c r="C58" s="105"/>
      <c r="D58" s="105"/>
      <c r="E58" s="51"/>
      <c r="F58" s="51"/>
      <c r="G58" s="51"/>
      <c r="H58" s="40" t="e">
        <f>VLOOKUP(A58,'[1]SINAPI ES'!$A$7:$D$12674,4,0)</f>
        <v>#N/A</v>
      </c>
    </row>
    <row r="59" spans="1:8" ht="27" customHeight="1">
      <c r="A59" s="116" t="s">
        <v>1874</v>
      </c>
      <c r="B59" s="116"/>
      <c r="C59" s="116"/>
      <c r="D59" s="116"/>
      <c r="E59" s="116"/>
      <c r="F59" s="116"/>
      <c r="G59" s="116"/>
      <c r="H59" s="40" t="e">
        <f>VLOOKUP(A59,'[1]SINAPI ES'!$A$7:$D$12674,4,0)</f>
        <v>#N/A</v>
      </c>
    </row>
    <row r="60" spans="1:8" ht="15" customHeight="1">
      <c r="A60" s="102" t="s">
        <v>10</v>
      </c>
      <c r="B60" s="102"/>
      <c r="C60" s="46" t="s">
        <v>1839</v>
      </c>
      <c r="D60" s="46" t="s">
        <v>1840</v>
      </c>
      <c r="E60" s="46" t="s">
        <v>1841</v>
      </c>
      <c r="F60" s="46" t="s">
        <v>1842</v>
      </c>
      <c r="G60" s="46" t="s">
        <v>1843</v>
      </c>
      <c r="H60" s="40" t="e">
        <f>VLOOKUP(A60,'[1]SINAPI ES'!$A$7:$D$12674,4,0)</f>
        <v>#N/A</v>
      </c>
    </row>
    <row r="61" spans="1:8" ht="21" customHeight="1">
      <c r="A61" s="47">
        <v>100659</v>
      </c>
      <c r="B61" s="48" t="s">
        <v>1875</v>
      </c>
      <c r="C61" s="47" t="s">
        <v>12</v>
      </c>
      <c r="D61" s="47" t="s">
        <v>31</v>
      </c>
      <c r="E61" s="49">
        <v>10</v>
      </c>
      <c r="F61" s="50">
        <f t="shared" ref="F61:F64" si="14">H61</f>
        <v>10.66</v>
      </c>
      <c r="G61" s="50">
        <f t="shared" ref="G61:G64" si="15">ROUND(F61*E61,2)</f>
        <v>106.6</v>
      </c>
      <c r="H61" s="40">
        <f>VLOOKUP(A61,'[1]SINAPI ES'!$A$7:$D$12674,4,0)</f>
        <v>10.66</v>
      </c>
    </row>
    <row r="62" spans="1:8" ht="29.1" customHeight="1">
      <c r="A62" s="47">
        <v>90806</v>
      </c>
      <c r="B62" s="48" t="s">
        <v>1876</v>
      </c>
      <c r="C62" s="47" t="s">
        <v>12</v>
      </c>
      <c r="D62" s="47" t="s">
        <v>24</v>
      </c>
      <c r="E62" s="49">
        <v>1</v>
      </c>
      <c r="F62" s="50">
        <f t="shared" si="14"/>
        <v>390.01</v>
      </c>
      <c r="G62" s="50">
        <f t="shared" si="15"/>
        <v>390.01</v>
      </c>
      <c r="H62" s="40">
        <f>VLOOKUP(A62,'[1]SINAPI ES'!$A$7:$D$12674,4,0)</f>
        <v>390.01</v>
      </c>
    </row>
    <row r="63" spans="1:8" ht="29.1" customHeight="1">
      <c r="A63" s="47">
        <v>90830</v>
      </c>
      <c r="B63" s="48" t="s">
        <v>1877</v>
      </c>
      <c r="C63" s="47" t="s">
        <v>12</v>
      </c>
      <c r="D63" s="47" t="s">
        <v>24</v>
      </c>
      <c r="E63" s="49">
        <v>1</v>
      </c>
      <c r="F63" s="50">
        <f t="shared" si="14"/>
        <v>155.31</v>
      </c>
      <c r="G63" s="50">
        <f t="shared" si="15"/>
        <v>155.31</v>
      </c>
      <c r="H63" s="40">
        <f>VLOOKUP(A63,'[1]SINAPI ES'!$A$7:$D$12674,4,0)</f>
        <v>155.31</v>
      </c>
    </row>
    <row r="64" spans="1:8" ht="29.1" customHeight="1">
      <c r="A64" s="47">
        <v>91297</v>
      </c>
      <c r="B64" s="48" t="s">
        <v>1878</v>
      </c>
      <c r="C64" s="47" t="s">
        <v>12</v>
      </c>
      <c r="D64" s="47" t="s">
        <v>24</v>
      </c>
      <c r="E64" s="49">
        <v>1</v>
      </c>
      <c r="F64" s="50">
        <f t="shared" si="14"/>
        <v>372.73</v>
      </c>
      <c r="G64" s="50">
        <f t="shared" si="15"/>
        <v>372.73</v>
      </c>
      <c r="H64" s="40">
        <f>VLOOKUP(A64,'[1]SINAPI ES'!$A$7:$D$12674,4,0)</f>
        <v>372.73</v>
      </c>
    </row>
    <row r="65" spans="1:8" ht="15" customHeight="1">
      <c r="A65" s="51"/>
      <c r="B65" s="51"/>
      <c r="C65" s="51"/>
      <c r="D65" s="51"/>
      <c r="E65" s="103" t="s">
        <v>1860</v>
      </c>
      <c r="F65" s="103"/>
      <c r="G65" s="52">
        <f>SUM(G60:G64)</f>
        <v>1024.6500000000001</v>
      </c>
      <c r="H65" s="40" t="e">
        <f>VLOOKUP(A65,'[1]SINAPI ES'!$A$7:$D$12674,4,0)</f>
        <v>#N/A</v>
      </c>
    </row>
    <row r="66" spans="1:8" ht="15" customHeight="1">
      <c r="A66" s="51"/>
      <c r="B66" s="51"/>
      <c r="C66" s="51"/>
      <c r="D66" s="51"/>
      <c r="E66" s="104" t="s">
        <v>1861</v>
      </c>
      <c r="F66" s="104"/>
      <c r="G66" s="53">
        <f>G65</f>
        <v>1024.6500000000001</v>
      </c>
      <c r="H66" s="40" t="e">
        <f>VLOOKUP(A66,'[1]SINAPI ES'!$A$7:$D$12674,4,0)</f>
        <v>#N/A</v>
      </c>
    </row>
    <row r="67" spans="1:8" ht="9.9499999999999993" customHeight="1">
      <c r="A67" s="51"/>
      <c r="B67" s="51"/>
      <c r="C67" s="105"/>
      <c r="D67" s="105"/>
      <c r="E67" s="51"/>
      <c r="F67" s="51"/>
      <c r="G67" s="51"/>
      <c r="H67" s="40" t="e">
        <f>VLOOKUP(A67,'[1]SINAPI ES'!$A$7:$D$12674,4,0)</f>
        <v>#N/A</v>
      </c>
    </row>
    <row r="68" spans="1:8" ht="20.100000000000001" customHeight="1">
      <c r="A68" s="116" t="s">
        <v>1879</v>
      </c>
      <c r="B68" s="116"/>
      <c r="C68" s="116"/>
      <c r="D68" s="116"/>
      <c r="E68" s="116"/>
      <c r="F68" s="116"/>
      <c r="G68" s="116"/>
      <c r="H68" s="40" t="e">
        <f>VLOOKUP(A68,'[1]SINAPI ES'!$A$7:$D$12674,4,0)</f>
        <v>#N/A</v>
      </c>
    </row>
    <row r="69" spans="1:8" ht="15" customHeight="1">
      <c r="A69" s="102" t="s">
        <v>10</v>
      </c>
      <c r="B69" s="102"/>
      <c r="C69" s="46" t="s">
        <v>1839</v>
      </c>
      <c r="D69" s="46" t="s">
        <v>1840</v>
      </c>
      <c r="E69" s="46" t="s">
        <v>1841</v>
      </c>
      <c r="F69" s="46" t="s">
        <v>1842</v>
      </c>
      <c r="G69" s="46" t="s">
        <v>1843</v>
      </c>
      <c r="H69" s="40" t="e">
        <f>VLOOKUP(A69,'[1]SINAPI ES'!$A$7:$D$12674,4,0)</f>
        <v>#N/A</v>
      </c>
    </row>
    <row r="70" spans="1:8" ht="21" customHeight="1">
      <c r="A70" s="47">
        <v>100659</v>
      </c>
      <c r="B70" s="48" t="s">
        <v>1875</v>
      </c>
      <c r="C70" s="47" t="s">
        <v>12</v>
      </c>
      <c r="D70" s="47" t="s">
        <v>31</v>
      </c>
      <c r="E70" s="49">
        <v>10</v>
      </c>
      <c r="F70" s="50">
        <f t="shared" ref="F70:F73" si="16">H70</f>
        <v>10.66</v>
      </c>
      <c r="G70" s="50">
        <f t="shared" ref="G70:G73" si="17">ROUND(F70*E70,2)</f>
        <v>106.6</v>
      </c>
      <c r="H70" s="40">
        <f>VLOOKUP(A70,'[1]SINAPI ES'!$A$7:$D$12674,4,0)</f>
        <v>10.66</v>
      </c>
    </row>
    <row r="71" spans="1:8" ht="29.1" customHeight="1">
      <c r="A71" s="47">
        <v>90806</v>
      </c>
      <c r="B71" s="48" t="s">
        <v>1876</v>
      </c>
      <c r="C71" s="47" t="s">
        <v>12</v>
      </c>
      <c r="D71" s="47" t="s">
        <v>24</v>
      </c>
      <c r="E71" s="49">
        <v>1</v>
      </c>
      <c r="F71" s="50">
        <f t="shared" si="16"/>
        <v>390.01</v>
      </c>
      <c r="G71" s="50">
        <f t="shared" si="17"/>
        <v>390.01</v>
      </c>
      <c r="H71" s="40">
        <f>VLOOKUP(A71,'[1]SINAPI ES'!$A$7:$D$12674,4,0)</f>
        <v>390.01</v>
      </c>
    </row>
    <row r="72" spans="1:8" ht="29.1" customHeight="1">
      <c r="A72" s="47">
        <v>90830</v>
      </c>
      <c r="B72" s="48" t="s">
        <v>1877</v>
      </c>
      <c r="C72" s="47" t="s">
        <v>12</v>
      </c>
      <c r="D72" s="47" t="s">
        <v>24</v>
      </c>
      <c r="E72" s="49">
        <v>1</v>
      </c>
      <c r="F72" s="50">
        <f t="shared" si="16"/>
        <v>155.31</v>
      </c>
      <c r="G72" s="50">
        <f t="shared" si="17"/>
        <v>155.31</v>
      </c>
      <c r="H72" s="40">
        <f>VLOOKUP(A72,'[1]SINAPI ES'!$A$7:$D$12674,4,0)</f>
        <v>155.31</v>
      </c>
    </row>
    <row r="73" spans="1:8" ht="29.1" customHeight="1">
      <c r="A73" s="47">
        <v>91298</v>
      </c>
      <c r="B73" s="48" t="s">
        <v>1880</v>
      </c>
      <c r="C73" s="47" t="s">
        <v>12</v>
      </c>
      <c r="D73" s="47" t="s">
        <v>24</v>
      </c>
      <c r="E73" s="49">
        <v>1</v>
      </c>
      <c r="F73" s="50">
        <f t="shared" si="16"/>
        <v>887.28</v>
      </c>
      <c r="G73" s="50">
        <f t="shared" si="17"/>
        <v>887.28</v>
      </c>
      <c r="H73" s="40">
        <f>VLOOKUP(A73,'[1]SINAPI ES'!$A$7:$D$12674,4,0)</f>
        <v>887.28</v>
      </c>
    </row>
    <row r="74" spans="1:8" ht="15" customHeight="1">
      <c r="A74" s="51"/>
      <c r="B74" s="51"/>
      <c r="C74" s="51"/>
      <c r="D74" s="51"/>
      <c r="E74" s="103" t="s">
        <v>1860</v>
      </c>
      <c r="F74" s="103"/>
      <c r="G74" s="52">
        <f>SUM(G69:G73)</f>
        <v>1539.2</v>
      </c>
      <c r="H74" s="40" t="e">
        <f>VLOOKUP(A74,'[1]SINAPI ES'!$A$7:$D$12674,4,0)</f>
        <v>#N/A</v>
      </c>
    </row>
    <row r="75" spans="1:8" ht="15" customHeight="1">
      <c r="A75" s="51"/>
      <c r="B75" s="51"/>
      <c r="C75" s="51"/>
      <c r="D75" s="51"/>
      <c r="E75" s="104" t="s">
        <v>1861</v>
      </c>
      <c r="F75" s="104"/>
      <c r="G75" s="53">
        <f>G74</f>
        <v>1539.2</v>
      </c>
      <c r="H75" s="40" t="e">
        <f>VLOOKUP(A75,'[1]SINAPI ES'!$A$7:$D$12674,4,0)</f>
        <v>#N/A</v>
      </c>
    </row>
    <row r="76" spans="1:8" ht="9.9499999999999993" customHeight="1">
      <c r="A76" s="51"/>
      <c r="B76" s="51"/>
      <c r="C76" s="105"/>
      <c r="D76" s="105"/>
      <c r="E76" s="51"/>
      <c r="F76" s="51"/>
      <c r="G76" s="51"/>
      <c r="H76" s="40" t="e">
        <f>VLOOKUP(A76,'[1]SINAPI ES'!$A$7:$D$12674,4,0)</f>
        <v>#N/A</v>
      </c>
    </row>
    <row r="77" spans="1:8" ht="27" customHeight="1">
      <c r="A77" s="116" t="s">
        <v>1881</v>
      </c>
      <c r="B77" s="116"/>
      <c r="C77" s="116"/>
      <c r="D77" s="116"/>
      <c r="E77" s="116"/>
      <c r="F77" s="116"/>
      <c r="G77" s="116"/>
      <c r="H77" s="40" t="e">
        <f>VLOOKUP(A77,'[1]SINAPI ES'!$A$7:$D$12674,4,0)</f>
        <v>#N/A</v>
      </c>
    </row>
    <row r="78" spans="1:8" ht="15" customHeight="1">
      <c r="A78" s="102" t="s">
        <v>10</v>
      </c>
      <c r="B78" s="102"/>
      <c r="C78" s="46" t="s">
        <v>1839</v>
      </c>
      <c r="D78" s="46" t="s">
        <v>1840</v>
      </c>
      <c r="E78" s="46" t="s">
        <v>1841</v>
      </c>
      <c r="F78" s="46" t="s">
        <v>1842</v>
      </c>
      <c r="G78" s="46" t="s">
        <v>1843</v>
      </c>
      <c r="H78" s="40" t="e">
        <f>VLOOKUP(A78,'[1]SINAPI ES'!$A$7:$D$12674,4,0)</f>
        <v>#N/A</v>
      </c>
    </row>
    <row r="79" spans="1:8" ht="21" customHeight="1">
      <c r="A79" s="47">
        <v>100659</v>
      </c>
      <c r="B79" s="48" t="s">
        <v>1875</v>
      </c>
      <c r="C79" s="47" t="s">
        <v>12</v>
      </c>
      <c r="D79" s="47" t="s">
        <v>31</v>
      </c>
      <c r="E79" s="49">
        <v>10</v>
      </c>
      <c r="F79" s="50">
        <f t="shared" ref="F79:F82" si="18">H79</f>
        <v>10.66</v>
      </c>
      <c r="G79" s="50">
        <f t="shared" ref="G79:G82" si="19">ROUND(F79*E79,2)</f>
        <v>106.6</v>
      </c>
      <c r="H79" s="40">
        <f>VLOOKUP(A79,'[1]SINAPI ES'!$A$7:$D$12674,4,0)</f>
        <v>10.66</v>
      </c>
    </row>
    <row r="80" spans="1:8" ht="29.1" customHeight="1">
      <c r="A80" s="47">
        <v>90806</v>
      </c>
      <c r="B80" s="48" t="s">
        <v>1876</v>
      </c>
      <c r="C80" s="47" t="s">
        <v>12</v>
      </c>
      <c r="D80" s="47" t="s">
        <v>24</v>
      </c>
      <c r="E80" s="49">
        <v>1</v>
      </c>
      <c r="F80" s="50">
        <f t="shared" si="18"/>
        <v>390.01</v>
      </c>
      <c r="G80" s="50">
        <f t="shared" si="19"/>
        <v>390.01</v>
      </c>
      <c r="H80" s="40">
        <f>VLOOKUP(A80,'[1]SINAPI ES'!$A$7:$D$12674,4,0)</f>
        <v>390.01</v>
      </c>
    </row>
    <row r="81" spans="1:8" ht="29.1" customHeight="1">
      <c r="A81" s="47">
        <v>90830</v>
      </c>
      <c r="B81" s="48" t="s">
        <v>1877</v>
      </c>
      <c r="C81" s="47" t="s">
        <v>12</v>
      </c>
      <c r="D81" s="47" t="s">
        <v>24</v>
      </c>
      <c r="E81" s="49">
        <v>1</v>
      </c>
      <c r="F81" s="50">
        <f t="shared" si="18"/>
        <v>155.31</v>
      </c>
      <c r="G81" s="50">
        <f t="shared" si="19"/>
        <v>155.31</v>
      </c>
      <c r="H81" s="40">
        <f>VLOOKUP(A81,'[1]SINAPI ES'!$A$7:$D$12674,4,0)</f>
        <v>155.31</v>
      </c>
    </row>
    <row r="82" spans="1:8" ht="29.1" customHeight="1">
      <c r="A82" s="47">
        <v>91297</v>
      </c>
      <c r="B82" s="48" t="s">
        <v>1878</v>
      </c>
      <c r="C82" s="47" t="s">
        <v>12</v>
      </c>
      <c r="D82" s="47" t="s">
        <v>24</v>
      </c>
      <c r="E82" s="49">
        <v>1</v>
      </c>
      <c r="F82" s="50">
        <f t="shared" si="18"/>
        <v>372.73</v>
      </c>
      <c r="G82" s="50">
        <f t="shared" si="19"/>
        <v>372.73</v>
      </c>
      <c r="H82" s="40">
        <f>VLOOKUP(A82,'[1]SINAPI ES'!$A$7:$D$12674,4,0)</f>
        <v>372.73</v>
      </c>
    </row>
    <row r="83" spans="1:8" ht="15" customHeight="1">
      <c r="A83" s="51"/>
      <c r="B83" s="51"/>
      <c r="C83" s="51"/>
      <c r="D83" s="51"/>
      <c r="E83" s="103" t="s">
        <v>1860</v>
      </c>
      <c r="F83" s="103"/>
      <c r="G83" s="52">
        <f>SUM(G78:G82)</f>
        <v>1024.6500000000001</v>
      </c>
      <c r="H83" s="40" t="e">
        <f>VLOOKUP(A83,'[1]SINAPI ES'!$A$7:$D$12674,4,0)</f>
        <v>#N/A</v>
      </c>
    </row>
    <row r="84" spans="1:8" ht="15" customHeight="1">
      <c r="A84" s="51"/>
      <c r="B84" s="51"/>
      <c r="C84" s="51"/>
      <c r="D84" s="51"/>
      <c r="E84" s="104" t="s">
        <v>1861</v>
      </c>
      <c r="F84" s="104"/>
      <c r="G84" s="53">
        <f>G83</f>
        <v>1024.6500000000001</v>
      </c>
      <c r="H84" s="40" t="e">
        <f>VLOOKUP(A84,'[1]SINAPI ES'!$A$7:$D$12674,4,0)</f>
        <v>#N/A</v>
      </c>
    </row>
    <row r="85" spans="1:8" ht="9.9499999999999993" customHeight="1">
      <c r="A85" s="51"/>
      <c r="B85" s="51"/>
      <c r="C85" s="105"/>
      <c r="D85" s="105"/>
      <c r="E85" s="51"/>
      <c r="F85" s="51"/>
      <c r="G85" s="51"/>
      <c r="H85" s="40" t="e">
        <f>VLOOKUP(A85,'[1]SINAPI ES'!$A$7:$D$12674,4,0)</f>
        <v>#N/A</v>
      </c>
    </row>
    <row r="86" spans="1:8" ht="27" customHeight="1">
      <c r="A86" s="116" t="s">
        <v>1882</v>
      </c>
      <c r="B86" s="116"/>
      <c r="C86" s="116"/>
      <c r="D86" s="116"/>
      <c r="E86" s="116"/>
      <c r="F86" s="116"/>
      <c r="G86" s="116"/>
      <c r="H86" s="40" t="e">
        <f>VLOOKUP(A86,'[1]SINAPI ES'!$A$7:$D$12674,4,0)</f>
        <v>#N/A</v>
      </c>
    </row>
    <row r="87" spans="1:8" ht="15" customHeight="1">
      <c r="A87" s="102" t="s">
        <v>10</v>
      </c>
      <c r="B87" s="102"/>
      <c r="C87" s="46" t="s">
        <v>1839</v>
      </c>
      <c r="D87" s="46" t="s">
        <v>1840</v>
      </c>
      <c r="E87" s="46" t="s">
        <v>1841</v>
      </c>
      <c r="F87" s="46" t="s">
        <v>1842</v>
      </c>
      <c r="G87" s="46" t="s">
        <v>1843</v>
      </c>
      <c r="H87" s="40" t="e">
        <f>VLOOKUP(A87,'[1]SINAPI ES'!$A$7:$D$12674,4,0)</f>
        <v>#N/A</v>
      </c>
    </row>
    <row r="88" spans="1:8" ht="21" customHeight="1">
      <c r="A88" s="47">
        <v>100659</v>
      </c>
      <c r="B88" s="48" t="s">
        <v>1875</v>
      </c>
      <c r="C88" s="47" t="s">
        <v>12</v>
      </c>
      <c r="D88" s="47" t="s">
        <v>31</v>
      </c>
      <c r="E88" s="49">
        <v>10</v>
      </c>
      <c r="F88" s="50">
        <f t="shared" ref="F88:F91" si="20">H88</f>
        <v>10.66</v>
      </c>
      <c r="G88" s="50">
        <f t="shared" ref="G88:G91" si="21">ROUND(F88*E88,2)</f>
        <v>106.6</v>
      </c>
      <c r="H88" s="40">
        <f>VLOOKUP(A88,'[1]SINAPI ES'!$A$7:$D$12674,4,0)</f>
        <v>10.66</v>
      </c>
    </row>
    <row r="89" spans="1:8" ht="29.1" customHeight="1">
      <c r="A89" s="47">
        <v>90806</v>
      </c>
      <c r="B89" s="48" t="s">
        <v>1876</v>
      </c>
      <c r="C89" s="47" t="s">
        <v>12</v>
      </c>
      <c r="D89" s="47" t="s">
        <v>24</v>
      </c>
      <c r="E89" s="49">
        <v>1</v>
      </c>
      <c r="F89" s="50">
        <f t="shared" si="20"/>
        <v>390.01</v>
      </c>
      <c r="G89" s="50">
        <f t="shared" si="21"/>
        <v>390.01</v>
      </c>
      <c r="H89" s="40">
        <f>VLOOKUP(A89,'[1]SINAPI ES'!$A$7:$D$12674,4,0)</f>
        <v>390.01</v>
      </c>
    </row>
    <row r="90" spans="1:8" ht="29.1" customHeight="1">
      <c r="A90" s="47">
        <v>90830</v>
      </c>
      <c r="B90" s="48" t="s">
        <v>1877</v>
      </c>
      <c r="C90" s="47" t="s">
        <v>12</v>
      </c>
      <c r="D90" s="47" t="s">
        <v>24</v>
      </c>
      <c r="E90" s="49">
        <v>1</v>
      </c>
      <c r="F90" s="50">
        <f t="shared" si="20"/>
        <v>155.31</v>
      </c>
      <c r="G90" s="50">
        <f t="shared" si="21"/>
        <v>155.31</v>
      </c>
      <c r="H90" s="40">
        <f>VLOOKUP(A90,'[1]SINAPI ES'!$A$7:$D$12674,4,0)</f>
        <v>155.31</v>
      </c>
    </row>
    <row r="91" spans="1:8" ht="29.1" customHeight="1">
      <c r="A91" s="47">
        <v>91298</v>
      </c>
      <c r="B91" s="48" t="s">
        <v>1880</v>
      </c>
      <c r="C91" s="47" t="s">
        <v>12</v>
      </c>
      <c r="D91" s="47" t="s">
        <v>24</v>
      </c>
      <c r="E91" s="49">
        <v>1</v>
      </c>
      <c r="F91" s="50">
        <f t="shared" si="20"/>
        <v>887.28</v>
      </c>
      <c r="G91" s="50">
        <f t="shared" si="21"/>
        <v>887.28</v>
      </c>
      <c r="H91" s="40">
        <f>VLOOKUP(A91,'[1]SINAPI ES'!$A$7:$D$12674,4,0)</f>
        <v>887.28</v>
      </c>
    </row>
    <row r="92" spans="1:8" ht="15" customHeight="1">
      <c r="A92" s="51"/>
      <c r="B92" s="51"/>
      <c r="C92" s="51"/>
      <c r="D92" s="51"/>
      <c r="E92" s="103" t="s">
        <v>1860</v>
      </c>
      <c r="F92" s="103"/>
      <c r="G92" s="52">
        <f>SUM(G87:G91)</f>
        <v>1539.2</v>
      </c>
      <c r="H92" s="40" t="e">
        <f>VLOOKUP(A92,'[1]SINAPI ES'!$A$7:$D$12674,4,0)</f>
        <v>#N/A</v>
      </c>
    </row>
    <row r="93" spans="1:8" ht="15" customHeight="1">
      <c r="A93" s="51"/>
      <c r="B93" s="51"/>
      <c r="C93" s="51"/>
      <c r="D93" s="51"/>
      <c r="E93" s="104" t="s">
        <v>1861</v>
      </c>
      <c r="F93" s="104"/>
      <c r="G93" s="53">
        <f>G92</f>
        <v>1539.2</v>
      </c>
      <c r="H93" s="40" t="e">
        <f>VLOOKUP(A93,'[1]SINAPI ES'!$A$7:$D$12674,4,0)</f>
        <v>#N/A</v>
      </c>
    </row>
    <row r="94" spans="1:8" ht="9.9499999999999993" customHeight="1">
      <c r="A94" s="51"/>
      <c r="B94" s="51"/>
      <c r="C94" s="105"/>
      <c r="D94" s="105"/>
      <c r="E94" s="51"/>
      <c r="F94" s="51"/>
      <c r="G94" s="51"/>
      <c r="H94" s="40" t="e">
        <f>VLOOKUP(A94,'[1]SINAPI ES'!$A$7:$D$12674,4,0)</f>
        <v>#N/A</v>
      </c>
    </row>
    <row r="95" spans="1:8" ht="20.100000000000001" customHeight="1">
      <c r="A95" s="116" t="s">
        <v>1883</v>
      </c>
      <c r="B95" s="116"/>
      <c r="C95" s="116"/>
      <c r="D95" s="116"/>
      <c r="E95" s="116"/>
      <c r="F95" s="116"/>
      <c r="G95" s="116"/>
      <c r="H95" s="40" t="e">
        <f>VLOOKUP(A95,'[1]SINAPI ES'!$A$7:$D$12674,4,0)</f>
        <v>#N/A</v>
      </c>
    </row>
    <row r="96" spans="1:8" ht="15" customHeight="1">
      <c r="A96" s="102" t="s">
        <v>10</v>
      </c>
      <c r="B96" s="102"/>
      <c r="C96" s="46" t="s">
        <v>1839</v>
      </c>
      <c r="D96" s="46" t="s">
        <v>1840</v>
      </c>
      <c r="E96" s="46" t="s">
        <v>1841</v>
      </c>
      <c r="F96" s="46" t="s">
        <v>1842</v>
      </c>
      <c r="G96" s="46" t="s">
        <v>1843</v>
      </c>
      <c r="H96" s="40" t="e">
        <f>VLOOKUP(A96,'[1]SINAPI ES'!$A$7:$D$12674,4,0)</f>
        <v>#N/A</v>
      </c>
    </row>
    <row r="97" spans="1:8" ht="21" customHeight="1">
      <c r="A97" s="47">
        <v>100659</v>
      </c>
      <c r="B97" s="48" t="s">
        <v>1875</v>
      </c>
      <c r="C97" s="47" t="s">
        <v>12</v>
      </c>
      <c r="D97" s="47" t="s">
        <v>31</v>
      </c>
      <c r="E97" s="49">
        <v>9.6</v>
      </c>
      <c r="F97" s="50">
        <f t="shared" ref="F97:F100" si="22">H97</f>
        <v>10.66</v>
      </c>
      <c r="G97" s="50">
        <f t="shared" ref="G97:G100" si="23">ROUND(F97*E97,2)</f>
        <v>102.34</v>
      </c>
      <c r="H97" s="40">
        <f>VLOOKUP(A97,'[1]SINAPI ES'!$A$7:$D$12674,4,0)</f>
        <v>10.66</v>
      </c>
    </row>
    <row r="98" spans="1:8" ht="29.1" customHeight="1">
      <c r="A98" s="47">
        <v>90806</v>
      </c>
      <c r="B98" s="48" t="s">
        <v>1876</v>
      </c>
      <c r="C98" s="47" t="s">
        <v>12</v>
      </c>
      <c r="D98" s="47" t="s">
        <v>24</v>
      </c>
      <c r="E98" s="49">
        <v>1</v>
      </c>
      <c r="F98" s="50">
        <f t="shared" si="22"/>
        <v>390.01</v>
      </c>
      <c r="G98" s="50">
        <f t="shared" si="23"/>
        <v>390.01</v>
      </c>
      <c r="H98" s="40">
        <f>VLOOKUP(A98,'[1]SINAPI ES'!$A$7:$D$12674,4,0)</f>
        <v>390.01</v>
      </c>
    </row>
    <row r="99" spans="1:8" ht="29.1" customHeight="1">
      <c r="A99" s="47">
        <v>90831</v>
      </c>
      <c r="B99" s="48" t="s">
        <v>1884</v>
      </c>
      <c r="C99" s="47" t="s">
        <v>12</v>
      </c>
      <c r="D99" s="47" t="s">
        <v>24</v>
      </c>
      <c r="E99" s="49">
        <v>1</v>
      </c>
      <c r="F99" s="50">
        <f t="shared" si="22"/>
        <v>135.07</v>
      </c>
      <c r="G99" s="50">
        <f t="shared" si="23"/>
        <v>135.07</v>
      </c>
      <c r="H99" s="40">
        <f>VLOOKUP(A99,'[1]SINAPI ES'!$A$7:$D$12674,4,0)</f>
        <v>135.07</v>
      </c>
    </row>
    <row r="100" spans="1:8" ht="29.1" customHeight="1">
      <c r="A100" s="47">
        <v>91295</v>
      </c>
      <c r="B100" s="48" t="s">
        <v>1885</v>
      </c>
      <c r="C100" s="47" t="s">
        <v>12</v>
      </c>
      <c r="D100" s="47" t="s">
        <v>24</v>
      </c>
      <c r="E100" s="49">
        <v>1</v>
      </c>
      <c r="F100" s="50">
        <f t="shared" si="22"/>
        <v>315.52999999999997</v>
      </c>
      <c r="G100" s="50">
        <f t="shared" si="23"/>
        <v>315.52999999999997</v>
      </c>
      <c r="H100" s="40">
        <f>VLOOKUP(A100,'[1]SINAPI ES'!$A$7:$D$12674,4,0)</f>
        <v>315.52999999999997</v>
      </c>
    </row>
    <row r="101" spans="1:8" ht="15" customHeight="1">
      <c r="A101" s="51"/>
      <c r="B101" s="51"/>
      <c r="C101" s="51"/>
      <c r="D101" s="51"/>
      <c r="E101" s="103" t="s">
        <v>1860</v>
      </c>
      <c r="F101" s="103"/>
      <c r="G101" s="52">
        <f>SUM(G96:G100)</f>
        <v>942.95</v>
      </c>
      <c r="H101" s="40" t="e">
        <f>VLOOKUP(A101,'[1]SINAPI ES'!$A$7:$D$12674,4,0)</f>
        <v>#N/A</v>
      </c>
    </row>
    <row r="102" spans="1:8" ht="15" customHeight="1">
      <c r="A102" s="51"/>
      <c r="B102" s="51"/>
      <c r="C102" s="51"/>
      <c r="D102" s="51"/>
      <c r="E102" s="104" t="s">
        <v>1861</v>
      </c>
      <c r="F102" s="104"/>
      <c r="G102" s="53">
        <f>G101</f>
        <v>942.95</v>
      </c>
      <c r="H102" s="40" t="e">
        <f>VLOOKUP(A102,'[1]SINAPI ES'!$A$7:$D$12674,4,0)</f>
        <v>#N/A</v>
      </c>
    </row>
    <row r="103" spans="1:8" ht="9.9499999999999993" customHeight="1">
      <c r="A103" s="51"/>
      <c r="B103" s="51"/>
      <c r="C103" s="105"/>
      <c r="D103" s="105"/>
      <c r="E103" s="51"/>
      <c r="F103" s="51"/>
      <c r="G103" s="51"/>
      <c r="H103" s="40" t="e">
        <f>VLOOKUP(A103,'[1]SINAPI ES'!$A$7:$D$12674,4,0)</f>
        <v>#N/A</v>
      </c>
    </row>
    <row r="104" spans="1:8" ht="20.100000000000001" customHeight="1">
      <c r="A104" s="116" t="s">
        <v>1886</v>
      </c>
      <c r="B104" s="116"/>
      <c r="C104" s="116"/>
      <c r="D104" s="116"/>
      <c r="E104" s="116"/>
      <c r="F104" s="116"/>
      <c r="G104" s="116"/>
      <c r="H104" s="40" t="e">
        <f>VLOOKUP(A104,'[1]SINAPI ES'!$A$7:$D$12674,4,0)</f>
        <v>#N/A</v>
      </c>
    </row>
    <row r="105" spans="1:8" ht="15" customHeight="1">
      <c r="A105" s="102" t="s">
        <v>1838</v>
      </c>
      <c r="B105" s="102"/>
      <c r="C105" s="46" t="s">
        <v>1839</v>
      </c>
      <c r="D105" s="46" t="s">
        <v>1840</v>
      </c>
      <c r="E105" s="46" t="s">
        <v>1841</v>
      </c>
      <c r="F105" s="46" t="s">
        <v>1842</v>
      </c>
      <c r="G105" s="46" t="s">
        <v>1843</v>
      </c>
      <c r="H105" s="40" t="e">
        <f>VLOOKUP(A105,'[1]SINAPI ES'!$A$7:$D$12674,4,0)</f>
        <v>#N/A</v>
      </c>
    </row>
    <row r="106" spans="1:8" ht="15" customHeight="1">
      <c r="A106" s="47">
        <v>39026</v>
      </c>
      <c r="B106" s="48" t="s">
        <v>1887</v>
      </c>
      <c r="C106" s="47" t="s">
        <v>12</v>
      </c>
      <c r="D106" s="47" t="s">
        <v>80</v>
      </c>
      <c r="E106" s="49">
        <v>2.1000000000000001E-2</v>
      </c>
      <c r="F106" s="50">
        <f t="shared" ref="F106:F108" si="24">H106</f>
        <v>22.88</v>
      </c>
      <c r="G106" s="50">
        <f t="shared" ref="G106:G108" si="25">ROUND(F106*E106,2)</f>
        <v>0.48</v>
      </c>
      <c r="H106" s="40">
        <f>VLOOKUP(A106,'[1]SINAPI ES'!$A$7:$D$12674,4,0)</f>
        <v>22.88</v>
      </c>
    </row>
    <row r="107" spans="1:8" ht="15" customHeight="1">
      <c r="A107" s="47">
        <v>39961</v>
      </c>
      <c r="B107" s="48" t="s">
        <v>1888</v>
      </c>
      <c r="C107" s="47" t="s">
        <v>12</v>
      </c>
      <c r="D107" s="47" t="s">
        <v>24</v>
      </c>
      <c r="E107" s="49">
        <v>0.35699999999999998</v>
      </c>
      <c r="F107" s="50">
        <f t="shared" si="24"/>
        <v>19.11</v>
      </c>
      <c r="G107" s="50">
        <f t="shared" si="25"/>
        <v>6.82</v>
      </c>
      <c r="H107" s="40">
        <f>VLOOKUP(A107,'[1]SINAPI ES'!$A$7:$D$12674,4,0)</f>
        <v>19.11</v>
      </c>
    </row>
    <row r="108" spans="1:8" ht="15" customHeight="1">
      <c r="A108" s="47">
        <v>10491</v>
      </c>
      <c r="B108" s="48" t="s">
        <v>1889</v>
      </c>
      <c r="C108" s="47" t="s">
        <v>12</v>
      </c>
      <c r="D108" s="47" t="s">
        <v>15</v>
      </c>
      <c r="E108" s="49">
        <v>1</v>
      </c>
      <c r="F108" s="50">
        <f t="shared" si="24"/>
        <v>226.66</v>
      </c>
      <c r="G108" s="50">
        <f t="shared" si="25"/>
        <v>226.66</v>
      </c>
      <c r="H108" s="40">
        <f>VLOOKUP(A108,'[1]SINAPI ES'!$A$7:$D$12674,4,0)</f>
        <v>226.66</v>
      </c>
    </row>
    <row r="109" spans="1:8" ht="15" customHeight="1">
      <c r="A109" s="51"/>
      <c r="B109" s="51"/>
      <c r="C109" s="51"/>
      <c r="D109" s="51"/>
      <c r="E109" s="103" t="s">
        <v>1851</v>
      </c>
      <c r="F109" s="103"/>
      <c r="G109" s="52">
        <f>SUM(G106:G108)</f>
        <v>233.96</v>
      </c>
      <c r="H109" s="40" t="e">
        <f>VLOOKUP(A109,'[1]SINAPI ES'!$A$7:$D$12674,4,0)</f>
        <v>#N/A</v>
      </c>
    </row>
    <row r="110" spans="1:8" ht="15" customHeight="1">
      <c r="A110" s="102" t="s">
        <v>1852</v>
      </c>
      <c r="B110" s="102"/>
      <c r="C110" s="46" t="s">
        <v>1839</v>
      </c>
      <c r="D110" s="46" t="s">
        <v>1840</v>
      </c>
      <c r="E110" s="46" t="s">
        <v>1841</v>
      </c>
      <c r="F110" s="46" t="s">
        <v>1842</v>
      </c>
      <c r="G110" s="46" t="s">
        <v>1843</v>
      </c>
      <c r="H110" s="40" t="e">
        <f>VLOOKUP(A110,'[1]SINAPI ES'!$A$7:$D$12674,4,0)</f>
        <v>#N/A</v>
      </c>
    </row>
    <row r="111" spans="1:8" ht="15" customHeight="1">
      <c r="A111" s="47">
        <v>88316</v>
      </c>
      <c r="B111" s="48" t="s">
        <v>1867</v>
      </c>
      <c r="C111" s="47" t="s">
        <v>12</v>
      </c>
      <c r="D111" s="47" t="s">
        <v>1854</v>
      </c>
      <c r="E111" s="49">
        <v>0.38300000000000001</v>
      </c>
      <c r="F111" s="50">
        <f t="shared" ref="F111:F112" si="26">H111</f>
        <v>21.72</v>
      </c>
      <c r="G111" s="50">
        <f t="shared" ref="G111:G112" si="27">ROUND(F111*E111,2)</f>
        <v>8.32</v>
      </c>
      <c r="H111" s="40">
        <f>VLOOKUP(A111,'[1]SINAPI ES'!$A$7:$D$12674,4,0)</f>
        <v>21.72</v>
      </c>
    </row>
    <row r="112" spans="1:8" ht="15" customHeight="1">
      <c r="A112" s="47">
        <v>88325</v>
      </c>
      <c r="B112" s="48" t="s">
        <v>1890</v>
      </c>
      <c r="C112" s="47" t="s">
        <v>12</v>
      </c>
      <c r="D112" s="47" t="s">
        <v>1854</v>
      </c>
      <c r="E112" s="49">
        <v>0.39400000000000002</v>
      </c>
      <c r="F112" s="50">
        <f t="shared" si="26"/>
        <v>24.67</v>
      </c>
      <c r="G112" s="50">
        <f t="shared" si="27"/>
        <v>9.7200000000000006</v>
      </c>
      <c r="H112" s="40">
        <f>VLOOKUP(A112,'[1]SINAPI ES'!$A$7:$D$12674,4,0)</f>
        <v>24.67</v>
      </c>
    </row>
    <row r="113" spans="1:8" ht="18" customHeight="1">
      <c r="A113" s="51"/>
      <c r="B113" s="51"/>
      <c r="C113" s="51"/>
      <c r="D113" s="51"/>
      <c r="E113" s="103" t="s">
        <v>1858</v>
      </c>
      <c r="F113" s="103"/>
      <c r="G113" s="52">
        <f>SUM(G111:G112)</f>
        <v>18.04</v>
      </c>
      <c r="H113" s="40" t="e">
        <f>VLOOKUP(A113,'[1]SINAPI ES'!$A$7:$D$12674,4,0)</f>
        <v>#N/A</v>
      </c>
    </row>
    <row r="114" spans="1:8" ht="15" customHeight="1">
      <c r="A114" s="51"/>
      <c r="B114" s="51"/>
      <c r="C114" s="51"/>
      <c r="D114" s="51"/>
      <c r="E114" s="104" t="s">
        <v>1861</v>
      </c>
      <c r="F114" s="104"/>
      <c r="G114" s="53">
        <f>G113+G109</f>
        <v>252</v>
      </c>
      <c r="H114" s="40" t="e">
        <f>VLOOKUP(A114,'[1]SINAPI ES'!$A$7:$D$12674,4,0)</f>
        <v>#N/A</v>
      </c>
    </row>
    <row r="115" spans="1:8" ht="9.9499999999999993" customHeight="1">
      <c r="A115" s="51"/>
      <c r="B115" s="51"/>
      <c r="C115" s="105"/>
      <c r="D115" s="105"/>
      <c r="E115" s="51"/>
      <c r="F115" s="51"/>
      <c r="G115" s="51"/>
      <c r="H115" s="40" t="e">
        <f>VLOOKUP(A115,'[1]SINAPI ES'!$A$7:$D$12674,4,0)</f>
        <v>#N/A</v>
      </c>
    </row>
    <row r="116" spans="1:8" ht="20.100000000000001" customHeight="1">
      <c r="A116" s="116" t="s">
        <v>1891</v>
      </c>
      <c r="B116" s="116"/>
      <c r="C116" s="116"/>
      <c r="D116" s="116"/>
      <c r="E116" s="116"/>
      <c r="F116" s="116"/>
      <c r="G116" s="116"/>
      <c r="H116" s="40" t="e">
        <f>VLOOKUP(A116,'[1]SINAPI ES'!$A$7:$D$12674,4,0)</f>
        <v>#N/A</v>
      </c>
    </row>
    <row r="117" spans="1:8" ht="15" customHeight="1">
      <c r="A117" s="102" t="s">
        <v>1838</v>
      </c>
      <c r="B117" s="102"/>
      <c r="C117" s="46" t="s">
        <v>1839</v>
      </c>
      <c r="D117" s="46" t="s">
        <v>1840</v>
      </c>
      <c r="E117" s="46" t="s">
        <v>1841</v>
      </c>
      <c r="F117" s="46" t="s">
        <v>1842</v>
      </c>
      <c r="G117" s="46" t="s">
        <v>1843</v>
      </c>
      <c r="H117" s="40" t="e">
        <f>VLOOKUP(A117,'[1]SINAPI ES'!$A$7:$D$12674,4,0)</f>
        <v>#N/A</v>
      </c>
    </row>
    <row r="118" spans="1:8" ht="21" customHeight="1">
      <c r="A118" s="47">
        <v>11026</v>
      </c>
      <c r="B118" s="48" t="s">
        <v>1892</v>
      </c>
      <c r="C118" s="47" t="s">
        <v>12</v>
      </c>
      <c r="D118" s="47" t="s">
        <v>80</v>
      </c>
      <c r="E118" s="49">
        <v>15.6</v>
      </c>
      <c r="F118" s="50">
        <f t="shared" ref="F118" si="28">H118</f>
        <v>10.88</v>
      </c>
      <c r="G118" s="50">
        <f t="shared" ref="G118" si="29">ROUND(F118*E118,2)</f>
        <v>169.73</v>
      </c>
      <c r="H118" s="40">
        <f>VLOOKUP(A118,'[1]SINAPI ES'!$A$7:$D$12674,4,0)</f>
        <v>10.88</v>
      </c>
    </row>
    <row r="119" spans="1:8" ht="15" customHeight="1">
      <c r="A119" s="51"/>
      <c r="B119" s="51"/>
      <c r="C119" s="51"/>
      <c r="D119" s="51"/>
      <c r="E119" s="103" t="s">
        <v>1851</v>
      </c>
      <c r="F119" s="103"/>
      <c r="G119" s="52">
        <f>G118</f>
        <v>169.73</v>
      </c>
      <c r="H119" s="40" t="e">
        <f>VLOOKUP(A119,'[1]SINAPI ES'!$A$7:$D$12674,4,0)</f>
        <v>#N/A</v>
      </c>
    </row>
    <row r="120" spans="1:8" ht="15" customHeight="1">
      <c r="A120" s="102" t="s">
        <v>1852</v>
      </c>
      <c r="B120" s="102"/>
      <c r="C120" s="46" t="s">
        <v>1839</v>
      </c>
      <c r="D120" s="46" t="s">
        <v>1840</v>
      </c>
      <c r="E120" s="46" t="s">
        <v>1841</v>
      </c>
      <c r="F120" s="46" t="s">
        <v>1842</v>
      </c>
      <c r="G120" s="46" t="s">
        <v>1843</v>
      </c>
      <c r="H120" s="40" t="e">
        <f>VLOOKUP(A120,'[1]SINAPI ES'!$A$7:$D$12674,4,0)</f>
        <v>#N/A</v>
      </c>
    </row>
    <row r="121" spans="1:8" ht="21" customHeight="1">
      <c r="A121" s="47">
        <v>88261</v>
      </c>
      <c r="B121" s="48" t="s">
        <v>1893</v>
      </c>
      <c r="C121" s="47" t="s">
        <v>12</v>
      </c>
      <c r="D121" s="47" t="s">
        <v>1854</v>
      </c>
      <c r="E121" s="49">
        <v>0.42599999999999999</v>
      </c>
      <c r="F121" s="50">
        <f t="shared" ref="F121:F122" si="30">H121</f>
        <v>29.39</v>
      </c>
      <c r="G121" s="50">
        <f t="shared" ref="G121" si="31">ROUND(F121*E121,2)</f>
        <v>12.52</v>
      </c>
      <c r="H121" s="40">
        <f>VLOOKUP(A121,'[1]SINAPI ES'!$A$7:$D$12674,4,0)</f>
        <v>29.39</v>
      </c>
    </row>
    <row r="122" spans="1:8" ht="15" customHeight="1">
      <c r="A122" s="47">
        <v>88316</v>
      </c>
      <c r="B122" s="48" t="s">
        <v>1867</v>
      </c>
      <c r="C122" s="47" t="s">
        <v>12</v>
      </c>
      <c r="D122" s="47" t="s">
        <v>1854</v>
      </c>
      <c r="E122" s="49">
        <v>0.42599999999999999</v>
      </c>
      <c r="F122" s="50">
        <f t="shared" si="30"/>
        <v>21.72</v>
      </c>
      <c r="G122" s="50">
        <f>ROUND(F122*E122,2)</f>
        <v>9.25</v>
      </c>
      <c r="H122" s="40">
        <f>VLOOKUP(A122,'[1]SINAPI ES'!$A$7:$D$12674,4,0)</f>
        <v>21.72</v>
      </c>
    </row>
    <row r="123" spans="1:8" ht="18" customHeight="1">
      <c r="A123" s="51"/>
      <c r="B123" s="51"/>
      <c r="C123" s="51"/>
      <c r="D123" s="51"/>
      <c r="E123" s="103" t="s">
        <v>1858</v>
      </c>
      <c r="F123" s="103"/>
      <c r="G123" s="52">
        <f>SUM(G121:G122)</f>
        <v>21.77</v>
      </c>
      <c r="H123" s="40" t="e">
        <f>VLOOKUP(A123,'[1]SINAPI ES'!$A$7:$D$12674,4,0)</f>
        <v>#N/A</v>
      </c>
    </row>
    <row r="124" spans="1:8" ht="15" customHeight="1">
      <c r="A124" s="51"/>
      <c r="B124" s="51"/>
      <c r="C124" s="51"/>
      <c r="D124" s="51"/>
      <c r="E124" s="104" t="s">
        <v>1861</v>
      </c>
      <c r="F124" s="104"/>
      <c r="G124" s="53">
        <f>G123+G119</f>
        <v>191.5</v>
      </c>
      <c r="H124" s="40" t="e">
        <f>VLOOKUP(A124,'[1]SINAPI ES'!$A$7:$D$12674,4,0)</f>
        <v>#N/A</v>
      </c>
    </row>
    <row r="125" spans="1:8" ht="9.9499999999999993" customHeight="1">
      <c r="A125" s="51"/>
      <c r="B125" s="51"/>
      <c r="C125" s="105"/>
      <c r="D125" s="105"/>
      <c r="E125" s="51"/>
      <c r="F125" s="51"/>
      <c r="G125" s="51"/>
      <c r="H125" s="40" t="e">
        <f>VLOOKUP(A125,'[1]SINAPI ES'!$A$7:$D$12674,4,0)</f>
        <v>#N/A</v>
      </c>
    </row>
    <row r="126" spans="1:8" ht="20.100000000000001" customHeight="1">
      <c r="A126" s="116" t="s">
        <v>1894</v>
      </c>
      <c r="B126" s="116"/>
      <c r="C126" s="116"/>
      <c r="D126" s="116"/>
      <c r="E126" s="116"/>
      <c r="F126" s="116"/>
      <c r="G126" s="116"/>
      <c r="H126" s="40" t="e">
        <f>VLOOKUP(A126,'[1]SINAPI ES'!$A$7:$D$12674,4,0)</f>
        <v>#N/A</v>
      </c>
    </row>
    <row r="127" spans="1:8" ht="15" customHeight="1">
      <c r="A127" s="102" t="s">
        <v>1838</v>
      </c>
      <c r="B127" s="102"/>
      <c r="C127" s="46" t="s">
        <v>1839</v>
      </c>
      <c r="D127" s="46" t="s">
        <v>1840</v>
      </c>
      <c r="E127" s="46" t="s">
        <v>1841</v>
      </c>
      <c r="F127" s="46" t="s">
        <v>1842</v>
      </c>
      <c r="G127" s="46" t="s">
        <v>1843</v>
      </c>
      <c r="H127" s="40" t="e">
        <f>VLOOKUP(A127,'[1]SINAPI ES'!$A$7:$D$12674,4,0)</f>
        <v>#N/A</v>
      </c>
    </row>
    <row r="128" spans="1:8" ht="29.1" customHeight="1">
      <c r="A128" s="47">
        <v>7568</v>
      </c>
      <c r="B128" s="48" t="s">
        <v>1895</v>
      </c>
      <c r="C128" s="47" t="s">
        <v>12</v>
      </c>
      <c r="D128" s="47" t="s">
        <v>24</v>
      </c>
      <c r="E128" s="49">
        <v>8.8000000000000007</v>
      </c>
      <c r="F128" s="50">
        <f t="shared" ref="F128:F130" si="32">H128</f>
        <v>0.61</v>
      </c>
      <c r="G128" s="50">
        <f t="shared" ref="G128:G130" si="33">ROUND(F128*E128,2)</f>
        <v>5.37</v>
      </c>
      <c r="H128" s="40">
        <f>VLOOKUP(A128,'[1]SINAPI ES'!$A$7:$D$12674,4,0)</f>
        <v>0.61</v>
      </c>
    </row>
    <row r="129" spans="1:8" ht="29.1" customHeight="1">
      <c r="A129" s="47">
        <v>39024</v>
      </c>
      <c r="B129" s="48" t="s">
        <v>1896</v>
      </c>
      <c r="C129" s="47" t="s">
        <v>12</v>
      </c>
      <c r="D129" s="47" t="s">
        <v>24</v>
      </c>
      <c r="E129" s="49">
        <v>1</v>
      </c>
      <c r="F129" s="50">
        <f t="shared" si="32"/>
        <v>725.15</v>
      </c>
      <c r="G129" s="50">
        <f t="shared" si="33"/>
        <v>725.15</v>
      </c>
      <c r="H129" s="40">
        <f>VLOOKUP(A129,'[1]SINAPI ES'!$A$7:$D$12674,4,0)</f>
        <v>725.15</v>
      </c>
    </row>
    <row r="130" spans="1:8" ht="21" customHeight="1">
      <c r="A130" s="47">
        <v>142</v>
      </c>
      <c r="B130" s="48" t="s">
        <v>1897</v>
      </c>
      <c r="C130" s="47" t="s">
        <v>12</v>
      </c>
      <c r="D130" s="47" t="s">
        <v>1898</v>
      </c>
      <c r="E130" s="49">
        <v>1.613</v>
      </c>
      <c r="F130" s="50">
        <f t="shared" si="32"/>
        <v>28.92</v>
      </c>
      <c r="G130" s="50">
        <f t="shared" si="33"/>
        <v>46.65</v>
      </c>
      <c r="H130" s="40">
        <f>VLOOKUP(A130,'[1]SINAPI ES'!$A$7:$D$12674,4,0)</f>
        <v>28.92</v>
      </c>
    </row>
    <row r="131" spans="1:8" ht="15" customHeight="1">
      <c r="A131" s="51"/>
      <c r="B131" s="51"/>
      <c r="C131" s="51"/>
      <c r="D131" s="51"/>
      <c r="E131" s="103" t="s">
        <v>1851</v>
      </c>
      <c r="F131" s="103"/>
      <c r="G131" s="52">
        <f>SUM(G128:G130)</f>
        <v>777.17</v>
      </c>
      <c r="H131" s="40" t="e">
        <f>VLOOKUP(A131,'[1]SINAPI ES'!$A$7:$D$12674,4,0)</f>
        <v>#N/A</v>
      </c>
    </row>
    <row r="132" spans="1:8" ht="15" customHeight="1">
      <c r="A132" s="102" t="s">
        <v>1852</v>
      </c>
      <c r="B132" s="102"/>
      <c r="C132" s="46" t="s">
        <v>1839</v>
      </c>
      <c r="D132" s="46" t="s">
        <v>1840</v>
      </c>
      <c r="E132" s="46" t="s">
        <v>1841</v>
      </c>
      <c r="F132" s="46" t="s">
        <v>1842</v>
      </c>
      <c r="G132" s="46" t="s">
        <v>1843</v>
      </c>
      <c r="H132" s="40" t="e">
        <f>VLOOKUP(A132,'[1]SINAPI ES'!$A$7:$D$12674,4,0)</f>
        <v>#N/A</v>
      </c>
    </row>
    <row r="133" spans="1:8" ht="15" customHeight="1">
      <c r="A133" s="47">
        <v>88309</v>
      </c>
      <c r="B133" s="48" t="s">
        <v>1899</v>
      </c>
      <c r="C133" s="47" t="s">
        <v>12</v>
      </c>
      <c r="D133" s="47" t="s">
        <v>1854</v>
      </c>
      <c r="E133" s="49">
        <v>0.65100000000000002</v>
      </c>
      <c r="F133" s="50">
        <f t="shared" ref="F133:F134" si="34">H133</f>
        <v>28.13</v>
      </c>
      <c r="G133" s="50">
        <f t="shared" ref="G133" si="35">ROUND(F133*E133,2)</f>
        <v>18.309999999999999</v>
      </c>
      <c r="H133" s="40">
        <f>VLOOKUP(A133,'[1]SINAPI ES'!$A$7:$D$12674,4,0)</f>
        <v>28.13</v>
      </c>
    </row>
    <row r="134" spans="1:8" ht="15" customHeight="1">
      <c r="A134" s="47">
        <v>88316</v>
      </c>
      <c r="B134" s="48" t="s">
        <v>1867</v>
      </c>
      <c r="C134" s="47" t="s">
        <v>12</v>
      </c>
      <c r="D134" s="47" t="s">
        <v>1854</v>
      </c>
      <c r="E134" s="49">
        <v>0.32500000000000001</v>
      </c>
      <c r="F134" s="50">
        <f t="shared" si="34"/>
        <v>21.72</v>
      </c>
      <c r="G134" s="50">
        <f>ROUND(F134*E134,2)</f>
        <v>7.06</v>
      </c>
      <c r="H134" s="40">
        <f>VLOOKUP(A134,'[1]SINAPI ES'!$A$7:$D$12674,4,0)</f>
        <v>21.72</v>
      </c>
    </row>
    <row r="135" spans="1:8" ht="18" customHeight="1">
      <c r="A135" s="51"/>
      <c r="B135" s="51"/>
      <c r="C135" s="51"/>
      <c r="D135" s="51"/>
      <c r="E135" s="103" t="s">
        <v>1858</v>
      </c>
      <c r="F135" s="103"/>
      <c r="G135" s="52">
        <f>SUM(G133:G134)</f>
        <v>25.369999999999997</v>
      </c>
      <c r="H135" s="40" t="e">
        <f>VLOOKUP(A135,'[1]SINAPI ES'!$A$7:$D$12674,4,0)</f>
        <v>#N/A</v>
      </c>
    </row>
    <row r="136" spans="1:8" ht="15" customHeight="1">
      <c r="A136" s="51"/>
      <c r="B136" s="51"/>
      <c r="C136" s="51"/>
      <c r="D136" s="51"/>
      <c r="E136" s="104" t="s">
        <v>1861</v>
      </c>
      <c r="F136" s="104"/>
      <c r="G136" s="53">
        <f>G131+G135</f>
        <v>802.54</v>
      </c>
      <c r="H136" s="40" t="e">
        <f>VLOOKUP(A136,'[1]SINAPI ES'!$A$7:$D$12674,4,0)</f>
        <v>#N/A</v>
      </c>
    </row>
    <row r="137" spans="1:8" ht="9.9499999999999993" customHeight="1">
      <c r="A137" s="51"/>
      <c r="B137" s="51"/>
      <c r="C137" s="105"/>
      <c r="D137" s="105"/>
      <c r="E137" s="51"/>
      <c r="F137" s="51"/>
      <c r="G137" s="51"/>
      <c r="H137" s="40" t="e">
        <f>VLOOKUP(A137,'[1]SINAPI ES'!$A$7:$D$12674,4,0)</f>
        <v>#N/A</v>
      </c>
    </row>
    <row r="138" spans="1:8" ht="20.100000000000001" customHeight="1">
      <c r="A138" s="116" t="s">
        <v>1900</v>
      </c>
      <c r="B138" s="116"/>
      <c r="C138" s="116"/>
      <c r="D138" s="116"/>
      <c r="E138" s="116"/>
      <c r="F138" s="116"/>
      <c r="G138" s="116"/>
      <c r="H138" s="40" t="e">
        <f>VLOOKUP(A138,'[1]SINAPI ES'!$A$7:$D$12674,4,0)</f>
        <v>#N/A</v>
      </c>
    </row>
    <row r="139" spans="1:8" ht="15" customHeight="1">
      <c r="A139" s="102" t="s">
        <v>1838</v>
      </c>
      <c r="B139" s="102"/>
      <c r="C139" s="46" t="s">
        <v>1839</v>
      </c>
      <c r="D139" s="46" t="s">
        <v>1840</v>
      </c>
      <c r="E139" s="46" t="s">
        <v>1841</v>
      </c>
      <c r="F139" s="46" t="s">
        <v>1842</v>
      </c>
      <c r="G139" s="46" t="s">
        <v>1843</v>
      </c>
      <c r="H139" s="40" t="e">
        <f>VLOOKUP(A139,'[1]SINAPI ES'!$A$7:$D$12674,4,0)</f>
        <v>#N/A</v>
      </c>
    </row>
    <row r="140" spans="1:8" ht="29.1" customHeight="1">
      <c r="A140" s="47">
        <v>7568</v>
      </c>
      <c r="B140" s="48" t="s">
        <v>1895</v>
      </c>
      <c r="C140" s="47" t="s">
        <v>12</v>
      </c>
      <c r="D140" s="47" t="s">
        <v>24</v>
      </c>
      <c r="E140" s="49">
        <v>4.8166000000000002</v>
      </c>
      <c r="F140" s="50">
        <f t="shared" ref="F140:F143" si="36">H140</f>
        <v>0.61</v>
      </c>
      <c r="G140" s="50">
        <f t="shared" ref="G140:G143" si="37">ROUND(F140*E140,2)</f>
        <v>2.94</v>
      </c>
      <c r="H140" s="40">
        <f>VLOOKUP(A140,'[1]SINAPI ES'!$A$7:$D$12674,4,0)</f>
        <v>0.61</v>
      </c>
    </row>
    <row r="141" spans="1:8" ht="29.1" customHeight="1">
      <c r="A141" s="47">
        <v>36888</v>
      </c>
      <c r="B141" s="48" t="s">
        <v>1901</v>
      </c>
      <c r="C141" s="47" t="s">
        <v>12</v>
      </c>
      <c r="D141" s="47" t="s">
        <v>31</v>
      </c>
      <c r="E141" s="49">
        <v>6.8503999999999996</v>
      </c>
      <c r="F141" s="50">
        <f t="shared" si="36"/>
        <v>26.02</v>
      </c>
      <c r="G141" s="50">
        <f t="shared" si="37"/>
        <v>178.25</v>
      </c>
      <c r="H141" s="40">
        <f>VLOOKUP(A141,'[1]SINAPI ES'!$A$7:$D$12674,4,0)</f>
        <v>26.02</v>
      </c>
    </row>
    <row r="142" spans="1:8" ht="29.1" customHeight="1">
      <c r="A142" s="47">
        <v>39025</v>
      </c>
      <c r="B142" s="48" t="s">
        <v>1902</v>
      </c>
      <c r="C142" s="47" t="s">
        <v>12</v>
      </c>
      <c r="D142" s="47" t="s">
        <v>24</v>
      </c>
      <c r="E142" s="49">
        <v>0.54730000000000001</v>
      </c>
      <c r="F142" s="50">
        <f t="shared" si="36"/>
        <v>743.57</v>
      </c>
      <c r="G142" s="50">
        <f t="shared" si="37"/>
        <v>406.96</v>
      </c>
      <c r="H142" s="40">
        <f>VLOOKUP(A142,'[1]SINAPI ES'!$A$7:$D$12674,4,0)</f>
        <v>743.57</v>
      </c>
    </row>
    <row r="143" spans="1:8" ht="21" customHeight="1">
      <c r="A143" s="47">
        <v>142</v>
      </c>
      <c r="B143" s="48" t="s">
        <v>1897</v>
      </c>
      <c r="C143" s="47" t="s">
        <v>12</v>
      </c>
      <c r="D143" s="47" t="s">
        <v>1898</v>
      </c>
      <c r="E143" s="49">
        <v>0.88290000000000002</v>
      </c>
      <c r="F143" s="50">
        <f t="shared" si="36"/>
        <v>28.92</v>
      </c>
      <c r="G143" s="50">
        <f t="shared" si="37"/>
        <v>25.53</v>
      </c>
      <c r="H143" s="40">
        <f>VLOOKUP(A143,'[1]SINAPI ES'!$A$7:$D$12674,4,0)</f>
        <v>28.92</v>
      </c>
    </row>
    <row r="144" spans="1:8" ht="15" customHeight="1">
      <c r="A144" s="51"/>
      <c r="B144" s="51"/>
      <c r="C144" s="51"/>
      <c r="D144" s="51"/>
      <c r="E144" s="103" t="s">
        <v>1851</v>
      </c>
      <c r="F144" s="103"/>
      <c r="G144" s="52">
        <f>SUM(G140:G143)</f>
        <v>613.67999999999995</v>
      </c>
      <c r="H144" s="40" t="e">
        <f>VLOOKUP(A144,'[1]SINAPI ES'!$A$7:$D$12674,4,0)</f>
        <v>#N/A</v>
      </c>
    </row>
    <row r="145" spans="1:8" ht="15" customHeight="1">
      <c r="A145" s="102" t="s">
        <v>1852</v>
      </c>
      <c r="B145" s="102"/>
      <c r="C145" s="46" t="s">
        <v>1839</v>
      </c>
      <c r="D145" s="46" t="s">
        <v>1840</v>
      </c>
      <c r="E145" s="46" t="s">
        <v>1841</v>
      </c>
      <c r="F145" s="46" t="s">
        <v>1842</v>
      </c>
      <c r="G145" s="46" t="s">
        <v>1843</v>
      </c>
      <c r="H145" s="40" t="e">
        <f>VLOOKUP(A145,'[1]SINAPI ES'!$A$7:$D$12674,4,0)</f>
        <v>#N/A</v>
      </c>
    </row>
    <row r="146" spans="1:8" ht="15" customHeight="1">
      <c r="A146" s="47">
        <v>88309</v>
      </c>
      <c r="B146" s="48" t="s">
        <v>1899</v>
      </c>
      <c r="C146" s="47" t="s">
        <v>12</v>
      </c>
      <c r="D146" s="47" t="s">
        <v>1854</v>
      </c>
      <c r="E146" s="49">
        <v>0.3826</v>
      </c>
      <c r="F146" s="50">
        <f t="shared" ref="F146:F147" si="38">H146</f>
        <v>28.13</v>
      </c>
      <c r="G146" s="50">
        <f t="shared" ref="G146:G147" si="39">ROUND(F146*E146,2)</f>
        <v>10.76</v>
      </c>
      <c r="H146" s="40">
        <f>VLOOKUP(A146,'[1]SINAPI ES'!$A$7:$D$12674,4,0)</f>
        <v>28.13</v>
      </c>
    </row>
    <row r="147" spans="1:8" ht="15" customHeight="1">
      <c r="A147" s="47">
        <v>88316</v>
      </c>
      <c r="B147" s="48" t="s">
        <v>1867</v>
      </c>
      <c r="C147" s="47" t="s">
        <v>12</v>
      </c>
      <c r="D147" s="47" t="s">
        <v>1854</v>
      </c>
      <c r="E147" s="49">
        <v>0.191</v>
      </c>
      <c r="F147" s="50">
        <f t="shared" si="38"/>
        <v>21.72</v>
      </c>
      <c r="G147" s="50">
        <f t="shared" si="39"/>
        <v>4.1500000000000004</v>
      </c>
      <c r="H147" s="40">
        <f>VLOOKUP(A147,'[1]SINAPI ES'!$A$7:$D$12674,4,0)</f>
        <v>21.72</v>
      </c>
    </row>
    <row r="148" spans="1:8" ht="18" customHeight="1">
      <c r="A148" s="51"/>
      <c r="B148" s="51"/>
      <c r="C148" s="51"/>
      <c r="D148" s="51"/>
      <c r="E148" s="103" t="s">
        <v>1858</v>
      </c>
      <c r="F148" s="103"/>
      <c r="G148" s="52">
        <f>SUM(G146:G147)</f>
        <v>14.91</v>
      </c>
      <c r="H148" s="40" t="e">
        <f>VLOOKUP(A148,'[1]SINAPI ES'!$A$7:$D$12674,4,0)</f>
        <v>#N/A</v>
      </c>
    </row>
    <row r="149" spans="1:8" ht="15" customHeight="1">
      <c r="A149" s="51"/>
      <c r="B149" s="51"/>
      <c r="C149" s="51"/>
      <c r="D149" s="51"/>
      <c r="E149" s="104" t="s">
        <v>1861</v>
      </c>
      <c r="F149" s="104"/>
      <c r="G149" s="53">
        <f>G148+G144</f>
        <v>628.58999999999992</v>
      </c>
      <c r="H149" s="40" t="e">
        <f>VLOOKUP(A149,'[1]SINAPI ES'!$A$7:$D$12674,4,0)</f>
        <v>#N/A</v>
      </c>
    </row>
    <row r="150" spans="1:8" ht="9.9499999999999993" customHeight="1">
      <c r="A150" s="51"/>
      <c r="B150" s="51"/>
      <c r="C150" s="105"/>
      <c r="D150" s="105"/>
      <c r="E150" s="51"/>
      <c r="F150" s="51"/>
      <c r="G150" s="51"/>
      <c r="H150" s="40" t="e">
        <f>VLOOKUP(A150,'[1]SINAPI ES'!$A$7:$D$12674,4,0)</f>
        <v>#N/A</v>
      </c>
    </row>
    <row r="151" spans="1:8" ht="20.100000000000001" customHeight="1">
      <c r="A151" s="116" t="s">
        <v>1903</v>
      </c>
      <c r="B151" s="116"/>
      <c r="C151" s="116"/>
      <c r="D151" s="116"/>
      <c r="E151" s="116"/>
      <c r="F151" s="116"/>
      <c r="G151" s="116"/>
      <c r="H151" s="40" t="e">
        <f>VLOOKUP(A151,'[1]SINAPI ES'!$A$7:$D$12674,4,0)</f>
        <v>#N/A</v>
      </c>
    </row>
    <row r="152" spans="1:8" ht="15" customHeight="1">
      <c r="A152" s="102" t="s">
        <v>1838</v>
      </c>
      <c r="B152" s="102"/>
      <c r="C152" s="46" t="s">
        <v>1839</v>
      </c>
      <c r="D152" s="46" t="s">
        <v>1840</v>
      </c>
      <c r="E152" s="46" t="s">
        <v>1841</v>
      </c>
      <c r="F152" s="46" t="s">
        <v>1842</v>
      </c>
      <c r="G152" s="46" t="s">
        <v>1843</v>
      </c>
      <c r="H152" s="40" t="e">
        <f>VLOOKUP(A152,'[1]SINAPI ES'!$A$7:$D$12674,4,0)</f>
        <v>#N/A</v>
      </c>
    </row>
    <row r="153" spans="1:8" ht="29.1" customHeight="1">
      <c r="A153" s="47">
        <v>7568</v>
      </c>
      <c r="B153" s="48" t="s">
        <v>1895</v>
      </c>
      <c r="C153" s="47" t="s">
        <v>12</v>
      </c>
      <c r="D153" s="47" t="s">
        <v>24</v>
      </c>
      <c r="E153" s="49">
        <v>4.8166000000000002</v>
      </c>
      <c r="F153" s="50">
        <f t="shared" ref="F153:F156" si="40">H153</f>
        <v>0.61</v>
      </c>
      <c r="G153" s="50">
        <f t="shared" ref="G153:G156" si="41">ROUND(F153*E153,2)</f>
        <v>2.94</v>
      </c>
      <c r="H153" s="40">
        <f>VLOOKUP(A153,'[1]SINAPI ES'!$A$7:$D$12674,4,0)</f>
        <v>0.61</v>
      </c>
    </row>
    <row r="154" spans="1:8" ht="29.1" customHeight="1">
      <c r="A154" s="47">
        <v>36888</v>
      </c>
      <c r="B154" s="48" t="s">
        <v>1901</v>
      </c>
      <c r="C154" s="47" t="s">
        <v>12</v>
      </c>
      <c r="D154" s="47" t="s">
        <v>31</v>
      </c>
      <c r="E154" s="49">
        <v>6.8503999999999996</v>
      </c>
      <c r="F154" s="50">
        <f t="shared" si="40"/>
        <v>26.02</v>
      </c>
      <c r="G154" s="50">
        <f t="shared" si="41"/>
        <v>178.25</v>
      </c>
      <c r="H154" s="40">
        <f>VLOOKUP(A154,'[1]SINAPI ES'!$A$7:$D$12674,4,0)</f>
        <v>26.02</v>
      </c>
    </row>
    <row r="155" spans="1:8" ht="29.1" customHeight="1">
      <c r="A155" s="47">
        <v>39025</v>
      </c>
      <c r="B155" s="48" t="s">
        <v>1902</v>
      </c>
      <c r="C155" s="47" t="s">
        <v>12</v>
      </c>
      <c r="D155" s="47" t="s">
        <v>24</v>
      </c>
      <c r="E155" s="49">
        <v>0.54730000000000001</v>
      </c>
      <c r="F155" s="50">
        <f t="shared" si="40"/>
        <v>743.57</v>
      </c>
      <c r="G155" s="50">
        <f t="shared" si="41"/>
        <v>406.96</v>
      </c>
      <c r="H155" s="40">
        <f>VLOOKUP(A155,'[1]SINAPI ES'!$A$7:$D$12674,4,0)</f>
        <v>743.57</v>
      </c>
    </row>
    <row r="156" spans="1:8" ht="21" customHeight="1">
      <c r="A156" s="47">
        <v>142</v>
      </c>
      <c r="B156" s="48" t="s">
        <v>1897</v>
      </c>
      <c r="C156" s="47" t="s">
        <v>12</v>
      </c>
      <c r="D156" s="47" t="s">
        <v>1898</v>
      </c>
      <c r="E156" s="49">
        <v>0.88290000000000002</v>
      </c>
      <c r="F156" s="50">
        <f t="shared" si="40"/>
        <v>28.92</v>
      </c>
      <c r="G156" s="50">
        <f t="shared" si="41"/>
        <v>25.53</v>
      </c>
      <c r="H156" s="40">
        <f>VLOOKUP(A156,'[1]SINAPI ES'!$A$7:$D$12674,4,0)</f>
        <v>28.92</v>
      </c>
    </row>
    <row r="157" spans="1:8" ht="15" customHeight="1">
      <c r="A157" s="51"/>
      <c r="B157" s="51"/>
      <c r="C157" s="51"/>
      <c r="D157" s="51"/>
      <c r="E157" s="103" t="s">
        <v>1851</v>
      </c>
      <c r="F157" s="103"/>
      <c r="G157" s="52">
        <f>SUM(G153:G156)</f>
        <v>613.67999999999995</v>
      </c>
      <c r="H157" s="40" t="e">
        <f>VLOOKUP(A157,'[1]SINAPI ES'!$A$7:$D$12674,4,0)</f>
        <v>#N/A</v>
      </c>
    </row>
    <row r="158" spans="1:8" ht="15" customHeight="1">
      <c r="A158" s="102" t="s">
        <v>1852</v>
      </c>
      <c r="B158" s="102"/>
      <c r="C158" s="46" t="s">
        <v>1839</v>
      </c>
      <c r="D158" s="46" t="s">
        <v>1840</v>
      </c>
      <c r="E158" s="46" t="s">
        <v>1841</v>
      </c>
      <c r="F158" s="46" t="s">
        <v>1842</v>
      </c>
      <c r="G158" s="46" t="s">
        <v>1843</v>
      </c>
      <c r="H158" s="40" t="e">
        <f>VLOOKUP(A158,'[1]SINAPI ES'!$A$7:$D$12674,4,0)</f>
        <v>#N/A</v>
      </c>
    </row>
    <row r="159" spans="1:8" ht="15" customHeight="1">
      <c r="A159" s="47">
        <v>88309</v>
      </c>
      <c r="B159" s="48" t="s">
        <v>1899</v>
      </c>
      <c r="C159" s="47" t="s">
        <v>12</v>
      </c>
      <c r="D159" s="47" t="s">
        <v>1854</v>
      </c>
      <c r="E159" s="49">
        <v>0.3826</v>
      </c>
      <c r="F159" s="50">
        <f t="shared" ref="F159:F160" si="42">H159</f>
        <v>28.13</v>
      </c>
      <c r="G159" s="50">
        <f t="shared" ref="G159:G160" si="43">ROUND(F159*E159,2)</f>
        <v>10.76</v>
      </c>
      <c r="H159" s="40">
        <f>VLOOKUP(A159,'[1]SINAPI ES'!$A$7:$D$12674,4,0)</f>
        <v>28.13</v>
      </c>
    </row>
    <row r="160" spans="1:8" ht="15" customHeight="1">
      <c r="A160" s="47">
        <v>88316</v>
      </c>
      <c r="B160" s="48" t="s">
        <v>1867</v>
      </c>
      <c r="C160" s="47" t="s">
        <v>12</v>
      </c>
      <c r="D160" s="47" t="s">
        <v>1854</v>
      </c>
      <c r="E160" s="49">
        <v>0.191</v>
      </c>
      <c r="F160" s="50">
        <f t="shared" si="42"/>
        <v>21.72</v>
      </c>
      <c r="G160" s="50">
        <f t="shared" si="43"/>
        <v>4.1500000000000004</v>
      </c>
      <c r="H160" s="40">
        <f>VLOOKUP(A160,'[1]SINAPI ES'!$A$7:$D$12674,4,0)</f>
        <v>21.72</v>
      </c>
    </row>
    <row r="161" spans="1:8" ht="18" customHeight="1">
      <c r="A161" s="51"/>
      <c r="B161" s="51"/>
      <c r="C161" s="51"/>
      <c r="D161" s="51"/>
      <c r="E161" s="103" t="s">
        <v>1858</v>
      </c>
      <c r="F161" s="103"/>
      <c r="G161" s="52">
        <f>SUM(G159:G160)</f>
        <v>14.91</v>
      </c>
      <c r="H161" s="40" t="e">
        <f>VLOOKUP(A161,'[1]SINAPI ES'!$A$7:$D$12674,4,0)</f>
        <v>#N/A</v>
      </c>
    </row>
    <row r="162" spans="1:8" ht="15" customHeight="1">
      <c r="A162" s="51"/>
      <c r="B162" s="51"/>
      <c r="C162" s="51"/>
      <c r="D162" s="51"/>
      <c r="E162" s="104" t="s">
        <v>1861</v>
      </c>
      <c r="F162" s="104"/>
      <c r="G162" s="53">
        <f>G161+G157</f>
        <v>628.58999999999992</v>
      </c>
      <c r="H162" s="40" t="e">
        <f>VLOOKUP(A162,'[1]SINAPI ES'!$A$7:$D$12674,4,0)</f>
        <v>#N/A</v>
      </c>
    </row>
    <row r="163" spans="1:8" ht="9.9499999999999993" customHeight="1">
      <c r="A163" s="51"/>
      <c r="B163" s="51"/>
      <c r="C163" s="105"/>
      <c r="D163" s="105"/>
      <c r="E163" s="51"/>
      <c r="F163" s="51"/>
      <c r="G163" s="51"/>
      <c r="H163" s="40" t="e">
        <f>VLOOKUP(A163,'[1]SINAPI ES'!$A$7:$D$12674,4,0)</f>
        <v>#N/A</v>
      </c>
    </row>
    <row r="164" spans="1:8" ht="20.100000000000001" customHeight="1">
      <c r="A164" s="116" t="s">
        <v>1904</v>
      </c>
      <c r="B164" s="116"/>
      <c r="C164" s="116"/>
      <c r="D164" s="116"/>
      <c r="E164" s="116"/>
      <c r="F164" s="116"/>
      <c r="G164" s="116"/>
      <c r="H164" s="40" t="e">
        <f>VLOOKUP(A164,'[1]SINAPI ES'!$A$7:$D$12674,4,0)</f>
        <v>#N/A</v>
      </c>
    </row>
    <row r="165" spans="1:8" ht="15" customHeight="1">
      <c r="A165" s="102" t="s">
        <v>1838</v>
      </c>
      <c r="B165" s="102"/>
      <c r="C165" s="46" t="s">
        <v>1839</v>
      </c>
      <c r="D165" s="46" t="s">
        <v>1840</v>
      </c>
      <c r="E165" s="46" t="s">
        <v>1841</v>
      </c>
      <c r="F165" s="46" t="s">
        <v>1842</v>
      </c>
      <c r="G165" s="46" t="s">
        <v>1843</v>
      </c>
      <c r="H165" s="40" t="e">
        <f>VLOOKUP(A165,'[1]SINAPI ES'!$A$7:$D$12674,4,0)</f>
        <v>#N/A</v>
      </c>
    </row>
    <row r="166" spans="1:8" ht="29.1" customHeight="1">
      <c r="A166" s="47">
        <v>7568</v>
      </c>
      <c r="B166" s="48" t="s">
        <v>1895</v>
      </c>
      <c r="C166" s="47" t="s">
        <v>12</v>
      </c>
      <c r="D166" s="47" t="s">
        <v>24</v>
      </c>
      <c r="E166" s="49">
        <v>4.72</v>
      </c>
      <c r="F166" s="50">
        <f t="shared" ref="F166:F169" si="44">H166</f>
        <v>0.61</v>
      </c>
      <c r="G166" s="50">
        <f t="shared" ref="G166:G169" si="45">ROUND(F166*E166,2)</f>
        <v>2.88</v>
      </c>
      <c r="H166" s="40">
        <f>VLOOKUP(A166,'[1]SINAPI ES'!$A$7:$D$12674,4,0)</f>
        <v>0.61</v>
      </c>
    </row>
    <row r="167" spans="1:8" ht="29.1" customHeight="1">
      <c r="A167" s="47">
        <v>36888</v>
      </c>
      <c r="B167" s="48" t="s">
        <v>1901</v>
      </c>
      <c r="C167" s="47" t="s">
        <v>12</v>
      </c>
      <c r="D167" s="47" t="s">
        <v>31</v>
      </c>
      <c r="E167" s="49">
        <v>2.202</v>
      </c>
      <c r="F167" s="50">
        <f t="shared" si="44"/>
        <v>26.02</v>
      </c>
      <c r="G167" s="50">
        <f t="shared" si="45"/>
        <v>57.3</v>
      </c>
      <c r="H167" s="40">
        <f>VLOOKUP(A167,'[1]SINAPI ES'!$A$7:$D$12674,4,0)</f>
        <v>26.02</v>
      </c>
    </row>
    <row r="168" spans="1:8" ht="29.1" customHeight="1">
      <c r="A168" s="47">
        <v>4922</v>
      </c>
      <c r="B168" s="48" t="s">
        <v>1905</v>
      </c>
      <c r="C168" s="47" t="s">
        <v>12</v>
      </c>
      <c r="D168" s="47" t="s">
        <v>15</v>
      </c>
      <c r="E168" s="49">
        <v>1</v>
      </c>
      <c r="F168" s="50">
        <f t="shared" si="44"/>
        <v>376.66</v>
      </c>
      <c r="G168" s="50">
        <f t="shared" si="45"/>
        <v>376.66</v>
      </c>
      <c r="H168" s="40">
        <f>VLOOKUP(A168,'[1]SINAPI ES'!$A$7:$D$12674,4,0)</f>
        <v>376.66</v>
      </c>
    </row>
    <row r="169" spans="1:8" ht="21" customHeight="1">
      <c r="A169" s="47">
        <v>142</v>
      </c>
      <c r="B169" s="48" t="s">
        <v>1897</v>
      </c>
      <c r="C169" s="47" t="s">
        <v>12</v>
      </c>
      <c r="D169" s="47" t="s">
        <v>1898</v>
      </c>
      <c r="E169" s="49">
        <v>6.3700000000000007E-2</v>
      </c>
      <c r="F169" s="50">
        <f t="shared" si="44"/>
        <v>28.92</v>
      </c>
      <c r="G169" s="50">
        <f t="shared" si="45"/>
        <v>1.84</v>
      </c>
      <c r="H169" s="40">
        <f>VLOOKUP(A169,'[1]SINAPI ES'!$A$7:$D$12674,4,0)</f>
        <v>28.92</v>
      </c>
    </row>
    <row r="170" spans="1:8" ht="15" customHeight="1">
      <c r="A170" s="51"/>
      <c r="B170" s="51"/>
      <c r="C170" s="51"/>
      <c r="D170" s="51"/>
      <c r="E170" s="103" t="s">
        <v>1851</v>
      </c>
      <c r="F170" s="103"/>
      <c r="G170" s="52">
        <f>SUM(G166:G169)</f>
        <v>438.68</v>
      </c>
      <c r="H170" s="40" t="e">
        <f>VLOOKUP(A170,'[1]SINAPI ES'!$A$7:$D$12674,4,0)</f>
        <v>#N/A</v>
      </c>
    </row>
    <row r="171" spans="1:8" ht="15" customHeight="1">
      <c r="A171" s="102" t="s">
        <v>1852</v>
      </c>
      <c r="B171" s="102"/>
      <c r="C171" s="46" t="s">
        <v>1839</v>
      </c>
      <c r="D171" s="46" t="s">
        <v>1840</v>
      </c>
      <c r="E171" s="46" t="s">
        <v>1841</v>
      </c>
      <c r="F171" s="46" t="s">
        <v>1842</v>
      </c>
      <c r="G171" s="46" t="s">
        <v>1843</v>
      </c>
      <c r="H171" s="40" t="e">
        <f>VLOOKUP(A171,'[1]SINAPI ES'!$A$7:$D$12674,4,0)</f>
        <v>#N/A</v>
      </c>
    </row>
    <row r="172" spans="1:8" ht="15" customHeight="1">
      <c r="A172" s="47">
        <v>88309</v>
      </c>
      <c r="B172" s="48" t="s">
        <v>1899</v>
      </c>
      <c r="C172" s="47" t="s">
        <v>12</v>
      </c>
      <c r="D172" s="47" t="s">
        <v>1854</v>
      </c>
      <c r="E172" s="49">
        <v>0.28199999999999997</v>
      </c>
      <c r="F172" s="50">
        <f t="shared" ref="F172:F173" si="46">H172</f>
        <v>28.13</v>
      </c>
      <c r="G172" s="50">
        <f t="shared" ref="G172:G173" si="47">ROUND(F172*E172,2)</f>
        <v>7.93</v>
      </c>
      <c r="H172" s="40">
        <f>VLOOKUP(A172,'[1]SINAPI ES'!$A$7:$D$12674,4,0)</f>
        <v>28.13</v>
      </c>
    </row>
    <row r="173" spans="1:8" ht="15" customHeight="1">
      <c r="A173" s="47">
        <v>88316</v>
      </c>
      <c r="B173" s="48" t="s">
        <v>1867</v>
      </c>
      <c r="C173" s="47" t="s">
        <v>12</v>
      </c>
      <c r="D173" s="47" t="s">
        <v>1854</v>
      </c>
      <c r="E173" s="49">
        <v>0.14099999999999999</v>
      </c>
      <c r="F173" s="50">
        <f t="shared" si="46"/>
        <v>21.72</v>
      </c>
      <c r="G173" s="50">
        <f t="shared" si="47"/>
        <v>3.06</v>
      </c>
      <c r="H173" s="40">
        <f>VLOOKUP(A173,'[1]SINAPI ES'!$A$7:$D$12674,4,0)</f>
        <v>21.72</v>
      </c>
    </row>
    <row r="174" spans="1:8" ht="18" customHeight="1">
      <c r="A174" s="51"/>
      <c r="B174" s="51"/>
      <c r="C174" s="51"/>
      <c r="D174" s="51"/>
      <c r="E174" s="103" t="s">
        <v>1858</v>
      </c>
      <c r="F174" s="103"/>
      <c r="G174" s="52">
        <f>SUM(G172:G173)</f>
        <v>10.99</v>
      </c>
      <c r="H174" s="40" t="e">
        <f>VLOOKUP(A174,'[1]SINAPI ES'!$A$7:$D$12674,4,0)</f>
        <v>#N/A</v>
      </c>
    </row>
    <row r="175" spans="1:8" ht="15" customHeight="1">
      <c r="A175" s="51"/>
      <c r="B175" s="51"/>
      <c r="C175" s="51"/>
      <c r="D175" s="51"/>
      <c r="E175" s="104" t="s">
        <v>1861</v>
      </c>
      <c r="F175" s="104"/>
      <c r="G175" s="53">
        <f>G174+G170</f>
        <v>449.67</v>
      </c>
      <c r="H175" s="40" t="e">
        <f>VLOOKUP(A175,'[1]SINAPI ES'!$A$7:$D$12674,4,0)</f>
        <v>#N/A</v>
      </c>
    </row>
    <row r="176" spans="1:8" ht="9.9499999999999993" customHeight="1">
      <c r="A176" s="51"/>
      <c r="B176" s="51"/>
      <c r="C176" s="105"/>
      <c r="D176" s="105"/>
      <c r="E176" s="51"/>
      <c r="F176" s="51"/>
      <c r="G176" s="51"/>
      <c r="H176" s="40" t="e">
        <f>VLOOKUP(A176,'[1]SINAPI ES'!$A$7:$D$12674,4,0)</f>
        <v>#N/A</v>
      </c>
    </row>
    <row r="177" spans="1:8" ht="20.100000000000001" customHeight="1">
      <c r="A177" s="116" t="s">
        <v>1906</v>
      </c>
      <c r="B177" s="116"/>
      <c r="C177" s="116"/>
      <c r="D177" s="116"/>
      <c r="E177" s="116"/>
      <c r="F177" s="116"/>
      <c r="G177" s="116"/>
      <c r="H177" s="40" t="e">
        <f>VLOOKUP(A177,'[1]SINAPI ES'!$A$7:$D$12674,4,0)</f>
        <v>#N/A</v>
      </c>
    </row>
    <row r="178" spans="1:8" ht="15" customHeight="1">
      <c r="A178" s="102" t="s">
        <v>1838</v>
      </c>
      <c r="B178" s="102"/>
      <c r="C178" s="46" t="s">
        <v>1839</v>
      </c>
      <c r="D178" s="46" t="s">
        <v>1840</v>
      </c>
      <c r="E178" s="46" t="s">
        <v>1841</v>
      </c>
      <c r="F178" s="46" t="s">
        <v>1842</v>
      </c>
      <c r="G178" s="46" t="s">
        <v>1843</v>
      </c>
      <c r="H178" s="40" t="e">
        <f>VLOOKUP(A178,'[1]SINAPI ES'!$A$7:$D$12674,4,0)</f>
        <v>#N/A</v>
      </c>
    </row>
    <row r="179" spans="1:8" ht="29.1" customHeight="1">
      <c r="A179" s="47">
        <v>7568</v>
      </c>
      <c r="B179" s="48" t="s">
        <v>1895</v>
      </c>
      <c r="C179" s="47" t="s">
        <v>12</v>
      </c>
      <c r="D179" s="47" t="s">
        <v>24</v>
      </c>
      <c r="E179" s="49">
        <v>4.72</v>
      </c>
      <c r="F179" s="50">
        <f t="shared" ref="F179:F182" si="48">H179</f>
        <v>0.61</v>
      </c>
      <c r="G179" s="50">
        <f t="shared" ref="G179:G182" si="49">ROUND(F179*E179,2)</f>
        <v>2.88</v>
      </c>
      <c r="H179" s="40">
        <f>VLOOKUP(A179,'[1]SINAPI ES'!$A$7:$D$12674,4,0)</f>
        <v>0.61</v>
      </c>
    </row>
    <row r="180" spans="1:8" ht="29.1" customHeight="1">
      <c r="A180" s="47">
        <v>36888</v>
      </c>
      <c r="B180" s="48" t="s">
        <v>1901</v>
      </c>
      <c r="C180" s="47" t="s">
        <v>12</v>
      </c>
      <c r="D180" s="47" t="s">
        <v>31</v>
      </c>
      <c r="E180" s="49">
        <v>2.202</v>
      </c>
      <c r="F180" s="50">
        <f t="shared" si="48"/>
        <v>26.02</v>
      </c>
      <c r="G180" s="50">
        <f t="shared" si="49"/>
        <v>57.3</v>
      </c>
      <c r="H180" s="40">
        <f>VLOOKUP(A180,'[1]SINAPI ES'!$A$7:$D$12674,4,0)</f>
        <v>26.02</v>
      </c>
    </row>
    <row r="181" spans="1:8" ht="29.1" customHeight="1">
      <c r="A181" s="47">
        <v>4922</v>
      </c>
      <c r="B181" s="48" t="s">
        <v>1905</v>
      </c>
      <c r="C181" s="47" t="s">
        <v>12</v>
      </c>
      <c r="D181" s="47" t="s">
        <v>15</v>
      </c>
      <c r="E181" s="49">
        <v>1</v>
      </c>
      <c r="F181" s="50">
        <f t="shared" si="48"/>
        <v>376.66</v>
      </c>
      <c r="G181" s="50">
        <f t="shared" si="49"/>
        <v>376.66</v>
      </c>
      <c r="H181" s="40">
        <f>VLOOKUP(A181,'[1]SINAPI ES'!$A$7:$D$12674,4,0)</f>
        <v>376.66</v>
      </c>
    </row>
    <row r="182" spans="1:8" ht="21" customHeight="1">
      <c r="A182" s="47">
        <v>142</v>
      </c>
      <c r="B182" s="48" t="s">
        <v>1897</v>
      </c>
      <c r="C182" s="47" t="s">
        <v>12</v>
      </c>
      <c r="D182" s="47" t="s">
        <v>1898</v>
      </c>
      <c r="E182" s="49">
        <v>6.3700000000000007E-2</v>
      </c>
      <c r="F182" s="50">
        <f t="shared" si="48"/>
        <v>28.92</v>
      </c>
      <c r="G182" s="50">
        <f t="shared" si="49"/>
        <v>1.84</v>
      </c>
      <c r="H182" s="40">
        <f>VLOOKUP(A182,'[1]SINAPI ES'!$A$7:$D$12674,4,0)</f>
        <v>28.92</v>
      </c>
    </row>
    <row r="183" spans="1:8" ht="15" customHeight="1">
      <c r="A183" s="51"/>
      <c r="B183" s="51"/>
      <c r="C183" s="51"/>
      <c r="D183" s="51"/>
      <c r="E183" s="103" t="s">
        <v>1851</v>
      </c>
      <c r="F183" s="103"/>
      <c r="G183" s="52">
        <f>SUM(G179:G182)</f>
        <v>438.68</v>
      </c>
      <c r="H183" s="40" t="e">
        <f>VLOOKUP(A183,'[1]SINAPI ES'!$A$7:$D$12674,4,0)</f>
        <v>#N/A</v>
      </c>
    </row>
    <row r="184" spans="1:8" ht="15" customHeight="1">
      <c r="A184" s="102" t="s">
        <v>1852</v>
      </c>
      <c r="B184" s="102"/>
      <c r="C184" s="46" t="s">
        <v>1839</v>
      </c>
      <c r="D184" s="46" t="s">
        <v>1840</v>
      </c>
      <c r="E184" s="46" t="s">
        <v>1841</v>
      </c>
      <c r="F184" s="46" t="s">
        <v>1842</v>
      </c>
      <c r="G184" s="46" t="s">
        <v>1843</v>
      </c>
      <c r="H184" s="40" t="e">
        <f>VLOOKUP(A184,'[1]SINAPI ES'!$A$7:$D$12674,4,0)</f>
        <v>#N/A</v>
      </c>
    </row>
    <row r="185" spans="1:8" ht="15" customHeight="1">
      <c r="A185" s="47">
        <v>88309</v>
      </c>
      <c r="B185" s="48" t="s">
        <v>1899</v>
      </c>
      <c r="C185" s="47" t="s">
        <v>12</v>
      </c>
      <c r="D185" s="47" t="s">
        <v>1854</v>
      </c>
      <c r="E185" s="49">
        <v>0.28199999999999997</v>
      </c>
      <c r="F185" s="50">
        <f t="shared" ref="F185:F186" si="50">H185</f>
        <v>28.13</v>
      </c>
      <c r="G185" s="50">
        <f t="shared" ref="G185:G186" si="51">ROUND(F185*E185,2)</f>
        <v>7.93</v>
      </c>
      <c r="H185" s="40">
        <f>VLOOKUP(A185,'[1]SINAPI ES'!$A$7:$D$12674,4,0)</f>
        <v>28.13</v>
      </c>
    </row>
    <row r="186" spans="1:8" ht="15" customHeight="1">
      <c r="A186" s="47">
        <v>88316</v>
      </c>
      <c r="B186" s="48" t="s">
        <v>1867</v>
      </c>
      <c r="C186" s="47" t="s">
        <v>12</v>
      </c>
      <c r="D186" s="47" t="s">
        <v>1854</v>
      </c>
      <c r="E186" s="49">
        <v>0.14099999999999999</v>
      </c>
      <c r="F186" s="50">
        <f t="shared" si="50"/>
        <v>21.72</v>
      </c>
      <c r="G186" s="50">
        <f t="shared" si="51"/>
        <v>3.06</v>
      </c>
      <c r="H186" s="40">
        <f>VLOOKUP(A186,'[1]SINAPI ES'!$A$7:$D$12674,4,0)</f>
        <v>21.72</v>
      </c>
    </row>
    <row r="187" spans="1:8" ht="18" customHeight="1">
      <c r="A187" s="51"/>
      <c r="B187" s="51"/>
      <c r="C187" s="51"/>
      <c r="D187" s="51"/>
      <c r="E187" s="103" t="s">
        <v>1858</v>
      </c>
      <c r="F187" s="103"/>
      <c r="G187" s="52">
        <f>SUM(G185:G186)</f>
        <v>10.99</v>
      </c>
      <c r="H187" s="40" t="e">
        <f>VLOOKUP(A187,'[1]SINAPI ES'!$A$7:$D$12674,4,0)</f>
        <v>#N/A</v>
      </c>
    </row>
    <row r="188" spans="1:8" ht="15" customHeight="1">
      <c r="A188" s="51"/>
      <c r="B188" s="51"/>
      <c r="C188" s="51"/>
      <c r="D188" s="51"/>
      <c r="E188" s="104" t="s">
        <v>1861</v>
      </c>
      <c r="F188" s="104"/>
      <c r="G188" s="53">
        <f>G187+G183</f>
        <v>449.67</v>
      </c>
      <c r="H188" s="40" t="e">
        <f>VLOOKUP(A188,'[1]SINAPI ES'!$A$7:$D$12674,4,0)</f>
        <v>#N/A</v>
      </c>
    </row>
    <row r="189" spans="1:8" ht="9.9499999999999993" customHeight="1">
      <c r="A189" s="51"/>
      <c r="B189" s="51"/>
      <c r="C189" s="105"/>
      <c r="D189" s="105"/>
      <c r="E189" s="51"/>
      <c r="F189" s="51"/>
      <c r="G189" s="51"/>
      <c r="H189" s="40" t="e">
        <f>VLOOKUP(A189,'[1]SINAPI ES'!$A$7:$D$12674,4,0)</f>
        <v>#N/A</v>
      </c>
    </row>
    <row r="190" spans="1:8" ht="20.100000000000001" customHeight="1">
      <c r="A190" s="116" t="s">
        <v>1907</v>
      </c>
      <c r="B190" s="116"/>
      <c r="C190" s="116"/>
      <c r="D190" s="116"/>
      <c r="E190" s="116"/>
      <c r="F190" s="116"/>
      <c r="G190" s="116"/>
      <c r="H190" s="40" t="e">
        <f>VLOOKUP(A190,'[1]SINAPI ES'!$A$7:$D$12674,4,0)</f>
        <v>#N/A</v>
      </c>
    </row>
    <row r="191" spans="1:8" ht="15" customHeight="1">
      <c r="A191" s="102" t="s">
        <v>1838</v>
      </c>
      <c r="B191" s="102"/>
      <c r="C191" s="46" t="s">
        <v>1839</v>
      </c>
      <c r="D191" s="46" t="s">
        <v>1840</v>
      </c>
      <c r="E191" s="46" t="s">
        <v>1841</v>
      </c>
      <c r="F191" s="46" t="s">
        <v>1842</v>
      </c>
      <c r="G191" s="46" t="s">
        <v>1843</v>
      </c>
      <c r="H191" s="40" t="e">
        <f>VLOOKUP(A191,'[1]SINAPI ES'!$A$7:$D$12674,4,0)</f>
        <v>#N/A</v>
      </c>
    </row>
    <row r="192" spans="1:8" ht="29.1" customHeight="1">
      <c r="A192" s="47">
        <v>7568</v>
      </c>
      <c r="B192" s="48" t="s">
        <v>1895</v>
      </c>
      <c r="C192" s="47" t="s">
        <v>12</v>
      </c>
      <c r="D192" s="47" t="s">
        <v>24</v>
      </c>
      <c r="E192" s="49">
        <v>4.8166000000000002</v>
      </c>
      <c r="F192" s="50">
        <f t="shared" ref="F192:F195" si="52">H192</f>
        <v>0.61</v>
      </c>
      <c r="G192" s="50">
        <f t="shared" ref="G192:G195" si="53">ROUND(F192*E192,2)</f>
        <v>2.94</v>
      </c>
      <c r="H192" s="40">
        <f>VLOOKUP(A192,'[1]SINAPI ES'!$A$7:$D$12674,4,0)</f>
        <v>0.61</v>
      </c>
    </row>
    <row r="193" spans="1:8" ht="29.1" customHeight="1">
      <c r="A193" s="47">
        <v>36888</v>
      </c>
      <c r="B193" s="48" t="s">
        <v>1901</v>
      </c>
      <c r="C193" s="47" t="s">
        <v>12</v>
      </c>
      <c r="D193" s="47" t="s">
        <v>31</v>
      </c>
      <c r="E193" s="49">
        <v>6.8503999999999996</v>
      </c>
      <c r="F193" s="50">
        <f t="shared" si="52"/>
        <v>26.02</v>
      </c>
      <c r="G193" s="50">
        <f t="shared" si="53"/>
        <v>178.25</v>
      </c>
      <c r="H193" s="40">
        <f>VLOOKUP(A193,'[1]SINAPI ES'!$A$7:$D$12674,4,0)</f>
        <v>26.02</v>
      </c>
    </row>
    <row r="194" spans="1:8" ht="29.1" customHeight="1">
      <c r="A194" s="47">
        <v>39025</v>
      </c>
      <c r="B194" s="48" t="s">
        <v>1902</v>
      </c>
      <c r="C194" s="47" t="s">
        <v>12</v>
      </c>
      <c r="D194" s="47" t="s">
        <v>24</v>
      </c>
      <c r="E194" s="49">
        <v>0.54730000000000001</v>
      </c>
      <c r="F194" s="50">
        <f t="shared" si="52"/>
        <v>743.57</v>
      </c>
      <c r="G194" s="50">
        <f t="shared" si="53"/>
        <v>406.96</v>
      </c>
      <c r="H194" s="40">
        <f>VLOOKUP(A194,'[1]SINAPI ES'!$A$7:$D$12674,4,0)</f>
        <v>743.57</v>
      </c>
    </row>
    <row r="195" spans="1:8" ht="21" customHeight="1">
      <c r="A195" s="47">
        <v>142</v>
      </c>
      <c r="B195" s="48" t="s">
        <v>1897</v>
      </c>
      <c r="C195" s="47" t="s">
        <v>12</v>
      </c>
      <c r="D195" s="47" t="s">
        <v>1898</v>
      </c>
      <c r="E195" s="49">
        <v>0.88290000000000002</v>
      </c>
      <c r="F195" s="50">
        <f t="shared" si="52"/>
        <v>28.92</v>
      </c>
      <c r="G195" s="50">
        <f t="shared" si="53"/>
        <v>25.53</v>
      </c>
      <c r="H195" s="40">
        <f>VLOOKUP(A195,'[1]SINAPI ES'!$A$7:$D$12674,4,0)</f>
        <v>28.92</v>
      </c>
    </row>
    <row r="196" spans="1:8" ht="15" customHeight="1">
      <c r="A196" s="51"/>
      <c r="B196" s="51"/>
      <c r="C196" s="51"/>
      <c r="D196" s="51"/>
      <c r="E196" s="103" t="s">
        <v>1851</v>
      </c>
      <c r="F196" s="103"/>
      <c r="G196" s="52">
        <f>SUM(G192:G195)</f>
        <v>613.67999999999995</v>
      </c>
      <c r="H196" s="40" t="e">
        <f>VLOOKUP(A196,'[1]SINAPI ES'!$A$7:$D$12674,4,0)</f>
        <v>#N/A</v>
      </c>
    </row>
    <row r="197" spans="1:8" ht="15" customHeight="1">
      <c r="A197" s="102" t="s">
        <v>1852</v>
      </c>
      <c r="B197" s="102"/>
      <c r="C197" s="46" t="s">
        <v>1839</v>
      </c>
      <c r="D197" s="46" t="s">
        <v>1840</v>
      </c>
      <c r="E197" s="46" t="s">
        <v>1841</v>
      </c>
      <c r="F197" s="46" t="s">
        <v>1842</v>
      </c>
      <c r="G197" s="46" t="s">
        <v>1843</v>
      </c>
      <c r="H197" s="40" t="e">
        <f>VLOOKUP(A197,'[1]SINAPI ES'!$A$7:$D$12674,4,0)</f>
        <v>#N/A</v>
      </c>
    </row>
    <row r="198" spans="1:8" ht="15" customHeight="1">
      <c r="A198" s="47">
        <v>88309</v>
      </c>
      <c r="B198" s="48" t="s">
        <v>1899</v>
      </c>
      <c r="C198" s="47" t="s">
        <v>12</v>
      </c>
      <c r="D198" s="47" t="s">
        <v>1854</v>
      </c>
      <c r="E198" s="49">
        <v>0.3826</v>
      </c>
      <c r="F198" s="50">
        <v>28.13</v>
      </c>
      <c r="G198" s="50">
        <f t="shared" ref="G198:G199" si="54">ROUND(F198*E198,2)</f>
        <v>10.76</v>
      </c>
      <c r="H198" s="40">
        <f>VLOOKUP(A198,'[1]SINAPI ES'!$A$7:$D$12674,4,0)</f>
        <v>28.13</v>
      </c>
    </row>
    <row r="199" spans="1:8" ht="15" customHeight="1">
      <c r="A199" s="47">
        <v>88316</v>
      </c>
      <c r="B199" s="48" t="s">
        <v>1867</v>
      </c>
      <c r="C199" s="47" t="s">
        <v>12</v>
      </c>
      <c r="D199" s="47" t="s">
        <v>1854</v>
      </c>
      <c r="E199" s="49">
        <v>0.191</v>
      </c>
      <c r="F199" s="50">
        <v>21.72</v>
      </c>
      <c r="G199" s="50">
        <f t="shared" si="54"/>
        <v>4.1500000000000004</v>
      </c>
      <c r="H199" s="40">
        <f>VLOOKUP(A199,'[1]SINAPI ES'!$A$7:$D$12674,4,0)</f>
        <v>21.72</v>
      </c>
    </row>
    <row r="200" spans="1:8" ht="18" customHeight="1">
      <c r="A200" s="51"/>
      <c r="B200" s="51"/>
      <c r="C200" s="51"/>
      <c r="D200" s="51"/>
      <c r="E200" s="103" t="s">
        <v>1858</v>
      </c>
      <c r="F200" s="103"/>
      <c r="G200" s="52">
        <f>SUM(G198:G199)</f>
        <v>14.91</v>
      </c>
      <c r="H200" s="40" t="e">
        <f>VLOOKUP(A200,'[1]SINAPI ES'!$A$7:$D$12674,4,0)</f>
        <v>#N/A</v>
      </c>
    </row>
    <row r="201" spans="1:8" ht="15" customHeight="1">
      <c r="A201" s="51"/>
      <c r="B201" s="51"/>
      <c r="C201" s="51"/>
      <c r="D201" s="51"/>
      <c r="E201" s="104" t="s">
        <v>1861</v>
      </c>
      <c r="F201" s="104"/>
      <c r="G201" s="53">
        <f>G200+G196</f>
        <v>628.58999999999992</v>
      </c>
      <c r="H201" s="40" t="e">
        <f>VLOOKUP(A201,'[1]SINAPI ES'!$A$7:$D$12674,4,0)</f>
        <v>#N/A</v>
      </c>
    </row>
    <row r="202" spans="1:8" ht="9.9499999999999993" customHeight="1">
      <c r="A202" s="51"/>
      <c r="B202" s="51"/>
      <c r="C202" s="105"/>
      <c r="D202" s="105"/>
      <c r="E202" s="51"/>
      <c r="F202" s="51"/>
      <c r="G202" s="51"/>
      <c r="H202" s="40" t="e">
        <f>VLOOKUP(A202,'[1]SINAPI ES'!$A$7:$D$12674,4,0)</f>
        <v>#N/A</v>
      </c>
    </row>
    <row r="203" spans="1:8" ht="27" customHeight="1">
      <c r="A203" s="116" t="s">
        <v>1908</v>
      </c>
      <c r="B203" s="116"/>
      <c r="C203" s="116"/>
      <c r="D203" s="116"/>
      <c r="E203" s="116"/>
      <c r="F203" s="116"/>
      <c r="G203" s="116"/>
      <c r="H203" s="40" t="e">
        <f>VLOOKUP(A203,'[1]SINAPI ES'!$A$7:$D$12674,4,0)</f>
        <v>#N/A</v>
      </c>
    </row>
    <row r="204" spans="1:8" ht="15" customHeight="1">
      <c r="A204" s="102" t="s">
        <v>1838</v>
      </c>
      <c r="B204" s="102"/>
      <c r="C204" s="46" t="s">
        <v>1839</v>
      </c>
      <c r="D204" s="46" t="s">
        <v>1840</v>
      </c>
      <c r="E204" s="46" t="s">
        <v>1841</v>
      </c>
      <c r="F204" s="46" t="s">
        <v>1842</v>
      </c>
      <c r="G204" s="46" t="s">
        <v>1843</v>
      </c>
      <c r="H204" s="40" t="e">
        <f>VLOOKUP(A204,'[1]SINAPI ES'!$A$7:$D$12674,4,0)</f>
        <v>#N/A</v>
      </c>
    </row>
    <row r="205" spans="1:8" ht="29.1" customHeight="1">
      <c r="A205" s="47">
        <v>7568</v>
      </c>
      <c r="B205" s="48" t="s">
        <v>1895</v>
      </c>
      <c r="C205" s="47" t="s">
        <v>12</v>
      </c>
      <c r="D205" s="47" t="s">
        <v>24</v>
      </c>
      <c r="E205" s="49">
        <v>4.8166000000000002</v>
      </c>
      <c r="F205" s="50">
        <f t="shared" ref="F205:F208" si="55">H205</f>
        <v>0.61</v>
      </c>
      <c r="G205" s="50">
        <f t="shared" ref="G205:G208" si="56">ROUND(F205*E205,2)</f>
        <v>2.94</v>
      </c>
      <c r="H205" s="40">
        <f>VLOOKUP(A205,'[1]SINAPI ES'!$A$7:$D$12674,4,0)</f>
        <v>0.61</v>
      </c>
    </row>
    <row r="206" spans="1:8" ht="29.1" customHeight="1">
      <c r="A206" s="47">
        <v>36888</v>
      </c>
      <c r="B206" s="48" t="s">
        <v>1901</v>
      </c>
      <c r="C206" s="47" t="s">
        <v>12</v>
      </c>
      <c r="D206" s="47" t="s">
        <v>31</v>
      </c>
      <c r="E206" s="49">
        <v>6.8503999999999996</v>
      </c>
      <c r="F206" s="50">
        <f t="shared" si="55"/>
        <v>26.02</v>
      </c>
      <c r="G206" s="50">
        <f t="shared" si="56"/>
        <v>178.25</v>
      </c>
      <c r="H206" s="40">
        <f>VLOOKUP(A206,'[1]SINAPI ES'!$A$7:$D$12674,4,0)</f>
        <v>26.02</v>
      </c>
    </row>
    <row r="207" spans="1:8" ht="29.1" customHeight="1">
      <c r="A207" s="47">
        <v>39025</v>
      </c>
      <c r="B207" s="48" t="s">
        <v>1902</v>
      </c>
      <c r="C207" s="47" t="s">
        <v>12</v>
      </c>
      <c r="D207" s="47" t="s">
        <v>24</v>
      </c>
      <c r="E207" s="49">
        <v>0.54730000000000001</v>
      </c>
      <c r="F207" s="50">
        <f t="shared" si="55"/>
        <v>743.57</v>
      </c>
      <c r="G207" s="50">
        <f t="shared" si="56"/>
        <v>406.96</v>
      </c>
      <c r="H207" s="40">
        <f>VLOOKUP(A207,'[1]SINAPI ES'!$A$7:$D$12674,4,0)</f>
        <v>743.57</v>
      </c>
    </row>
    <row r="208" spans="1:8" ht="21" customHeight="1">
      <c r="A208" s="47">
        <v>142</v>
      </c>
      <c r="B208" s="48" t="s">
        <v>1897</v>
      </c>
      <c r="C208" s="47" t="s">
        <v>12</v>
      </c>
      <c r="D208" s="47" t="s">
        <v>1898</v>
      </c>
      <c r="E208" s="49">
        <v>0.88290000000000002</v>
      </c>
      <c r="F208" s="50">
        <f t="shared" si="55"/>
        <v>28.92</v>
      </c>
      <c r="G208" s="50">
        <f t="shared" si="56"/>
        <v>25.53</v>
      </c>
      <c r="H208" s="40">
        <f>VLOOKUP(A208,'[1]SINAPI ES'!$A$7:$D$12674,4,0)</f>
        <v>28.92</v>
      </c>
    </row>
    <row r="209" spans="1:8" ht="15" customHeight="1">
      <c r="A209" s="51"/>
      <c r="B209" s="51"/>
      <c r="C209" s="51"/>
      <c r="D209" s="51"/>
      <c r="E209" s="103" t="s">
        <v>1851</v>
      </c>
      <c r="F209" s="103"/>
      <c r="G209" s="52">
        <f>SUM(G205:G208)</f>
        <v>613.67999999999995</v>
      </c>
      <c r="H209" s="40" t="e">
        <f>VLOOKUP(A209,'[1]SINAPI ES'!$A$7:$D$12674,4,0)</f>
        <v>#N/A</v>
      </c>
    </row>
    <row r="210" spans="1:8" ht="15" customHeight="1">
      <c r="A210" s="102" t="s">
        <v>1852</v>
      </c>
      <c r="B210" s="102"/>
      <c r="C210" s="46" t="s">
        <v>1839</v>
      </c>
      <c r="D210" s="46" t="s">
        <v>1840</v>
      </c>
      <c r="E210" s="46" t="s">
        <v>1841</v>
      </c>
      <c r="F210" s="46" t="s">
        <v>1842</v>
      </c>
      <c r="G210" s="46" t="s">
        <v>1843</v>
      </c>
      <c r="H210" s="40" t="e">
        <f>VLOOKUP(A210,'[1]SINAPI ES'!$A$7:$D$12674,4,0)</f>
        <v>#N/A</v>
      </c>
    </row>
    <row r="211" spans="1:8" ht="15" customHeight="1">
      <c r="A211" s="47">
        <v>88309</v>
      </c>
      <c r="B211" s="48" t="s">
        <v>1899</v>
      </c>
      <c r="C211" s="47" t="s">
        <v>12</v>
      </c>
      <c r="D211" s="47" t="s">
        <v>1854</v>
      </c>
      <c r="E211" s="49">
        <v>0.3826</v>
      </c>
      <c r="F211" s="50">
        <f t="shared" ref="F211:F212" si="57">H211</f>
        <v>28.13</v>
      </c>
      <c r="G211" s="50">
        <f t="shared" ref="G211:G212" si="58">ROUND(F211*E211,2)</f>
        <v>10.76</v>
      </c>
      <c r="H211" s="40">
        <f>VLOOKUP(A211,'[1]SINAPI ES'!$A$7:$D$12674,4,0)</f>
        <v>28.13</v>
      </c>
    </row>
    <row r="212" spans="1:8" ht="15" customHeight="1">
      <c r="A212" s="47">
        <v>88316</v>
      </c>
      <c r="B212" s="48" t="s">
        <v>1867</v>
      </c>
      <c r="C212" s="47" t="s">
        <v>12</v>
      </c>
      <c r="D212" s="47" t="s">
        <v>1854</v>
      </c>
      <c r="E212" s="49">
        <v>0.191</v>
      </c>
      <c r="F212" s="50">
        <f t="shared" si="57"/>
        <v>21.72</v>
      </c>
      <c r="G212" s="50">
        <f t="shared" si="58"/>
        <v>4.1500000000000004</v>
      </c>
      <c r="H212" s="40">
        <f>VLOOKUP(A212,'[1]SINAPI ES'!$A$7:$D$12674,4,0)</f>
        <v>21.72</v>
      </c>
    </row>
    <row r="213" spans="1:8" ht="18" customHeight="1">
      <c r="A213" s="51"/>
      <c r="B213" s="51"/>
      <c r="C213" s="51"/>
      <c r="D213" s="51"/>
      <c r="E213" s="103" t="s">
        <v>1858</v>
      </c>
      <c r="F213" s="103"/>
      <c r="G213" s="52">
        <f>SUM(G211:G212)</f>
        <v>14.91</v>
      </c>
      <c r="H213" s="40" t="e">
        <f>VLOOKUP(A213,'[1]SINAPI ES'!$A$7:$D$12674,4,0)</f>
        <v>#N/A</v>
      </c>
    </row>
    <row r="214" spans="1:8" ht="15" customHeight="1">
      <c r="A214" s="51"/>
      <c r="B214" s="51"/>
      <c r="C214" s="51"/>
      <c r="D214" s="51"/>
      <c r="E214" s="104" t="s">
        <v>1861</v>
      </c>
      <c r="F214" s="104"/>
      <c r="G214" s="53">
        <f>G213+G209</f>
        <v>628.58999999999992</v>
      </c>
      <c r="H214" s="40" t="e">
        <f>VLOOKUP(A214,'[1]SINAPI ES'!$A$7:$D$12674,4,0)</f>
        <v>#N/A</v>
      </c>
    </row>
    <row r="215" spans="1:8" ht="9.9499999999999993" customHeight="1">
      <c r="A215" s="51"/>
      <c r="B215" s="51"/>
      <c r="C215" s="105"/>
      <c r="D215" s="105"/>
      <c r="E215" s="51"/>
      <c r="F215" s="51"/>
      <c r="G215" s="51"/>
      <c r="H215" s="40" t="e">
        <f>VLOOKUP(A215,'[1]SINAPI ES'!$A$7:$D$12674,4,0)</f>
        <v>#N/A</v>
      </c>
    </row>
    <row r="216" spans="1:8" ht="20.100000000000001" customHeight="1">
      <c r="A216" s="133" t="s">
        <v>1909</v>
      </c>
      <c r="B216" s="133"/>
      <c r="C216" s="133"/>
      <c r="D216" s="133"/>
      <c r="E216" s="133"/>
      <c r="F216" s="133"/>
      <c r="G216" s="133"/>
      <c r="H216" s="40" t="e">
        <f>VLOOKUP(A216,'[1]SINAPI ES'!$A$7:$D$12674,4,0)</f>
        <v>#N/A</v>
      </c>
    </row>
    <row r="217" spans="1:8" ht="15" customHeight="1">
      <c r="A217" s="102" t="s">
        <v>1838</v>
      </c>
      <c r="B217" s="102"/>
      <c r="C217" s="46" t="s">
        <v>1839</v>
      </c>
      <c r="D217" s="46" t="s">
        <v>1840</v>
      </c>
      <c r="E217" s="46" t="s">
        <v>1841</v>
      </c>
      <c r="F217" s="46" t="s">
        <v>1842</v>
      </c>
      <c r="G217" s="46" t="s">
        <v>1843</v>
      </c>
      <c r="H217" s="40" t="e">
        <f>VLOOKUP(A217,'[1]SINAPI ES'!$A$7:$D$12674,4,0)</f>
        <v>#N/A</v>
      </c>
    </row>
    <row r="218" spans="1:8" ht="29.1" customHeight="1">
      <c r="A218" s="47">
        <v>34381</v>
      </c>
      <c r="B218" s="48" t="s">
        <v>1910</v>
      </c>
      <c r="C218" s="47" t="s">
        <v>12</v>
      </c>
      <c r="D218" s="47" t="s">
        <v>24</v>
      </c>
      <c r="E218" s="49">
        <v>2.0832999999999999</v>
      </c>
      <c r="F218" s="50">
        <f t="shared" ref="F218:F220" si="59">H218</f>
        <v>261.35000000000002</v>
      </c>
      <c r="G218" s="50">
        <f t="shared" ref="G218:G220" si="60">ROUND(F218*E218,2)</f>
        <v>544.47</v>
      </c>
      <c r="H218" s="40">
        <f>VLOOKUP(A218,'[1]SINAPI ES'!$A$7:$D$12674,4,0)</f>
        <v>261.35000000000002</v>
      </c>
    </row>
    <row r="219" spans="1:8" ht="29.1" customHeight="1">
      <c r="A219" s="47">
        <v>4377</v>
      </c>
      <c r="B219" s="48" t="s">
        <v>1247</v>
      </c>
      <c r="C219" s="47" t="s">
        <v>12</v>
      </c>
      <c r="D219" s="47" t="s">
        <v>24</v>
      </c>
      <c r="E219" s="49">
        <v>24.4</v>
      </c>
      <c r="F219" s="50">
        <f t="shared" si="59"/>
        <v>0.2</v>
      </c>
      <c r="G219" s="50">
        <f t="shared" si="60"/>
        <v>4.88</v>
      </c>
      <c r="H219" s="40">
        <f>VLOOKUP(A219,'[1]SINAPI ES'!$A$7:$D$12674,4,0)</f>
        <v>0.2</v>
      </c>
    </row>
    <row r="220" spans="1:8" ht="15" customHeight="1">
      <c r="A220" s="47">
        <v>39961</v>
      </c>
      <c r="B220" s="48" t="s">
        <v>1888</v>
      </c>
      <c r="C220" s="47" t="s">
        <v>12</v>
      </c>
      <c r="D220" s="47" t="s">
        <v>24</v>
      </c>
      <c r="E220" s="49">
        <v>1.2466999999999999</v>
      </c>
      <c r="F220" s="50">
        <f t="shared" si="59"/>
        <v>19.11</v>
      </c>
      <c r="G220" s="50">
        <f t="shared" si="60"/>
        <v>23.82</v>
      </c>
      <c r="H220" s="40">
        <f>VLOOKUP(A220,'[1]SINAPI ES'!$A$7:$D$12674,4,0)</f>
        <v>19.11</v>
      </c>
    </row>
    <row r="221" spans="1:8" ht="15" customHeight="1">
      <c r="A221" s="51"/>
      <c r="B221" s="51"/>
      <c r="C221" s="51"/>
      <c r="D221" s="51"/>
      <c r="E221" s="103" t="s">
        <v>1851</v>
      </c>
      <c r="F221" s="103"/>
      <c r="G221" s="52">
        <f>SUM(G218:G220)</f>
        <v>573.17000000000007</v>
      </c>
      <c r="H221" s="40" t="e">
        <f>VLOOKUP(A221,'[1]SINAPI ES'!$A$7:$D$12674,4,0)</f>
        <v>#N/A</v>
      </c>
    </row>
    <row r="222" spans="1:8" ht="15" customHeight="1">
      <c r="A222" s="102" t="s">
        <v>1852</v>
      </c>
      <c r="B222" s="102"/>
      <c r="C222" s="46" t="s">
        <v>1839</v>
      </c>
      <c r="D222" s="46" t="s">
        <v>1840</v>
      </c>
      <c r="E222" s="46" t="s">
        <v>1841</v>
      </c>
      <c r="F222" s="46" t="s">
        <v>1842</v>
      </c>
      <c r="G222" s="46" t="s">
        <v>1843</v>
      </c>
      <c r="H222" s="40" t="e">
        <f>VLOOKUP(A222,'[1]SINAPI ES'!$A$7:$D$12674,4,0)</f>
        <v>#N/A</v>
      </c>
    </row>
    <row r="223" spans="1:8" ht="15" customHeight="1">
      <c r="A223" s="47">
        <v>88309</v>
      </c>
      <c r="B223" s="48" t="s">
        <v>1899</v>
      </c>
      <c r="C223" s="47" t="s">
        <v>12</v>
      </c>
      <c r="D223" s="47" t="s">
        <v>1854</v>
      </c>
      <c r="E223" s="49">
        <v>1.7070000000000001</v>
      </c>
      <c r="F223" s="50">
        <f t="shared" ref="F223:F224" si="61">H223</f>
        <v>28.13</v>
      </c>
      <c r="G223" s="50">
        <f t="shared" ref="G223:G224" si="62">ROUND(F223*E223,2)</f>
        <v>48.02</v>
      </c>
      <c r="H223" s="40">
        <f>VLOOKUP(A223,'[1]SINAPI ES'!$A$7:$D$12674,4,0)</f>
        <v>28.13</v>
      </c>
    </row>
    <row r="224" spans="1:8" ht="15" customHeight="1">
      <c r="A224" s="47">
        <v>88316</v>
      </c>
      <c r="B224" s="48" t="s">
        <v>1867</v>
      </c>
      <c r="C224" s="47" t="s">
        <v>12</v>
      </c>
      <c r="D224" s="47" t="s">
        <v>1854</v>
      </c>
      <c r="E224" s="49">
        <v>0.85299999999999998</v>
      </c>
      <c r="F224" s="50">
        <f t="shared" si="61"/>
        <v>21.72</v>
      </c>
      <c r="G224" s="50">
        <f t="shared" si="62"/>
        <v>18.53</v>
      </c>
      <c r="H224" s="40">
        <f>VLOOKUP(A224,'[1]SINAPI ES'!$A$7:$D$12674,4,0)</f>
        <v>21.72</v>
      </c>
    </row>
    <row r="225" spans="1:8" ht="18" customHeight="1">
      <c r="A225" s="51"/>
      <c r="B225" s="51"/>
      <c r="C225" s="51"/>
      <c r="D225" s="51"/>
      <c r="E225" s="103" t="s">
        <v>1858</v>
      </c>
      <c r="F225" s="103"/>
      <c r="G225" s="52">
        <f>SUM(G223:G224)</f>
        <v>66.550000000000011</v>
      </c>
      <c r="H225" s="40" t="e">
        <f>VLOOKUP(A225,'[1]SINAPI ES'!$A$7:$D$12674,4,0)</f>
        <v>#N/A</v>
      </c>
    </row>
    <row r="226" spans="1:8" ht="15" customHeight="1">
      <c r="A226" s="51"/>
      <c r="B226" s="51"/>
      <c r="C226" s="51"/>
      <c r="D226" s="51"/>
      <c r="E226" s="104" t="s">
        <v>1861</v>
      </c>
      <c r="F226" s="104"/>
      <c r="G226" s="53">
        <f>G225+G221</f>
        <v>639.72</v>
      </c>
      <c r="H226" s="40" t="e">
        <f>VLOOKUP(A226,'[1]SINAPI ES'!$A$7:$D$12674,4,0)</f>
        <v>#N/A</v>
      </c>
    </row>
    <row r="227" spans="1:8" ht="9.9499999999999993" customHeight="1">
      <c r="A227" s="51"/>
      <c r="B227" s="51"/>
      <c r="C227" s="105"/>
      <c r="D227" s="105"/>
      <c r="E227" s="51"/>
      <c r="F227" s="51"/>
      <c r="G227" s="51"/>
      <c r="H227" s="40" t="e">
        <f>VLOOKUP(A227,'[1]SINAPI ES'!$A$7:$D$12674,4,0)</f>
        <v>#N/A</v>
      </c>
    </row>
    <row r="228" spans="1:8" ht="20.100000000000001" customHeight="1">
      <c r="A228" s="116" t="s">
        <v>1911</v>
      </c>
      <c r="B228" s="116"/>
      <c r="C228" s="116"/>
      <c r="D228" s="116"/>
      <c r="E228" s="116"/>
      <c r="F228" s="116"/>
      <c r="G228" s="116"/>
      <c r="H228" s="40" t="e">
        <f>VLOOKUP(A228,'[1]SINAPI ES'!$A$7:$D$12674,4,0)</f>
        <v>#N/A</v>
      </c>
    </row>
    <row r="229" spans="1:8" ht="15" customHeight="1">
      <c r="A229" s="102" t="s">
        <v>1838</v>
      </c>
      <c r="B229" s="102"/>
      <c r="C229" s="46" t="s">
        <v>1839</v>
      </c>
      <c r="D229" s="46" t="s">
        <v>1840</v>
      </c>
      <c r="E229" s="46" t="s">
        <v>1841</v>
      </c>
      <c r="F229" s="46" t="s">
        <v>1842</v>
      </c>
      <c r="G229" s="46" t="s">
        <v>1843</v>
      </c>
      <c r="H229" s="40" t="e">
        <f>VLOOKUP(A229,'[1]SINAPI ES'!$A$7:$D$12674,4,0)</f>
        <v>#N/A</v>
      </c>
    </row>
    <row r="230" spans="1:8" ht="29.1" customHeight="1">
      <c r="A230" s="47">
        <v>34381</v>
      </c>
      <c r="B230" s="48" t="s">
        <v>1910</v>
      </c>
      <c r="C230" s="47" t="s">
        <v>12</v>
      </c>
      <c r="D230" s="47" t="s">
        <v>24</v>
      </c>
      <c r="E230" s="49">
        <v>2.0832999999999999</v>
      </c>
      <c r="F230" s="50">
        <f t="shared" ref="F230:F232" si="63">H230</f>
        <v>261.35000000000002</v>
      </c>
      <c r="G230" s="50">
        <f>ROUND(F230*E230,2)</f>
        <v>544.47</v>
      </c>
      <c r="H230" s="40">
        <f>VLOOKUP(A230,'[1]SINAPI ES'!$A$7:$D$12674,4,0)</f>
        <v>261.35000000000002</v>
      </c>
    </row>
    <row r="231" spans="1:8" ht="29.1" customHeight="1">
      <c r="A231" s="47">
        <v>4377</v>
      </c>
      <c r="B231" s="48" t="s">
        <v>1247</v>
      </c>
      <c r="C231" s="47" t="s">
        <v>12</v>
      </c>
      <c r="D231" s="47" t="s">
        <v>24</v>
      </c>
      <c r="E231" s="49">
        <v>24.4</v>
      </c>
      <c r="F231" s="50">
        <f t="shared" si="63"/>
        <v>0.2</v>
      </c>
      <c r="G231" s="50">
        <f>ROUND(F231*E231,2)</f>
        <v>4.88</v>
      </c>
      <c r="H231" s="40">
        <f>VLOOKUP(A231,'[1]SINAPI ES'!$A$7:$D$12674,4,0)</f>
        <v>0.2</v>
      </c>
    </row>
    <row r="232" spans="1:8" ht="15" customHeight="1">
      <c r="A232" s="47">
        <v>39961</v>
      </c>
      <c r="B232" s="48" t="s">
        <v>1888</v>
      </c>
      <c r="C232" s="47" t="s">
        <v>12</v>
      </c>
      <c r="D232" s="47" t="s">
        <v>24</v>
      </c>
      <c r="E232" s="49">
        <v>1.2466999999999999</v>
      </c>
      <c r="F232" s="50">
        <f t="shared" si="63"/>
        <v>19.11</v>
      </c>
      <c r="G232" s="50">
        <f>ROUND(F232*E232,2)</f>
        <v>23.82</v>
      </c>
      <c r="H232" s="40">
        <f>VLOOKUP(A232,'[1]SINAPI ES'!$A$7:$D$12674,4,0)</f>
        <v>19.11</v>
      </c>
    </row>
    <row r="233" spans="1:8" ht="15" customHeight="1">
      <c r="A233" s="51"/>
      <c r="B233" s="51"/>
      <c r="C233" s="51"/>
      <c r="D233" s="51"/>
      <c r="E233" s="103" t="s">
        <v>1851</v>
      </c>
      <c r="F233" s="103"/>
      <c r="G233" s="52">
        <f>SUM(G230:G232)</f>
        <v>573.17000000000007</v>
      </c>
      <c r="H233" s="40" t="e">
        <f>VLOOKUP(A233,'[1]SINAPI ES'!$A$7:$D$12674,4,0)</f>
        <v>#N/A</v>
      </c>
    </row>
    <row r="234" spans="1:8" ht="15" customHeight="1">
      <c r="A234" s="102" t="s">
        <v>1852</v>
      </c>
      <c r="B234" s="102"/>
      <c r="C234" s="46" t="s">
        <v>1839</v>
      </c>
      <c r="D234" s="46" t="s">
        <v>1840</v>
      </c>
      <c r="E234" s="46" t="s">
        <v>1841</v>
      </c>
      <c r="F234" s="46" t="s">
        <v>1842</v>
      </c>
      <c r="G234" s="46" t="s">
        <v>1843</v>
      </c>
      <c r="H234" s="40" t="e">
        <f>VLOOKUP(A234,'[1]SINAPI ES'!$A$7:$D$12674,4,0)</f>
        <v>#N/A</v>
      </c>
    </row>
    <row r="235" spans="1:8" ht="15" customHeight="1">
      <c r="A235" s="47">
        <v>88309</v>
      </c>
      <c r="B235" s="48" t="s">
        <v>1899</v>
      </c>
      <c r="C235" s="47" t="s">
        <v>12</v>
      </c>
      <c r="D235" s="47" t="s">
        <v>1854</v>
      </c>
      <c r="E235" s="49">
        <v>1.7070000000000001</v>
      </c>
      <c r="F235" s="50">
        <f t="shared" ref="F235:F236" si="64">H235</f>
        <v>28.13</v>
      </c>
      <c r="G235" s="50">
        <f>ROUND(F235*E235,2)</f>
        <v>48.02</v>
      </c>
      <c r="H235" s="40">
        <f>VLOOKUP(A235,'[1]SINAPI ES'!$A$7:$D$12674,4,0)</f>
        <v>28.13</v>
      </c>
    </row>
    <row r="236" spans="1:8" ht="15" customHeight="1">
      <c r="A236" s="47">
        <v>88316</v>
      </c>
      <c r="B236" s="48" t="s">
        <v>1867</v>
      </c>
      <c r="C236" s="47" t="s">
        <v>12</v>
      </c>
      <c r="D236" s="47" t="s">
        <v>1854</v>
      </c>
      <c r="E236" s="49">
        <v>0.85299999999999998</v>
      </c>
      <c r="F236" s="50">
        <f t="shared" si="64"/>
        <v>21.72</v>
      </c>
      <c r="G236" s="50">
        <f>ROUND(F236*E236,2)</f>
        <v>18.53</v>
      </c>
      <c r="H236" s="40">
        <f>VLOOKUP(A236,'[1]SINAPI ES'!$A$7:$D$12674,4,0)</f>
        <v>21.72</v>
      </c>
    </row>
    <row r="237" spans="1:8" ht="18" customHeight="1">
      <c r="A237" s="51"/>
      <c r="B237" s="51"/>
      <c r="C237" s="51"/>
      <c r="D237" s="51"/>
      <c r="E237" s="103" t="s">
        <v>1858</v>
      </c>
      <c r="F237" s="103"/>
      <c r="G237" s="52">
        <f>SUM(G235:G236)</f>
        <v>66.550000000000011</v>
      </c>
      <c r="H237" s="40" t="e">
        <f>VLOOKUP(A237,'[1]SINAPI ES'!$A$7:$D$12674,4,0)</f>
        <v>#N/A</v>
      </c>
    </row>
    <row r="238" spans="1:8" ht="15" customHeight="1">
      <c r="A238" s="51"/>
      <c r="B238" s="51"/>
      <c r="C238" s="51"/>
      <c r="D238" s="51"/>
      <c r="E238" s="104" t="s">
        <v>1861</v>
      </c>
      <c r="F238" s="104"/>
      <c r="G238" s="53">
        <f>G237+G233</f>
        <v>639.72</v>
      </c>
      <c r="H238" s="40" t="e">
        <f>VLOOKUP(A238,'[1]SINAPI ES'!$A$7:$D$12674,4,0)</f>
        <v>#N/A</v>
      </c>
    </row>
    <row r="239" spans="1:8" ht="9.9499999999999993" customHeight="1">
      <c r="A239" s="51"/>
      <c r="B239" s="51"/>
      <c r="C239" s="105"/>
      <c r="D239" s="105"/>
      <c r="E239" s="51"/>
      <c r="F239" s="51"/>
      <c r="G239" s="51"/>
      <c r="H239" s="40" t="e">
        <f>VLOOKUP(A239,'[1]SINAPI ES'!$A$7:$D$12674,4,0)</f>
        <v>#N/A</v>
      </c>
    </row>
    <row r="240" spans="1:8" ht="20.100000000000001" customHeight="1">
      <c r="A240" s="116" t="s">
        <v>1912</v>
      </c>
      <c r="B240" s="116"/>
      <c r="C240" s="116"/>
      <c r="D240" s="116"/>
      <c r="E240" s="116"/>
      <c r="F240" s="116"/>
      <c r="G240" s="116"/>
      <c r="H240" s="40" t="e">
        <f>VLOOKUP(A240,'[1]SINAPI ES'!$A$7:$D$12674,4,0)</f>
        <v>#N/A</v>
      </c>
    </row>
    <row r="241" spans="1:8" ht="15" customHeight="1">
      <c r="A241" s="102" t="s">
        <v>1838</v>
      </c>
      <c r="B241" s="102"/>
      <c r="C241" s="46" t="s">
        <v>1839</v>
      </c>
      <c r="D241" s="46" t="s">
        <v>1840</v>
      </c>
      <c r="E241" s="46" t="s">
        <v>1841</v>
      </c>
      <c r="F241" s="46" t="s">
        <v>1842</v>
      </c>
      <c r="G241" s="46" t="s">
        <v>1843</v>
      </c>
      <c r="H241" s="40" t="e">
        <f>VLOOKUP(A241,'[1]SINAPI ES'!$A$7:$D$12674,4,0)</f>
        <v>#N/A</v>
      </c>
    </row>
    <row r="242" spans="1:8" ht="38.1" customHeight="1">
      <c r="A242" s="47">
        <v>599</v>
      </c>
      <c r="B242" s="48" t="s">
        <v>1913</v>
      </c>
      <c r="C242" s="47" t="s">
        <v>12</v>
      </c>
      <c r="D242" s="47" t="s">
        <v>15</v>
      </c>
      <c r="E242" s="49">
        <v>1</v>
      </c>
      <c r="F242" s="50">
        <f t="shared" ref="F242:F244" si="65">H242</f>
        <v>647.26</v>
      </c>
      <c r="G242" s="50">
        <f>ROUND(F242*E242,2)</f>
        <v>647.26</v>
      </c>
      <c r="H242" s="40">
        <f>VLOOKUP(A242,'[1]SINAPI ES'!$A$7:$D$12674,4,0)</f>
        <v>647.26</v>
      </c>
    </row>
    <row r="243" spans="1:8" ht="29.1" customHeight="1">
      <c r="A243" s="47">
        <v>4377</v>
      </c>
      <c r="B243" s="48" t="s">
        <v>1247</v>
      </c>
      <c r="C243" s="47" t="s">
        <v>12</v>
      </c>
      <c r="D243" s="47" t="s">
        <v>24</v>
      </c>
      <c r="E243" s="49">
        <v>17.413</v>
      </c>
      <c r="F243" s="50">
        <f t="shared" si="65"/>
        <v>0.2</v>
      </c>
      <c r="G243" s="50">
        <f>ROUND(F243*E243,2)</f>
        <v>3.48</v>
      </c>
      <c r="H243" s="40">
        <f>VLOOKUP(A243,'[1]SINAPI ES'!$A$7:$D$12674,4,0)</f>
        <v>0.2</v>
      </c>
    </row>
    <row r="244" spans="1:8" ht="15" customHeight="1">
      <c r="A244" s="47">
        <v>39961</v>
      </c>
      <c r="B244" s="48" t="s">
        <v>1888</v>
      </c>
      <c r="C244" s="47" t="s">
        <v>12</v>
      </c>
      <c r="D244" s="47" t="s">
        <v>24</v>
      </c>
      <c r="E244" s="49">
        <v>0.42399999999999999</v>
      </c>
      <c r="F244" s="50">
        <f t="shared" si="65"/>
        <v>19.11</v>
      </c>
      <c r="G244" s="50">
        <f>ROUND(F244*E244,2)</f>
        <v>8.1</v>
      </c>
      <c r="H244" s="40">
        <f>VLOOKUP(A244,'[1]SINAPI ES'!$A$7:$D$12674,4,0)</f>
        <v>19.11</v>
      </c>
    </row>
    <row r="245" spans="1:8" ht="15" customHeight="1">
      <c r="A245" s="51"/>
      <c r="B245" s="51"/>
      <c r="C245" s="51"/>
      <c r="D245" s="51"/>
      <c r="E245" s="103" t="s">
        <v>1851</v>
      </c>
      <c r="F245" s="103"/>
      <c r="G245" s="52">
        <f>SUM(G242:G244)</f>
        <v>658.84</v>
      </c>
      <c r="H245" s="40" t="e">
        <f>VLOOKUP(A245,'[1]SINAPI ES'!$A$7:$D$12674,4,0)</f>
        <v>#N/A</v>
      </c>
    </row>
    <row r="246" spans="1:8" ht="15" customHeight="1">
      <c r="A246" s="102" t="s">
        <v>1852</v>
      </c>
      <c r="B246" s="102"/>
      <c r="C246" s="46" t="s">
        <v>1839</v>
      </c>
      <c r="D246" s="46" t="s">
        <v>1840</v>
      </c>
      <c r="E246" s="46" t="s">
        <v>1841</v>
      </c>
      <c r="F246" s="46" t="s">
        <v>1842</v>
      </c>
      <c r="G246" s="46" t="s">
        <v>1843</v>
      </c>
      <c r="H246" s="40" t="e">
        <f>VLOOKUP(A246,'[1]SINAPI ES'!$A$7:$D$12674,4,0)</f>
        <v>#N/A</v>
      </c>
    </row>
    <row r="247" spans="1:8" ht="15" customHeight="1">
      <c r="A247" s="47">
        <v>88309</v>
      </c>
      <c r="B247" s="48" t="s">
        <v>1899</v>
      </c>
      <c r="C247" s="47" t="s">
        <v>12</v>
      </c>
      <c r="D247" s="47" t="s">
        <v>1854</v>
      </c>
      <c r="E247" s="49">
        <v>0.72</v>
      </c>
      <c r="F247" s="50">
        <f t="shared" ref="F247:F248" si="66">H247</f>
        <v>28.13</v>
      </c>
      <c r="G247" s="50">
        <f>ROUND(F247*E247,2)</f>
        <v>20.25</v>
      </c>
      <c r="H247" s="40">
        <f>VLOOKUP(A247,'[1]SINAPI ES'!$A$7:$D$12674,4,0)</f>
        <v>28.13</v>
      </c>
    </row>
    <row r="248" spans="1:8" ht="15" customHeight="1">
      <c r="A248" s="47">
        <v>88316</v>
      </c>
      <c r="B248" s="48" t="s">
        <v>1867</v>
      </c>
      <c r="C248" s="47" t="s">
        <v>12</v>
      </c>
      <c r="D248" s="47" t="s">
        <v>1854</v>
      </c>
      <c r="E248" s="49">
        <v>0.36</v>
      </c>
      <c r="F248" s="50">
        <f t="shared" si="66"/>
        <v>21.72</v>
      </c>
      <c r="G248" s="50">
        <f>ROUND(F248*E248,2)</f>
        <v>7.82</v>
      </c>
      <c r="H248" s="40">
        <f>VLOOKUP(A248,'[1]SINAPI ES'!$A$7:$D$12674,4,0)</f>
        <v>21.72</v>
      </c>
    </row>
    <row r="249" spans="1:8" ht="18" customHeight="1">
      <c r="A249" s="51"/>
      <c r="B249" s="51"/>
      <c r="C249" s="51"/>
      <c r="D249" s="51"/>
      <c r="E249" s="103" t="s">
        <v>1858</v>
      </c>
      <c r="F249" s="103"/>
      <c r="G249" s="52">
        <f>SUM(G247:G248)</f>
        <v>28.07</v>
      </c>
      <c r="H249" s="40" t="e">
        <f>VLOOKUP(A249,'[1]SINAPI ES'!$A$7:$D$12674,4,0)</f>
        <v>#N/A</v>
      </c>
    </row>
    <row r="250" spans="1:8" ht="15" customHeight="1">
      <c r="A250" s="51"/>
      <c r="B250" s="51"/>
      <c r="C250" s="51"/>
      <c r="D250" s="51"/>
      <c r="E250" s="104" t="s">
        <v>1861</v>
      </c>
      <c r="F250" s="104"/>
      <c r="G250" s="53">
        <f>G249+G245</f>
        <v>686.91000000000008</v>
      </c>
      <c r="H250" s="40" t="e">
        <f>VLOOKUP(A250,'[1]SINAPI ES'!$A$7:$D$12674,4,0)</f>
        <v>#N/A</v>
      </c>
    </row>
    <row r="251" spans="1:8" ht="9.9499999999999993" customHeight="1">
      <c r="A251" s="51"/>
      <c r="B251" s="51"/>
      <c r="C251" s="105"/>
      <c r="D251" s="105"/>
      <c r="E251" s="51"/>
      <c r="F251" s="51"/>
      <c r="G251" s="51"/>
      <c r="H251" s="40" t="e">
        <f>VLOOKUP(A251,'[1]SINAPI ES'!$A$7:$D$12674,4,0)</f>
        <v>#N/A</v>
      </c>
    </row>
    <row r="252" spans="1:8" ht="20.100000000000001" customHeight="1">
      <c r="A252" s="116" t="s">
        <v>1914</v>
      </c>
      <c r="B252" s="116"/>
      <c r="C252" s="116"/>
      <c r="D252" s="116"/>
      <c r="E252" s="116"/>
      <c r="F252" s="116"/>
      <c r="G252" s="116"/>
      <c r="H252" s="40" t="e">
        <f>VLOOKUP(A252,'[1]SINAPI ES'!$A$7:$D$12674,4,0)</f>
        <v>#N/A</v>
      </c>
    </row>
    <row r="253" spans="1:8" ht="15" customHeight="1">
      <c r="A253" s="102" t="s">
        <v>1838</v>
      </c>
      <c r="B253" s="102"/>
      <c r="C253" s="46" t="s">
        <v>1839</v>
      </c>
      <c r="D253" s="46" t="s">
        <v>1840</v>
      </c>
      <c r="E253" s="46" t="s">
        <v>1841</v>
      </c>
      <c r="F253" s="46" t="s">
        <v>1842</v>
      </c>
      <c r="G253" s="46" t="s">
        <v>1843</v>
      </c>
      <c r="H253" s="40" t="e">
        <f>VLOOKUP(A253,'[1]SINAPI ES'!$A$7:$D$12674,4,0)</f>
        <v>#N/A</v>
      </c>
    </row>
    <row r="254" spans="1:8" ht="29.1" customHeight="1">
      <c r="A254" s="47">
        <v>34381</v>
      </c>
      <c r="B254" s="48" t="s">
        <v>1910</v>
      </c>
      <c r="C254" s="47" t="s">
        <v>12</v>
      </c>
      <c r="D254" s="47" t="s">
        <v>24</v>
      </c>
      <c r="E254" s="49">
        <v>2.0832999999999999</v>
      </c>
      <c r="F254" s="50">
        <f t="shared" ref="F254:F256" si="67">H254</f>
        <v>261.35000000000002</v>
      </c>
      <c r="G254" s="50">
        <f t="shared" ref="G254:G256" si="68">ROUND(F254*E254,2)</f>
        <v>544.47</v>
      </c>
      <c r="H254" s="40">
        <f>VLOOKUP(A254,'[1]SINAPI ES'!$A$7:$D$12674,4,0)</f>
        <v>261.35000000000002</v>
      </c>
    </row>
    <row r="255" spans="1:8" ht="29.1" customHeight="1">
      <c r="A255" s="47">
        <v>4377</v>
      </c>
      <c r="B255" s="48" t="s">
        <v>1247</v>
      </c>
      <c r="C255" s="47" t="s">
        <v>12</v>
      </c>
      <c r="D255" s="47" t="s">
        <v>24</v>
      </c>
      <c r="E255" s="49">
        <v>24.4</v>
      </c>
      <c r="F255" s="50">
        <f t="shared" si="67"/>
        <v>0.2</v>
      </c>
      <c r="G255" s="50">
        <f t="shared" si="68"/>
        <v>4.88</v>
      </c>
      <c r="H255" s="40">
        <f>VLOOKUP(A255,'[1]SINAPI ES'!$A$7:$D$12674,4,0)</f>
        <v>0.2</v>
      </c>
    </row>
    <row r="256" spans="1:8" ht="15" customHeight="1">
      <c r="A256" s="47">
        <v>39961</v>
      </c>
      <c r="B256" s="48" t="s">
        <v>1888</v>
      </c>
      <c r="C256" s="47" t="s">
        <v>12</v>
      </c>
      <c r="D256" s="47" t="s">
        <v>24</v>
      </c>
      <c r="E256" s="49">
        <v>1.2466999999999999</v>
      </c>
      <c r="F256" s="50">
        <f t="shared" si="67"/>
        <v>19.11</v>
      </c>
      <c r="G256" s="50">
        <f t="shared" si="68"/>
        <v>23.82</v>
      </c>
      <c r="H256" s="40">
        <f>VLOOKUP(A256,'[1]SINAPI ES'!$A$7:$D$12674,4,0)</f>
        <v>19.11</v>
      </c>
    </row>
    <row r="257" spans="1:8" ht="15" customHeight="1">
      <c r="A257" s="51"/>
      <c r="B257" s="51"/>
      <c r="C257" s="51"/>
      <c r="D257" s="51"/>
      <c r="E257" s="103" t="s">
        <v>1851</v>
      </c>
      <c r="F257" s="103"/>
      <c r="G257" s="52">
        <f>SUM(G254:G256)</f>
        <v>573.17000000000007</v>
      </c>
      <c r="H257" s="40" t="e">
        <f>VLOOKUP(A257,'[1]SINAPI ES'!$A$7:$D$12674,4,0)</f>
        <v>#N/A</v>
      </c>
    </row>
    <row r="258" spans="1:8" ht="15" customHeight="1">
      <c r="A258" s="102" t="s">
        <v>1852</v>
      </c>
      <c r="B258" s="102"/>
      <c r="C258" s="46" t="s">
        <v>1839</v>
      </c>
      <c r="D258" s="46" t="s">
        <v>1840</v>
      </c>
      <c r="E258" s="46" t="s">
        <v>1841</v>
      </c>
      <c r="F258" s="46" t="s">
        <v>1842</v>
      </c>
      <c r="G258" s="46" t="s">
        <v>1843</v>
      </c>
      <c r="H258" s="40" t="e">
        <f>VLOOKUP(A258,'[1]SINAPI ES'!$A$7:$D$12674,4,0)</f>
        <v>#N/A</v>
      </c>
    </row>
    <row r="259" spans="1:8" ht="15" customHeight="1">
      <c r="A259" s="47">
        <v>88309</v>
      </c>
      <c r="B259" s="48" t="s">
        <v>1899</v>
      </c>
      <c r="C259" s="47" t="s">
        <v>12</v>
      </c>
      <c r="D259" s="47" t="s">
        <v>1854</v>
      </c>
      <c r="E259" s="49">
        <v>1.7070000000000001</v>
      </c>
      <c r="F259" s="50">
        <f t="shared" ref="F259:F260" si="69">H259</f>
        <v>28.13</v>
      </c>
      <c r="G259" s="50">
        <f>ROUND(F259*E259,2)</f>
        <v>48.02</v>
      </c>
      <c r="H259" s="40">
        <f>VLOOKUP(A259,'[1]SINAPI ES'!$A$7:$D$12674,4,0)</f>
        <v>28.13</v>
      </c>
    </row>
    <row r="260" spans="1:8" ht="15" customHeight="1">
      <c r="A260" s="47">
        <v>88316</v>
      </c>
      <c r="B260" s="48" t="s">
        <v>1867</v>
      </c>
      <c r="C260" s="47" t="s">
        <v>12</v>
      </c>
      <c r="D260" s="47" t="s">
        <v>1854</v>
      </c>
      <c r="E260" s="49">
        <v>0.85299999999999998</v>
      </c>
      <c r="F260" s="50">
        <f t="shared" si="69"/>
        <v>21.72</v>
      </c>
      <c r="G260" s="50">
        <f>ROUND(F260*E260,2)</f>
        <v>18.53</v>
      </c>
      <c r="H260" s="40">
        <f>VLOOKUP(A260,'[1]SINAPI ES'!$A$7:$D$12674,4,0)</f>
        <v>21.72</v>
      </c>
    </row>
    <row r="261" spans="1:8" ht="18" customHeight="1">
      <c r="A261" s="51"/>
      <c r="B261" s="51"/>
      <c r="C261" s="51"/>
      <c r="D261" s="51"/>
      <c r="E261" s="103" t="s">
        <v>1858</v>
      </c>
      <c r="F261" s="103"/>
      <c r="G261" s="52">
        <f>SUM(G259:G260)</f>
        <v>66.550000000000011</v>
      </c>
      <c r="H261" s="40" t="e">
        <f>VLOOKUP(A261,'[1]SINAPI ES'!$A$7:$D$12674,4,0)</f>
        <v>#N/A</v>
      </c>
    </row>
    <row r="262" spans="1:8" ht="15" customHeight="1">
      <c r="A262" s="51"/>
      <c r="B262" s="51"/>
      <c r="C262" s="51"/>
      <c r="D262" s="51"/>
      <c r="E262" s="104" t="s">
        <v>1861</v>
      </c>
      <c r="F262" s="104"/>
      <c r="G262" s="53">
        <f>G261+G257</f>
        <v>639.72</v>
      </c>
      <c r="H262" s="40" t="e">
        <f>VLOOKUP(A262,'[1]SINAPI ES'!$A$7:$D$12674,4,0)</f>
        <v>#N/A</v>
      </c>
    </row>
    <row r="263" spans="1:8" ht="9.9499999999999993" customHeight="1">
      <c r="A263" s="51"/>
      <c r="B263" s="51"/>
      <c r="C263" s="105"/>
      <c r="D263" s="105"/>
      <c r="E263" s="51"/>
      <c r="F263" s="51"/>
      <c r="G263" s="51"/>
      <c r="H263" s="40" t="e">
        <f>VLOOKUP(A263,'[1]SINAPI ES'!$A$7:$D$12674,4,0)</f>
        <v>#N/A</v>
      </c>
    </row>
    <row r="264" spans="1:8" ht="20.100000000000001" customHeight="1">
      <c r="A264" s="116" t="s">
        <v>1915</v>
      </c>
      <c r="B264" s="116"/>
      <c r="C264" s="116"/>
      <c r="D264" s="116"/>
      <c r="E264" s="116"/>
      <c r="F264" s="116"/>
      <c r="G264" s="116"/>
      <c r="H264" s="40" t="e">
        <f>VLOOKUP(A264,'[1]SINAPI ES'!$A$7:$D$12674,4,0)</f>
        <v>#N/A</v>
      </c>
    </row>
    <row r="265" spans="1:8" ht="15" customHeight="1">
      <c r="A265" s="102" t="s">
        <v>1838</v>
      </c>
      <c r="B265" s="102"/>
      <c r="C265" s="46" t="s">
        <v>1839</v>
      </c>
      <c r="D265" s="46" t="s">
        <v>1840</v>
      </c>
      <c r="E265" s="46" t="s">
        <v>1841</v>
      </c>
      <c r="F265" s="46" t="s">
        <v>1842</v>
      </c>
      <c r="G265" s="46" t="s">
        <v>1843</v>
      </c>
      <c r="H265" s="40" t="e">
        <f>VLOOKUP(A265,'[1]SINAPI ES'!$A$7:$D$12674,4,0)</f>
        <v>#N/A</v>
      </c>
    </row>
    <row r="266" spans="1:8" ht="38.1" customHeight="1">
      <c r="A266" s="47">
        <v>599</v>
      </c>
      <c r="B266" s="48" t="s">
        <v>1913</v>
      </c>
      <c r="C266" s="47" t="s">
        <v>12</v>
      </c>
      <c r="D266" s="47" t="s">
        <v>15</v>
      </c>
      <c r="E266" s="49">
        <v>1</v>
      </c>
      <c r="F266" s="50">
        <f t="shared" ref="F266:F268" si="70">H266</f>
        <v>647.26</v>
      </c>
      <c r="G266" s="50">
        <f>ROUND(F266*E266,2)</f>
        <v>647.26</v>
      </c>
      <c r="H266" s="40">
        <f>VLOOKUP(A266,'[1]SINAPI ES'!$A$7:$D$12674,4,0)</f>
        <v>647.26</v>
      </c>
    </row>
    <row r="267" spans="1:8" ht="29.1" customHeight="1">
      <c r="A267" s="47">
        <v>4377</v>
      </c>
      <c r="B267" s="48" t="s">
        <v>1247</v>
      </c>
      <c r="C267" s="47" t="s">
        <v>12</v>
      </c>
      <c r="D267" s="47" t="s">
        <v>24</v>
      </c>
      <c r="E267" s="49">
        <v>17.413</v>
      </c>
      <c r="F267" s="50">
        <f t="shared" si="70"/>
        <v>0.2</v>
      </c>
      <c r="G267" s="50">
        <f>ROUND(F267*E267,2)</f>
        <v>3.48</v>
      </c>
      <c r="H267" s="40">
        <f>VLOOKUP(A267,'[1]SINAPI ES'!$A$7:$D$12674,4,0)</f>
        <v>0.2</v>
      </c>
    </row>
    <row r="268" spans="1:8" ht="15" customHeight="1">
      <c r="A268" s="47">
        <v>39961</v>
      </c>
      <c r="B268" s="48" t="s">
        <v>1888</v>
      </c>
      <c r="C268" s="47" t="s">
        <v>12</v>
      </c>
      <c r="D268" s="47" t="s">
        <v>24</v>
      </c>
      <c r="E268" s="49">
        <v>0.42399999999999999</v>
      </c>
      <c r="F268" s="50">
        <f t="shared" si="70"/>
        <v>19.11</v>
      </c>
      <c r="G268" s="50">
        <f>ROUND(F268*E268,2)</f>
        <v>8.1</v>
      </c>
      <c r="H268" s="40">
        <f>VLOOKUP(A268,'[1]SINAPI ES'!$A$7:$D$12674,4,0)</f>
        <v>19.11</v>
      </c>
    </row>
    <row r="269" spans="1:8" ht="15" customHeight="1">
      <c r="A269" s="51"/>
      <c r="B269" s="51"/>
      <c r="C269" s="51"/>
      <c r="D269" s="51"/>
      <c r="E269" s="103" t="s">
        <v>1851</v>
      </c>
      <c r="F269" s="103"/>
      <c r="G269" s="52">
        <f>SUM(G266:G268)</f>
        <v>658.84</v>
      </c>
      <c r="H269" s="40" t="e">
        <f>VLOOKUP(A269,'[1]SINAPI ES'!$A$7:$D$12674,4,0)</f>
        <v>#N/A</v>
      </c>
    </row>
    <row r="270" spans="1:8" ht="15" customHeight="1">
      <c r="A270" s="102" t="s">
        <v>1852</v>
      </c>
      <c r="B270" s="102"/>
      <c r="C270" s="46" t="s">
        <v>1839</v>
      </c>
      <c r="D270" s="46" t="s">
        <v>1840</v>
      </c>
      <c r="E270" s="46" t="s">
        <v>1841</v>
      </c>
      <c r="F270" s="46" t="s">
        <v>1842</v>
      </c>
      <c r="G270" s="46" t="s">
        <v>1843</v>
      </c>
      <c r="H270" s="40" t="e">
        <f>VLOOKUP(A270,'[1]SINAPI ES'!$A$7:$D$12674,4,0)</f>
        <v>#N/A</v>
      </c>
    </row>
    <row r="271" spans="1:8" ht="15" customHeight="1">
      <c r="A271" s="47">
        <v>88309</v>
      </c>
      <c r="B271" s="48" t="s">
        <v>1899</v>
      </c>
      <c r="C271" s="47" t="s">
        <v>12</v>
      </c>
      <c r="D271" s="47" t="s">
        <v>1854</v>
      </c>
      <c r="E271" s="49">
        <v>0.72</v>
      </c>
      <c r="F271" s="50">
        <f t="shared" ref="F271:F272" si="71">H271</f>
        <v>28.13</v>
      </c>
      <c r="G271" s="50">
        <f>ROUND(F271*E271,2)</f>
        <v>20.25</v>
      </c>
      <c r="H271" s="40">
        <f>VLOOKUP(A271,'[1]SINAPI ES'!$A$7:$D$12674,4,0)</f>
        <v>28.13</v>
      </c>
    </row>
    <row r="272" spans="1:8" ht="15" customHeight="1">
      <c r="A272" s="47">
        <v>88316</v>
      </c>
      <c r="B272" s="48" t="s">
        <v>1867</v>
      </c>
      <c r="C272" s="47" t="s">
        <v>12</v>
      </c>
      <c r="D272" s="47" t="s">
        <v>1854</v>
      </c>
      <c r="E272" s="49">
        <v>0.36</v>
      </c>
      <c r="F272" s="50">
        <f t="shared" si="71"/>
        <v>21.72</v>
      </c>
      <c r="G272" s="50">
        <f>ROUND(F272*E272,2)</f>
        <v>7.82</v>
      </c>
      <c r="H272" s="40">
        <f>VLOOKUP(A272,'[1]SINAPI ES'!$A$7:$D$12674,4,0)</f>
        <v>21.72</v>
      </c>
    </row>
    <row r="273" spans="1:8" ht="18" customHeight="1">
      <c r="A273" s="51"/>
      <c r="B273" s="51"/>
      <c r="C273" s="51"/>
      <c r="D273" s="51"/>
      <c r="E273" s="103" t="s">
        <v>1858</v>
      </c>
      <c r="F273" s="103"/>
      <c r="G273" s="52">
        <f>SUM(G271:G272)</f>
        <v>28.07</v>
      </c>
      <c r="H273" s="40" t="e">
        <f>VLOOKUP(A273,'[1]SINAPI ES'!$A$7:$D$12674,4,0)</f>
        <v>#N/A</v>
      </c>
    </row>
    <row r="274" spans="1:8" ht="15" customHeight="1">
      <c r="A274" s="51"/>
      <c r="B274" s="51"/>
      <c r="C274" s="51"/>
      <c r="D274" s="51"/>
      <c r="E274" s="104" t="s">
        <v>1861</v>
      </c>
      <c r="F274" s="104"/>
      <c r="G274" s="53">
        <f>G273+G269</f>
        <v>686.91000000000008</v>
      </c>
      <c r="H274" s="40" t="e">
        <f>VLOOKUP(A274,'[1]SINAPI ES'!$A$7:$D$12674,4,0)</f>
        <v>#N/A</v>
      </c>
    </row>
    <row r="275" spans="1:8" ht="9.9499999999999993" customHeight="1">
      <c r="A275" s="51"/>
      <c r="B275" s="51"/>
      <c r="C275" s="105"/>
      <c r="D275" s="105"/>
      <c r="E275" s="51"/>
      <c r="F275" s="51"/>
      <c r="G275" s="51"/>
      <c r="H275" s="40" t="e">
        <f>VLOOKUP(A275,'[1]SINAPI ES'!$A$7:$D$12674,4,0)</f>
        <v>#N/A</v>
      </c>
    </row>
    <row r="276" spans="1:8" ht="20.100000000000001" customHeight="1">
      <c r="A276" s="116" t="s">
        <v>1916</v>
      </c>
      <c r="B276" s="116"/>
      <c r="C276" s="116"/>
      <c r="D276" s="116"/>
      <c r="E276" s="116"/>
      <c r="F276" s="116"/>
      <c r="G276" s="116"/>
      <c r="H276" s="40" t="e">
        <f>VLOOKUP(A276,'[1]SINAPI ES'!$A$7:$D$12674,4,0)</f>
        <v>#N/A</v>
      </c>
    </row>
    <row r="277" spans="1:8" ht="15" customHeight="1">
      <c r="A277" s="102" t="s">
        <v>1838</v>
      </c>
      <c r="B277" s="102"/>
      <c r="C277" s="46" t="s">
        <v>1839</v>
      </c>
      <c r="D277" s="46" t="s">
        <v>1840</v>
      </c>
      <c r="E277" s="46" t="s">
        <v>1841</v>
      </c>
      <c r="F277" s="46" t="s">
        <v>1842</v>
      </c>
      <c r="G277" s="46" t="s">
        <v>1843</v>
      </c>
      <c r="H277" s="40" t="e">
        <f>VLOOKUP(A277,'[1]SINAPI ES'!$A$7:$D$12674,4,0)</f>
        <v>#N/A</v>
      </c>
    </row>
    <row r="278" spans="1:8" ht="29.1" customHeight="1">
      <c r="A278" s="47">
        <v>34381</v>
      </c>
      <c r="B278" s="55" t="s">
        <v>1910</v>
      </c>
      <c r="C278" s="47" t="s">
        <v>12</v>
      </c>
      <c r="D278" s="47" t="s">
        <v>24</v>
      </c>
      <c r="E278" s="49">
        <v>2.0832999999999999</v>
      </c>
      <c r="F278" s="50">
        <f t="shared" ref="F278:F280" si="72">H278</f>
        <v>261.35000000000002</v>
      </c>
      <c r="G278" s="50">
        <f t="shared" ref="G278:G280" si="73">ROUND(F278*E278,2)</f>
        <v>544.47</v>
      </c>
      <c r="H278" s="40">
        <f>VLOOKUP(A278,'[1]SINAPI ES'!$A$7:$D$12674,4,0)</f>
        <v>261.35000000000002</v>
      </c>
    </row>
    <row r="279" spans="1:8" ht="29.1" customHeight="1">
      <c r="A279" s="47">
        <v>4377</v>
      </c>
      <c r="B279" s="48" t="s">
        <v>1247</v>
      </c>
      <c r="C279" s="47" t="s">
        <v>12</v>
      </c>
      <c r="D279" s="47" t="s">
        <v>24</v>
      </c>
      <c r="E279" s="49">
        <v>24.4</v>
      </c>
      <c r="F279" s="50">
        <f t="shared" si="72"/>
        <v>0.2</v>
      </c>
      <c r="G279" s="50">
        <f t="shared" si="73"/>
        <v>4.88</v>
      </c>
      <c r="H279" s="40">
        <f>VLOOKUP(A279,'[1]SINAPI ES'!$A$7:$D$12674,4,0)</f>
        <v>0.2</v>
      </c>
    </row>
    <row r="280" spans="1:8" ht="15" customHeight="1">
      <c r="A280" s="47">
        <v>39961</v>
      </c>
      <c r="B280" s="48" t="s">
        <v>1888</v>
      </c>
      <c r="C280" s="47" t="s">
        <v>12</v>
      </c>
      <c r="D280" s="47" t="s">
        <v>24</v>
      </c>
      <c r="E280" s="49">
        <v>1.2466999999999999</v>
      </c>
      <c r="F280" s="50">
        <f t="shared" si="72"/>
        <v>19.11</v>
      </c>
      <c r="G280" s="50">
        <f t="shared" si="73"/>
        <v>23.82</v>
      </c>
      <c r="H280" s="40">
        <f>VLOOKUP(A280,'[1]SINAPI ES'!$A$7:$D$12674,4,0)</f>
        <v>19.11</v>
      </c>
    </row>
    <row r="281" spans="1:8" ht="15" customHeight="1">
      <c r="A281" s="51"/>
      <c r="B281" s="51"/>
      <c r="C281" s="51"/>
      <c r="D281" s="51"/>
      <c r="E281" s="103" t="s">
        <v>1851</v>
      </c>
      <c r="F281" s="103"/>
      <c r="G281" s="52">
        <f>SUM(G278:G280)</f>
        <v>573.17000000000007</v>
      </c>
      <c r="H281" s="40" t="e">
        <f>VLOOKUP(A281,'[1]SINAPI ES'!$A$7:$D$12674,4,0)</f>
        <v>#N/A</v>
      </c>
    </row>
    <row r="282" spans="1:8" ht="15" customHeight="1">
      <c r="A282" s="102" t="s">
        <v>1852</v>
      </c>
      <c r="B282" s="102"/>
      <c r="C282" s="46" t="s">
        <v>1839</v>
      </c>
      <c r="D282" s="46" t="s">
        <v>1840</v>
      </c>
      <c r="E282" s="46" t="s">
        <v>1841</v>
      </c>
      <c r="F282" s="46" t="s">
        <v>1842</v>
      </c>
      <c r="G282" s="46" t="s">
        <v>1843</v>
      </c>
      <c r="H282" s="40" t="e">
        <f>VLOOKUP(A282,'[1]SINAPI ES'!$A$7:$D$12674,4,0)</f>
        <v>#N/A</v>
      </c>
    </row>
    <row r="283" spans="1:8" ht="15" customHeight="1">
      <c r="A283" s="47">
        <v>88309</v>
      </c>
      <c r="B283" s="48" t="s">
        <v>1899</v>
      </c>
      <c r="C283" s="47" t="s">
        <v>12</v>
      </c>
      <c r="D283" s="47" t="s">
        <v>1854</v>
      </c>
      <c r="E283" s="49">
        <v>1.7070000000000001</v>
      </c>
      <c r="F283" s="50">
        <f t="shared" ref="F283:F284" si="74">H283</f>
        <v>28.13</v>
      </c>
      <c r="G283" s="50">
        <f>ROUND(F283*E283,2)</f>
        <v>48.02</v>
      </c>
      <c r="H283" s="40">
        <f>VLOOKUP(A283,'[1]SINAPI ES'!$A$7:$D$12674,4,0)</f>
        <v>28.13</v>
      </c>
    </row>
    <row r="284" spans="1:8" ht="15" customHeight="1">
      <c r="A284" s="47">
        <v>88316</v>
      </c>
      <c r="B284" s="48" t="s">
        <v>1867</v>
      </c>
      <c r="C284" s="47" t="s">
        <v>12</v>
      </c>
      <c r="D284" s="47" t="s">
        <v>1854</v>
      </c>
      <c r="E284" s="49">
        <v>0.85299999999999998</v>
      </c>
      <c r="F284" s="50">
        <f t="shared" si="74"/>
        <v>21.72</v>
      </c>
      <c r="G284" s="50">
        <f>ROUND(F284*E284,2)</f>
        <v>18.53</v>
      </c>
      <c r="H284" s="40">
        <f>VLOOKUP(A284,'[1]SINAPI ES'!$A$7:$D$12674,4,0)</f>
        <v>21.72</v>
      </c>
    </row>
    <row r="285" spans="1:8" ht="18" customHeight="1">
      <c r="A285" s="51"/>
      <c r="B285" s="51"/>
      <c r="C285" s="51"/>
      <c r="D285" s="51"/>
      <c r="E285" s="103" t="s">
        <v>1858</v>
      </c>
      <c r="F285" s="103"/>
      <c r="G285" s="52">
        <f>SUM(G283:G284)</f>
        <v>66.550000000000011</v>
      </c>
      <c r="H285" s="40" t="e">
        <f>VLOOKUP(A285,'[1]SINAPI ES'!$A$7:$D$12674,4,0)</f>
        <v>#N/A</v>
      </c>
    </row>
    <row r="286" spans="1:8" ht="15" customHeight="1">
      <c r="A286" s="51"/>
      <c r="B286" s="51"/>
      <c r="C286" s="51"/>
      <c r="D286" s="51"/>
      <c r="E286" s="104" t="s">
        <v>1861</v>
      </c>
      <c r="F286" s="104"/>
      <c r="G286" s="53">
        <f>G285+G281</f>
        <v>639.72</v>
      </c>
      <c r="H286" s="40" t="e">
        <f>VLOOKUP(A286,'[1]SINAPI ES'!$A$7:$D$12674,4,0)</f>
        <v>#N/A</v>
      </c>
    </row>
    <row r="287" spans="1:8" ht="9.9499999999999993" customHeight="1">
      <c r="A287" s="51"/>
      <c r="B287" s="51"/>
      <c r="C287" s="105"/>
      <c r="D287" s="105"/>
      <c r="E287" s="51"/>
      <c r="F287" s="51"/>
      <c r="G287" s="51"/>
      <c r="H287" s="40" t="e">
        <f>VLOOKUP(A287,'[1]SINAPI ES'!$A$7:$D$12674,4,0)</f>
        <v>#N/A</v>
      </c>
    </row>
    <row r="288" spans="1:8" ht="20.100000000000001" customHeight="1">
      <c r="A288" s="116" t="s">
        <v>1917</v>
      </c>
      <c r="B288" s="116"/>
      <c r="C288" s="116"/>
      <c r="D288" s="116"/>
      <c r="E288" s="116"/>
      <c r="F288" s="116"/>
      <c r="G288" s="116"/>
      <c r="H288" s="40" t="e">
        <f>VLOOKUP(A288,'[1]SINAPI ES'!$A$7:$D$12674,4,0)</f>
        <v>#N/A</v>
      </c>
    </row>
    <row r="289" spans="1:8" ht="15" customHeight="1">
      <c r="A289" s="102" t="s">
        <v>1838</v>
      </c>
      <c r="B289" s="102"/>
      <c r="C289" s="46" t="s">
        <v>1839</v>
      </c>
      <c r="D289" s="46" t="s">
        <v>1840</v>
      </c>
      <c r="E289" s="46" t="s">
        <v>1841</v>
      </c>
      <c r="F289" s="46" t="s">
        <v>1842</v>
      </c>
      <c r="G289" s="46" t="s">
        <v>1843</v>
      </c>
      <c r="H289" s="40" t="e">
        <f>VLOOKUP(A289,'[1]SINAPI ES'!$A$7:$D$12674,4,0)</f>
        <v>#N/A</v>
      </c>
    </row>
    <row r="290" spans="1:8" ht="29.1" customHeight="1">
      <c r="A290" s="47">
        <v>34381</v>
      </c>
      <c r="B290" s="48" t="s">
        <v>1910</v>
      </c>
      <c r="C290" s="47" t="s">
        <v>12</v>
      </c>
      <c r="D290" s="47" t="s">
        <v>24</v>
      </c>
      <c r="E290" s="49">
        <v>2.0832999999999999</v>
      </c>
      <c r="F290" s="50">
        <f t="shared" ref="F290:F292" si="75">H290</f>
        <v>261.35000000000002</v>
      </c>
      <c r="G290" s="50">
        <f t="shared" ref="G290:G292" si="76">ROUND(F290*E290,2)</f>
        <v>544.47</v>
      </c>
      <c r="H290" s="40">
        <f>VLOOKUP(A290,'[1]SINAPI ES'!$A$7:$D$12674,4,0)</f>
        <v>261.35000000000002</v>
      </c>
    </row>
    <row r="291" spans="1:8" ht="29.1" customHeight="1">
      <c r="A291" s="47">
        <v>4377</v>
      </c>
      <c r="B291" s="48" t="s">
        <v>1247</v>
      </c>
      <c r="C291" s="47" t="s">
        <v>12</v>
      </c>
      <c r="D291" s="47" t="s">
        <v>24</v>
      </c>
      <c r="E291" s="49">
        <v>24.4</v>
      </c>
      <c r="F291" s="50">
        <f t="shared" si="75"/>
        <v>0.2</v>
      </c>
      <c r="G291" s="50">
        <f t="shared" si="76"/>
        <v>4.88</v>
      </c>
      <c r="H291" s="40">
        <f>VLOOKUP(A291,'[1]SINAPI ES'!$A$7:$D$12674,4,0)</f>
        <v>0.2</v>
      </c>
    </row>
    <row r="292" spans="1:8" ht="15" customHeight="1">
      <c r="A292" s="47">
        <v>39961</v>
      </c>
      <c r="B292" s="48" t="s">
        <v>1888</v>
      </c>
      <c r="C292" s="47" t="s">
        <v>12</v>
      </c>
      <c r="D292" s="47" t="s">
        <v>24</v>
      </c>
      <c r="E292" s="49">
        <v>1.2466999999999999</v>
      </c>
      <c r="F292" s="50">
        <f t="shared" si="75"/>
        <v>19.11</v>
      </c>
      <c r="G292" s="50">
        <f t="shared" si="76"/>
        <v>23.82</v>
      </c>
      <c r="H292" s="40">
        <f>VLOOKUP(A292,'[1]SINAPI ES'!$A$7:$D$12674,4,0)</f>
        <v>19.11</v>
      </c>
    </row>
    <row r="293" spans="1:8" ht="15" customHeight="1">
      <c r="A293" s="51"/>
      <c r="B293" s="51"/>
      <c r="C293" s="51"/>
      <c r="D293" s="51"/>
      <c r="E293" s="103" t="s">
        <v>1851</v>
      </c>
      <c r="F293" s="103"/>
      <c r="G293" s="52">
        <f>SUM(G290:G292)</f>
        <v>573.17000000000007</v>
      </c>
      <c r="H293" s="40" t="e">
        <f>VLOOKUP(A293,'[1]SINAPI ES'!$A$7:$D$12674,4,0)</f>
        <v>#N/A</v>
      </c>
    </row>
    <row r="294" spans="1:8" ht="15" customHeight="1">
      <c r="A294" s="102" t="s">
        <v>1852</v>
      </c>
      <c r="B294" s="102"/>
      <c r="C294" s="46" t="s">
        <v>1839</v>
      </c>
      <c r="D294" s="46" t="s">
        <v>1840</v>
      </c>
      <c r="E294" s="46" t="s">
        <v>1841</v>
      </c>
      <c r="F294" s="46" t="s">
        <v>1842</v>
      </c>
      <c r="G294" s="46" t="s">
        <v>1843</v>
      </c>
      <c r="H294" s="40" t="e">
        <f>VLOOKUP(A294,'[1]SINAPI ES'!$A$7:$D$12674,4,0)</f>
        <v>#N/A</v>
      </c>
    </row>
    <row r="295" spans="1:8" ht="15" customHeight="1">
      <c r="A295" s="47">
        <v>88309</v>
      </c>
      <c r="B295" s="48" t="s">
        <v>1899</v>
      </c>
      <c r="C295" s="47" t="s">
        <v>12</v>
      </c>
      <c r="D295" s="47" t="s">
        <v>1854</v>
      </c>
      <c r="E295" s="49">
        <v>1.7070000000000001</v>
      </c>
      <c r="F295" s="50">
        <f t="shared" ref="F295:F296" si="77">H295</f>
        <v>28.13</v>
      </c>
      <c r="G295" s="50">
        <f>ROUND(F295*E295,2)</f>
        <v>48.02</v>
      </c>
      <c r="H295" s="40">
        <f>VLOOKUP(A295,'[1]SINAPI ES'!$A$7:$D$12674,4,0)</f>
        <v>28.13</v>
      </c>
    </row>
    <row r="296" spans="1:8" ht="15" customHeight="1">
      <c r="A296" s="47">
        <v>88316</v>
      </c>
      <c r="B296" s="48" t="s">
        <v>1867</v>
      </c>
      <c r="C296" s="47" t="s">
        <v>12</v>
      </c>
      <c r="D296" s="47" t="s">
        <v>1854</v>
      </c>
      <c r="E296" s="49">
        <v>0.85299999999999998</v>
      </c>
      <c r="F296" s="50">
        <f t="shared" si="77"/>
        <v>21.72</v>
      </c>
      <c r="G296" s="50">
        <f>ROUND(F296*E296,2)</f>
        <v>18.53</v>
      </c>
      <c r="H296" s="40">
        <f>VLOOKUP(A296,'[1]SINAPI ES'!$A$7:$D$12674,4,0)</f>
        <v>21.72</v>
      </c>
    </row>
    <row r="297" spans="1:8" ht="18" customHeight="1">
      <c r="A297" s="51"/>
      <c r="B297" s="51"/>
      <c r="C297" s="51"/>
      <c r="D297" s="51"/>
      <c r="E297" s="103" t="s">
        <v>1858</v>
      </c>
      <c r="F297" s="103"/>
      <c r="G297" s="52">
        <f>SUM(G295:G296)</f>
        <v>66.550000000000011</v>
      </c>
      <c r="H297" s="40" t="e">
        <f>VLOOKUP(A297,'[1]SINAPI ES'!$A$7:$D$12674,4,0)</f>
        <v>#N/A</v>
      </c>
    </row>
    <row r="298" spans="1:8" ht="15" customHeight="1">
      <c r="A298" s="51"/>
      <c r="B298" s="51"/>
      <c r="C298" s="51"/>
      <c r="D298" s="51"/>
      <c r="E298" s="104" t="s">
        <v>1861</v>
      </c>
      <c r="F298" s="104"/>
      <c r="G298" s="53">
        <f>G297+G293</f>
        <v>639.72</v>
      </c>
      <c r="H298" s="40" t="e">
        <f>VLOOKUP(A298,'[1]SINAPI ES'!$A$7:$D$12674,4,0)</f>
        <v>#N/A</v>
      </c>
    </row>
    <row r="299" spans="1:8" ht="9.9499999999999993" customHeight="1">
      <c r="A299" s="51"/>
      <c r="B299" s="51"/>
      <c r="C299" s="105"/>
      <c r="D299" s="105"/>
      <c r="E299" s="51"/>
      <c r="F299" s="51"/>
      <c r="G299" s="51"/>
      <c r="H299" s="40" t="e">
        <f>VLOOKUP(A299,'[1]SINAPI ES'!$A$7:$D$12674,4,0)</f>
        <v>#N/A</v>
      </c>
    </row>
    <row r="300" spans="1:8" ht="20.100000000000001" customHeight="1">
      <c r="A300" s="116" t="s">
        <v>1918</v>
      </c>
      <c r="B300" s="116"/>
      <c r="C300" s="116"/>
      <c r="D300" s="116"/>
      <c r="E300" s="116"/>
      <c r="F300" s="116"/>
      <c r="G300" s="116"/>
      <c r="H300" s="40" t="e">
        <f>VLOOKUP(A300,'[1]SINAPI ES'!$A$7:$D$12674,4,0)</f>
        <v>#N/A</v>
      </c>
    </row>
    <row r="301" spans="1:8" ht="15" customHeight="1">
      <c r="A301" s="102" t="s">
        <v>1838</v>
      </c>
      <c r="B301" s="102"/>
      <c r="C301" s="46" t="s">
        <v>1839</v>
      </c>
      <c r="D301" s="46" t="s">
        <v>1840</v>
      </c>
      <c r="E301" s="46" t="s">
        <v>1841</v>
      </c>
      <c r="F301" s="46" t="s">
        <v>1842</v>
      </c>
      <c r="G301" s="46" t="s">
        <v>1843</v>
      </c>
      <c r="H301" s="40" t="e">
        <f>VLOOKUP(A301,'[1]SINAPI ES'!$A$7:$D$12674,4,0)</f>
        <v>#N/A</v>
      </c>
    </row>
    <row r="302" spans="1:8" ht="29.1" customHeight="1">
      <c r="A302" s="47">
        <v>34381</v>
      </c>
      <c r="B302" s="48" t="s">
        <v>1910</v>
      </c>
      <c r="C302" s="47" t="s">
        <v>12</v>
      </c>
      <c r="D302" s="47" t="s">
        <v>24</v>
      </c>
      <c r="E302" s="49">
        <v>2.0832999999999999</v>
      </c>
      <c r="F302" s="50">
        <f t="shared" ref="F302:F304" si="78">H302</f>
        <v>261.35000000000002</v>
      </c>
      <c r="G302" s="50">
        <f t="shared" ref="G302:G304" si="79">ROUND(F302*E302,2)</f>
        <v>544.47</v>
      </c>
      <c r="H302" s="40">
        <f>VLOOKUP(A302,'[1]SINAPI ES'!$A$7:$D$12674,4,0)</f>
        <v>261.35000000000002</v>
      </c>
    </row>
    <row r="303" spans="1:8" ht="29.1" customHeight="1">
      <c r="A303" s="47">
        <v>4377</v>
      </c>
      <c r="B303" s="48" t="s">
        <v>1247</v>
      </c>
      <c r="C303" s="47" t="s">
        <v>12</v>
      </c>
      <c r="D303" s="47" t="s">
        <v>24</v>
      </c>
      <c r="E303" s="49">
        <v>24.4</v>
      </c>
      <c r="F303" s="50">
        <f t="shared" si="78"/>
        <v>0.2</v>
      </c>
      <c r="G303" s="50">
        <f t="shared" si="79"/>
        <v>4.88</v>
      </c>
      <c r="H303" s="40">
        <f>VLOOKUP(A303,'[1]SINAPI ES'!$A$7:$D$12674,4,0)</f>
        <v>0.2</v>
      </c>
    </row>
    <row r="304" spans="1:8" ht="15" customHeight="1">
      <c r="A304" s="47">
        <v>39961</v>
      </c>
      <c r="B304" s="48" t="s">
        <v>1888</v>
      </c>
      <c r="C304" s="47" t="s">
        <v>12</v>
      </c>
      <c r="D304" s="47" t="s">
        <v>24</v>
      </c>
      <c r="E304" s="49">
        <v>1.2466999999999999</v>
      </c>
      <c r="F304" s="50">
        <f t="shared" si="78"/>
        <v>19.11</v>
      </c>
      <c r="G304" s="50">
        <f t="shared" si="79"/>
        <v>23.82</v>
      </c>
      <c r="H304" s="40">
        <f>VLOOKUP(A304,'[1]SINAPI ES'!$A$7:$D$12674,4,0)</f>
        <v>19.11</v>
      </c>
    </row>
    <row r="305" spans="1:8" ht="15" customHeight="1">
      <c r="A305" s="51"/>
      <c r="B305" s="51"/>
      <c r="C305" s="51"/>
      <c r="D305" s="51"/>
      <c r="E305" s="103" t="s">
        <v>1851</v>
      </c>
      <c r="F305" s="103"/>
      <c r="G305" s="52">
        <f>SUM(G302:G304)</f>
        <v>573.17000000000007</v>
      </c>
      <c r="H305" s="40" t="e">
        <f>VLOOKUP(A305,'[1]SINAPI ES'!$A$7:$D$12674,4,0)</f>
        <v>#N/A</v>
      </c>
    </row>
    <row r="306" spans="1:8" ht="15" customHeight="1">
      <c r="A306" s="102" t="s">
        <v>1852</v>
      </c>
      <c r="B306" s="102"/>
      <c r="C306" s="46" t="s">
        <v>1839</v>
      </c>
      <c r="D306" s="46" t="s">
        <v>1840</v>
      </c>
      <c r="E306" s="46" t="s">
        <v>1841</v>
      </c>
      <c r="F306" s="46" t="s">
        <v>1842</v>
      </c>
      <c r="G306" s="46" t="s">
        <v>1843</v>
      </c>
      <c r="H306" s="40" t="e">
        <f>VLOOKUP(A306,'[1]SINAPI ES'!$A$7:$D$12674,4,0)</f>
        <v>#N/A</v>
      </c>
    </row>
    <row r="307" spans="1:8" ht="15" customHeight="1">
      <c r="A307" s="47">
        <v>88309</v>
      </c>
      <c r="B307" s="48" t="s">
        <v>1899</v>
      </c>
      <c r="C307" s="47" t="s">
        <v>12</v>
      </c>
      <c r="D307" s="47" t="s">
        <v>1854</v>
      </c>
      <c r="E307" s="49">
        <v>1.7070000000000001</v>
      </c>
      <c r="F307" s="50">
        <f t="shared" ref="F307:F308" si="80">H307</f>
        <v>28.13</v>
      </c>
      <c r="G307" s="50">
        <f>ROUND(F307*E307,2)</f>
        <v>48.02</v>
      </c>
      <c r="H307" s="40">
        <f>VLOOKUP(A307,'[1]SINAPI ES'!$A$7:$D$12674,4,0)</f>
        <v>28.13</v>
      </c>
    </row>
    <row r="308" spans="1:8" ht="15" customHeight="1">
      <c r="A308" s="47">
        <v>88316</v>
      </c>
      <c r="B308" s="48" t="s">
        <v>1867</v>
      </c>
      <c r="C308" s="47" t="s">
        <v>12</v>
      </c>
      <c r="D308" s="47" t="s">
        <v>1854</v>
      </c>
      <c r="E308" s="49">
        <v>0.85299999999999998</v>
      </c>
      <c r="F308" s="50">
        <f t="shared" si="80"/>
        <v>21.72</v>
      </c>
      <c r="G308" s="50">
        <f>ROUND(F308*E308,2)</f>
        <v>18.53</v>
      </c>
      <c r="H308" s="40">
        <f>VLOOKUP(A308,'[1]SINAPI ES'!$A$7:$D$12674,4,0)</f>
        <v>21.72</v>
      </c>
    </row>
    <row r="309" spans="1:8" ht="18" customHeight="1">
      <c r="A309" s="51"/>
      <c r="B309" s="51"/>
      <c r="C309" s="51"/>
      <c r="D309" s="51"/>
      <c r="E309" s="103" t="s">
        <v>1858</v>
      </c>
      <c r="F309" s="103"/>
      <c r="G309" s="52">
        <f>SUM(G307:G308)</f>
        <v>66.550000000000011</v>
      </c>
      <c r="H309" s="40" t="e">
        <f>VLOOKUP(A309,'[1]SINAPI ES'!$A$7:$D$12674,4,0)</f>
        <v>#N/A</v>
      </c>
    </row>
    <row r="310" spans="1:8" ht="15" customHeight="1">
      <c r="A310" s="51"/>
      <c r="B310" s="51"/>
      <c r="C310" s="51"/>
      <c r="D310" s="51"/>
      <c r="E310" s="104" t="s">
        <v>1861</v>
      </c>
      <c r="F310" s="104"/>
      <c r="G310" s="53">
        <f>G309+G305</f>
        <v>639.72</v>
      </c>
      <c r="H310" s="40" t="e">
        <f>VLOOKUP(A310,'[1]SINAPI ES'!$A$7:$D$12674,4,0)</f>
        <v>#N/A</v>
      </c>
    </row>
    <row r="311" spans="1:8" ht="9.9499999999999993" customHeight="1">
      <c r="A311" s="51"/>
      <c r="B311" s="51"/>
      <c r="C311" s="105"/>
      <c r="D311" s="105"/>
      <c r="E311" s="51"/>
      <c r="F311" s="51"/>
      <c r="G311" s="51"/>
      <c r="H311" s="40" t="e">
        <f>VLOOKUP(A311,'[1]SINAPI ES'!$A$7:$D$12674,4,0)</f>
        <v>#N/A</v>
      </c>
    </row>
    <row r="312" spans="1:8" ht="20.100000000000001" customHeight="1">
      <c r="A312" s="116" t="s">
        <v>1919</v>
      </c>
      <c r="B312" s="116"/>
      <c r="C312" s="116"/>
      <c r="D312" s="116"/>
      <c r="E312" s="116"/>
      <c r="F312" s="116"/>
      <c r="G312" s="116"/>
      <c r="H312" s="40" t="e">
        <f>VLOOKUP(A312,'[1]SINAPI ES'!$A$7:$D$12674,4,0)</f>
        <v>#N/A</v>
      </c>
    </row>
    <row r="313" spans="1:8" ht="15" customHeight="1">
      <c r="A313" s="102" t="s">
        <v>1838</v>
      </c>
      <c r="B313" s="102"/>
      <c r="C313" s="46" t="s">
        <v>1839</v>
      </c>
      <c r="D313" s="46" t="s">
        <v>1840</v>
      </c>
      <c r="E313" s="46" t="s">
        <v>1841</v>
      </c>
      <c r="F313" s="46" t="s">
        <v>1842</v>
      </c>
      <c r="G313" s="46" t="s">
        <v>1843</v>
      </c>
      <c r="H313" s="40" t="e">
        <f>VLOOKUP(A313,'[1]SINAPI ES'!$A$7:$D$12674,4,0)</f>
        <v>#N/A</v>
      </c>
    </row>
    <row r="314" spans="1:8" ht="29.1" customHeight="1">
      <c r="A314" s="47">
        <v>34381</v>
      </c>
      <c r="B314" s="48" t="s">
        <v>1910</v>
      </c>
      <c r="C314" s="47" t="s">
        <v>12</v>
      </c>
      <c r="D314" s="47" t="s">
        <v>24</v>
      </c>
      <c r="E314" s="49">
        <v>2.0832999999999999</v>
      </c>
      <c r="F314" s="50">
        <f t="shared" ref="F314:F316" si="81">H314</f>
        <v>261.35000000000002</v>
      </c>
      <c r="G314" s="50">
        <f t="shared" ref="G314:G316" si="82">ROUND(F314*E314,2)</f>
        <v>544.47</v>
      </c>
      <c r="H314" s="40">
        <f>VLOOKUP(A314,'[1]SINAPI ES'!$A$7:$D$12674,4,0)</f>
        <v>261.35000000000002</v>
      </c>
    </row>
    <row r="315" spans="1:8" ht="29.1" customHeight="1">
      <c r="A315" s="47">
        <v>4377</v>
      </c>
      <c r="B315" s="48" t="s">
        <v>1247</v>
      </c>
      <c r="C315" s="47" t="s">
        <v>12</v>
      </c>
      <c r="D315" s="47" t="s">
        <v>24</v>
      </c>
      <c r="E315" s="49">
        <v>24.4</v>
      </c>
      <c r="F315" s="50">
        <f t="shared" si="81"/>
        <v>0.2</v>
      </c>
      <c r="G315" s="50">
        <f t="shared" si="82"/>
        <v>4.88</v>
      </c>
      <c r="H315" s="40">
        <f>VLOOKUP(A315,'[1]SINAPI ES'!$A$7:$D$12674,4,0)</f>
        <v>0.2</v>
      </c>
    </row>
    <row r="316" spans="1:8" ht="15" customHeight="1">
      <c r="A316" s="47">
        <v>39961</v>
      </c>
      <c r="B316" s="48" t="s">
        <v>1888</v>
      </c>
      <c r="C316" s="47" t="s">
        <v>12</v>
      </c>
      <c r="D316" s="47" t="s">
        <v>24</v>
      </c>
      <c r="E316" s="49">
        <v>1.2466999999999999</v>
      </c>
      <c r="F316" s="50">
        <f t="shared" si="81"/>
        <v>19.11</v>
      </c>
      <c r="G316" s="50">
        <f t="shared" si="82"/>
        <v>23.82</v>
      </c>
      <c r="H316" s="40">
        <f>VLOOKUP(A316,'[1]SINAPI ES'!$A$7:$D$12674,4,0)</f>
        <v>19.11</v>
      </c>
    </row>
    <row r="317" spans="1:8" ht="15" customHeight="1">
      <c r="A317" s="51"/>
      <c r="B317" s="51"/>
      <c r="C317" s="51"/>
      <c r="D317" s="51"/>
      <c r="E317" s="103" t="s">
        <v>1851</v>
      </c>
      <c r="F317" s="103"/>
      <c r="G317" s="52">
        <f>SUM(G314:G316)</f>
        <v>573.17000000000007</v>
      </c>
      <c r="H317" s="40" t="e">
        <f>VLOOKUP(A317,'[1]SINAPI ES'!$A$7:$D$12674,4,0)</f>
        <v>#N/A</v>
      </c>
    </row>
    <row r="318" spans="1:8" ht="15" customHeight="1">
      <c r="A318" s="102" t="s">
        <v>1852</v>
      </c>
      <c r="B318" s="102"/>
      <c r="C318" s="46" t="s">
        <v>1839</v>
      </c>
      <c r="D318" s="46" t="s">
        <v>1840</v>
      </c>
      <c r="E318" s="46" t="s">
        <v>1841</v>
      </c>
      <c r="F318" s="46" t="s">
        <v>1842</v>
      </c>
      <c r="G318" s="46" t="s">
        <v>1843</v>
      </c>
      <c r="H318" s="40" t="e">
        <f>VLOOKUP(A318,'[1]SINAPI ES'!$A$7:$D$12674,4,0)</f>
        <v>#N/A</v>
      </c>
    </row>
    <row r="319" spans="1:8" ht="15" customHeight="1">
      <c r="A319" s="47">
        <v>88309</v>
      </c>
      <c r="B319" s="48" t="s">
        <v>1899</v>
      </c>
      <c r="C319" s="47" t="s">
        <v>12</v>
      </c>
      <c r="D319" s="47" t="s">
        <v>1854</v>
      </c>
      <c r="E319" s="49">
        <v>1.7070000000000001</v>
      </c>
      <c r="F319" s="50">
        <f t="shared" ref="F319:F320" si="83">H319</f>
        <v>28.13</v>
      </c>
      <c r="G319" s="50">
        <f>ROUND(F319*E319,2)</f>
        <v>48.02</v>
      </c>
      <c r="H319" s="40">
        <f>VLOOKUP(A319,'[1]SINAPI ES'!$A$7:$D$12674,4,0)</f>
        <v>28.13</v>
      </c>
    </row>
    <row r="320" spans="1:8" ht="15" customHeight="1">
      <c r="A320" s="47">
        <v>88316</v>
      </c>
      <c r="B320" s="48" t="s">
        <v>1867</v>
      </c>
      <c r="C320" s="47" t="s">
        <v>12</v>
      </c>
      <c r="D320" s="47" t="s">
        <v>1854</v>
      </c>
      <c r="E320" s="49">
        <v>0.85299999999999998</v>
      </c>
      <c r="F320" s="50">
        <f t="shared" si="83"/>
        <v>21.72</v>
      </c>
      <c r="G320" s="50">
        <f>ROUND(F320*E320,2)</f>
        <v>18.53</v>
      </c>
      <c r="H320" s="40">
        <f>VLOOKUP(A320,'[1]SINAPI ES'!$A$7:$D$12674,4,0)</f>
        <v>21.72</v>
      </c>
    </row>
    <row r="321" spans="1:8" ht="18" customHeight="1">
      <c r="A321" s="51"/>
      <c r="B321" s="51"/>
      <c r="C321" s="51"/>
      <c r="D321" s="51"/>
      <c r="E321" s="103" t="s">
        <v>1858</v>
      </c>
      <c r="F321" s="103"/>
      <c r="G321" s="52">
        <f>SUM(G319:G320)</f>
        <v>66.550000000000011</v>
      </c>
      <c r="H321" s="40" t="e">
        <f>VLOOKUP(A321,'[1]SINAPI ES'!$A$7:$D$12674,4,0)</f>
        <v>#N/A</v>
      </c>
    </row>
    <row r="322" spans="1:8" ht="15" customHeight="1">
      <c r="A322" s="51"/>
      <c r="B322" s="51"/>
      <c r="C322" s="51"/>
      <c r="D322" s="51"/>
      <c r="E322" s="104" t="s">
        <v>1861</v>
      </c>
      <c r="F322" s="104"/>
      <c r="G322" s="53">
        <f>G321+G317</f>
        <v>639.72</v>
      </c>
      <c r="H322" s="40" t="e">
        <f>VLOOKUP(A322,'[1]SINAPI ES'!$A$7:$D$12674,4,0)</f>
        <v>#N/A</v>
      </c>
    </row>
    <row r="323" spans="1:8" ht="9.9499999999999993" customHeight="1">
      <c r="A323" s="51"/>
      <c r="B323" s="51"/>
      <c r="C323" s="105"/>
      <c r="D323" s="105"/>
      <c r="E323" s="51"/>
      <c r="F323" s="51"/>
      <c r="G323" s="51"/>
      <c r="H323" s="40" t="e">
        <f>VLOOKUP(A323,'[1]SINAPI ES'!$A$7:$D$12674,4,0)</f>
        <v>#N/A</v>
      </c>
    </row>
    <row r="324" spans="1:8" ht="20.100000000000001" customHeight="1">
      <c r="A324" s="116" t="s">
        <v>1920</v>
      </c>
      <c r="B324" s="116"/>
      <c r="C324" s="116"/>
      <c r="D324" s="116"/>
      <c r="E324" s="116"/>
      <c r="F324" s="116"/>
      <c r="G324" s="116"/>
      <c r="H324" s="40" t="e">
        <f>VLOOKUP(A324,'[1]SINAPI ES'!$A$7:$D$12674,4,0)</f>
        <v>#N/A</v>
      </c>
    </row>
    <row r="325" spans="1:8" ht="15" customHeight="1">
      <c r="A325" s="102" t="s">
        <v>1838</v>
      </c>
      <c r="B325" s="102"/>
      <c r="C325" s="46" t="s">
        <v>1839</v>
      </c>
      <c r="D325" s="46" t="s">
        <v>1840</v>
      </c>
      <c r="E325" s="46" t="s">
        <v>1841</v>
      </c>
      <c r="F325" s="46" t="s">
        <v>1842</v>
      </c>
      <c r="G325" s="46" t="s">
        <v>1843</v>
      </c>
      <c r="H325" s="40" t="e">
        <f>VLOOKUP(A325,'[1]SINAPI ES'!$A$7:$D$12674,4,0)</f>
        <v>#N/A</v>
      </c>
    </row>
    <row r="326" spans="1:8" ht="29.1" customHeight="1">
      <c r="A326" s="47">
        <v>34381</v>
      </c>
      <c r="B326" s="48" t="s">
        <v>1910</v>
      </c>
      <c r="C326" s="47" t="s">
        <v>12</v>
      </c>
      <c r="D326" s="47" t="s">
        <v>24</v>
      </c>
      <c r="E326" s="49">
        <v>2.0832999999999999</v>
      </c>
      <c r="F326" s="50">
        <f t="shared" ref="F326:F328" si="84">H326</f>
        <v>261.35000000000002</v>
      </c>
      <c r="G326" s="50">
        <f t="shared" ref="G326:G328" si="85">ROUND(F326*E326,2)</f>
        <v>544.47</v>
      </c>
      <c r="H326" s="40">
        <f>VLOOKUP(A326,'[1]SINAPI ES'!$A$7:$D$12674,4,0)</f>
        <v>261.35000000000002</v>
      </c>
    </row>
    <row r="327" spans="1:8" ht="29.1" customHeight="1">
      <c r="A327" s="47">
        <v>4377</v>
      </c>
      <c r="B327" s="48" t="s">
        <v>1247</v>
      </c>
      <c r="C327" s="47" t="s">
        <v>12</v>
      </c>
      <c r="D327" s="47" t="s">
        <v>24</v>
      </c>
      <c r="E327" s="49">
        <v>24.4</v>
      </c>
      <c r="F327" s="50">
        <f t="shared" si="84"/>
        <v>0.2</v>
      </c>
      <c r="G327" s="50">
        <f t="shared" si="85"/>
        <v>4.88</v>
      </c>
      <c r="H327" s="40">
        <f>VLOOKUP(A327,'[1]SINAPI ES'!$A$7:$D$12674,4,0)</f>
        <v>0.2</v>
      </c>
    </row>
    <row r="328" spans="1:8" ht="15" customHeight="1">
      <c r="A328" s="47">
        <v>39961</v>
      </c>
      <c r="B328" s="48" t="s">
        <v>1888</v>
      </c>
      <c r="C328" s="47" t="s">
        <v>12</v>
      </c>
      <c r="D328" s="47" t="s">
        <v>24</v>
      </c>
      <c r="E328" s="49">
        <v>1.2466999999999999</v>
      </c>
      <c r="F328" s="50">
        <f t="shared" si="84"/>
        <v>19.11</v>
      </c>
      <c r="G328" s="50">
        <f t="shared" si="85"/>
        <v>23.82</v>
      </c>
      <c r="H328" s="40">
        <f>VLOOKUP(A328,'[1]SINAPI ES'!$A$7:$D$12674,4,0)</f>
        <v>19.11</v>
      </c>
    </row>
    <row r="329" spans="1:8" ht="15" customHeight="1">
      <c r="A329" s="51"/>
      <c r="B329" s="51"/>
      <c r="C329" s="51"/>
      <c r="D329" s="51"/>
      <c r="E329" s="103" t="s">
        <v>1851</v>
      </c>
      <c r="F329" s="103"/>
      <c r="G329" s="52">
        <f>SUM(G326:G328)</f>
        <v>573.17000000000007</v>
      </c>
      <c r="H329" s="40" t="e">
        <f>VLOOKUP(A329,'[1]SINAPI ES'!$A$7:$D$12674,4,0)</f>
        <v>#N/A</v>
      </c>
    </row>
    <row r="330" spans="1:8" ht="15" customHeight="1">
      <c r="A330" s="102" t="s">
        <v>1852</v>
      </c>
      <c r="B330" s="102"/>
      <c r="C330" s="46" t="s">
        <v>1839</v>
      </c>
      <c r="D330" s="46" t="s">
        <v>1840</v>
      </c>
      <c r="E330" s="46" t="s">
        <v>1841</v>
      </c>
      <c r="F330" s="46" t="s">
        <v>1842</v>
      </c>
      <c r="G330" s="46" t="s">
        <v>1843</v>
      </c>
      <c r="H330" s="40" t="e">
        <f>VLOOKUP(A330,'[1]SINAPI ES'!$A$7:$D$12674,4,0)</f>
        <v>#N/A</v>
      </c>
    </row>
    <row r="331" spans="1:8" ht="15" customHeight="1">
      <c r="A331" s="47">
        <v>88309</v>
      </c>
      <c r="B331" s="48" t="s">
        <v>1899</v>
      </c>
      <c r="C331" s="47" t="s">
        <v>12</v>
      </c>
      <c r="D331" s="47" t="s">
        <v>1854</v>
      </c>
      <c r="E331" s="49">
        <v>1.7070000000000001</v>
      </c>
      <c r="F331" s="50">
        <f t="shared" ref="F331:F332" si="86">H331</f>
        <v>28.13</v>
      </c>
      <c r="G331" s="50">
        <f>ROUND(F331*E331,2)</f>
        <v>48.02</v>
      </c>
      <c r="H331" s="40">
        <f>VLOOKUP(A331,'[1]SINAPI ES'!$A$7:$D$12674,4,0)</f>
        <v>28.13</v>
      </c>
    </row>
    <row r="332" spans="1:8" ht="15" customHeight="1">
      <c r="A332" s="47">
        <v>88316</v>
      </c>
      <c r="B332" s="48" t="s">
        <v>1867</v>
      </c>
      <c r="C332" s="47" t="s">
        <v>12</v>
      </c>
      <c r="D332" s="47" t="s">
        <v>1854</v>
      </c>
      <c r="E332" s="49">
        <v>0.85299999999999998</v>
      </c>
      <c r="F332" s="50">
        <f t="shared" si="86"/>
        <v>21.72</v>
      </c>
      <c r="G332" s="50">
        <f>ROUND(F332*E332,2)</f>
        <v>18.53</v>
      </c>
      <c r="H332" s="40">
        <f>VLOOKUP(A332,'[1]SINAPI ES'!$A$7:$D$12674,4,0)</f>
        <v>21.72</v>
      </c>
    </row>
    <row r="333" spans="1:8" ht="18" customHeight="1">
      <c r="A333" s="51"/>
      <c r="B333" s="51"/>
      <c r="C333" s="51"/>
      <c r="D333" s="51"/>
      <c r="E333" s="103" t="s">
        <v>1858</v>
      </c>
      <c r="F333" s="103"/>
      <c r="G333" s="52">
        <f>SUM(G331:G332)</f>
        <v>66.550000000000011</v>
      </c>
      <c r="H333" s="40" t="e">
        <f>VLOOKUP(A333,'[1]SINAPI ES'!$A$7:$D$12674,4,0)</f>
        <v>#N/A</v>
      </c>
    </row>
    <row r="334" spans="1:8" ht="15" customHeight="1">
      <c r="A334" s="51"/>
      <c r="B334" s="51"/>
      <c r="C334" s="51"/>
      <c r="D334" s="51"/>
      <c r="E334" s="104" t="s">
        <v>1861</v>
      </c>
      <c r="F334" s="104"/>
      <c r="G334" s="53">
        <f>G333+G329</f>
        <v>639.72</v>
      </c>
      <c r="H334" s="40" t="e">
        <f>VLOOKUP(A334,'[1]SINAPI ES'!$A$7:$D$12674,4,0)</f>
        <v>#N/A</v>
      </c>
    </row>
    <row r="335" spans="1:8" ht="9.9499999999999993" customHeight="1">
      <c r="A335" s="51"/>
      <c r="B335" s="51"/>
      <c r="C335" s="105"/>
      <c r="D335" s="105"/>
      <c r="E335" s="51"/>
      <c r="F335" s="51"/>
      <c r="G335" s="51"/>
      <c r="H335" s="40" t="e">
        <f>VLOOKUP(A335,'[1]SINAPI ES'!$A$7:$D$12674,4,0)</f>
        <v>#N/A</v>
      </c>
    </row>
    <row r="336" spans="1:8" ht="20.100000000000001" customHeight="1">
      <c r="A336" s="116" t="s">
        <v>1921</v>
      </c>
      <c r="B336" s="116"/>
      <c r="C336" s="116"/>
      <c r="D336" s="116"/>
      <c r="E336" s="116"/>
      <c r="F336" s="116"/>
      <c r="G336" s="116"/>
      <c r="H336" s="40" t="e">
        <f>VLOOKUP(A336,'[1]SINAPI ES'!$A$7:$D$12674,4,0)</f>
        <v>#N/A</v>
      </c>
    </row>
    <row r="337" spans="1:8" ht="15" customHeight="1">
      <c r="A337" s="102" t="s">
        <v>1838</v>
      </c>
      <c r="B337" s="102"/>
      <c r="C337" s="46" t="s">
        <v>1839</v>
      </c>
      <c r="D337" s="46" t="s">
        <v>1840</v>
      </c>
      <c r="E337" s="46" t="s">
        <v>1841</v>
      </c>
      <c r="F337" s="46" t="s">
        <v>1842</v>
      </c>
      <c r="G337" s="46" t="s">
        <v>1843</v>
      </c>
      <c r="H337" s="40" t="e">
        <f>VLOOKUP(A337,'[1]SINAPI ES'!$A$7:$D$12674,4,0)</f>
        <v>#N/A</v>
      </c>
    </row>
    <row r="338" spans="1:8" ht="29.1" customHeight="1">
      <c r="A338" s="47">
        <v>34381</v>
      </c>
      <c r="B338" s="48" t="s">
        <v>1910</v>
      </c>
      <c r="C338" s="47" t="s">
        <v>12</v>
      </c>
      <c r="D338" s="47" t="s">
        <v>24</v>
      </c>
      <c r="E338" s="49">
        <v>2.0832999999999999</v>
      </c>
      <c r="F338" s="50">
        <f t="shared" ref="F338:F340" si="87">H338</f>
        <v>261.35000000000002</v>
      </c>
      <c r="G338" s="50">
        <f t="shared" ref="G338:G340" si="88">ROUND(F338*E338,2)</f>
        <v>544.47</v>
      </c>
      <c r="H338" s="40">
        <f>VLOOKUP(A338,'[1]SINAPI ES'!$A$7:$D$12674,4,0)</f>
        <v>261.35000000000002</v>
      </c>
    </row>
    <row r="339" spans="1:8" ht="29.1" customHeight="1">
      <c r="A339" s="47">
        <v>4377</v>
      </c>
      <c r="B339" s="48" t="s">
        <v>1247</v>
      </c>
      <c r="C339" s="47" t="s">
        <v>12</v>
      </c>
      <c r="D339" s="47" t="s">
        <v>24</v>
      </c>
      <c r="E339" s="49">
        <v>24.4</v>
      </c>
      <c r="F339" s="50">
        <f t="shared" si="87"/>
        <v>0.2</v>
      </c>
      <c r="G339" s="50">
        <f t="shared" si="88"/>
        <v>4.88</v>
      </c>
      <c r="H339" s="40">
        <f>VLOOKUP(A339,'[1]SINAPI ES'!$A$7:$D$12674,4,0)</f>
        <v>0.2</v>
      </c>
    </row>
    <row r="340" spans="1:8" ht="15" customHeight="1">
      <c r="A340" s="47">
        <v>39961</v>
      </c>
      <c r="B340" s="48" t="s">
        <v>1888</v>
      </c>
      <c r="C340" s="47" t="s">
        <v>12</v>
      </c>
      <c r="D340" s="47" t="s">
        <v>24</v>
      </c>
      <c r="E340" s="49">
        <v>1.2466999999999999</v>
      </c>
      <c r="F340" s="50">
        <f t="shared" si="87"/>
        <v>19.11</v>
      </c>
      <c r="G340" s="50">
        <f t="shared" si="88"/>
        <v>23.82</v>
      </c>
      <c r="H340" s="40">
        <f>VLOOKUP(A340,'[1]SINAPI ES'!$A$7:$D$12674,4,0)</f>
        <v>19.11</v>
      </c>
    </row>
    <row r="341" spans="1:8" ht="15" customHeight="1">
      <c r="A341" s="51"/>
      <c r="B341" s="51"/>
      <c r="C341" s="51"/>
      <c r="D341" s="51"/>
      <c r="E341" s="103" t="s">
        <v>1851</v>
      </c>
      <c r="F341" s="103"/>
      <c r="G341" s="52">
        <f>SUM(G338:G340)</f>
        <v>573.17000000000007</v>
      </c>
      <c r="H341" s="40" t="e">
        <f>VLOOKUP(A341,'[1]SINAPI ES'!$A$7:$D$12674,4,0)</f>
        <v>#N/A</v>
      </c>
    </row>
    <row r="342" spans="1:8" ht="15" customHeight="1">
      <c r="A342" s="102" t="s">
        <v>1852</v>
      </c>
      <c r="B342" s="102"/>
      <c r="C342" s="46" t="s">
        <v>1839</v>
      </c>
      <c r="D342" s="46" t="s">
        <v>1840</v>
      </c>
      <c r="E342" s="46" t="s">
        <v>1841</v>
      </c>
      <c r="F342" s="46" t="s">
        <v>1842</v>
      </c>
      <c r="G342" s="46" t="s">
        <v>1843</v>
      </c>
      <c r="H342" s="40" t="e">
        <f>VLOOKUP(A342,'[1]SINAPI ES'!$A$7:$D$12674,4,0)</f>
        <v>#N/A</v>
      </c>
    </row>
    <row r="343" spans="1:8" ht="15" customHeight="1">
      <c r="A343" s="47">
        <v>88309</v>
      </c>
      <c r="B343" s="48" t="s">
        <v>1899</v>
      </c>
      <c r="C343" s="47" t="s">
        <v>12</v>
      </c>
      <c r="D343" s="47" t="s">
        <v>1854</v>
      </c>
      <c r="E343" s="49">
        <v>1.7070000000000001</v>
      </c>
      <c r="F343" s="50">
        <f t="shared" ref="F343:F344" si="89">H343</f>
        <v>28.13</v>
      </c>
      <c r="G343" s="50">
        <f>ROUND(F343*E343,2)</f>
        <v>48.02</v>
      </c>
      <c r="H343" s="40">
        <f>VLOOKUP(A343,'[1]SINAPI ES'!$A$7:$D$12674,4,0)</f>
        <v>28.13</v>
      </c>
    </row>
    <row r="344" spans="1:8" ht="15" customHeight="1">
      <c r="A344" s="47">
        <v>88316</v>
      </c>
      <c r="B344" s="48" t="s">
        <v>1867</v>
      </c>
      <c r="C344" s="47" t="s">
        <v>12</v>
      </c>
      <c r="D344" s="47" t="s">
        <v>1854</v>
      </c>
      <c r="E344" s="49">
        <v>0.85299999999999998</v>
      </c>
      <c r="F344" s="50">
        <f t="shared" si="89"/>
        <v>21.72</v>
      </c>
      <c r="G344" s="50">
        <f>ROUND(F344*E344,2)</f>
        <v>18.53</v>
      </c>
      <c r="H344" s="40">
        <f>VLOOKUP(A344,'[1]SINAPI ES'!$A$7:$D$12674,4,0)</f>
        <v>21.72</v>
      </c>
    </row>
    <row r="345" spans="1:8" ht="18" customHeight="1">
      <c r="A345" s="51"/>
      <c r="B345" s="51"/>
      <c r="C345" s="51"/>
      <c r="D345" s="51"/>
      <c r="E345" s="103" t="s">
        <v>1858</v>
      </c>
      <c r="F345" s="103"/>
      <c r="G345" s="52">
        <f>SUM(G343:G344)</f>
        <v>66.550000000000011</v>
      </c>
      <c r="H345" s="40" t="e">
        <f>VLOOKUP(A345,'[1]SINAPI ES'!$A$7:$D$12674,4,0)</f>
        <v>#N/A</v>
      </c>
    </row>
    <row r="346" spans="1:8" ht="15" customHeight="1">
      <c r="A346" s="51"/>
      <c r="B346" s="51"/>
      <c r="C346" s="51"/>
      <c r="D346" s="51"/>
      <c r="E346" s="104" t="s">
        <v>1861</v>
      </c>
      <c r="F346" s="104"/>
      <c r="G346" s="53">
        <f>G345+G341</f>
        <v>639.72</v>
      </c>
      <c r="H346" s="40" t="e">
        <f>VLOOKUP(A346,'[1]SINAPI ES'!$A$7:$D$12674,4,0)</f>
        <v>#N/A</v>
      </c>
    </row>
    <row r="347" spans="1:8" ht="9.9499999999999993" customHeight="1">
      <c r="A347" s="51"/>
      <c r="B347" s="51"/>
      <c r="C347" s="105"/>
      <c r="D347" s="105"/>
      <c r="E347" s="51"/>
      <c r="F347" s="51"/>
      <c r="G347" s="51"/>
      <c r="H347" s="40" t="e">
        <f>VLOOKUP(A347,'[1]SINAPI ES'!$A$7:$D$12674,4,0)</f>
        <v>#N/A</v>
      </c>
    </row>
    <row r="348" spans="1:8" ht="20.100000000000001" customHeight="1">
      <c r="A348" s="116" t="s">
        <v>1922</v>
      </c>
      <c r="B348" s="116"/>
      <c r="C348" s="116"/>
      <c r="D348" s="116"/>
      <c r="E348" s="116"/>
      <c r="F348" s="116"/>
      <c r="G348" s="116"/>
      <c r="H348" s="40" t="e">
        <f>VLOOKUP(A348,'[1]SINAPI ES'!$A$7:$D$12674,4,0)</f>
        <v>#N/A</v>
      </c>
    </row>
    <row r="349" spans="1:8" ht="15" customHeight="1">
      <c r="A349" s="102" t="s">
        <v>1838</v>
      </c>
      <c r="B349" s="102"/>
      <c r="C349" s="46" t="s">
        <v>1839</v>
      </c>
      <c r="D349" s="46" t="s">
        <v>1840</v>
      </c>
      <c r="E349" s="46" t="s">
        <v>1841</v>
      </c>
      <c r="F349" s="46" t="s">
        <v>1842</v>
      </c>
      <c r="G349" s="46" t="s">
        <v>1843</v>
      </c>
      <c r="H349" s="40" t="e">
        <f>VLOOKUP(A349,'[1]SINAPI ES'!$A$7:$D$12674,4,0)</f>
        <v>#N/A</v>
      </c>
    </row>
    <row r="350" spans="1:8" ht="29.1" customHeight="1">
      <c r="A350" s="47">
        <v>34381</v>
      </c>
      <c r="B350" s="48" t="s">
        <v>1910</v>
      </c>
      <c r="C350" s="47" t="s">
        <v>12</v>
      </c>
      <c r="D350" s="47" t="s">
        <v>24</v>
      </c>
      <c r="E350" s="49">
        <v>2.0832999999999999</v>
      </c>
      <c r="F350" s="50">
        <f t="shared" ref="F350:F352" si="90">H350</f>
        <v>261.35000000000002</v>
      </c>
      <c r="G350" s="50">
        <f t="shared" ref="G350:G352" si="91">ROUND(F350*E350,2)</f>
        <v>544.47</v>
      </c>
      <c r="H350" s="40">
        <f>VLOOKUP(A350,'[1]SINAPI ES'!$A$7:$D$12674,4,0)</f>
        <v>261.35000000000002</v>
      </c>
    </row>
    <row r="351" spans="1:8" ht="29.1" customHeight="1">
      <c r="A351" s="47">
        <v>4377</v>
      </c>
      <c r="B351" s="48" t="s">
        <v>1247</v>
      </c>
      <c r="C351" s="47" t="s">
        <v>12</v>
      </c>
      <c r="D351" s="47" t="s">
        <v>24</v>
      </c>
      <c r="E351" s="49">
        <v>24.4</v>
      </c>
      <c r="F351" s="50">
        <f t="shared" si="90"/>
        <v>0.2</v>
      </c>
      <c r="G351" s="50">
        <f t="shared" si="91"/>
        <v>4.88</v>
      </c>
      <c r="H351" s="40">
        <f>VLOOKUP(A351,'[1]SINAPI ES'!$A$7:$D$12674,4,0)</f>
        <v>0.2</v>
      </c>
    </row>
    <row r="352" spans="1:8" ht="15" customHeight="1">
      <c r="A352" s="47">
        <v>39961</v>
      </c>
      <c r="B352" s="48" t="s">
        <v>1888</v>
      </c>
      <c r="C352" s="47" t="s">
        <v>12</v>
      </c>
      <c r="D352" s="47" t="s">
        <v>24</v>
      </c>
      <c r="E352" s="49">
        <v>1.2466999999999999</v>
      </c>
      <c r="F352" s="50">
        <f t="shared" si="90"/>
        <v>19.11</v>
      </c>
      <c r="G352" s="50">
        <f t="shared" si="91"/>
        <v>23.82</v>
      </c>
      <c r="H352" s="40">
        <f>VLOOKUP(A352,'[1]SINAPI ES'!$A$7:$D$12674,4,0)</f>
        <v>19.11</v>
      </c>
    </row>
    <row r="353" spans="1:8" ht="15" customHeight="1">
      <c r="A353" s="51"/>
      <c r="B353" s="51"/>
      <c r="C353" s="51"/>
      <c r="D353" s="51"/>
      <c r="E353" s="103" t="s">
        <v>1851</v>
      </c>
      <c r="F353" s="103"/>
      <c r="G353" s="52">
        <f>SUM(G350:G352)</f>
        <v>573.17000000000007</v>
      </c>
      <c r="H353" s="40" t="e">
        <f>VLOOKUP(A353,'[1]SINAPI ES'!$A$7:$D$12674,4,0)</f>
        <v>#N/A</v>
      </c>
    </row>
    <row r="354" spans="1:8" ht="15" customHeight="1">
      <c r="A354" s="102" t="s">
        <v>1852</v>
      </c>
      <c r="B354" s="102"/>
      <c r="C354" s="46" t="s">
        <v>1839</v>
      </c>
      <c r="D354" s="46" t="s">
        <v>1840</v>
      </c>
      <c r="E354" s="46" t="s">
        <v>1841</v>
      </c>
      <c r="F354" s="46" t="s">
        <v>1842</v>
      </c>
      <c r="G354" s="46" t="s">
        <v>1843</v>
      </c>
      <c r="H354" s="40" t="e">
        <f>VLOOKUP(A354,'[1]SINAPI ES'!$A$7:$D$12674,4,0)</f>
        <v>#N/A</v>
      </c>
    </row>
    <row r="355" spans="1:8" ht="15" customHeight="1">
      <c r="A355" s="47">
        <v>88309</v>
      </c>
      <c r="B355" s="48" t="s">
        <v>1899</v>
      </c>
      <c r="C355" s="47" t="s">
        <v>12</v>
      </c>
      <c r="D355" s="47" t="s">
        <v>1854</v>
      </c>
      <c r="E355" s="49">
        <v>1.7070000000000001</v>
      </c>
      <c r="F355" s="50">
        <f t="shared" ref="F355:F356" si="92">H355</f>
        <v>28.13</v>
      </c>
      <c r="G355" s="50">
        <f>ROUND(F355*E355,2)</f>
        <v>48.02</v>
      </c>
      <c r="H355" s="40">
        <f>VLOOKUP(A355,'[1]SINAPI ES'!$A$7:$D$12674,4,0)</f>
        <v>28.13</v>
      </c>
    </row>
    <row r="356" spans="1:8" ht="15" customHeight="1">
      <c r="A356" s="47">
        <v>88316</v>
      </c>
      <c r="B356" s="48" t="s">
        <v>1867</v>
      </c>
      <c r="C356" s="47" t="s">
        <v>12</v>
      </c>
      <c r="D356" s="47" t="s">
        <v>1854</v>
      </c>
      <c r="E356" s="49">
        <v>0.85299999999999998</v>
      </c>
      <c r="F356" s="50">
        <f t="shared" si="92"/>
        <v>21.72</v>
      </c>
      <c r="G356" s="50">
        <f>ROUND(F356*E356,2)</f>
        <v>18.53</v>
      </c>
      <c r="H356" s="40">
        <f>VLOOKUP(A356,'[1]SINAPI ES'!$A$7:$D$12674,4,0)</f>
        <v>21.72</v>
      </c>
    </row>
    <row r="357" spans="1:8" ht="18" customHeight="1">
      <c r="A357" s="51"/>
      <c r="B357" s="51"/>
      <c r="C357" s="51"/>
      <c r="D357" s="51"/>
      <c r="E357" s="103" t="s">
        <v>1858</v>
      </c>
      <c r="F357" s="103"/>
      <c r="G357" s="52">
        <f>SUM(G355:G356)</f>
        <v>66.550000000000011</v>
      </c>
      <c r="H357" s="40" t="e">
        <f>VLOOKUP(A357,'[1]SINAPI ES'!$A$7:$D$12674,4,0)</f>
        <v>#N/A</v>
      </c>
    </row>
    <row r="358" spans="1:8" ht="15" customHeight="1">
      <c r="A358" s="51"/>
      <c r="B358" s="51"/>
      <c r="C358" s="51"/>
      <c r="D358" s="51"/>
      <c r="E358" s="104" t="s">
        <v>1861</v>
      </c>
      <c r="F358" s="104"/>
      <c r="G358" s="53">
        <f>G357+G353</f>
        <v>639.72</v>
      </c>
      <c r="H358" s="40" t="e">
        <f>VLOOKUP(A358,'[1]SINAPI ES'!$A$7:$D$12674,4,0)</f>
        <v>#N/A</v>
      </c>
    </row>
    <row r="359" spans="1:8" ht="9.9499999999999993" customHeight="1">
      <c r="A359" s="51"/>
      <c r="B359" s="51"/>
      <c r="C359" s="105"/>
      <c r="D359" s="105"/>
      <c r="E359" s="51"/>
      <c r="F359" s="51"/>
      <c r="G359" s="51"/>
      <c r="H359" s="40" t="e">
        <f>VLOOKUP(A359,'[1]SINAPI ES'!$A$7:$D$12674,4,0)</f>
        <v>#N/A</v>
      </c>
    </row>
    <row r="360" spans="1:8" ht="20.100000000000001" customHeight="1">
      <c r="A360" s="116" t="s">
        <v>1923</v>
      </c>
      <c r="B360" s="116"/>
      <c r="C360" s="116"/>
      <c r="D360" s="116"/>
      <c r="E360" s="116"/>
      <c r="F360" s="116"/>
      <c r="G360" s="116"/>
      <c r="H360" s="40" t="e">
        <f>VLOOKUP(A360,'[1]SINAPI ES'!$A$7:$D$12674,4,0)</f>
        <v>#N/A</v>
      </c>
    </row>
    <row r="361" spans="1:8" ht="15" customHeight="1">
      <c r="A361" s="102" t="s">
        <v>1838</v>
      </c>
      <c r="B361" s="102"/>
      <c r="C361" s="46" t="s">
        <v>1839</v>
      </c>
      <c r="D361" s="46" t="s">
        <v>1840</v>
      </c>
      <c r="E361" s="46" t="s">
        <v>1841</v>
      </c>
      <c r="F361" s="46" t="s">
        <v>1842</v>
      </c>
      <c r="G361" s="46" t="s">
        <v>1843</v>
      </c>
      <c r="H361" s="40" t="e">
        <f>VLOOKUP(A361,'[1]SINAPI ES'!$A$7:$D$12674,4,0)</f>
        <v>#N/A</v>
      </c>
    </row>
    <row r="362" spans="1:8" ht="29.1" customHeight="1">
      <c r="A362" s="47">
        <v>34381</v>
      </c>
      <c r="B362" s="48" t="s">
        <v>1910</v>
      </c>
      <c r="C362" s="47" t="s">
        <v>12</v>
      </c>
      <c r="D362" s="47" t="s">
        <v>24</v>
      </c>
      <c r="E362" s="49">
        <v>2.0832999999999999</v>
      </c>
      <c r="F362" s="50">
        <f t="shared" ref="F362:F364" si="93">H362</f>
        <v>261.35000000000002</v>
      </c>
      <c r="G362" s="50">
        <f t="shared" ref="G362:G364" si="94">ROUND(F362*E362,2)</f>
        <v>544.47</v>
      </c>
      <c r="H362" s="40">
        <f>VLOOKUP(A362,'[1]SINAPI ES'!$A$7:$D$12674,4,0)</f>
        <v>261.35000000000002</v>
      </c>
    </row>
    <row r="363" spans="1:8" ht="29.1" customHeight="1">
      <c r="A363" s="47">
        <v>4377</v>
      </c>
      <c r="B363" s="48" t="s">
        <v>1247</v>
      </c>
      <c r="C363" s="47" t="s">
        <v>12</v>
      </c>
      <c r="D363" s="47" t="s">
        <v>24</v>
      </c>
      <c r="E363" s="49">
        <v>24.4</v>
      </c>
      <c r="F363" s="50">
        <f t="shared" si="93"/>
        <v>0.2</v>
      </c>
      <c r="G363" s="50">
        <f t="shared" si="94"/>
        <v>4.88</v>
      </c>
      <c r="H363" s="40">
        <f>VLOOKUP(A363,'[1]SINAPI ES'!$A$7:$D$12674,4,0)</f>
        <v>0.2</v>
      </c>
    </row>
    <row r="364" spans="1:8" ht="15" customHeight="1">
      <c r="A364" s="47">
        <v>39961</v>
      </c>
      <c r="B364" s="48" t="s">
        <v>1888</v>
      </c>
      <c r="C364" s="47" t="s">
        <v>12</v>
      </c>
      <c r="D364" s="47" t="s">
        <v>24</v>
      </c>
      <c r="E364" s="49">
        <v>1.2466999999999999</v>
      </c>
      <c r="F364" s="50">
        <f t="shared" si="93"/>
        <v>19.11</v>
      </c>
      <c r="G364" s="50">
        <f t="shared" si="94"/>
        <v>23.82</v>
      </c>
      <c r="H364" s="40">
        <f>VLOOKUP(A364,'[1]SINAPI ES'!$A$7:$D$12674,4,0)</f>
        <v>19.11</v>
      </c>
    </row>
    <row r="365" spans="1:8" ht="15" customHeight="1">
      <c r="A365" s="51"/>
      <c r="B365" s="51"/>
      <c r="C365" s="51"/>
      <c r="D365" s="51"/>
      <c r="E365" s="103" t="s">
        <v>1851</v>
      </c>
      <c r="F365" s="103"/>
      <c r="G365" s="52">
        <f>SUM(G362:G364)</f>
        <v>573.17000000000007</v>
      </c>
      <c r="H365" s="40" t="e">
        <f>VLOOKUP(A365,'[1]SINAPI ES'!$A$7:$D$12674,4,0)</f>
        <v>#N/A</v>
      </c>
    </row>
    <row r="366" spans="1:8" ht="15" customHeight="1">
      <c r="A366" s="102" t="s">
        <v>1852</v>
      </c>
      <c r="B366" s="102"/>
      <c r="C366" s="46" t="s">
        <v>1839</v>
      </c>
      <c r="D366" s="46" t="s">
        <v>1840</v>
      </c>
      <c r="E366" s="46" t="s">
        <v>1841</v>
      </c>
      <c r="F366" s="46" t="s">
        <v>1842</v>
      </c>
      <c r="G366" s="46" t="s">
        <v>1843</v>
      </c>
      <c r="H366" s="40" t="e">
        <f>VLOOKUP(A366,'[1]SINAPI ES'!$A$7:$D$12674,4,0)</f>
        <v>#N/A</v>
      </c>
    </row>
    <row r="367" spans="1:8" ht="15" customHeight="1">
      <c r="A367" s="47">
        <v>88309</v>
      </c>
      <c r="B367" s="48" t="s">
        <v>1899</v>
      </c>
      <c r="C367" s="47" t="s">
        <v>12</v>
      </c>
      <c r="D367" s="47" t="s">
        <v>1854</v>
      </c>
      <c r="E367" s="49">
        <v>1.7070000000000001</v>
      </c>
      <c r="F367" s="50">
        <f t="shared" ref="F367:F368" si="95">H367</f>
        <v>28.13</v>
      </c>
      <c r="G367" s="50">
        <f>ROUND(F367*E367,2)</f>
        <v>48.02</v>
      </c>
      <c r="H367" s="40">
        <f>VLOOKUP(A367,'[1]SINAPI ES'!$A$7:$D$12674,4,0)</f>
        <v>28.13</v>
      </c>
    </row>
    <row r="368" spans="1:8" ht="15" customHeight="1">
      <c r="A368" s="47">
        <v>88316</v>
      </c>
      <c r="B368" s="48" t="s">
        <v>1867</v>
      </c>
      <c r="C368" s="47" t="s">
        <v>12</v>
      </c>
      <c r="D368" s="47" t="s">
        <v>1854</v>
      </c>
      <c r="E368" s="49">
        <v>0.85299999999999998</v>
      </c>
      <c r="F368" s="50">
        <f t="shared" si="95"/>
        <v>21.72</v>
      </c>
      <c r="G368" s="50">
        <f>ROUND(F368*E368,2)</f>
        <v>18.53</v>
      </c>
      <c r="H368" s="40">
        <f>VLOOKUP(A368,'[1]SINAPI ES'!$A$7:$D$12674,4,0)</f>
        <v>21.72</v>
      </c>
    </row>
    <row r="369" spans="1:8" ht="18" customHeight="1">
      <c r="A369" s="51"/>
      <c r="B369" s="51"/>
      <c r="C369" s="51"/>
      <c r="D369" s="51"/>
      <c r="E369" s="103" t="s">
        <v>1858</v>
      </c>
      <c r="F369" s="103"/>
      <c r="G369" s="52">
        <f>SUM(G367:G368)</f>
        <v>66.550000000000011</v>
      </c>
      <c r="H369" s="40" t="e">
        <f>VLOOKUP(A369,'[1]SINAPI ES'!$A$7:$D$12674,4,0)</f>
        <v>#N/A</v>
      </c>
    </row>
    <row r="370" spans="1:8" ht="15" customHeight="1">
      <c r="A370" s="51"/>
      <c r="B370" s="51"/>
      <c r="C370" s="51"/>
      <c r="D370" s="51"/>
      <c r="E370" s="104" t="s">
        <v>1861</v>
      </c>
      <c r="F370" s="104"/>
      <c r="G370" s="53">
        <f>G369+G365</f>
        <v>639.72</v>
      </c>
      <c r="H370" s="40" t="e">
        <f>VLOOKUP(A370,'[1]SINAPI ES'!$A$7:$D$12674,4,0)</f>
        <v>#N/A</v>
      </c>
    </row>
    <row r="371" spans="1:8" ht="9.9499999999999993" customHeight="1">
      <c r="A371" s="51"/>
      <c r="B371" s="51"/>
      <c r="C371" s="105"/>
      <c r="D371" s="105"/>
      <c r="E371" s="51"/>
      <c r="F371" s="51"/>
      <c r="G371" s="51"/>
      <c r="H371" s="40" t="e">
        <f>VLOOKUP(A371,'[1]SINAPI ES'!$A$7:$D$12674,4,0)</f>
        <v>#N/A</v>
      </c>
    </row>
    <row r="372" spans="1:8" ht="20.100000000000001" customHeight="1">
      <c r="A372" s="116" t="s">
        <v>1924</v>
      </c>
      <c r="B372" s="116"/>
      <c r="C372" s="116"/>
      <c r="D372" s="116"/>
      <c r="E372" s="116"/>
      <c r="F372" s="116"/>
      <c r="G372" s="116"/>
      <c r="H372" s="40" t="e">
        <f>VLOOKUP(A372,'[1]SINAPI ES'!$A$7:$D$12674,4,0)</f>
        <v>#N/A</v>
      </c>
    </row>
    <row r="373" spans="1:8" ht="15" customHeight="1">
      <c r="A373" s="102" t="s">
        <v>1838</v>
      </c>
      <c r="B373" s="102"/>
      <c r="C373" s="46" t="s">
        <v>1839</v>
      </c>
      <c r="D373" s="46" t="s">
        <v>1840</v>
      </c>
      <c r="E373" s="46" t="s">
        <v>1841</v>
      </c>
      <c r="F373" s="46" t="s">
        <v>1842</v>
      </c>
      <c r="G373" s="46" t="s">
        <v>1843</v>
      </c>
      <c r="H373" s="40" t="e">
        <f>VLOOKUP(A373,'[1]SINAPI ES'!$A$7:$D$12674,4,0)</f>
        <v>#N/A</v>
      </c>
    </row>
    <row r="374" spans="1:8" ht="29.1" customHeight="1">
      <c r="A374" s="47">
        <v>34381</v>
      </c>
      <c r="B374" s="48" t="s">
        <v>1910</v>
      </c>
      <c r="C374" s="47" t="s">
        <v>12</v>
      </c>
      <c r="D374" s="47" t="s">
        <v>24</v>
      </c>
      <c r="E374" s="49">
        <v>2.0832999999999999</v>
      </c>
      <c r="F374" s="50">
        <f t="shared" ref="F374:F376" si="96">H374</f>
        <v>261.35000000000002</v>
      </c>
      <c r="G374" s="50">
        <f t="shared" ref="G374:G376" si="97">ROUND(F374*E374,2)</f>
        <v>544.47</v>
      </c>
      <c r="H374" s="40">
        <f>VLOOKUP(A374,'[1]SINAPI ES'!$A$7:$D$12674,4,0)</f>
        <v>261.35000000000002</v>
      </c>
    </row>
    <row r="375" spans="1:8" ht="29.1" customHeight="1">
      <c r="A375" s="47">
        <v>4377</v>
      </c>
      <c r="B375" s="48" t="s">
        <v>1247</v>
      </c>
      <c r="C375" s="47" t="s">
        <v>12</v>
      </c>
      <c r="D375" s="47" t="s">
        <v>24</v>
      </c>
      <c r="E375" s="49">
        <v>24.4</v>
      </c>
      <c r="F375" s="50">
        <f t="shared" si="96"/>
        <v>0.2</v>
      </c>
      <c r="G375" s="50">
        <f t="shared" si="97"/>
        <v>4.88</v>
      </c>
      <c r="H375" s="40">
        <f>VLOOKUP(A375,'[1]SINAPI ES'!$A$7:$D$12674,4,0)</f>
        <v>0.2</v>
      </c>
    </row>
    <row r="376" spans="1:8" ht="15" customHeight="1">
      <c r="A376" s="47">
        <v>39961</v>
      </c>
      <c r="B376" s="48" t="s">
        <v>1888</v>
      </c>
      <c r="C376" s="47" t="s">
        <v>12</v>
      </c>
      <c r="D376" s="47" t="s">
        <v>24</v>
      </c>
      <c r="E376" s="49">
        <v>1.2466999999999999</v>
      </c>
      <c r="F376" s="50">
        <f t="shared" si="96"/>
        <v>19.11</v>
      </c>
      <c r="G376" s="50">
        <f t="shared" si="97"/>
        <v>23.82</v>
      </c>
      <c r="H376" s="40">
        <f>VLOOKUP(A376,'[1]SINAPI ES'!$A$7:$D$12674,4,0)</f>
        <v>19.11</v>
      </c>
    </row>
    <row r="377" spans="1:8" ht="15" customHeight="1">
      <c r="A377" s="51"/>
      <c r="B377" s="51"/>
      <c r="C377" s="51"/>
      <c r="D377" s="51"/>
      <c r="E377" s="103" t="s">
        <v>1851</v>
      </c>
      <c r="F377" s="103"/>
      <c r="G377" s="52">
        <f>SUM(G374:G376)</f>
        <v>573.17000000000007</v>
      </c>
      <c r="H377" s="40" t="e">
        <f>VLOOKUP(A377,'[1]SINAPI ES'!$A$7:$D$12674,4,0)</f>
        <v>#N/A</v>
      </c>
    </row>
    <row r="378" spans="1:8" ht="15" customHeight="1">
      <c r="A378" s="102" t="s">
        <v>1852</v>
      </c>
      <c r="B378" s="102"/>
      <c r="C378" s="46" t="s">
        <v>1839</v>
      </c>
      <c r="D378" s="46" t="s">
        <v>1840</v>
      </c>
      <c r="E378" s="46" t="s">
        <v>1841</v>
      </c>
      <c r="F378" s="46" t="s">
        <v>1842</v>
      </c>
      <c r="G378" s="46" t="s">
        <v>1843</v>
      </c>
      <c r="H378" s="40" t="e">
        <f>VLOOKUP(A378,'[1]SINAPI ES'!$A$7:$D$12674,4,0)</f>
        <v>#N/A</v>
      </c>
    </row>
    <row r="379" spans="1:8" ht="15" customHeight="1">
      <c r="A379" s="47">
        <v>88309</v>
      </c>
      <c r="B379" s="48" t="s">
        <v>1899</v>
      </c>
      <c r="C379" s="47" t="s">
        <v>12</v>
      </c>
      <c r="D379" s="47" t="s">
        <v>1854</v>
      </c>
      <c r="E379" s="49">
        <v>1.7070000000000001</v>
      </c>
      <c r="F379" s="50">
        <f t="shared" ref="F379:F380" si="98">H379</f>
        <v>28.13</v>
      </c>
      <c r="G379" s="50">
        <f>ROUND(F379*E379,2)</f>
        <v>48.02</v>
      </c>
      <c r="H379" s="40">
        <f>VLOOKUP(A379,'[1]SINAPI ES'!$A$7:$D$12674,4,0)</f>
        <v>28.13</v>
      </c>
    </row>
    <row r="380" spans="1:8" ht="15" customHeight="1">
      <c r="A380" s="47">
        <v>88316</v>
      </c>
      <c r="B380" s="48" t="s">
        <v>1867</v>
      </c>
      <c r="C380" s="47" t="s">
        <v>12</v>
      </c>
      <c r="D380" s="47" t="s">
        <v>1854</v>
      </c>
      <c r="E380" s="49">
        <v>0.85299999999999998</v>
      </c>
      <c r="F380" s="50">
        <f t="shared" si="98"/>
        <v>21.72</v>
      </c>
      <c r="G380" s="50">
        <f>ROUND(F380*E380,2)</f>
        <v>18.53</v>
      </c>
      <c r="H380" s="40">
        <f>VLOOKUP(A380,'[1]SINAPI ES'!$A$7:$D$12674,4,0)</f>
        <v>21.72</v>
      </c>
    </row>
    <row r="381" spans="1:8" ht="18" customHeight="1">
      <c r="A381" s="51"/>
      <c r="B381" s="51"/>
      <c r="C381" s="51"/>
      <c r="D381" s="51"/>
      <c r="E381" s="103" t="s">
        <v>1858</v>
      </c>
      <c r="F381" s="103"/>
      <c r="G381" s="52">
        <f>SUM(G379:G380)</f>
        <v>66.550000000000011</v>
      </c>
      <c r="H381" s="40" t="e">
        <f>VLOOKUP(A381,'[1]SINAPI ES'!$A$7:$D$12674,4,0)</f>
        <v>#N/A</v>
      </c>
    </row>
    <row r="382" spans="1:8" ht="15" customHeight="1">
      <c r="A382" s="51"/>
      <c r="B382" s="51"/>
      <c r="C382" s="51"/>
      <c r="D382" s="51"/>
      <c r="E382" s="104" t="s">
        <v>1861</v>
      </c>
      <c r="F382" s="104"/>
      <c r="G382" s="53">
        <f>G381+G377</f>
        <v>639.72</v>
      </c>
      <c r="H382" s="40" t="e">
        <f>VLOOKUP(A382,'[1]SINAPI ES'!$A$7:$D$12674,4,0)</f>
        <v>#N/A</v>
      </c>
    </row>
    <row r="383" spans="1:8" ht="9.9499999999999993" customHeight="1">
      <c r="A383" s="51"/>
      <c r="B383" s="51"/>
      <c r="C383" s="105"/>
      <c r="D383" s="105"/>
      <c r="E383" s="51"/>
      <c r="F383" s="51"/>
      <c r="G383" s="51"/>
      <c r="H383" s="40" t="e">
        <f>VLOOKUP(A383,'[1]SINAPI ES'!$A$7:$D$12674,4,0)</f>
        <v>#N/A</v>
      </c>
    </row>
    <row r="384" spans="1:8" ht="20.100000000000001" customHeight="1">
      <c r="A384" s="116" t="s">
        <v>1925</v>
      </c>
      <c r="B384" s="116"/>
      <c r="C384" s="116"/>
      <c r="D384" s="116"/>
      <c r="E384" s="116"/>
      <c r="F384" s="116"/>
      <c r="G384" s="116"/>
      <c r="H384" s="40" t="e">
        <f>VLOOKUP(A384,'[1]SINAPI ES'!$A$7:$D$12674,4,0)</f>
        <v>#N/A</v>
      </c>
    </row>
    <row r="385" spans="1:8" ht="15" customHeight="1">
      <c r="A385" s="102" t="s">
        <v>1838</v>
      </c>
      <c r="B385" s="102"/>
      <c r="C385" s="46" t="s">
        <v>1839</v>
      </c>
      <c r="D385" s="46" t="s">
        <v>1840</v>
      </c>
      <c r="E385" s="46" t="s">
        <v>1841</v>
      </c>
      <c r="F385" s="46" t="s">
        <v>1842</v>
      </c>
      <c r="G385" s="46" t="s">
        <v>1843</v>
      </c>
      <c r="H385" s="40" t="e">
        <f>VLOOKUP(A385,'[1]SINAPI ES'!$A$7:$D$12674,4,0)</f>
        <v>#N/A</v>
      </c>
    </row>
    <row r="386" spans="1:8" ht="29.1" customHeight="1">
      <c r="A386" s="47">
        <v>34381</v>
      </c>
      <c r="B386" s="48" t="s">
        <v>1910</v>
      </c>
      <c r="C386" s="47" t="s">
        <v>12</v>
      </c>
      <c r="D386" s="47" t="s">
        <v>24</v>
      </c>
      <c r="E386" s="49">
        <v>2.0832999999999999</v>
      </c>
      <c r="F386" s="50">
        <f t="shared" ref="F386:F388" si="99">H386</f>
        <v>261.35000000000002</v>
      </c>
      <c r="G386" s="50">
        <f t="shared" ref="G386:G388" si="100">ROUND(F386*E386,2)</f>
        <v>544.47</v>
      </c>
      <c r="H386" s="40">
        <f>VLOOKUP(A386,'[1]SINAPI ES'!$A$7:$D$12674,4,0)</f>
        <v>261.35000000000002</v>
      </c>
    </row>
    <row r="387" spans="1:8" ht="29.1" customHeight="1">
      <c r="A387" s="47">
        <v>4377</v>
      </c>
      <c r="B387" s="48" t="s">
        <v>1247</v>
      </c>
      <c r="C387" s="47" t="s">
        <v>12</v>
      </c>
      <c r="D387" s="47" t="s">
        <v>24</v>
      </c>
      <c r="E387" s="49">
        <v>24.4</v>
      </c>
      <c r="F387" s="50">
        <f t="shared" si="99"/>
        <v>0.2</v>
      </c>
      <c r="G387" s="50">
        <f t="shared" si="100"/>
        <v>4.88</v>
      </c>
      <c r="H387" s="40">
        <f>VLOOKUP(A387,'[1]SINAPI ES'!$A$7:$D$12674,4,0)</f>
        <v>0.2</v>
      </c>
    </row>
    <row r="388" spans="1:8" ht="15" customHeight="1">
      <c r="A388" s="47">
        <v>39961</v>
      </c>
      <c r="B388" s="48" t="s">
        <v>1888</v>
      </c>
      <c r="C388" s="47" t="s">
        <v>12</v>
      </c>
      <c r="D388" s="47" t="s">
        <v>24</v>
      </c>
      <c r="E388" s="49">
        <v>1.2466999999999999</v>
      </c>
      <c r="F388" s="50">
        <f t="shared" si="99"/>
        <v>19.11</v>
      </c>
      <c r="G388" s="50">
        <f t="shared" si="100"/>
        <v>23.82</v>
      </c>
      <c r="H388" s="40">
        <f>VLOOKUP(A388,'[1]SINAPI ES'!$A$7:$D$12674,4,0)</f>
        <v>19.11</v>
      </c>
    </row>
    <row r="389" spans="1:8" ht="15" customHeight="1">
      <c r="A389" s="51"/>
      <c r="B389" s="51"/>
      <c r="C389" s="51"/>
      <c r="D389" s="51"/>
      <c r="E389" s="103" t="s">
        <v>1851</v>
      </c>
      <c r="F389" s="103"/>
      <c r="G389" s="52">
        <f>SUM(G386:G388)</f>
        <v>573.17000000000007</v>
      </c>
      <c r="H389" s="40" t="e">
        <f>VLOOKUP(A389,'[1]SINAPI ES'!$A$7:$D$12674,4,0)</f>
        <v>#N/A</v>
      </c>
    </row>
    <row r="390" spans="1:8" ht="15" customHeight="1">
      <c r="A390" s="102" t="s">
        <v>1852</v>
      </c>
      <c r="B390" s="102"/>
      <c r="C390" s="46" t="s">
        <v>1839</v>
      </c>
      <c r="D390" s="46" t="s">
        <v>1840</v>
      </c>
      <c r="E390" s="46" t="s">
        <v>1841</v>
      </c>
      <c r="F390" s="46" t="s">
        <v>1842</v>
      </c>
      <c r="G390" s="46" t="s">
        <v>1843</v>
      </c>
      <c r="H390" s="40" t="e">
        <f>VLOOKUP(A390,'[1]SINAPI ES'!$A$7:$D$12674,4,0)</f>
        <v>#N/A</v>
      </c>
    </row>
    <row r="391" spans="1:8" ht="15" customHeight="1">
      <c r="A391" s="47">
        <v>88309</v>
      </c>
      <c r="B391" s="48" t="s">
        <v>1899</v>
      </c>
      <c r="C391" s="47" t="s">
        <v>12</v>
      </c>
      <c r="D391" s="47" t="s">
        <v>1854</v>
      </c>
      <c r="E391" s="49">
        <v>1.7070000000000001</v>
      </c>
      <c r="F391" s="50">
        <f t="shared" ref="F391:F392" si="101">H391</f>
        <v>28.13</v>
      </c>
      <c r="G391" s="50">
        <f>ROUND(F391*E391,2)</f>
        <v>48.02</v>
      </c>
      <c r="H391" s="40">
        <f>VLOOKUP(A391,'[1]SINAPI ES'!$A$7:$D$12674,4,0)</f>
        <v>28.13</v>
      </c>
    </row>
    <row r="392" spans="1:8" ht="15" customHeight="1">
      <c r="A392" s="47">
        <v>88316</v>
      </c>
      <c r="B392" s="48" t="s">
        <v>1867</v>
      </c>
      <c r="C392" s="47" t="s">
        <v>12</v>
      </c>
      <c r="D392" s="47" t="s">
        <v>1854</v>
      </c>
      <c r="E392" s="49">
        <v>0.85299999999999998</v>
      </c>
      <c r="F392" s="50">
        <f t="shared" si="101"/>
        <v>21.72</v>
      </c>
      <c r="G392" s="50">
        <f>ROUND(F392*E392,2)</f>
        <v>18.53</v>
      </c>
      <c r="H392" s="40">
        <f>VLOOKUP(A392,'[1]SINAPI ES'!$A$7:$D$12674,4,0)</f>
        <v>21.72</v>
      </c>
    </row>
    <row r="393" spans="1:8" ht="18" customHeight="1">
      <c r="A393" s="51"/>
      <c r="B393" s="51"/>
      <c r="C393" s="51"/>
      <c r="D393" s="51"/>
      <c r="E393" s="103" t="s">
        <v>1858</v>
      </c>
      <c r="F393" s="103"/>
      <c r="G393" s="52">
        <f>SUM(G391:G392)</f>
        <v>66.550000000000011</v>
      </c>
      <c r="H393" s="40" t="e">
        <f>VLOOKUP(A393,'[1]SINAPI ES'!$A$7:$D$12674,4,0)</f>
        <v>#N/A</v>
      </c>
    </row>
    <row r="394" spans="1:8" ht="15" customHeight="1">
      <c r="A394" s="51"/>
      <c r="B394" s="51"/>
      <c r="C394" s="51"/>
      <c r="D394" s="51"/>
      <c r="E394" s="104" t="s">
        <v>1861</v>
      </c>
      <c r="F394" s="104"/>
      <c r="G394" s="53">
        <f>G393+G389</f>
        <v>639.72</v>
      </c>
      <c r="H394" s="40" t="e">
        <f>VLOOKUP(A394,'[1]SINAPI ES'!$A$7:$D$12674,4,0)</f>
        <v>#N/A</v>
      </c>
    </row>
    <row r="395" spans="1:8" ht="9.9499999999999993" customHeight="1">
      <c r="A395" s="51"/>
      <c r="B395" s="51"/>
      <c r="C395" s="105"/>
      <c r="D395" s="105"/>
      <c r="E395" s="51"/>
      <c r="F395" s="51"/>
      <c r="G395" s="51"/>
      <c r="H395" s="40" t="e">
        <f>VLOOKUP(A395,'[1]SINAPI ES'!$A$7:$D$12674,4,0)</f>
        <v>#N/A</v>
      </c>
    </row>
    <row r="396" spans="1:8" ht="20.100000000000001" customHeight="1">
      <c r="A396" s="116" t="s">
        <v>1926</v>
      </c>
      <c r="B396" s="116"/>
      <c r="C396" s="116"/>
      <c r="D396" s="116"/>
      <c r="E396" s="116"/>
      <c r="F396" s="116"/>
      <c r="G396" s="116"/>
      <c r="H396" s="40" t="e">
        <f>VLOOKUP(A396,'[1]SINAPI ES'!$A$7:$D$12674,4,0)</f>
        <v>#N/A</v>
      </c>
    </row>
    <row r="397" spans="1:8" ht="15" customHeight="1">
      <c r="A397" s="102" t="s">
        <v>1838</v>
      </c>
      <c r="B397" s="102"/>
      <c r="C397" s="46" t="s">
        <v>1839</v>
      </c>
      <c r="D397" s="46" t="s">
        <v>1840</v>
      </c>
      <c r="E397" s="46" t="s">
        <v>1841</v>
      </c>
      <c r="F397" s="46" t="s">
        <v>1842</v>
      </c>
      <c r="G397" s="46" t="s">
        <v>1843</v>
      </c>
      <c r="H397" s="40" t="e">
        <f>VLOOKUP(A397,'[1]SINAPI ES'!$A$7:$D$12674,4,0)</f>
        <v>#N/A</v>
      </c>
    </row>
    <row r="398" spans="1:8" ht="38.1" customHeight="1">
      <c r="A398" s="47">
        <v>599</v>
      </c>
      <c r="B398" s="48" t="s">
        <v>1913</v>
      </c>
      <c r="C398" s="47" t="s">
        <v>12</v>
      </c>
      <c r="D398" s="47" t="s">
        <v>15</v>
      </c>
      <c r="E398" s="49">
        <v>1</v>
      </c>
      <c r="F398" s="50">
        <f t="shared" ref="F398:F400" si="102">H398</f>
        <v>647.26</v>
      </c>
      <c r="G398" s="50">
        <f t="shared" ref="G398:G400" si="103">ROUND(F398*E398,2)</f>
        <v>647.26</v>
      </c>
      <c r="H398" s="40">
        <f>VLOOKUP(A398,'[1]SINAPI ES'!$A$7:$D$12674,4,0)</f>
        <v>647.26</v>
      </c>
    </row>
    <row r="399" spans="1:8" ht="29.1" customHeight="1">
      <c r="A399" s="47">
        <v>4377</v>
      </c>
      <c r="B399" s="48" t="s">
        <v>1247</v>
      </c>
      <c r="C399" s="47" t="s">
        <v>12</v>
      </c>
      <c r="D399" s="47" t="s">
        <v>24</v>
      </c>
      <c r="E399" s="49">
        <v>17.413</v>
      </c>
      <c r="F399" s="50">
        <f t="shared" si="102"/>
        <v>0.2</v>
      </c>
      <c r="G399" s="50">
        <f t="shared" si="103"/>
        <v>3.48</v>
      </c>
      <c r="H399" s="40">
        <f>VLOOKUP(A399,'[1]SINAPI ES'!$A$7:$D$12674,4,0)</f>
        <v>0.2</v>
      </c>
    </row>
    <row r="400" spans="1:8" ht="15" customHeight="1">
      <c r="A400" s="47">
        <v>39961</v>
      </c>
      <c r="B400" s="48" t="s">
        <v>1888</v>
      </c>
      <c r="C400" s="47" t="s">
        <v>12</v>
      </c>
      <c r="D400" s="47" t="s">
        <v>24</v>
      </c>
      <c r="E400" s="49">
        <v>0.42399999999999999</v>
      </c>
      <c r="F400" s="50">
        <f t="shared" si="102"/>
        <v>19.11</v>
      </c>
      <c r="G400" s="50">
        <f t="shared" si="103"/>
        <v>8.1</v>
      </c>
      <c r="H400" s="40">
        <f>VLOOKUP(A400,'[1]SINAPI ES'!$A$7:$D$12674,4,0)</f>
        <v>19.11</v>
      </c>
    </row>
    <row r="401" spans="1:8" ht="15" customHeight="1">
      <c r="A401" s="51"/>
      <c r="B401" s="51"/>
      <c r="C401" s="51"/>
      <c r="D401" s="51"/>
      <c r="E401" s="103" t="s">
        <v>1851</v>
      </c>
      <c r="F401" s="103"/>
      <c r="G401" s="52">
        <f>SUM(G398:G400)</f>
        <v>658.84</v>
      </c>
      <c r="H401" s="40" t="e">
        <f>VLOOKUP(A401,'[1]SINAPI ES'!$A$7:$D$12674,4,0)</f>
        <v>#N/A</v>
      </c>
    </row>
    <row r="402" spans="1:8" ht="15" customHeight="1">
      <c r="A402" s="102" t="s">
        <v>1852</v>
      </c>
      <c r="B402" s="102"/>
      <c r="C402" s="46" t="s">
        <v>1839</v>
      </c>
      <c r="D402" s="46" t="s">
        <v>1840</v>
      </c>
      <c r="E402" s="46" t="s">
        <v>1841</v>
      </c>
      <c r="F402" s="46" t="s">
        <v>1842</v>
      </c>
      <c r="G402" s="46" t="s">
        <v>1843</v>
      </c>
      <c r="H402" s="40" t="e">
        <f>VLOOKUP(A402,'[1]SINAPI ES'!$A$7:$D$12674,4,0)</f>
        <v>#N/A</v>
      </c>
    </row>
    <row r="403" spans="1:8" ht="15" customHeight="1">
      <c r="A403" s="47">
        <v>88309</v>
      </c>
      <c r="B403" s="48" t="s">
        <v>1899</v>
      </c>
      <c r="C403" s="47" t="s">
        <v>12</v>
      </c>
      <c r="D403" s="47" t="s">
        <v>1854</v>
      </c>
      <c r="E403" s="49">
        <v>0.72</v>
      </c>
      <c r="F403" s="50">
        <f t="shared" ref="F403:F404" si="104">H403</f>
        <v>28.13</v>
      </c>
      <c r="G403" s="50">
        <f>ROUND(F403*E403,2)</f>
        <v>20.25</v>
      </c>
      <c r="H403" s="40">
        <f>VLOOKUP(A403,'[1]SINAPI ES'!$A$7:$D$12674,4,0)</f>
        <v>28.13</v>
      </c>
    </row>
    <row r="404" spans="1:8" ht="15" customHeight="1">
      <c r="A404" s="47">
        <v>88316</v>
      </c>
      <c r="B404" s="48" t="s">
        <v>1867</v>
      </c>
      <c r="C404" s="47" t="s">
        <v>12</v>
      </c>
      <c r="D404" s="47" t="s">
        <v>1854</v>
      </c>
      <c r="E404" s="49">
        <v>0.36</v>
      </c>
      <c r="F404" s="50">
        <f t="shared" si="104"/>
        <v>21.72</v>
      </c>
      <c r="G404" s="50">
        <f>ROUND(F404*E404,2)</f>
        <v>7.82</v>
      </c>
      <c r="H404" s="40">
        <f>VLOOKUP(A404,'[1]SINAPI ES'!$A$7:$D$12674,4,0)</f>
        <v>21.72</v>
      </c>
    </row>
    <row r="405" spans="1:8" ht="18" customHeight="1">
      <c r="A405" s="51"/>
      <c r="B405" s="51"/>
      <c r="C405" s="51"/>
      <c r="D405" s="51"/>
      <c r="E405" s="103" t="s">
        <v>1858</v>
      </c>
      <c r="F405" s="103"/>
      <c r="G405" s="52">
        <f>SUM(G403:G404)</f>
        <v>28.07</v>
      </c>
      <c r="H405" s="40" t="e">
        <f>VLOOKUP(A405,'[1]SINAPI ES'!$A$7:$D$12674,4,0)</f>
        <v>#N/A</v>
      </c>
    </row>
    <row r="406" spans="1:8" ht="15" customHeight="1">
      <c r="A406" s="51"/>
      <c r="B406" s="51"/>
      <c r="C406" s="51"/>
      <c r="D406" s="51"/>
      <c r="E406" s="104" t="s">
        <v>1861</v>
      </c>
      <c r="F406" s="104"/>
      <c r="G406" s="53">
        <f>G405+G401</f>
        <v>686.91000000000008</v>
      </c>
      <c r="H406" s="40" t="e">
        <f>VLOOKUP(A406,'[1]SINAPI ES'!$A$7:$D$12674,4,0)</f>
        <v>#N/A</v>
      </c>
    </row>
    <row r="407" spans="1:8" ht="9.9499999999999993" customHeight="1">
      <c r="A407" s="51"/>
      <c r="B407" s="51"/>
      <c r="C407" s="105"/>
      <c r="D407" s="105"/>
      <c r="E407" s="51"/>
      <c r="F407" s="51"/>
      <c r="G407" s="51"/>
      <c r="H407" s="40" t="e">
        <f>VLOOKUP(A407,'[1]SINAPI ES'!$A$7:$D$12674,4,0)</f>
        <v>#N/A</v>
      </c>
    </row>
    <row r="408" spans="1:8" ht="20.100000000000001" customHeight="1">
      <c r="A408" s="116" t="s">
        <v>1927</v>
      </c>
      <c r="B408" s="116"/>
      <c r="C408" s="116"/>
      <c r="D408" s="116"/>
      <c r="E408" s="116"/>
      <c r="F408" s="116"/>
      <c r="G408" s="116"/>
      <c r="H408" s="40" t="e">
        <f>VLOOKUP(A408,'[1]SINAPI ES'!$A$7:$D$12674,4,0)</f>
        <v>#N/A</v>
      </c>
    </row>
    <row r="409" spans="1:8" ht="15" customHeight="1">
      <c r="A409" s="102" t="s">
        <v>1838</v>
      </c>
      <c r="B409" s="102"/>
      <c r="C409" s="46" t="s">
        <v>1839</v>
      </c>
      <c r="D409" s="46" t="s">
        <v>1840</v>
      </c>
      <c r="E409" s="46" t="s">
        <v>1841</v>
      </c>
      <c r="F409" s="46" t="s">
        <v>1842</v>
      </c>
      <c r="G409" s="46" t="s">
        <v>1843</v>
      </c>
      <c r="H409" s="40" t="e">
        <f>VLOOKUP(A409,'[1]SINAPI ES'!$A$7:$D$12674,4,0)</f>
        <v>#N/A</v>
      </c>
    </row>
    <row r="410" spans="1:8" ht="29.1" customHeight="1">
      <c r="A410" s="47">
        <v>586</v>
      </c>
      <c r="B410" s="48" t="s">
        <v>1928</v>
      </c>
      <c r="C410" s="47" t="s">
        <v>12</v>
      </c>
      <c r="D410" s="47" t="s">
        <v>31</v>
      </c>
      <c r="E410" s="49">
        <v>3</v>
      </c>
      <c r="F410" s="50">
        <f t="shared" ref="F410:F411" si="105">H410</f>
        <v>22.22</v>
      </c>
      <c r="G410" s="50">
        <f>ROUND(F410*E410,2)</f>
        <v>66.66</v>
      </c>
      <c r="H410" s="40">
        <f>VLOOKUP(A410,'[1]SINAPI ES'!$A$7:$D$12674,4,0)</f>
        <v>22.22</v>
      </c>
    </row>
    <row r="411" spans="1:8" ht="21" customHeight="1">
      <c r="A411" s="47">
        <v>10932</v>
      </c>
      <c r="B411" s="48" t="s">
        <v>1929</v>
      </c>
      <c r="C411" s="47" t="s">
        <v>12</v>
      </c>
      <c r="D411" s="47" t="s">
        <v>15</v>
      </c>
      <c r="E411" s="49">
        <v>1</v>
      </c>
      <c r="F411" s="50">
        <f t="shared" si="105"/>
        <v>100.79</v>
      </c>
      <c r="G411" s="50">
        <f>ROUND(F411*E411,2)</f>
        <v>100.79</v>
      </c>
      <c r="H411" s="40">
        <f>VLOOKUP(A411,'[1]SINAPI ES'!$A$7:$D$12674,4,0)</f>
        <v>100.79</v>
      </c>
    </row>
    <row r="412" spans="1:8" ht="15" customHeight="1">
      <c r="A412" s="51"/>
      <c r="B412" s="51"/>
      <c r="C412" s="51"/>
      <c r="D412" s="51"/>
      <c r="E412" s="103" t="s">
        <v>1851</v>
      </c>
      <c r="F412" s="103"/>
      <c r="G412" s="52">
        <f>SUM(G410:G411)</f>
        <v>167.45</v>
      </c>
      <c r="H412" s="40" t="e">
        <f>VLOOKUP(A412,'[1]SINAPI ES'!$A$7:$D$12674,4,0)</f>
        <v>#N/A</v>
      </c>
    </row>
    <row r="413" spans="1:8" ht="15" customHeight="1">
      <c r="A413" s="102" t="s">
        <v>1852</v>
      </c>
      <c r="B413" s="102"/>
      <c r="C413" s="46" t="s">
        <v>1839</v>
      </c>
      <c r="D413" s="46" t="s">
        <v>1840</v>
      </c>
      <c r="E413" s="46" t="s">
        <v>1841</v>
      </c>
      <c r="F413" s="46" t="s">
        <v>1842</v>
      </c>
      <c r="G413" s="46" t="s">
        <v>1843</v>
      </c>
      <c r="H413" s="40" t="e">
        <f>VLOOKUP(A413,'[1]SINAPI ES'!$A$7:$D$12674,4,0)</f>
        <v>#N/A</v>
      </c>
    </row>
    <row r="414" spans="1:8" ht="15" customHeight="1">
      <c r="A414" s="47">
        <v>88315</v>
      </c>
      <c r="B414" s="48" t="s">
        <v>1930</v>
      </c>
      <c r="C414" s="47" t="s">
        <v>12</v>
      </c>
      <c r="D414" s="47" t="s">
        <v>1854</v>
      </c>
      <c r="E414" s="49">
        <v>0.35</v>
      </c>
      <c r="F414" s="50">
        <f t="shared" ref="F414:F415" si="106">H414</f>
        <v>31.35</v>
      </c>
      <c r="G414" s="50">
        <f>ROUND(F414*E414,2)</f>
        <v>10.97</v>
      </c>
      <c r="H414" s="40">
        <f>VLOOKUP(A414,'[1]SINAPI ES'!$A$7:$D$12674,4,0)</f>
        <v>31.35</v>
      </c>
    </row>
    <row r="415" spans="1:8" ht="15" customHeight="1">
      <c r="A415" s="47">
        <v>88316</v>
      </c>
      <c r="B415" s="48" t="s">
        <v>1867</v>
      </c>
      <c r="C415" s="47" t="s">
        <v>12</v>
      </c>
      <c r="D415" s="47" t="s">
        <v>1854</v>
      </c>
      <c r="E415" s="49">
        <v>0.6</v>
      </c>
      <c r="F415" s="50">
        <f t="shared" si="106"/>
        <v>21.72</v>
      </c>
      <c r="G415" s="50">
        <f>ROUND(F415*E415,2)</f>
        <v>13.03</v>
      </c>
      <c r="H415" s="40">
        <f>VLOOKUP(A415,'[1]SINAPI ES'!$A$7:$D$12674,4,0)</f>
        <v>21.72</v>
      </c>
    </row>
    <row r="416" spans="1:8" ht="18" customHeight="1">
      <c r="A416" s="51"/>
      <c r="B416" s="51"/>
      <c r="C416" s="51"/>
      <c r="D416" s="51"/>
      <c r="E416" s="103" t="s">
        <v>1858</v>
      </c>
      <c r="F416" s="103"/>
      <c r="G416" s="52">
        <f>SUM(G414:G415)</f>
        <v>24</v>
      </c>
      <c r="H416" s="40" t="e">
        <f>VLOOKUP(A416,'[1]SINAPI ES'!$A$7:$D$12674,4,0)</f>
        <v>#N/A</v>
      </c>
    </row>
    <row r="417" spans="1:8" ht="15" customHeight="1">
      <c r="A417" s="51"/>
      <c r="B417" s="51"/>
      <c r="C417" s="51"/>
      <c r="D417" s="51"/>
      <c r="E417" s="104" t="s">
        <v>1861</v>
      </c>
      <c r="F417" s="104"/>
      <c r="G417" s="53">
        <f>G416+G412</f>
        <v>191.45</v>
      </c>
      <c r="H417" s="40" t="e">
        <f>VLOOKUP(A417,'[1]SINAPI ES'!$A$7:$D$12674,4,0)</f>
        <v>#N/A</v>
      </c>
    </row>
    <row r="418" spans="1:8" ht="9.9499999999999993" customHeight="1">
      <c r="A418" s="51"/>
      <c r="B418" s="51"/>
      <c r="C418" s="105"/>
      <c r="D418" s="105"/>
      <c r="E418" s="51"/>
      <c r="F418" s="51"/>
      <c r="G418" s="51"/>
      <c r="H418" s="40" t="e">
        <f>VLOOKUP(A418,'[1]SINAPI ES'!$A$7:$D$12674,4,0)</f>
        <v>#N/A</v>
      </c>
    </row>
    <row r="419" spans="1:8" ht="20.100000000000001" customHeight="1">
      <c r="A419" s="116" t="s">
        <v>1931</v>
      </c>
      <c r="B419" s="116"/>
      <c r="C419" s="116"/>
      <c r="D419" s="116"/>
      <c r="E419" s="116"/>
      <c r="F419" s="116"/>
      <c r="G419" s="116"/>
      <c r="H419" s="40" t="e">
        <f>VLOOKUP(A419,'[1]SINAPI ES'!$A$7:$D$12674,4,0)</f>
        <v>#N/A</v>
      </c>
    </row>
    <row r="420" spans="1:8" ht="15" customHeight="1">
      <c r="A420" s="102" t="s">
        <v>10</v>
      </c>
      <c r="B420" s="102"/>
      <c r="C420" s="46" t="s">
        <v>1839</v>
      </c>
      <c r="D420" s="46" t="s">
        <v>1840</v>
      </c>
      <c r="E420" s="46" t="s">
        <v>1841</v>
      </c>
      <c r="F420" s="46" t="s">
        <v>1842</v>
      </c>
      <c r="G420" s="46" t="s">
        <v>1843</v>
      </c>
      <c r="H420" s="40" t="e">
        <f>VLOOKUP(A420,'[1]SINAPI ES'!$A$7:$D$12674,4,0)</f>
        <v>#N/A</v>
      </c>
    </row>
    <row r="421" spans="1:8" ht="29.1" customHeight="1">
      <c r="A421" s="47">
        <v>102183</v>
      </c>
      <c r="B421" s="48" t="s">
        <v>1932</v>
      </c>
      <c r="C421" s="47" t="s">
        <v>12</v>
      </c>
      <c r="D421" s="47" t="s">
        <v>24</v>
      </c>
      <c r="E421" s="49">
        <v>0.53</v>
      </c>
      <c r="F421" s="50">
        <f t="shared" ref="F421" si="107">H421</f>
        <v>2532.7800000000002</v>
      </c>
      <c r="G421" s="50">
        <f>ROUND(F421*E421,2)</f>
        <v>1342.37</v>
      </c>
      <c r="H421" s="40">
        <f>VLOOKUP(A421,'[1]SINAPI ES'!$A$7:$D$12674,4,0)</f>
        <v>2532.7800000000002</v>
      </c>
    </row>
    <row r="422" spans="1:8" ht="15" customHeight="1">
      <c r="A422" s="51"/>
      <c r="B422" s="51"/>
      <c r="C422" s="51"/>
      <c r="D422" s="51"/>
      <c r="E422" s="103" t="s">
        <v>1860</v>
      </c>
      <c r="F422" s="103"/>
      <c r="G422" s="52">
        <f>G421</f>
        <v>1342.37</v>
      </c>
      <c r="H422" s="40" t="e">
        <f>VLOOKUP(A422,'[1]SINAPI ES'!$A$7:$D$12674,4,0)</f>
        <v>#N/A</v>
      </c>
    </row>
    <row r="423" spans="1:8" ht="15" customHeight="1">
      <c r="A423" s="51"/>
      <c r="B423" s="51"/>
      <c r="C423" s="51"/>
      <c r="D423" s="51"/>
      <c r="E423" s="104" t="s">
        <v>1861</v>
      </c>
      <c r="F423" s="104"/>
      <c r="G423" s="53">
        <f>G422</f>
        <v>1342.37</v>
      </c>
      <c r="H423" s="40" t="e">
        <f>VLOOKUP(A423,'[1]SINAPI ES'!$A$7:$D$12674,4,0)</f>
        <v>#N/A</v>
      </c>
    </row>
    <row r="424" spans="1:8" ht="9.9499999999999993" customHeight="1">
      <c r="A424" s="51"/>
      <c r="B424" s="51"/>
      <c r="C424" s="105"/>
      <c r="D424" s="105"/>
      <c r="E424" s="51"/>
      <c r="F424" s="51"/>
      <c r="G424" s="51"/>
      <c r="H424" s="40" t="e">
        <f>VLOOKUP(A424,'[1]SINAPI ES'!$A$7:$D$12674,4,0)</f>
        <v>#N/A</v>
      </c>
    </row>
    <row r="425" spans="1:8" ht="20.100000000000001" customHeight="1">
      <c r="A425" s="116" t="s">
        <v>1933</v>
      </c>
      <c r="B425" s="116"/>
      <c r="C425" s="116"/>
      <c r="D425" s="116"/>
      <c r="E425" s="116"/>
      <c r="F425" s="116"/>
      <c r="G425" s="116"/>
      <c r="H425" s="40" t="e">
        <f>VLOOKUP(A425,'[1]SINAPI ES'!$A$7:$D$12674,4,0)</f>
        <v>#N/A</v>
      </c>
    </row>
    <row r="426" spans="1:8" ht="15" customHeight="1">
      <c r="A426" s="102" t="s">
        <v>10</v>
      </c>
      <c r="B426" s="102"/>
      <c r="C426" s="46" t="s">
        <v>1839</v>
      </c>
      <c r="D426" s="46" t="s">
        <v>1840</v>
      </c>
      <c r="E426" s="46" t="s">
        <v>1841</v>
      </c>
      <c r="F426" s="46" t="s">
        <v>1842</v>
      </c>
      <c r="G426" s="46" t="s">
        <v>1843</v>
      </c>
      <c r="H426" s="40" t="e">
        <f>VLOOKUP(A426,'[1]SINAPI ES'!$A$7:$D$12674,4,0)</f>
        <v>#N/A</v>
      </c>
    </row>
    <row r="427" spans="1:8" ht="29.1" customHeight="1">
      <c r="A427" s="47">
        <v>102183</v>
      </c>
      <c r="B427" s="48" t="s">
        <v>1932</v>
      </c>
      <c r="C427" s="47" t="s">
        <v>12</v>
      </c>
      <c r="D427" s="47" t="s">
        <v>24</v>
      </c>
      <c r="E427" s="49">
        <v>0.53</v>
      </c>
      <c r="F427" s="50">
        <f t="shared" ref="F427" si="108">H427</f>
        <v>2532.7800000000002</v>
      </c>
      <c r="G427" s="50">
        <f>ROUND(F427*E427,2)</f>
        <v>1342.37</v>
      </c>
      <c r="H427" s="40">
        <f>VLOOKUP(A427,'[1]SINAPI ES'!$A$7:$D$12674,4,0)</f>
        <v>2532.7800000000002</v>
      </c>
    </row>
    <row r="428" spans="1:8" ht="15" customHeight="1">
      <c r="A428" s="51"/>
      <c r="B428" s="51"/>
      <c r="C428" s="51"/>
      <c r="D428" s="51"/>
      <c r="E428" s="103" t="s">
        <v>1860</v>
      </c>
      <c r="F428" s="103"/>
      <c r="G428" s="52">
        <f>G427</f>
        <v>1342.37</v>
      </c>
      <c r="H428" s="40" t="e">
        <f>VLOOKUP(A428,'[1]SINAPI ES'!$A$7:$D$12674,4,0)</f>
        <v>#N/A</v>
      </c>
    </row>
    <row r="429" spans="1:8" ht="15" customHeight="1">
      <c r="A429" s="51"/>
      <c r="B429" s="51"/>
      <c r="C429" s="51"/>
      <c r="D429" s="51"/>
      <c r="E429" s="104" t="s">
        <v>1861</v>
      </c>
      <c r="F429" s="104"/>
      <c r="G429" s="53">
        <f>G428</f>
        <v>1342.37</v>
      </c>
      <c r="H429" s="40" t="e">
        <f>VLOOKUP(A429,'[1]SINAPI ES'!$A$7:$D$12674,4,0)</f>
        <v>#N/A</v>
      </c>
    </row>
    <row r="430" spans="1:8" ht="9.9499999999999993" customHeight="1">
      <c r="A430" s="51"/>
      <c r="B430" s="51"/>
      <c r="C430" s="105"/>
      <c r="D430" s="105"/>
      <c r="E430" s="51"/>
      <c r="F430" s="51"/>
      <c r="G430" s="51"/>
      <c r="H430" s="40" t="e">
        <f>VLOOKUP(A430,'[1]SINAPI ES'!$A$7:$D$12674,4,0)</f>
        <v>#N/A</v>
      </c>
    </row>
    <row r="431" spans="1:8" ht="20.100000000000001" customHeight="1">
      <c r="A431" s="116" t="s">
        <v>1934</v>
      </c>
      <c r="B431" s="116"/>
      <c r="C431" s="116"/>
      <c r="D431" s="116"/>
      <c r="E431" s="116"/>
      <c r="F431" s="116"/>
      <c r="G431" s="116"/>
      <c r="H431" s="40" t="e">
        <f>VLOOKUP(A431,'[1]SINAPI ES'!$A$7:$D$12674,4,0)</f>
        <v>#N/A</v>
      </c>
    </row>
    <row r="432" spans="1:8" ht="15" customHeight="1">
      <c r="A432" s="102" t="s">
        <v>1935</v>
      </c>
      <c r="B432" s="102"/>
      <c r="C432" s="46" t="s">
        <v>1839</v>
      </c>
      <c r="D432" s="46" t="s">
        <v>1840</v>
      </c>
      <c r="E432" s="46" t="s">
        <v>1841</v>
      </c>
      <c r="F432" s="46" t="s">
        <v>1842</v>
      </c>
      <c r="G432" s="46" t="s">
        <v>1843</v>
      </c>
      <c r="H432" s="40" t="e">
        <f>VLOOKUP(A432,'[1]SINAPI ES'!$A$7:$D$12674,4,0)</f>
        <v>#N/A</v>
      </c>
    </row>
    <row r="433" spans="1:8" ht="29.1" customHeight="1">
      <c r="A433" s="47">
        <v>92716</v>
      </c>
      <c r="B433" s="48" t="s">
        <v>1936</v>
      </c>
      <c r="C433" s="47" t="s">
        <v>12</v>
      </c>
      <c r="D433" s="47" t="s">
        <v>1937</v>
      </c>
      <c r="E433" s="49">
        <v>4.03</v>
      </c>
      <c r="F433" s="50">
        <f t="shared" ref="F433" si="109">H433</f>
        <v>89.03</v>
      </c>
      <c r="G433" s="50">
        <f>ROUND(F433*E433,2)</f>
        <v>358.79</v>
      </c>
      <c r="H433" s="40">
        <f>VLOOKUP(A433,'[1]SINAPI ES'!$A$7:$D$12674,4,0)</f>
        <v>89.03</v>
      </c>
    </row>
    <row r="434" spans="1:8" ht="18" customHeight="1">
      <c r="A434" s="51"/>
      <c r="B434" s="51"/>
      <c r="C434" s="51"/>
      <c r="D434" s="51"/>
      <c r="E434" s="103" t="s">
        <v>1938</v>
      </c>
      <c r="F434" s="103"/>
      <c r="G434" s="52">
        <f>G433</f>
        <v>358.79</v>
      </c>
      <c r="H434" s="40" t="e">
        <f>VLOOKUP(A434,'[1]SINAPI ES'!$A$7:$D$12674,4,0)</f>
        <v>#N/A</v>
      </c>
    </row>
    <row r="435" spans="1:8" ht="15" customHeight="1">
      <c r="A435" s="102" t="s">
        <v>1838</v>
      </c>
      <c r="B435" s="102"/>
      <c r="C435" s="46" t="s">
        <v>1839</v>
      </c>
      <c r="D435" s="46" t="s">
        <v>1840</v>
      </c>
      <c r="E435" s="46" t="s">
        <v>1841</v>
      </c>
      <c r="F435" s="46" t="s">
        <v>1842</v>
      </c>
      <c r="G435" s="46" t="s">
        <v>1843</v>
      </c>
      <c r="H435" s="40" t="e">
        <f>VLOOKUP(A435,'[1]SINAPI ES'!$A$7:$D$12674,4,0)</f>
        <v>#N/A</v>
      </c>
    </row>
    <row r="436" spans="1:8" ht="21" customHeight="1">
      <c r="A436" s="47">
        <v>546</v>
      </c>
      <c r="B436" s="48" t="s">
        <v>1939</v>
      </c>
      <c r="C436" s="47" t="s">
        <v>12</v>
      </c>
      <c r="D436" s="47" t="s">
        <v>80</v>
      </c>
      <c r="E436" s="49">
        <v>0.32800000000000001</v>
      </c>
      <c r="F436" s="50">
        <f t="shared" ref="F436:F439" si="110">H436</f>
        <v>9.59</v>
      </c>
      <c r="G436" s="50">
        <f>ROUND(F436*E436,2)</f>
        <v>3.15</v>
      </c>
      <c r="H436" s="40">
        <f>VLOOKUP(A436,'[1]SINAPI ES'!$A$7:$D$12674,4,0)</f>
        <v>9.59</v>
      </c>
    </row>
    <row r="437" spans="1:8" ht="29.1" customHeight="1">
      <c r="A437" s="47">
        <v>43105</v>
      </c>
      <c r="B437" s="48" t="s">
        <v>1940</v>
      </c>
      <c r="C437" s="47" t="s">
        <v>12</v>
      </c>
      <c r="D437" s="47" t="s">
        <v>80</v>
      </c>
      <c r="E437" s="49">
        <v>0.32800000000000001</v>
      </c>
      <c r="F437" s="50">
        <f t="shared" si="110"/>
        <v>34.36</v>
      </c>
      <c r="G437" s="50">
        <f t="shared" ref="G437:G439" si="111">ROUND(F437*E437,2)</f>
        <v>11.27</v>
      </c>
      <c r="H437" s="40">
        <f>VLOOKUP(A437,'[1]SINAPI ES'!$A$7:$D$12674,4,0)</f>
        <v>34.36</v>
      </c>
    </row>
    <row r="438" spans="1:8" ht="38.1" customHeight="1">
      <c r="A438" s="47">
        <v>11456</v>
      </c>
      <c r="B438" s="48" t="s">
        <v>1941</v>
      </c>
      <c r="C438" s="47" t="s">
        <v>12</v>
      </c>
      <c r="D438" s="47" t="s">
        <v>24</v>
      </c>
      <c r="E438" s="49">
        <v>1</v>
      </c>
      <c r="F438" s="50">
        <f t="shared" si="110"/>
        <v>19.399999999999999</v>
      </c>
      <c r="G438" s="50">
        <f t="shared" si="111"/>
        <v>19.399999999999999</v>
      </c>
      <c r="H438" s="40">
        <f>VLOOKUP(A438,'[1]SINAPI ES'!$A$7:$D$12674,4,0)</f>
        <v>19.399999999999999</v>
      </c>
    </row>
    <row r="439" spans="1:8" ht="29.1" customHeight="1">
      <c r="A439" s="47">
        <v>7698</v>
      </c>
      <c r="B439" s="48" t="s">
        <v>1942</v>
      </c>
      <c r="C439" s="47" t="s">
        <v>12</v>
      </c>
      <c r="D439" s="47" t="s">
        <v>31</v>
      </c>
      <c r="E439" s="49">
        <v>2.25</v>
      </c>
      <c r="F439" s="50">
        <f t="shared" si="110"/>
        <v>69.400000000000006</v>
      </c>
      <c r="G439" s="50">
        <f t="shared" si="111"/>
        <v>156.15</v>
      </c>
      <c r="H439" s="40">
        <f>VLOOKUP(A439,'[1]SINAPI ES'!$A$7:$D$12674,4,0)</f>
        <v>69.400000000000006</v>
      </c>
    </row>
    <row r="440" spans="1:8" ht="15" customHeight="1">
      <c r="A440" s="51"/>
      <c r="B440" s="51"/>
      <c r="C440" s="51"/>
      <c r="D440" s="51"/>
      <c r="E440" s="103" t="s">
        <v>1851</v>
      </c>
      <c r="F440" s="103"/>
      <c r="G440" s="52">
        <f>SUM(G436:G439)</f>
        <v>189.97</v>
      </c>
      <c r="H440" s="40" t="e">
        <f>VLOOKUP(A440,'[1]SINAPI ES'!$A$7:$D$12674,4,0)</f>
        <v>#N/A</v>
      </c>
    </row>
    <row r="441" spans="1:8" ht="15" customHeight="1">
      <c r="A441" s="102" t="s">
        <v>1943</v>
      </c>
      <c r="B441" s="102"/>
      <c r="C441" s="46" t="s">
        <v>1839</v>
      </c>
      <c r="D441" s="46" t="s">
        <v>1840</v>
      </c>
      <c r="E441" s="46" t="s">
        <v>1841</v>
      </c>
      <c r="F441" s="46" t="s">
        <v>1842</v>
      </c>
      <c r="G441" s="46" t="s">
        <v>1843</v>
      </c>
      <c r="H441" s="40" t="e">
        <f>VLOOKUP(A441,'[1]SINAPI ES'!$A$7:$D$12674,4,0)</f>
        <v>#N/A</v>
      </c>
    </row>
    <row r="442" spans="1:8" ht="15" customHeight="1">
      <c r="A442" s="47">
        <v>252</v>
      </c>
      <c r="B442" s="48" t="s">
        <v>1944</v>
      </c>
      <c r="C442" s="47" t="s">
        <v>12</v>
      </c>
      <c r="D442" s="47" t="s">
        <v>1854</v>
      </c>
      <c r="E442" s="49">
        <v>2.77</v>
      </c>
      <c r="F442" s="50">
        <f t="shared" ref="F442" si="112">H442</f>
        <v>14.77</v>
      </c>
      <c r="G442" s="50">
        <f t="shared" ref="G442" si="113">ROUND(F442*E442,2)</f>
        <v>40.909999999999997</v>
      </c>
      <c r="H442" s="40">
        <f>VLOOKUP(A442,'[1]SINAPI ES'!$A$7:$D$12674,4,0)</f>
        <v>14.77</v>
      </c>
    </row>
    <row r="443" spans="1:8" ht="15" customHeight="1">
      <c r="A443" s="51"/>
      <c r="B443" s="51"/>
      <c r="C443" s="51"/>
      <c r="D443" s="51"/>
      <c r="E443" s="103" t="s">
        <v>1945</v>
      </c>
      <c r="F443" s="103"/>
      <c r="G443" s="52">
        <f>G442</f>
        <v>40.909999999999997</v>
      </c>
      <c r="H443" s="40" t="e">
        <f>VLOOKUP(A443,'[1]SINAPI ES'!$A$7:$D$12674,4,0)</f>
        <v>#N/A</v>
      </c>
    </row>
    <row r="444" spans="1:8" ht="15" customHeight="1">
      <c r="A444" s="102" t="s">
        <v>1852</v>
      </c>
      <c r="B444" s="102"/>
      <c r="C444" s="46" t="s">
        <v>1839</v>
      </c>
      <c r="D444" s="46" t="s">
        <v>1840</v>
      </c>
      <c r="E444" s="46" t="s">
        <v>1841</v>
      </c>
      <c r="F444" s="46" t="s">
        <v>1842</v>
      </c>
      <c r="G444" s="46" t="s">
        <v>1843</v>
      </c>
      <c r="H444" s="40" t="e">
        <f>VLOOKUP(A444,'[1]SINAPI ES'!$A$7:$D$12674,4,0)</f>
        <v>#N/A</v>
      </c>
    </row>
    <row r="445" spans="1:8" ht="21" customHeight="1">
      <c r="A445" s="47">
        <v>88309</v>
      </c>
      <c r="B445" s="48" t="s">
        <v>1856</v>
      </c>
      <c r="C445" s="47" t="s">
        <v>12</v>
      </c>
      <c r="D445" s="47" t="s">
        <v>1854</v>
      </c>
      <c r="E445" s="49">
        <v>0.312</v>
      </c>
      <c r="F445" s="50">
        <f t="shared" ref="F445:F446" si="114">H445</f>
        <v>28.13</v>
      </c>
      <c r="G445" s="50">
        <f>ROUND(F445*E445,2)</f>
        <v>8.7799999999999994</v>
      </c>
      <c r="H445" s="40">
        <f>VLOOKUP(A445,'[1]SINAPI ES'!$A$7:$D$12674,4,0)</f>
        <v>28.13</v>
      </c>
    </row>
    <row r="446" spans="1:8" ht="21" customHeight="1">
      <c r="A446" s="47">
        <v>88315</v>
      </c>
      <c r="B446" s="48" t="s">
        <v>1946</v>
      </c>
      <c r="C446" s="47" t="s">
        <v>12</v>
      </c>
      <c r="D446" s="47" t="s">
        <v>1854</v>
      </c>
      <c r="E446" s="49">
        <v>2.77</v>
      </c>
      <c r="F446" s="50">
        <f t="shared" si="114"/>
        <v>31.35</v>
      </c>
      <c r="G446" s="50">
        <f>ROUND(F446*E446,2)</f>
        <v>86.84</v>
      </c>
      <c r="H446" s="40">
        <f>VLOOKUP(A446,'[1]SINAPI ES'!$A$7:$D$12674,4,0)</f>
        <v>31.35</v>
      </c>
    </row>
    <row r="447" spans="1:8" ht="18" customHeight="1">
      <c r="A447" s="51"/>
      <c r="B447" s="51"/>
      <c r="C447" s="51"/>
      <c r="D447" s="51"/>
      <c r="E447" s="103" t="s">
        <v>1858</v>
      </c>
      <c r="F447" s="103"/>
      <c r="G447" s="52">
        <f>SUM(G445:G446)</f>
        <v>95.62</v>
      </c>
      <c r="H447" s="40" t="e">
        <f>VLOOKUP(A447,'[1]SINAPI ES'!$A$7:$D$12674,4,0)</f>
        <v>#N/A</v>
      </c>
    </row>
    <row r="448" spans="1:8" ht="15" customHeight="1">
      <c r="A448" s="102" t="s">
        <v>10</v>
      </c>
      <c r="B448" s="102"/>
      <c r="C448" s="46" t="s">
        <v>1839</v>
      </c>
      <c r="D448" s="46" t="s">
        <v>1840</v>
      </c>
      <c r="E448" s="46" t="s">
        <v>1841</v>
      </c>
      <c r="F448" s="46" t="s">
        <v>1842</v>
      </c>
      <c r="G448" s="46" t="s">
        <v>1843</v>
      </c>
      <c r="H448" s="40" t="e">
        <f>VLOOKUP(A448,'[1]SINAPI ES'!$A$7:$D$12674,4,0)</f>
        <v>#N/A</v>
      </c>
    </row>
    <row r="449" spans="1:8" ht="38.1" customHeight="1">
      <c r="A449" s="47">
        <v>100754</v>
      </c>
      <c r="B449" s="48" t="s">
        <v>1947</v>
      </c>
      <c r="C449" s="47" t="s">
        <v>12</v>
      </c>
      <c r="D449" s="47" t="s">
        <v>15</v>
      </c>
      <c r="E449" s="49">
        <v>2</v>
      </c>
      <c r="F449" s="50">
        <f t="shared" ref="F449:F450" si="115">H449</f>
        <v>30.31</v>
      </c>
      <c r="G449" s="50">
        <f>ROUND(F449*E449,2)</f>
        <v>60.62</v>
      </c>
      <c r="H449" s="40">
        <f>VLOOKUP(A449,'[1]SINAPI ES'!$A$7:$D$12674,4,0)</f>
        <v>30.31</v>
      </c>
    </row>
    <row r="450" spans="1:8" ht="38.1" customHeight="1">
      <c r="A450" s="47">
        <v>100722</v>
      </c>
      <c r="B450" s="48" t="s">
        <v>1948</v>
      </c>
      <c r="C450" s="47" t="s">
        <v>12</v>
      </c>
      <c r="D450" s="47" t="s">
        <v>15</v>
      </c>
      <c r="E450" s="49">
        <v>2</v>
      </c>
      <c r="F450" s="50">
        <f t="shared" si="115"/>
        <v>25.02</v>
      </c>
      <c r="G450" s="50">
        <f>ROUND(F450*E450,2)</f>
        <v>50.04</v>
      </c>
      <c r="H450" s="40">
        <f>VLOOKUP(A450,'[1]SINAPI ES'!$A$7:$D$12674,4,0)</f>
        <v>25.02</v>
      </c>
    </row>
    <row r="451" spans="1:8" ht="15" customHeight="1">
      <c r="A451" s="51"/>
      <c r="B451" s="51"/>
      <c r="C451" s="51"/>
      <c r="D451" s="51"/>
      <c r="E451" s="103" t="s">
        <v>1860</v>
      </c>
      <c r="F451" s="103"/>
      <c r="G451" s="52">
        <f>SUM(G449:G450)</f>
        <v>110.66</v>
      </c>
      <c r="H451" s="40" t="e">
        <f>VLOOKUP(A451,'[1]SINAPI ES'!$A$7:$D$12674,4,0)</f>
        <v>#N/A</v>
      </c>
    </row>
    <row r="452" spans="1:8" ht="15" customHeight="1">
      <c r="A452" s="51"/>
      <c r="B452" s="51"/>
      <c r="C452" s="51"/>
      <c r="D452" s="51"/>
      <c r="E452" s="104" t="s">
        <v>1861</v>
      </c>
      <c r="F452" s="104"/>
      <c r="G452" s="53">
        <f>G451+G447+G443+G440+G434</f>
        <v>795.95</v>
      </c>
      <c r="H452" s="40" t="e">
        <f>VLOOKUP(A452,'[1]SINAPI ES'!$A$7:$D$12674,4,0)</f>
        <v>#N/A</v>
      </c>
    </row>
    <row r="453" spans="1:8" ht="9.9499999999999993" customHeight="1">
      <c r="A453" s="51"/>
      <c r="B453" s="51"/>
      <c r="C453" s="105"/>
      <c r="D453" s="105"/>
      <c r="E453" s="51"/>
      <c r="F453" s="51"/>
      <c r="G453" s="51"/>
      <c r="H453" s="40" t="e">
        <f>VLOOKUP(A453,'[1]SINAPI ES'!$A$7:$D$12674,4,0)</f>
        <v>#N/A</v>
      </c>
    </row>
    <row r="454" spans="1:8" ht="20.100000000000001" customHeight="1">
      <c r="A454" s="116" t="s">
        <v>1949</v>
      </c>
      <c r="B454" s="116"/>
      <c r="C454" s="116"/>
      <c r="D454" s="116"/>
      <c r="E454" s="116"/>
      <c r="F454" s="116"/>
      <c r="G454" s="116"/>
      <c r="H454" s="40" t="e">
        <f>VLOOKUP(A454,'[1]SINAPI ES'!$A$7:$D$12674,4,0)</f>
        <v>#N/A</v>
      </c>
    </row>
    <row r="455" spans="1:8" ht="15" customHeight="1">
      <c r="A455" s="102" t="s">
        <v>1935</v>
      </c>
      <c r="B455" s="102"/>
      <c r="C455" s="46" t="s">
        <v>1839</v>
      </c>
      <c r="D455" s="46" t="s">
        <v>1840</v>
      </c>
      <c r="E455" s="46" t="s">
        <v>1841</v>
      </c>
      <c r="F455" s="46" t="s">
        <v>1842</v>
      </c>
      <c r="G455" s="46" t="s">
        <v>1843</v>
      </c>
      <c r="H455" s="40" t="e">
        <f>VLOOKUP(A455,'[1]SINAPI ES'!$A$7:$D$12674,4,0)</f>
        <v>#N/A</v>
      </c>
    </row>
    <row r="456" spans="1:8" ht="29.1" customHeight="1">
      <c r="A456" s="47">
        <v>92716</v>
      </c>
      <c r="B456" s="48" t="s">
        <v>1950</v>
      </c>
      <c r="C456" s="47" t="s">
        <v>12</v>
      </c>
      <c r="D456" s="47" t="s">
        <v>1937</v>
      </c>
      <c r="E456" s="49">
        <v>4.03</v>
      </c>
      <c r="F456" s="50">
        <f t="shared" ref="F456" si="116">H456</f>
        <v>89.03</v>
      </c>
      <c r="G456" s="50">
        <f>ROUND(F456*E456,2)</f>
        <v>358.79</v>
      </c>
      <c r="H456" s="40">
        <f>VLOOKUP(A456,'[1]SINAPI ES'!$A$7:$D$12674,4,0)</f>
        <v>89.03</v>
      </c>
    </row>
    <row r="457" spans="1:8" ht="18" customHeight="1">
      <c r="A457" s="51"/>
      <c r="B457" s="51"/>
      <c r="C457" s="51"/>
      <c r="D457" s="51"/>
      <c r="E457" s="103" t="s">
        <v>1938</v>
      </c>
      <c r="F457" s="103"/>
      <c r="G457" s="52">
        <f>G456</f>
        <v>358.79</v>
      </c>
      <c r="H457" s="40" t="e">
        <f>VLOOKUP(A457,'[1]SINAPI ES'!$A$7:$D$12674,4,0)</f>
        <v>#N/A</v>
      </c>
    </row>
    <row r="458" spans="1:8" ht="15" customHeight="1">
      <c r="A458" s="102" t="s">
        <v>1838</v>
      </c>
      <c r="B458" s="102"/>
      <c r="C458" s="46" t="s">
        <v>1839</v>
      </c>
      <c r="D458" s="46" t="s">
        <v>1840</v>
      </c>
      <c r="E458" s="46" t="s">
        <v>1841</v>
      </c>
      <c r="F458" s="46" t="s">
        <v>1842</v>
      </c>
      <c r="G458" s="46" t="s">
        <v>1843</v>
      </c>
      <c r="H458" s="40" t="e">
        <f>VLOOKUP(A458,'[1]SINAPI ES'!$A$7:$D$12674,4,0)</f>
        <v>#N/A</v>
      </c>
    </row>
    <row r="459" spans="1:8" ht="15" customHeight="1">
      <c r="A459" s="47">
        <v>546</v>
      </c>
      <c r="B459" s="48" t="s">
        <v>1951</v>
      </c>
      <c r="C459" s="47" t="s">
        <v>12</v>
      </c>
      <c r="D459" s="47" t="s">
        <v>80</v>
      </c>
      <c r="E459" s="49">
        <v>0.32800000000000001</v>
      </c>
      <c r="F459" s="50">
        <f t="shared" ref="F459:F462" si="117">H459</f>
        <v>9.59</v>
      </c>
      <c r="G459" s="50">
        <f>ROUND(F459*E459,2)</f>
        <v>3.15</v>
      </c>
      <c r="H459" s="40">
        <f>VLOOKUP(A459,'[1]SINAPI ES'!$A$7:$D$12674,4,0)</f>
        <v>9.59</v>
      </c>
    </row>
    <row r="460" spans="1:8" ht="29.1" customHeight="1">
      <c r="A460" s="47">
        <v>43105</v>
      </c>
      <c r="B460" s="48" t="s">
        <v>1952</v>
      </c>
      <c r="C460" s="47" t="s">
        <v>12</v>
      </c>
      <c r="D460" s="47" t="s">
        <v>80</v>
      </c>
      <c r="E460" s="49">
        <v>0.32800000000000001</v>
      </c>
      <c r="F460" s="50">
        <f t="shared" si="117"/>
        <v>34.36</v>
      </c>
      <c r="G460" s="50">
        <f t="shared" ref="G460:G462" si="118">ROUND(F460*E460,2)</f>
        <v>11.27</v>
      </c>
      <c r="H460" s="40">
        <f>VLOOKUP(A460,'[1]SINAPI ES'!$A$7:$D$12674,4,0)</f>
        <v>34.36</v>
      </c>
    </row>
    <row r="461" spans="1:8" ht="29.1" customHeight="1">
      <c r="A461" s="47">
        <v>11456</v>
      </c>
      <c r="B461" s="48" t="s">
        <v>1953</v>
      </c>
      <c r="C461" s="47" t="s">
        <v>12</v>
      </c>
      <c r="D461" s="47" t="s">
        <v>24</v>
      </c>
      <c r="E461" s="49">
        <v>1</v>
      </c>
      <c r="F461" s="50">
        <f t="shared" si="117"/>
        <v>19.399999999999999</v>
      </c>
      <c r="G461" s="50">
        <f t="shared" si="118"/>
        <v>19.399999999999999</v>
      </c>
      <c r="H461" s="40">
        <f>VLOOKUP(A461,'[1]SINAPI ES'!$A$7:$D$12674,4,0)</f>
        <v>19.399999999999999</v>
      </c>
    </row>
    <row r="462" spans="1:8" ht="21" customHeight="1">
      <c r="A462" s="47">
        <v>7698</v>
      </c>
      <c r="B462" s="48" t="s">
        <v>1954</v>
      </c>
      <c r="C462" s="47" t="s">
        <v>12</v>
      </c>
      <c r="D462" s="47" t="s">
        <v>31</v>
      </c>
      <c r="E462" s="49">
        <v>2.25</v>
      </c>
      <c r="F462" s="50">
        <f t="shared" si="117"/>
        <v>69.400000000000006</v>
      </c>
      <c r="G462" s="50">
        <f t="shared" si="118"/>
        <v>156.15</v>
      </c>
      <c r="H462" s="40">
        <f>VLOOKUP(A462,'[1]SINAPI ES'!$A$7:$D$12674,4,0)</f>
        <v>69.400000000000006</v>
      </c>
    </row>
    <row r="463" spans="1:8" ht="15" customHeight="1">
      <c r="A463" s="51"/>
      <c r="B463" s="51"/>
      <c r="C463" s="51"/>
      <c r="D463" s="51"/>
      <c r="E463" s="103" t="s">
        <v>1851</v>
      </c>
      <c r="F463" s="103"/>
      <c r="G463" s="52">
        <f>SUM(G459:G462)</f>
        <v>189.97</v>
      </c>
      <c r="H463" s="40" t="e">
        <f>VLOOKUP(A463,'[1]SINAPI ES'!$A$7:$D$12674,4,0)</f>
        <v>#N/A</v>
      </c>
    </row>
    <row r="464" spans="1:8" ht="15" customHeight="1">
      <c r="A464" s="102" t="s">
        <v>1943</v>
      </c>
      <c r="B464" s="102"/>
      <c r="C464" s="46" t="s">
        <v>1839</v>
      </c>
      <c r="D464" s="46" t="s">
        <v>1840</v>
      </c>
      <c r="E464" s="46" t="s">
        <v>1841</v>
      </c>
      <c r="F464" s="46" t="s">
        <v>1842</v>
      </c>
      <c r="G464" s="46" t="s">
        <v>1843</v>
      </c>
      <c r="H464" s="40" t="e">
        <f>VLOOKUP(A464,'[1]SINAPI ES'!$A$7:$D$12674,4,0)</f>
        <v>#N/A</v>
      </c>
    </row>
    <row r="465" spans="1:8" ht="15" customHeight="1">
      <c r="A465" s="47">
        <v>252</v>
      </c>
      <c r="B465" s="48" t="s">
        <v>1955</v>
      </c>
      <c r="C465" s="47" t="s">
        <v>12</v>
      </c>
      <c r="D465" s="47" t="s">
        <v>1854</v>
      </c>
      <c r="E465" s="49">
        <v>2.77</v>
      </c>
      <c r="F465" s="50">
        <f t="shared" ref="F465" si="119">H465</f>
        <v>14.77</v>
      </c>
      <c r="G465" s="50">
        <f>ROUND(F465*E465,2)</f>
        <v>40.909999999999997</v>
      </c>
      <c r="H465" s="40">
        <f>VLOOKUP(A465,'[1]SINAPI ES'!$A$7:$D$12674,4,0)</f>
        <v>14.77</v>
      </c>
    </row>
    <row r="466" spans="1:8" ht="15" customHeight="1">
      <c r="A466" s="51"/>
      <c r="B466" s="51"/>
      <c r="C466" s="51"/>
      <c r="D466" s="51"/>
      <c r="E466" s="103" t="s">
        <v>1945</v>
      </c>
      <c r="F466" s="103"/>
      <c r="G466" s="52">
        <f>G465</f>
        <v>40.909999999999997</v>
      </c>
      <c r="H466" s="40" t="e">
        <f>VLOOKUP(A466,'[1]SINAPI ES'!$A$7:$D$12674,4,0)</f>
        <v>#N/A</v>
      </c>
    </row>
    <row r="467" spans="1:8" ht="15" customHeight="1">
      <c r="A467" s="102" t="s">
        <v>1852</v>
      </c>
      <c r="B467" s="102"/>
      <c r="C467" s="46" t="s">
        <v>1839</v>
      </c>
      <c r="D467" s="46" t="s">
        <v>1840</v>
      </c>
      <c r="E467" s="46" t="s">
        <v>1841</v>
      </c>
      <c r="F467" s="46" t="s">
        <v>1842</v>
      </c>
      <c r="G467" s="46" t="s">
        <v>1843</v>
      </c>
      <c r="H467" s="40" t="e">
        <f>VLOOKUP(A467,'[1]SINAPI ES'!$A$7:$D$12674,4,0)</f>
        <v>#N/A</v>
      </c>
    </row>
    <row r="468" spans="1:8" ht="15" customHeight="1">
      <c r="A468" s="47">
        <v>88309</v>
      </c>
      <c r="B468" s="48" t="s">
        <v>1899</v>
      </c>
      <c r="C468" s="47" t="s">
        <v>12</v>
      </c>
      <c r="D468" s="47" t="s">
        <v>1854</v>
      </c>
      <c r="E468" s="49">
        <v>0.312</v>
      </c>
      <c r="F468" s="50">
        <f t="shared" ref="F468:F469" si="120">H468</f>
        <v>28.13</v>
      </c>
      <c r="G468" s="50">
        <f>ROUND(F468*E468,2)</f>
        <v>8.7799999999999994</v>
      </c>
      <c r="H468" s="40">
        <f>VLOOKUP(A468,'[1]SINAPI ES'!$A$7:$D$12674,4,0)</f>
        <v>28.13</v>
      </c>
    </row>
    <row r="469" spans="1:8" ht="15" customHeight="1">
      <c r="A469" s="47">
        <v>88315</v>
      </c>
      <c r="B469" s="48" t="s">
        <v>1930</v>
      </c>
      <c r="C469" s="47" t="s">
        <v>12</v>
      </c>
      <c r="D469" s="47" t="s">
        <v>1854</v>
      </c>
      <c r="E469" s="49">
        <v>2.77</v>
      </c>
      <c r="F469" s="50">
        <f t="shared" si="120"/>
        <v>31.35</v>
      </c>
      <c r="G469" s="50">
        <f>ROUND(F469*E469,2)</f>
        <v>86.84</v>
      </c>
      <c r="H469" s="40">
        <f>VLOOKUP(A469,'[1]SINAPI ES'!$A$7:$D$12674,4,0)</f>
        <v>31.35</v>
      </c>
    </row>
    <row r="470" spans="1:8" ht="18" customHeight="1">
      <c r="A470" s="51"/>
      <c r="B470" s="51"/>
      <c r="C470" s="51"/>
      <c r="D470" s="51"/>
      <c r="E470" s="103" t="s">
        <v>1858</v>
      </c>
      <c r="F470" s="103"/>
      <c r="G470" s="52">
        <f>SUM(G468:G469)</f>
        <v>95.62</v>
      </c>
      <c r="H470" s="40" t="e">
        <f>VLOOKUP(A470,'[1]SINAPI ES'!$A$7:$D$12674,4,0)</f>
        <v>#N/A</v>
      </c>
    </row>
    <row r="471" spans="1:8" ht="15" customHeight="1">
      <c r="A471" s="102" t="s">
        <v>10</v>
      </c>
      <c r="B471" s="102"/>
      <c r="C471" s="46" t="s">
        <v>1839</v>
      </c>
      <c r="D471" s="46" t="s">
        <v>1840</v>
      </c>
      <c r="E471" s="46" t="s">
        <v>1841</v>
      </c>
      <c r="F471" s="46" t="s">
        <v>1842</v>
      </c>
      <c r="G471" s="46" t="s">
        <v>1843</v>
      </c>
      <c r="H471" s="40" t="e">
        <f>VLOOKUP(A471,'[1]SINAPI ES'!$A$7:$D$12674,4,0)</f>
        <v>#N/A</v>
      </c>
    </row>
    <row r="472" spans="1:8" ht="29.1" customHeight="1">
      <c r="A472" s="47">
        <v>100754</v>
      </c>
      <c r="B472" s="48" t="s">
        <v>1956</v>
      </c>
      <c r="C472" s="47" t="s">
        <v>12</v>
      </c>
      <c r="D472" s="47" t="s">
        <v>15</v>
      </c>
      <c r="E472" s="49">
        <v>2</v>
      </c>
      <c r="F472" s="50">
        <f t="shared" ref="F472:F473" si="121">H472</f>
        <v>30.31</v>
      </c>
      <c r="G472" s="50">
        <f>ROUND(F472*E472,2)</f>
        <v>60.62</v>
      </c>
      <c r="H472" s="40">
        <f>VLOOKUP(A472,'[1]SINAPI ES'!$A$7:$D$12674,4,0)</f>
        <v>30.31</v>
      </c>
    </row>
    <row r="473" spans="1:8" ht="38.1" customHeight="1">
      <c r="A473" s="47">
        <v>100722</v>
      </c>
      <c r="B473" s="48" t="s">
        <v>1957</v>
      </c>
      <c r="C473" s="47" t="s">
        <v>12</v>
      </c>
      <c r="D473" s="47" t="s">
        <v>15</v>
      </c>
      <c r="E473" s="49">
        <v>2</v>
      </c>
      <c r="F473" s="50">
        <f t="shared" si="121"/>
        <v>25.02</v>
      </c>
      <c r="G473" s="50">
        <f>ROUND(F473*E473,2)</f>
        <v>50.04</v>
      </c>
      <c r="H473" s="40">
        <f>VLOOKUP(A473,'[1]SINAPI ES'!$A$7:$D$12674,4,0)</f>
        <v>25.02</v>
      </c>
    </row>
    <row r="474" spans="1:8" ht="15" customHeight="1">
      <c r="A474" s="51"/>
      <c r="B474" s="51"/>
      <c r="C474" s="51"/>
      <c r="D474" s="51"/>
      <c r="E474" s="103" t="s">
        <v>1860</v>
      </c>
      <c r="F474" s="103"/>
      <c r="G474" s="52">
        <f>SUM(G472:G473)</f>
        <v>110.66</v>
      </c>
      <c r="H474" s="40" t="e">
        <f>VLOOKUP(A474,'[1]SINAPI ES'!$A$7:$D$12674,4,0)</f>
        <v>#N/A</v>
      </c>
    </row>
    <row r="475" spans="1:8" ht="15" customHeight="1">
      <c r="A475" s="51"/>
      <c r="B475" s="51"/>
      <c r="C475" s="51"/>
      <c r="D475" s="51"/>
      <c r="E475" s="104" t="s">
        <v>1861</v>
      </c>
      <c r="F475" s="104"/>
      <c r="G475" s="53">
        <f>G474+G470+G466+G463+G457</f>
        <v>795.95</v>
      </c>
      <c r="H475" s="40" t="e">
        <f>VLOOKUP(A475,'[1]SINAPI ES'!$A$7:$D$12674,4,0)</f>
        <v>#N/A</v>
      </c>
    </row>
    <row r="476" spans="1:8" ht="9.9499999999999993" customHeight="1">
      <c r="A476" s="51"/>
      <c r="B476" s="51"/>
      <c r="C476" s="105"/>
      <c r="D476" s="105"/>
      <c r="E476" s="51"/>
      <c r="F476" s="51"/>
      <c r="G476" s="51"/>
      <c r="H476" s="40" t="e">
        <f>VLOOKUP(A476,'[1]SINAPI ES'!$A$7:$D$12674,4,0)</f>
        <v>#N/A</v>
      </c>
    </row>
    <row r="477" spans="1:8" ht="20.100000000000001" customHeight="1">
      <c r="A477" s="116" t="s">
        <v>1958</v>
      </c>
      <c r="B477" s="116"/>
      <c r="C477" s="116"/>
      <c r="D477" s="116"/>
      <c r="E477" s="116"/>
      <c r="F477" s="116"/>
      <c r="G477" s="116"/>
      <c r="H477" s="40" t="e">
        <f>VLOOKUP(A477,'[1]SINAPI ES'!$A$7:$D$12674,4,0)</f>
        <v>#N/A</v>
      </c>
    </row>
    <row r="478" spans="1:8" ht="15" customHeight="1">
      <c r="A478" s="102" t="s">
        <v>1935</v>
      </c>
      <c r="B478" s="102"/>
      <c r="C478" s="46" t="s">
        <v>1839</v>
      </c>
      <c r="D478" s="46" t="s">
        <v>1840</v>
      </c>
      <c r="E478" s="46" t="s">
        <v>1841</v>
      </c>
      <c r="F478" s="46" t="s">
        <v>1842</v>
      </c>
      <c r="G478" s="46" t="s">
        <v>1843</v>
      </c>
      <c r="H478" s="40" t="e">
        <f>VLOOKUP(A478,'[1]SINAPI ES'!$A$7:$D$12674,4,0)</f>
        <v>#N/A</v>
      </c>
    </row>
    <row r="479" spans="1:8" ht="29.1" customHeight="1">
      <c r="A479" s="47">
        <v>92716</v>
      </c>
      <c r="B479" s="48" t="s">
        <v>1936</v>
      </c>
      <c r="C479" s="47" t="s">
        <v>12</v>
      </c>
      <c r="D479" s="47" t="s">
        <v>1937</v>
      </c>
      <c r="E479" s="49">
        <v>4.03</v>
      </c>
      <c r="F479" s="50">
        <f t="shared" ref="F479" si="122">H479</f>
        <v>89.03</v>
      </c>
      <c r="G479" s="50">
        <f>ROUND(F479*E479,2)</f>
        <v>358.79</v>
      </c>
      <c r="H479" s="40">
        <f>VLOOKUP(A479,'[1]SINAPI ES'!$A$7:$D$12674,4,0)</f>
        <v>89.03</v>
      </c>
    </row>
    <row r="480" spans="1:8" ht="18" customHeight="1">
      <c r="A480" s="51"/>
      <c r="B480" s="51"/>
      <c r="C480" s="51"/>
      <c r="D480" s="51"/>
      <c r="E480" s="103" t="s">
        <v>1938</v>
      </c>
      <c r="F480" s="103"/>
      <c r="G480" s="52">
        <v>370.64</v>
      </c>
      <c r="H480" s="40" t="e">
        <f>VLOOKUP(A480,'[1]SINAPI ES'!$A$7:$D$12674,4,0)</f>
        <v>#N/A</v>
      </c>
    </row>
    <row r="481" spans="1:8" ht="15" customHeight="1">
      <c r="A481" s="102" t="s">
        <v>1838</v>
      </c>
      <c r="B481" s="102"/>
      <c r="C481" s="46" t="s">
        <v>1839</v>
      </c>
      <c r="D481" s="46" t="s">
        <v>1840</v>
      </c>
      <c r="E481" s="46" t="s">
        <v>1841</v>
      </c>
      <c r="F481" s="46" t="s">
        <v>1842</v>
      </c>
      <c r="G481" s="46" t="s">
        <v>1843</v>
      </c>
      <c r="H481" s="40" t="e">
        <f>VLOOKUP(A481,'[1]SINAPI ES'!$A$7:$D$12674,4,0)</f>
        <v>#N/A</v>
      </c>
    </row>
    <row r="482" spans="1:8" ht="21" customHeight="1">
      <c r="A482" s="47">
        <v>546</v>
      </c>
      <c r="B482" s="48" t="s">
        <v>1939</v>
      </c>
      <c r="C482" s="47" t="s">
        <v>12</v>
      </c>
      <c r="D482" s="47" t="s">
        <v>80</v>
      </c>
      <c r="E482" s="49">
        <v>0.32800000000000001</v>
      </c>
      <c r="F482" s="50">
        <f t="shared" ref="F482:F484" si="123">H482</f>
        <v>9.59</v>
      </c>
      <c r="G482" s="50">
        <f>ROUND(F482*E482,2)</f>
        <v>3.15</v>
      </c>
      <c r="H482" s="40">
        <f>VLOOKUP(A482,'[1]SINAPI ES'!$A$7:$D$12674,4,0)</f>
        <v>9.59</v>
      </c>
    </row>
    <row r="483" spans="1:8" ht="29.1" customHeight="1">
      <c r="A483" s="47">
        <v>43105</v>
      </c>
      <c r="B483" s="48" t="s">
        <v>1940</v>
      </c>
      <c r="C483" s="47" t="s">
        <v>12</v>
      </c>
      <c r="D483" s="47" t="s">
        <v>80</v>
      </c>
      <c r="E483" s="49">
        <v>0.32800000000000001</v>
      </c>
      <c r="F483" s="50">
        <f t="shared" si="123"/>
        <v>34.36</v>
      </c>
      <c r="G483" s="50">
        <f t="shared" ref="G483:G484" si="124">ROUND(F483*E483,2)</f>
        <v>11.27</v>
      </c>
      <c r="H483" s="40">
        <f>VLOOKUP(A483,'[1]SINAPI ES'!$A$7:$D$12674,4,0)</f>
        <v>34.36</v>
      </c>
    </row>
    <row r="484" spans="1:8" ht="29.1" customHeight="1">
      <c r="A484" s="47">
        <v>7698</v>
      </c>
      <c r="B484" s="48" t="s">
        <v>1942</v>
      </c>
      <c r="C484" s="47" t="s">
        <v>12</v>
      </c>
      <c r="D484" s="47" t="s">
        <v>31</v>
      </c>
      <c r="E484" s="49">
        <v>2.25</v>
      </c>
      <c r="F484" s="50">
        <f t="shared" si="123"/>
        <v>69.400000000000006</v>
      </c>
      <c r="G484" s="50">
        <f t="shared" si="124"/>
        <v>156.15</v>
      </c>
      <c r="H484" s="40">
        <f>VLOOKUP(A484,'[1]SINAPI ES'!$A$7:$D$12674,4,0)</f>
        <v>69.400000000000006</v>
      </c>
    </row>
    <row r="485" spans="1:8" ht="15" customHeight="1">
      <c r="A485" s="51"/>
      <c r="B485" s="51"/>
      <c r="C485" s="51"/>
      <c r="D485" s="51"/>
      <c r="E485" s="103" t="s">
        <v>1851</v>
      </c>
      <c r="F485" s="103"/>
      <c r="G485" s="52">
        <f>SUM(G482:G484)</f>
        <v>170.57</v>
      </c>
      <c r="H485" s="40" t="e">
        <f>VLOOKUP(A485,'[1]SINAPI ES'!$A$7:$D$12674,4,0)</f>
        <v>#N/A</v>
      </c>
    </row>
    <row r="486" spans="1:8" ht="15" customHeight="1">
      <c r="A486" s="102" t="s">
        <v>1943</v>
      </c>
      <c r="B486" s="102"/>
      <c r="C486" s="46" t="s">
        <v>1839</v>
      </c>
      <c r="D486" s="46" t="s">
        <v>1840</v>
      </c>
      <c r="E486" s="46" t="s">
        <v>1841</v>
      </c>
      <c r="F486" s="46" t="s">
        <v>1842</v>
      </c>
      <c r="G486" s="46" t="s">
        <v>1843</v>
      </c>
      <c r="H486" s="40" t="e">
        <f>VLOOKUP(A486,'[1]SINAPI ES'!$A$7:$D$12674,4,0)</f>
        <v>#N/A</v>
      </c>
    </row>
    <row r="487" spans="1:8" ht="15" customHeight="1">
      <c r="A487" s="47">
        <v>252</v>
      </c>
      <c r="B487" s="48" t="s">
        <v>1944</v>
      </c>
      <c r="C487" s="47" t="s">
        <v>12</v>
      </c>
      <c r="D487" s="47" t="s">
        <v>1854</v>
      </c>
      <c r="E487" s="49">
        <v>2.77</v>
      </c>
      <c r="F487" s="50">
        <f t="shared" ref="F487" si="125">H487</f>
        <v>14.77</v>
      </c>
      <c r="G487" s="50">
        <f t="shared" ref="G487" si="126">ROUND(F487*E487,2)</f>
        <v>40.909999999999997</v>
      </c>
      <c r="H487" s="40">
        <f>VLOOKUP(A487,'[1]SINAPI ES'!$A$7:$D$12674,4,0)</f>
        <v>14.77</v>
      </c>
    </row>
    <row r="488" spans="1:8" ht="15" customHeight="1">
      <c r="A488" s="51"/>
      <c r="B488" s="51"/>
      <c r="C488" s="51"/>
      <c r="D488" s="51"/>
      <c r="E488" s="103" t="s">
        <v>1945</v>
      </c>
      <c r="F488" s="103"/>
      <c r="G488" s="52">
        <f>G487</f>
        <v>40.909999999999997</v>
      </c>
      <c r="H488" s="40" t="e">
        <f>VLOOKUP(A488,'[1]SINAPI ES'!$A$7:$D$12674,4,0)</f>
        <v>#N/A</v>
      </c>
    </row>
    <row r="489" spans="1:8" ht="15" customHeight="1">
      <c r="A489" s="102" t="s">
        <v>1852</v>
      </c>
      <c r="B489" s="102"/>
      <c r="C489" s="46" t="s">
        <v>1839</v>
      </c>
      <c r="D489" s="46" t="s">
        <v>1840</v>
      </c>
      <c r="E489" s="46" t="s">
        <v>1841</v>
      </c>
      <c r="F489" s="46" t="s">
        <v>1842</v>
      </c>
      <c r="G489" s="46" t="s">
        <v>1843</v>
      </c>
      <c r="H489" s="40" t="e">
        <f>VLOOKUP(A489,'[1]SINAPI ES'!$A$7:$D$12674,4,0)</f>
        <v>#N/A</v>
      </c>
    </row>
    <row r="490" spans="1:8" ht="21" customHeight="1">
      <c r="A490" s="47">
        <v>88309</v>
      </c>
      <c r="B490" s="48" t="s">
        <v>1856</v>
      </c>
      <c r="C490" s="47" t="s">
        <v>12</v>
      </c>
      <c r="D490" s="47" t="s">
        <v>1854</v>
      </c>
      <c r="E490" s="49">
        <v>0.312</v>
      </c>
      <c r="F490" s="50">
        <f t="shared" ref="F490:F491" si="127">H490</f>
        <v>28.13</v>
      </c>
      <c r="G490" s="50">
        <f t="shared" ref="G490:G491" si="128">ROUND(F490*E490,2)</f>
        <v>8.7799999999999994</v>
      </c>
      <c r="H490" s="40">
        <f>VLOOKUP(A490,'[1]SINAPI ES'!$A$7:$D$12674,4,0)</f>
        <v>28.13</v>
      </c>
    </row>
    <row r="491" spans="1:8" ht="21" customHeight="1">
      <c r="A491" s="47">
        <v>88315</v>
      </c>
      <c r="B491" s="48" t="s">
        <v>1946</v>
      </c>
      <c r="C491" s="47" t="s">
        <v>12</v>
      </c>
      <c r="D491" s="47" t="s">
        <v>1854</v>
      </c>
      <c r="E491" s="49">
        <v>2.77</v>
      </c>
      <c r="F491" s="50">
        <f t="shared" si="127"/>
        <v>31.35</v>
      </c>
      <c r="G491" s="50">
        <f t="shared" si="128"/>
        <v>86.84</v>
      </c>
      <c r="H491" s="40">
        <f>VLOOKUP(A491,'[1]SINAPI ES'!$A$7:$D$12674,4,0)</f>
        <v>31.35</v>
      </c>
    </row>
    <row r="492" spans="1:8" ht="18" customHeight="1">
      <c r="A492" s="51"/>
      <c r="B492" s="51"/>
      <c r="C492" s="51"/>
      <c r="D492" s="51"/>
      <c r="E492" s="103" t="s">
        <v>1858</v>
      </c>
      <c r="F492" s="103"/>
      <c r="G492" s="52">
        <f>SUM(G490:G491)</f>
        <v>95.62</v>
      </c>
      <c r="H492" s="40" t="e">
        <f>VLOOKUP(A492,'[1]SINAPI ES'!$A$7:$D$12674,4,0)</f>
        <v>#N/A</v>
      </c>
    </row>
    <row r="493" spans="1:8" ht="15" customHeight="1">
      <c r="A493" s="102" t="s">
        <v>10</v>
      </c>
      <c r="B493" s="102"/>
      <c r="C493" s="46" t="s">
        <v>1839</v>
      </c>
      <c r="D493" s="46" t="s">
        <v>1840</v>
      </c>
      <c r="E493" s="46" t="s">
        <v>1841</v>
      </c>
      <c r="F493" s="46" t="s">
        <v>1842</v>
      </c>
      <c r="G493" s="46" t="s">
        <v>1843</v>
      </c>
      <c r="H493" s="40" t="e">
        <f>VLOOKUP(A493,'[1]SINAPI ES'!$A$7:$D$12674,4,0)</f>
        <v>#N/A</v>
      </c>
    </row>
    <row r="494" spans="1:8" ht="38.1" customHeight="1">
      <c r="A494" s="47">
        <v>100754</v>
      </c>
      <c r="B494" s="48" t="s">
        <v>1947</v>
      </c>
      <c r="C494" s="47" t="s">
        <v>12</v>
      </c>
      <c r="D494" s="47" t="s">
        <v>15</v>
      </c>
      <c r="E494" s="49">
        <v>2</v>
      </c>
      <c r="F494" s="50">
        <f t="shared" ref="F494:F495" si="129">H494</f>
        <v>30.31</v>
      </c>
      <c r="G494" s="50">
        <f>ROUND(F494*E494,2)</f>
        <v>60.62</v>
      </c>
      <c r="H494" s="40">
        <f>VLOOKUP(A494,'[1]SINAPI ES'!$A$7:$D$12674,4,0)</f>
        <v>30.31</v>
      </c>
    </row>
    <row r="495" spans="1:8" ht="38.1" customHeight="1">
      <c r="A495" s="47">
        <v>100722</v>
      </c>
      <c r="B495" s="48" t="s">
        <v>1948</v>
      </c>
      <c r="C495" s="47" t="s">
        <v>12</v>
      </c>
      <c r="D495" s="47" t="s">
        <v>15</v>
      </c>
      <c r="E495" s="49">
        <v>2</v>
      </c>
      <c r="F495" s="50">
        <f t="shared" si="129"/>
        <v>25.02</v>
      </c>
      <c r="G495" s="50">
        <f>ROUND(F495*E495,2)</f>
        <v>50.04</v>
      </c>
      <c r="H495" s="40">
        <f>VLOOKUP(A495,'[1]SINAPI ES'!$A$7:$D$12674,4,0)</f>
        <v>25.02</v>
      </c>
    </row>
    <row r="496" spans="1:8" ht="15" customHeight="1">
      <c r="A496" s="51"/>
      <c r="B496" s="51"/>
      <c r="C496" s="51"/>
      <c r="D496" s="51"/>
      <c r="E496" s="103" t="s">
        <v>1860</v>
      </c>
      <c r="F496" s="103"/>
      <c r="G496" s="52">
        <f>SUM(G494:G495)</f>
        <v>110.66</v>
      </c>
      <c r="H496" s="40" t="e">
        <f>VLOOKUP(A496,'[1]SINAPI ES'!$A$7:$D$12674,4,0)</f>
        <v>#N/A</v>
      </c>
    </row>
    <row r="497" spans="1:8" ht="15" customHeight="1">
      <c r="A497" s="51"/>
      <c r="B497" s="51"/>
      <c r="C497" s="51"/>
      <c r="D497" s="51"/>
      <c r="E497" s="104" t="s">
        <v>1861</v>
      </c>
      <c r="F497" s="104"/>
      <c r="G497" s="53">
        <f>G496+G492+G488+G485+G480</f>
        <v>788.4</v>
      </c>
      <c r="H497" s="40" t="e">
        <f>VLOOKUP(A497,'[1]SINAPI ES'!$A$7:$D$12674,4,0)</f>
        <v>#N/A</v>
      </c>
    </row>
    <row r="498" spans="1:8" ht="9.9499999999999993" customHeight="1">
      <c r="A498" s="51"/>
      <c r="B498" s="51"/>
      <c r="C498" s="105"/>
      <c r="D498" s="105"/>
      <c r="E498" s="51"/>
      <c r="F498" s="51"/>
      <c r="G498" s="51"/>
      <c r="H498" s="40" t="e">
        <f>VLOOKUP(A498,'[1]SINAPI ES'!$A$7:$D$12674,4,0)</f>
        <v>#N/A</v>
      </c>
    </row>
    <row r="499" spans="1:8" ht="20.100000000000001" customHeight="1">
      <c r="A499" s="116" t="s">
        <v>1959</v>
      </c>
      <c r="B499" s="116"/>
      <c r="C499" s="116"/>
      <c r="D499" s="116"/>
      <c r="E499" s="116"/>
      <c r="F499" s="116"/>
      <c r="G499" s="116"/>
      <c r="H499" s="40" t="e">
        <f>VLOOKUP(A499,'[1]SINAPI ES'!$A$7:$D$12674,4,0)</f>
        <v>#N/A</v>
      </c>
    </row>
    <row r="500" spans="1:8" ht="15" customHeight="1">
      <c r="A500" s="102" t="s">
        <v>1935</v>
      </c>
      <c r="B500" s="102"/>
      <c r="C500" s="46" t="s">
        <v>1839</v>
      </c>
      <c r="D500" s="46" t="s">
        <v>1840</v>
      </c>
      <c r="E500" s="46" t="s">
        <v>1841</v>
      </c>
      <c r="F500" s="46" t="s">
        <v>1842</v>
      </c>
      <c r="G500" s="46" t="s">
        <v>1843</v>
      </c>
      <c r="H500" s="40" t="e">
        <f>VLOOKUP(A500,'[1]SINAPI ES'!$A$7:$D$12674,4,0)</f>
        <v>#N/A</v>
      </c>
    </row>
    <row r="501" spans="1:8" ht="29.1" customHeight="1">
      <c r="A501" s="47">
        <v>92716</v>
      </c>
      <c r="B501" s="48" t="s">
        <v>1936</v>
      </c>
      <c r="C501" s="47" t="s">
        <v>12</v>
      </c>
      <c r="D501" s="47" t="s">
        <v>1937</v>
      </c>
      <c r="E501" s="49">
        <v>4.03</v>
      </c>
      <c r="F501" s="50">
        <f t="shared" ref="F501" si="130">H501</f>
        <v>89.03</v>
      </c>
      <c r="G501" s="50">
        <f>ROUND(F501*E501,2)</f>
        <v>358.79</v>
      </c>
      <c r="H501" s="40">
        <f>VLOOKUP(A501,'[1]SINAPI ES'!$A$7:$D$12674,4,0)</f>
        <v>89.03</v>
      </c>
    </row>
    <row r="502" spans="1:8" ht="18" customHeight="1">
      <c r="A502" s="51"/>
      <c r="B502" s="51"/>
      <c r="C502" s="51"/>
      <c r="D502" s="51"/>
      <c r="E502" s="103" t="s">
        <v>1938</v>
      </c>
      <c r="F502" s="103"/>
      <c r="G502" s="52">
        <f>G501</f>
        <v>358.79</v>
      </c>
      <c r="H502" s="40" t="e">
        <f>VLOOKUP(A502,'[1]SINAPI ES'!$A$7:$D$12674,4,0)</f>
        <v>#N/A</v>
      </c>
    </row>
    <row r="503" spans="1:8" ht="15" customHeight="1">
      <c r="A503" s="102" t="s">
        <v>1838</v>
      </c>
      <c r="B503" s="102"/>
      <c r="C503" s="46" t="s">
        <v>1839</v>
      </c>
      <c r="D503" s="46" t="s">
        <v>1840</v>
      </c>
      <c r="E503" s="46" t="s">
        <v>1841</v>
      </c>
      <c r="F503" s="46" t="s">
        <v>1842</v>
      </c>
      <c r="G503" s="46" t="s">
        <v>1843</v>
      </c>
      <c r="H503" s="40" t="e">
        <f>VLOOKUP(A503,'[1]SINAPI ES'!$A$7:$D$12674,4,0)</f>
        <v>#N/A</v>
      </c>
    </row>
    <row r="504" spans="1:8" ht="21" customHeight="1">
      <c r="A504" s="47">
        <v>546</v>
      </c>
      <c r="B504" s="48" t="s">
        <v>1939</v>
      </c>
      <c r="C504" s="47" t="s">
        <v>12</v>
      </c>
      <c r="D504" s="47" t="s">
        <v>80</v>
      </c>
      <c r="E504" s="49">
        <v>0.32800000000000001</v>
      </c>
      <c r="F504" s="50">
        <f t="shared" ref="F504:F507" si="131">H504</f>
        <v>9.59</v>
      </c>
      <c r="G504" s="50">
        <f>ROUND(F504*E504,2)</f>
        <v>3.15</v>
      </c>
      <c r="H504" s="40">
        <f>VLOOKUP(A504,'[1]SINAPI ES'!$A$7:$D$12674,4,0)</f>
        <v>9.59</v>
      </c>
    </row>
    <row r="505" spans="1:8" ht="29.1" customHeight="1">
      <c r="A505" s="47">
        <v>43105</v>
      </c>
      <c r="B505" s="48" t="s">
        <v>1940</v>
      </c>
      <c r="C505" s="47" t="s">
        <v>12</v>
      </c>
      <c r="D505" s="47" t="s">
        <v>80</v>
      </c>
      <c r="E505" s="49">
        <v>0.32800000000000001</v>
      </c>
      <c r="F505" s="50">
        <f t="shared" si="131"/>
        <v>34.36</v>
      </c>
      <c r="G505" s="50">
        <f t="shared" ref="G505:G507" si="132">ROUND(F505*E505,2)</f>
        <v>11.27</v>
      </c>
      <c r="H505" s="40">
        <f>VLOOKUP(A505,'[1]SINAPI ES'!$A$7:$D$12674,4,0)</f>
        <v>34.36</v>
      </c>
    </row>
    <row r="506" spans="1:8" ht="29.1" customHeight="1">
      <c r="A506" s="47">
        <v>11456</v>
      </c>
      <c r="B506" s="48" t="s">
        <v>1953</v>
      </c>
      <c r="C506" s="47" t="s">
        <v>12</v>
      </c>
      <c r="D506" s="47" t="s">
        <v>24</v>
      </c>
      <c r="E506" s="49">
        <v>1</v>
      </c>
      <c r="F506" s="50">
        <f t="shared" si="131"/>
        <v>19.399999999999999</v>
      </c>
      <c r="G506" s="50">
        <f t="shared" si="132"/>
        <v>19.399999999999999</v>
      </c>
      <c r="H506" s="40">
        <f>VLOOKUP(A506,'[1]SINAPI ES'!$A$7:$D$12674,4,0)</f>
        <v>19.399999999999999</v>
      </c>
    </row>
    <row r="507" spans="1:8" ht="29.1" customHeight="1">
      <c r="A507" s="47">
        <v>7698</v>
      </c>
      <c r="B507" s="48" t="s">
        <v>1942</v>
      </c>
      <c r="C507" s="47" t="s">
        <v>12</v>
      </c>
      <c r="D507" s="47" t="s">
        <v>31</v>
      </c>
      <c r="E507" s="49">
        <v>2.25</v>
      </c>
      <c r="F507" s="50">
        <f t="shared" si="131"/>
        <v>69.400000000000006</v>
      </c>
      <c r="G507" s="50">
        <f t="shared" si="132"/>
        <v>156.15</v>
      </c>
      <c r="H507" s="40">
        <f>VLOOKUP(A507,'[1]SINAPI ES'!$A$7:$D$12674,4,0)</f>
        <v>69.400000000000006</v>
      </c>
    </row>
    <row r="508" spans="1:8" ht="15" customHeight="1">
      <c r="A508" s="51"/>
      <c r="B508" s="51"/>
      <c r="C508" s="51"/>
      <c r="D508" s="51"/>
      <c r="E508" s="103" t="s">
        <v>1851</v>
      </c>
      <c r="F508" s="103"/>
      <c r="G508" s="52">
        <f>SUM(G504:G507)</f>
        <v>189.97</v>
      </c>
      <c r="H508" s="40" t="e">
        <f>VLOOKUP(A508,'[1]SINAPI ES'!$A$7:$D$12674,4,0)</f>
        <v>#N/A</v>
      </c>
    </row>
    <row r="509" spans="1:8" ht="15" customHeight="1">
      <c r="A509" s="102" t="s">
        <v>1943</v>
      </c>
      <c r="B509" s="102"/>
      <c r="C509" s="46" t="s">
        <v>1839</v>
      </c>
      <c r="D509" s="46" t="s">
        <v>1840</v>
      </c>
      <c r="E509" s="46" t="s">
        <v>1841</v>
      </c>
      <c r="F509" s="46" t="s">
        <v>1842</v>
      </c>
      <c r="G509" s="46" t="s">
        <v>1843</v>
      </c>
      <c r="H509" s="40" t="e">
        <f>VLOOKUP(A509,'[1]SINAPI ES'!$A$7:$D$12674,4,0)</f>
        <v>#N/A</v>
      </c>
    </row>
    <row r="510" spans="1:8" ht="15" customHeight="1">
      <c r="A510" s="47">
        <v>252</v>
      </c>
      <c r="B510" s="48" t="s">
        <v>1944</v>
      </c>
      <c r="C510" s="47" t="s">
        <v>12</v>
      </c>
      <c r="D510" s="47" t="s">
        <v>1854</v>
      </c>
      <c r="E510" s="49">
        <v>2.77</v>
      </c>
      <c r="F510" s="50">
        <f t="shared" ref="F510" si="133">H510</f>
        <v>14.77</v>
      </c>
      <c r="G510" s="50">
        <f t="shared" ref="G510" si="134">ROUND(F510*E510,2)</f>
        <v>40.909999999999997</v>
      </c>
      <c r="H510" s="40">
        <f>VLOOKUP(A510,'[1]SINAPI ES'!$A$7:$D$12674,4,0)</f>
        <v>14.77</v>
      </c>
    </row>
    <row r="511" spans="1:8" ht="15" customHeight="1">
      <c r="A511" s="51"/>
      <c r="B511" s="51"/>
      <c r="C511" s="51"/>
      <c r="D511" s="51"/>
      <c r="E511" s="103" t="s">
        <v>1945</v>
      </c>
      <c r="F511" s="103"/>
      <c r="G511" s="52">
        <f>G510</f>
        <v>40.909999999999997</v>
      </c>
      <c r="H511" s="40" t="e">
        <f>VLOOKUP(A511,'[1]SINAPI ES'!$A$7:$D$12674,4,0)</f>
        <v>#N/A</v>
      </c>
    </row>
    <row r="512" spans="1:8" ht="15" customHeight="1">
      <c r="A512" s="102" t="s">
        <v>1852</v>
      </c>
      <c r="B512" s="102"/>
      <c r="C512" s="46" t="s">
        <v>1839</v>
      </c>
      <c r="D512" s="46" t="s">
        <v>1840</v>
      </c>
      <c r="E512" s="46" t="s">
        <v>1841</v>
      </c>
      <c r="F512" s="46" t="s">
        <v>1842</v>
      </c>
      <c r="G512" s="46" t="s">
        <v>1843</v>
      </c>
      <c r="H512" s="40" t="e">
        <f>VLOOKUP(A512,'[1]SINAPI ES'!$A$7:$D$12674,4,0)</f>
        <v>#N/A</v>
      </c>
    </row>
    <row r="513" spans="1:8" ht="21" customHeight="1">
      <c r="A513" s="47">
        <v>88309</v>
      </c>
      <c r="B513" s="48" t="s">
        <v>1856</v>
      </c>
      <c r="C513" s="47" t="s">
        <v>12</v>
      </c>
      <c r="D513" s="47" t="s">
        <v>1854</v>
      </c>
      <c r="E513" s="49">
        <v>0.312</v>
      </c>
      <c r="F513" s="50">
        <f t="shared" ref="F513:F514" si="135">H513</f>
        <v>28.13</v>
      </c>
      <c r="G513" s="50">
        <f>ROUND(F513*E513,2)</f>
        <v>8.7799999999999994</v>
      </c>
      <c r="H513" s="40">
        <f>VLOOKUP(A513,'[1]SINAPI ES'!$A$7:$D$12674,4,0)</f>
        <v>28.13</v>
      </c>
    </row>
    <row r="514" spans="1:8" ht="21" customHeight="1">
      <c r="A514" s="47">
        <v>88315</v>
      </c>
      <c r="B514" s="48" t="s">
        <v>1946</v>
      </c>
      <c r="C514" s="47" t="s">
        <v>12</v>
      </c>
      <c r="D514" s="47" t="s">
        <v>1854</v>
      </c>
      <c r="E514" s="49">
        <v>2.77</v>
      </c>
      <c r="F514" s="50">
        <f t="shared" si="135"/>
        <v>31.35</v>
      </c>
      <c r="G514" s="50">
        <f>ROUND(F514*E514,2)</f>
        <v>86.84</v>
      </c>
      <c r="H514" s="40">
        <f>VLOOKUP(A514,'[1]SINAPI ES'!$A$7:$D$12674,4,0)</f>
        <v>31.35</v>
      </c>
    </row>
    <row r="515" spans="1:8" ht="18" customHeight="1">
      <c r="A515" s="51"/>
      <c r="B515" s="51"/>
      <c r="C515" s="51"/>
      <c r="D515" s="51"/>
      <c r="E515" s="103" t="s">
        <v>1858</v>
      </c>
      <c r="F515" s="103"/>
      <c r="G515" s="52">
        <f>SUM(G513:G514)</f>
        <v>95.62</v>
      </c>
      <c r="H515" s="40" t="e">
        <f>VLOOKUP(A515,'[1]SINAPI ES'!$A$7:$D$12674,4,0)</f>
        <v>#N/A</v>
      </c>
    </row>
    <row r="516" spans="1:8" ht="15" customHeight="1">
      <c r="A516" s="102" t="s">
        <v>10</v>
      </c>
      <c r="B516" s="102"/>
      <c r="C516" s="46" t="s">
        <v>1839</v>
      </c>
      <c r="D516" s="46" t="s">
        <v>1840</v>
      </c>
      <c r="E516" s="46" t="s">
        <v>1841</v>
      </c>
      <c r="F516" s="46" t="s">
        <v>1842</v>
      </c>
      <c r="G516" s="46" t="s">
        <v>1843</v>
      </c>
      <c r="H516" s="40" t="e">
        <f>VLOOKUP(A516,'[1]SINAPI ES'!$A$7:$D$12674,4,0)</f>
        <v>#N/A</v>
      </c>
    </row>
    <row r="517" spans="1:8" ht="38.1" customHeight="1">
      <c r="A517" s="47">
        <v>100754</v>
      </c>
      <c r="B517" s="48" t="s">
        <v>1947</v>
      </c>
      <c r="C517" s="47" t="s">
        <v>12</v>
      </c>
      <c r="D517" s="47" t="s">
        <v>15</v>
      </c>
      <c r="E517" s="49">
        <v>2</v>
      </c>
      <c r="F517" s="50">
        <f t="shared" ref="F517:F518" si="136">H517</f>
        <v>30.31</v>
      </c>
      <c r="G517" s="50">
        <f>ROUND(F517*E517,2)</f>
        <v>60.62</v>
      </c>
      <c r="H517" s="40">
        <f>VLOOKUP(A517,'[1]SINAPI ES'!$A$7:$D$12674,4,0)</f>
        <v>30.31</v>
      </c>
    </row>
    <row r="518" spans="1:8" ht="38.1" customHeight="1">
      <c r="A518" s="47">
        <v>100722</v>
      </c>
      <c r="B518" s="48" t="s">
        <v>1948</v>
      </c>
      <c r="C518" s="47" t="s">
        <v>12</v>
      </c>
      <c r="D518" s="47" t="s">
        <v>15</v>
      </c>
      <c r="E518" s="49">
        <v>2</v>
      </c>
      <c r="F518" s="50">
        <f t="shared" si="136"/>
        <v>25.02</v>
      </c>
      <c r="G518" s="50">
        <f>ROUND(F518*E518,2)</f>
        <v>50.04</v>
      </c>
      <c r="H518" s="40">
        <f>VLOOKUP(A518,'[1]SINAPI ES'!$A$7:$D$12674,4,0)</f>
        <v>25.02</v>
      </c>
    </row>
    <row r="519" spans="1:8" ht="15" customHeight="1">
      <c r="A519" s="51"/>
      <c r="B519" s="51"/>
      <c r="C519" s="51"/>
      <c r="D519" s="51"/>
      <c r="E519" s="103" t="s">
        <v>1860</v>
      </c>
      <c r="F519" s="103"/>
      <c r="G519" s="52">
        <f>SUM(G517:G518)</f>
        <v>110.66</v>
      </c>
      <c r="H519" s="40" t="e">
        <f>VLOOKUP(A519,'[1]SINAPI ES'!$A$7:$D$12674,4,0)</f>
        <v>#N/A</v>
      </c>
    </row>
    <row r="520" spans="1:8" ht="15" customHeight="1">
      <c r="A520" s="51"/>
      <c r="B520" s="51"/>
      <c r="C520" s="51"/>
      <c r="D520" s="51"/>
      <c r="E520" s="104" t="s">
        <v>1861</v>
      </c>
      <c r="F520" s="104"/>
      <c r="G520" s="53">
        <f>G519+G515+G511+G508+G502</f>
        <v>795.95</v>
      </c>
      <c r="H520" s="40" t="e">
        <f>VLOOKUP(A520,'[1]SINAPI ES'!$A$7:$D$12674,4,0)</f>
        <v>#N/A</v>
      </c>
    </row>
    <row r="521" spans="1:8" ht="9.9499999999999993" customHeight="1">
      <c r="A521" s="51"/>
      <c r="B521" s="51"/>
      <c r="C521" s="105"/>
      <c r="D521" s="105"/>
      <c r="E521" s="51"/>
      <c r="F521" s="51"/>
      <c r="G521" s="51"/>
      <c r="H521" s="40" t="e">
        <f>VLOOKUP(A521,'[1]SINAPI ES'!$A$7:$D$12674,4,0)</f>
        <v>#N/A</v>
      </c>
    </row>
    <row r="522" spans="1:8" ht="20.100000000000001" customHeight="1">
      <c r="A522" s="116" t="s">
        <v>1960</v>
      </c>
      <c r="B522" s="116"/>
      <c r="C522" s="116"/>
      <c r="D522" s="116"/>
      <c r="E522" s="116"/>
      <c r="F522" s="116"/>
      <c r="G522" s="116"/>
      <c r="H522" s="40" t="e">
        <f>VLOOKUP(A522,'[1]SINAPI ES'!$A$7:$D$12674,4,0)</f>
        <v>#N/A</v>
      </c>
    </row>
    <row r="523" spans="1:8" ht="15" customHeight="1">
      <c r="A523" s="102" t="s">
        <v>1935</v>
      </c>
      <c r="B523" s="102"/>
      <c r="C523" s="46" t="s">
        <v>1839</v>
      </c>
      <c r="D523" s="46" t="s">
        <v>1840</v>
      </c>
      <c r="E523" s="46" t="s">
        <v>1841</v>
      </c>
      <c r="F523" s="46" t="s">
        <v>1842</v>
      </c>
      <c r="G523" s="46" t="s">
        <v>1843</v>
      </c>
      <c r="H523" s="40" t="e">
        <f>VLOOKUP(A523,'[1]SINAPI ES'!$A$7:$D$12674,4,0)</f>
        <v>#N/A</v>
      </c>
    </row>
    <row r="524" spans="1:8" ht="29.1" customHeight="1">
      <c r="A524" s="47">
        <v>92716</v>
      </c>
      <c r="B524" s="48" t="s">
        <v>1936</v>
      </c>
      <c r="C524" s="47" t="s">
        <v>12</v>
      </c>
      <c r="D524" s="47" t="s">
        <v>1937</v>
      </c>
      <c r="E524" s="49">
        <v>4.03</v>
      </c>
      <c r="F524" s="50">
        <f t="shared" ref="F524" si="137">H524</f>
        <v>89.03</v>
      </c>
      <c r="G524" s="50">
        <f>ROUND(F524*E524,2)</f>
        <v>358.79</v>
      </c>
      <c r="H524" s="40">
        <f>VLOOKUP(A524,'[1]SINAPI ES'!$A$7:$D$12674,4,0)</f>
        <v>89.03</v>
      </c>
    </row>
    <row r="525" spans="1:8" ht="18" customHeight="1">
      <c r="A525" s="51"/>
      <c r="B525" s="51"/>
      <c r="C525" s="51"/>
      <c r="D525" s="51"/>
      <c r="E525" s="103" t="s">
        <v>1938</v>
      </c>
      <c r="F525" s="103"/>
      <c r="G525" s="52">
        <f>G524</f>
        <v>358.79</v>
      </c>
      <c r="H525" s="40" t="e">
        <f>VLOOKUP(A525,'[1]SINAPI ES'!$A$7:$D$12674,4,0)</f>
        <v>#N/A</v>
      </c>
    </row>
    <row r="526" spans="1:8" ht="15" customHeight="1">
      <c r="A526" s="102" t="s">
        <v>1838</v>
      </c>
      <c r="B526" s="102"/>
      <c r="C526" s="46" t="s">
        <v>1839</v>
      </c>
      <c r="D526" s="46" t="s">
        <v>1840</v>
      </c>
      <c r="E526" s="46" t="s">
        <v>1841</v>
      </c>
      <c r="F526" s="46" t="s">
        <v>1842</v>
      </c>
      <c r="G526" s="46" t="s">
        <v>1843</v>
      </c>
      <c r="H526" s="40" t="e">
        <f>VLOOKUP(A526,'[1]SINAPI ES'!$A$7:$D$12674,4,0)</f>
        <v>#N/A</v>
      </c>
    </row>
    <row r="527" spans="1:8" ht="21" customHeight="1">
      <c r="A527" s="47">
        <v>546</v>
      </c>
      <c r="B527" s="48" t="s">
        <v>1939</v>
      </c>
      <c r="C527" s="47" t="s">
        <v>12</v>
      </c>
      <c r="D527" s="47" t="s">
        <v>80</v>
      </c>
      <c r="E527" s="49">
        <v>0.32800000000000001</v>
      </c>
      <c r="F527" s="50">
        <f t="shared" ref="F527:F529" si="138">H527</f>
        <v>9.59</v>
      </c>
      <c r="G527" s="50">
        <f>ROUND(F527*E527,2)</f>
        <v>3.15</v>
      </c>
      <c r="H527" s="40">
        <f>VLOOKUP(A527,'[1]SINAPI ES'!$A$7:$D$12674,4,0)</f>
        <v>9.59</v>
      </c>
    </row>
    <row r="528" spans="1:8" ht="29.1" customHeight="1">
      <c r="A528" s="47">
        <v>43105</v>
      </c>
      <c r="B528" s="48" t="s">
        <v>1940</v>
      </c>
      <c r="C528" s="47" t="s">
        <v>12</v>
      </c>
      <c r="D528" s="47" t="s">
        <v>80</v>
      </c>
      <c r="E528" s="49">
        <v>0.32800000000000001</v>
      </c>
      <c r="F528" s="50">
        <f t="shared" si="138"/>
        <v>34.36</v>
      </c>
      <c r="G528" s="50">
        <f t="shared" ref="G528:G529" si="139">ROUND(F528*E528,2)</f>
        <v>11.27</v>
      </c>
      <c r="H528" s="40">
        <f>VLOOKUP(A528,'[1]SINAPI ES'!$A$7:$D$12674,4,0)</f>
        <v>34.36</v>
      </c>
    </row>
    <row r="529" spans="1:8" ht="29.1" customHeight="1">
      <c r="A529" s="47">
        <v>7698</v>
      </c>
      <c r="B529" s="48" t="s">
        <v>1942</v>
      </c>
      <c r="C529" s="47" t="s">
        <v>12</v>
      </c>
      <c r="D529" s="47" t="s">
        <v>31</v>
      </c>
      <c r="E529" s="49">
        <v>2.25</v>
      </c>
      <c r="F529" s="50">
        <f t="shared" si="138"/>
        <v>69.400000000000006</v>
      </c>
      <c r="G529" s="50">
        <f t="shared" si="139"/>
        <v>156.15</v>
      </c>
      <c r="H529" s="40">
        <f>VLOOKUP(A529,'[1]SINAPI ES'!$A$7:$D$12674,4,0)</f>
        <v>69.400000000000006</v>
      </c>
    </row>
    <row r="530" spans="1:8" ht="15" customHeight="1">
      <c r="A530" s="51"/>
      <c r="B530" s="51"/>
      <c r="C530" s="51"/>
      <c r="D530" s="51"/>
      <c r="E530" s="103" t="s">
        <v>1851</v>
      </c>
      <c r="F530" s="103"/>
      <c r="G530" s="52">
        <f>SUM(G527:G529)</f>
        <v>170.57</v>
      </c>
      <c r="H530" s="40" t="e">
        <f>VLOOKUP(A530,'[1]SINAPI ES'!$A$7:$D$12674,4,0)</f>
        <v>#N/A</v>
      </c>
    </row>
    <row r="531" spans="1:8" ht="15" customHeight="1">
      <c r="A531" s="102" t="s">
        <v>1943</v>
      </c>
      <c r="B531" s="102"/>
      <c r="C531" s="46" t="s">
        <v>1839</v>
      </c>
      <c r="D531" s="46" t="s">
        <v>1840</v>
      </c>
      <c r="E531" s="46" t="s">
        <v>1841</v>
      </c>
      <c r="F531" s="46" t="s">
        <v>1842</v>
      </c>
      <c r="G531" s="46" t="s">
        <v>1843</v>
      </c>
      <c r="H531" s="40" t="e">
        <f>VLOOKUP(A531,'[1]SINAPI ES'!$A$7:$D$12674,4,0)</f>
        <v>#N/A</v>
      </c>
    </row>
    <row r="532" spans="1:8" ht="15" customHeight="1">
      <c r="A532" s="47">
        <v>252</v>
      </c>
      <c r="B532" s="48" t="s">
        <v>1944</v>
      </c>
      <c r="C532" s="47" t="s">
        <v>12</v>
      </c>
      <c r="D532" s="47" t="s">
        <v>1854</v>
      </c>
      <c r="E532" s="49">
        <v>2.77</v>
      </c>
      <c r="F532" s="50">
        <f t="shared" ref="F532" si="140">H532</f>
        <v>14.77</v>
      </c>
      <c r="G532" s="50">
        <f t="shared" ref="G532" si="141">ROUND(F532*E532,2)</f>
        <v>40.909999999999997</v>
      </c>
      <c r="H532" s="40">
        <f>VLOOKUP(A532,'[1]SINAPI ES'!$A$7:$D$12674,4,0)</f>
        <v>14.77</v>
      </c>
    </row>
    <row r="533" spans="1:8" ht="15" customHeight="1">
      <c r="A533" s="51"/>
      <c r="B533" s="51"/>
      <c r="C533" s="51"/>
      <c r="D533" s="51"/>
      <c r="E533" s="103" t="s">
        <v>1945</v>
      </c>
      <c r="F533" s="103"/>
      <c r="G533" s="52">
        <f>G532</f>
        <v>40.909999999999997</v>
      </c>
      <c r="H533" s="40" t="e">
        <f>VLOOKUP(A533,'[1]SINAPI ES'!$A$7:$D$12674,4,0)</f>
        <v>#N/A</v>
      </c>
    </row>
    <row r="534" spans="1:8" ht="15" customHeight="1">
      <c r="A534" s="102" t="s">
        <v>1852</v>
      </c>
      <c r="B534" s="102"/>
      <c r="C534" s="46" t="s">
        <v>1839</v>
      </c>
      <c r="D534" s="46" t="s">
        <v>1840</v>
      </c>
      <c r="E534" s="46" t="s">
        <v>1841</v>
      </c>
      <c r="F534" s="46" t="s">
        <v>1842</v>
      </c>
      <c r="G534" s="46" t="s">
        <v>1843</v>
      </c>
      <c r="H534" s="40" t="e">
        <f>VLOOKUP(A534,'[1]SINAPI ES'!$A$7:$D$12674,4,0)</f>
        <v>#N/A</v>
      </c>
    </row>
    <row r="535" spans="1:8" ht="21" customHeight="1">
      <c r="A535" s="47">
        <v>88309</v>
      </c>
      <c r="B535" s="48" t="s">
        <v>1856</v>
      </c>
      <c r="C535" s="47" t="s">
        <v>12</v>
      </c>
      <c r="D535" s="47" t="s">
        <v>1854</v>
      </c>
      <c r="E535" s="49">
        <v>0.312</v>
      </c>
      <c r="F535" s="50">
        <f t="shared" ref="F535:F536" si="142">H535</f>
        <v>28.13</v>
      </c>
      <c r="G535" s="50">
        <f>ROUND(F535*E535,2)</f>
        <v>8.7799999999999994</v>
      </c>
      <c r="H535" s="40">
        <f>VLOOKUP(A535,'[1]SINAPI ES'!$A$7:$D$12674,4,0)</f>
        <v>28.13</v>
      </c>
    </row>
    <row r="536" spans="1:8" ht="21" customHeight="1">
      <c r="A536" s="47">
        <v>88315</v>
      </c>
      <c r="B536" s="48" t="s">
        <v>1946</v>
      </c>
      <c r="C536" s="47" t="s">
        <v>12</v>
      </c>
      <c r="D536" s="47" t="s">
        <v>1854</v>
      </c>
      <c r="E536" s="49">
        <v>2.77</v>
      </c>
      <c r="F536" s="50">
        <f t="shared" si="142"/>
        <v>31.35</v>
      </c>
      <c r="G536" s="50">
        <f>ROUND(F536*E536,2)</f>
        <v>86.84</v>
      </c>
      <c r="H536" s="40">
        <f>VLOOKUP(A536,'[1]SINAPI ES'!$A$7:$D$12674,4,0)</f>
        <v>31.35</v>
      </c>
    </row>
    <row r="537" spans="1:8" ht="18" customHeight="1">
      <c r="A537" s="51"/>
      <c r="B537" s="51"/>
      <c r="C537" s="51"/>
      <c r="D537" s="51"/>
      <c r="E537" s="103" t="s">
        <v>1858</v>
      </c>
      <c r="F537" s="103"/>
      <c r="G537" s="52">
        <f>SUM(G535:G536)</f>
        <v>95.62</v>
      </c>
      <c r="H537" s="40" t="e">
        <f>VLOOKUP(A537,'[1]SINAPI ES'!$A$7:$D$12674,4,0)</f>
        <v>#N/A</v>
      </c>
    </row>
    <row r="538" spans="1:8" ht="15" customHeight="1">
      <c r="A538" s="102" t="s">
        <v>10</v>
      </c>
      <c r="B538" s="102"/>
      <c r="C538" s="46" t="s">
        <v>1839</v>
      </c>
      <c r="D538" s="46" t="s">
        <v>1840</v>
      </c>
      <c r="E538" s="46" t="s">
        <v>1841</v>
      </c>
      <c r="F538" s="46" t="s">
        <v>1842</v>
      </c>
      <c r="G538" s="46" t="s">
        <v>1843</v>
      </c>
      <c r="H538" s="40" t="e">
        <f>VLOOKUP(A538,'[1]SINAPI ES'!$A$7:$D$12674,4,0)</f>
        <v>#N/A</v>
      </c>
    </row>
    <row r="539" spans="1:8" ht="38.1" customHeight="1">
      <c r="A539" s="47">
        <v>100754</v>
      </c>
      <c r="B539" s="48" t="s">
        <v>1947</v>
      </c>
      <c r="C539" s="47" t="s">
        <v>12</v>
      </c>
      <c r="D539" s="47" t="s">
        <v>15</v>
      </c>
      <c r="E539" s="49">
        <v>2</v>
      </c>
      <c r="F539" s="50">
        <f t="shared" ref="F539:F540" si="143">H539</f>
        <v>30.31</v>
      </c>
      <c r="G539" s="50">
        <f>ROUND(F539*E539,2)</f>
        <v>60.62</v>
      </c>
      <c r="H539" s="40">
        <f>VLOOKUP(A539,'[1]SINAPI ES'!$A$7:$D$12674,4,0)</f>
        <v>30.31</v>
      </c>
    </row>
    <row r="540" spans="1:8" ht="38.1" customHeight="1">
      <c r="A540" s="47">
        <v>100722</v>
      </c>
      <c r="B540" s="48" t="s">
        <v>1948</v>
      </c>
      <c r="C540" s="47" t="s">
        <v>12</v>
      </c>
      <c r="D540" s="47" t="s">
        <v>15</v>
      </c>
      <c r="E540" s="49">
        <v>2</v>
      </c>
      <c r="F540" s="50">
        <f t="shared" si="143"/>
        <v>25.02</v>
      </c>
      <c r="G540" s="50">
        <f>ROUND(F540*E540,2)</f>
        <v>50.04</v>
      </c>
      <c r="H540" s="40">
        <f>VLOOKUP(A540,'[1]SINAPI ES'!$A$7:$D$12674,4,0)</f>
        <v>25.02</v>
      </c>
    </row>
    <row r="541" spans="1:8" ht="15" customHeight="1">
      <c r="A541" s="51"/>
      <c r="B541" s="51"/>
      <c r="C541" s="51"/>
      <c r="D541" s="51"/>
      <c r="E541" s="103" t="s">
        <v>1860</v>
      </c>
      <c r="F541" s="103"/>
      <c r="G541" s="52">
        <f>SUM(G539:G540)</f>
        <v>110.66</v>
      </c>
      <c r="H541" s="40" t="e">
        <f>VLOOKUP(A541,'[1]SINAPI ES'!$A$7:$D$12674,4,0)</f>
        <v>#N/A</v>
      </c>
    </row>
    <row r="542" spans="1:8" ht="15" customHeight="1">
      <c r="A542" s="51"/>
      <c r="B542" s="51"/>
      <c r="C542" s="51"/>
      <c r="D542" s="51"/>
      <c r="E542" s="104" t="s">
        <v>1861</v>
      </c>
      <c r="F542" s="104"/>
      <c r="G542" s="53">
        <f>G541+G533+G530+G525+G537</f>
        <v>776.55000000000007</v>
      </c>
      <c r="H542" s="40" t="e">
        <f>VLOOKUP(A542,'[1]SINAPI ES'!$A$7:$D$12674,4,0)</f>
        <v>#N/A</v>
      </c>
    </row>
    <row r="543" spans="1:8" ht="9.9499999999999993" customHeight="1">
      <c r="A543" s="51"/>
      <c r="B543" s="51"/>
      <c r="C543" s="105"/>
      <c r="D543" s="105"/>
      <c r="E543" s="51"/>
      <c r="F543" s="51"/>
      <c r="G543" s="51"/>
      <c r="H543" s="40" t="e">
        <f>VLOOKUP(A543,'[1]SINAPI ES'!$A$7:$D$12674,4,0)</f>
        <v>#N/A</v>
      </c>
    </row>
    <row r="544" spans="1:8" ht="20.100000000000001" customHeight="1">
      <c r="A544" s="116" t="s">
        <v>1961</v>
      </c>
      <c r="B544" s="116"/>
      <c r="C544" s="116"/>
      <c r="D544" s="116"/>
      <c r="E544" s="116"/>
      <c r="F544" s="116"/>
      <c r="G544" s="116"/>
      <c r="H544" s="40" t="e">
        <f>VLOOKUP(A544,'[1]SINAPI ES'!$A$7:$D$12674,4,0)</f>
        <v>#N/A</v>
      </c>
    </row>
    <row r="545" spans="1:8" ht="15" customHeight="1">
      <c r="A545" s="102" t="s">
        <v>1852</v>
      </c>
      <c r="B545" s="102"/>
      <c r="C545" s="46" t="s">
        <v>1839</v>
      </c>
      <c r="D545" s="46" t="s">
        <v>1840</v>
      </c>
      <c r="E545" s="46" t="s">
        <v>1841</v>
      </c>
      <c r="F545" s="46" t="s">
        <v>1842</v>
      </c>
      <c r="G545" s="46" t="s">
        <v>1843</v>
      </c>
      <c r="H545" s="40" t="e">
        <f>VLOOKUP(A545,'[1]SINAPI ES'!$A$7:$D$12674,4,0)</f>
        <v>#N/A</v>
      </c>
    </row>
    <row r="546" spans="1:8" ht="15" customHeight="1">
      <c r="A546" s="47">
        <v>88251</v>
      </c>
      <c r="B546" s="48" t="s">
        <v>1962</v>
      </c>
      <c r="C546" s="47" t="s">
        <v>12</v>
      </c>
      <c r="D546" s="47" t="s">
        <v>1854</v>
      </c>
      <c r="E546" s="49">
        <v>1.5</v>
      </c>
      <c r="F546" s="50">
        <f t="shared" ref="F546:F547" si="144">H546</f>
        <v>23.48</v>
      </c>
      <c r="G546" s="50">
        <f t="shared" ref="G546" si="145">ROUND(F546*E546,2)</f>
        <v>35.22</v>
      </c>
      <c r="H546" s="40">
        <f>VLOOKUP(A546,'[1]SINAPI ES'!$A$7:$D$12674,4,0)</f>
        <v>23.48</v>
      </c>
    </row>
    <row r="547" spans="1:8" ht="15" customHeight="1">
      <c r="A547" s="47">
        <v>88315</v>
      </c>
      <c r="B547" s="48" t="s">
        <v>1930</v>
      </c>
      <c r="C547" s="47" t="s">
        <v>12</v>
      </c>
      <c r="D547" s="47" t="s">
        <v>1854</v>
      </c>
      <c r="E547" s="49">
        <v>1.5</v>
      </c>
      <c r="F547" s="50">
        <f t="shared" si="144"/>
        <v>31.35</v>
      </c>
      <c r="G547" s="50">
        <f>ROUND(F547*E547,2)</f>
        <v>47.03</v>
      </c>
      <c r="H547" s="40">
        <f>VLOOKUP(A547,'[1]SINAPI ES'!$A$7:$D$12674,4,0)</f>
        <v>31.35</v>
      </c>
    </row>
    <row r="548" spans="1:8" ht="18" customHeight="1">
      <c r="A548" s="51"/>
      <c r="B548" s="51"/>
      <c r="C548" s="51"/>
      <c r="D548" s="51"/>
      <c r="E548" s="103" t="s">
        <v>1858</v>
      </c>
      <c r="F548" s="103"/>
      <c r="G548" s="52">
        <f>SUM(G546:G547)</f>
        <v>82.25</v>
      </c>
      <c r="H548" s="40" t="e">
        <f>VLOOKUP(A548,'[1]SINAPI ES'!$A$7:$D$12674,4,0)</f>
        <v>#N/A</v>
      </c>
    </row>
    <row r="549" spans="1:8" ht="15" customHeight="1">
      <c r="A549" s="102" t="s">
        <v>10</v>
      </c>
      <c r="B549" s="102"/>
      <c r="C549" s="46" t="s">
        <v>1839</v>
      </c>
      <c r="D549" s="46" t="s">
        <v>1840</v>
      </c>
      <c r="E549" s="46" t="s">
        <v>1841</v>
      </c>
      <c r="F549" s="46" t="s">
        <v>1842</v>
      </c>
      <c r="G549" s="46" t="s">
        <v>1843</v>
      </c>
      <c r="H549" s="40" t="e">
        <f>VLOOKUP(A549,'[1]SINAPI ES'!$A$7:$D$12674,4,0)</f>
        <v>#N/A</v>
      </c>
    </row>
    <row r="550" spans="1:8" s="59" customFormat="1" ht="15" customHeight="1">
      <c r="A550" s="56" t="s">
        <v>1963</v>
      </c>
      <c r="B550" s="55" t="s">
        <v>1964</v>
      </c>
      <c r="C550" s="56" t="s">
        <v>1965</v>
      </c>
      <c r="D550" s="56" t="s">
        <v>15</v>
      </c>
      <c r="E550" s="57">
        <v>1</v>
      </c>
      <c r="F550" s="58">
        <v>195.28</v>
      </c>
      <c r="G550" s="50">
        <f t="shared" ref="G550" si="146">ROUND(F550*E550,2)</f>
        <v>195.28</v>
      </c>
      <c r="H550" s="40" t="e">
        <f>VLOOKUP(A550,'[1]SINAPI ES'!$A$7:$D$12674,4,0)</f>
        <v>#N/A</v>
      </c>
    </row>
    <row r="551" spans="1:8" ht="15" customHeight="1">
      <c r="A551" s="51"/>
      <c r="B551" s="51"/>
      <c r="C551" s="51"/>
      <c r="D551" s="51"/>
      <c r="E551" s="103" t="s">
        <v>1860</v>
      </c>
      <c r="F551" s="103"/>
      <c r="G551" s="52">
        <f>G550</f>
        <v>195.28</v>
      </c>
      <c r="H551" s="40" t="e">
        <f>VLOOKUP(A551,'[1]SINAPI ES'!$A$7:$D$12674,4,0)</f>
        <v>#N/A</v>
      </c>
    </row>
    <row r="552" spans="1:8" ht="15" customHeight="1">
      <c r="A552" s="51"/>
      <c r="B552" s="51"/>
      <c r="C552" s="51"/>
      <c r="D552" s="51"/>
      <c r="E552" s="104" t="s">
        <v>1861</v>
      </c>
      <c r="F552" s="104"/>
      <c r="G552" s="53">
        <f>G551+G548</f>
        <v>277.52999999999997</v>
      </c>
      <c r="H552" s="40" t="e">
        <f>VLOOKUP(A552,'[1]SINAPI ES'!$A$7:$D$12674,4,0)</f>
        <v>#N/A</v>
      </c>
    </row>
    <row r="553" spans="1:8" ht="9.9499999999999993" customHeight="1">
      <c r="A553" s="51"/>
      <c r="B553" s="51"/>
      <c r="C553" s="105"/>
      <c r="D553" s="105"/>
      <c r="E553" s="51"/>
      <c r="F553" s="51"/>
      <c r="G553" s="51"/>
      <c r="H553" s="40" t="e">
        <f>VLOOKUP(A553,'[1]SINAPI ES'!$A$7:$D$12674,4,0)</f>
        <v>#N/A</v>
      </c>
    </row>
    <row r="554" spans="1:8" ht="20.100000000000001" customHeight="1">
      <c r="A554" s="116" t="s">
        <v>1966</v>
      </c>
      <c r="B554" s="116"/>
      <c r="C554" s="116"/>
      <c r="D554" s="116"/>
      <c r="E554" s="116"/>
      <c r="F554" s="116"/>
      <c r="G554" s="116"/>
      <c r="H554" s="40" t="e">
        <f>VLOOKUP(A554,'[1]SINAPI ES'!$A$7:$D$12674,4,0)</f>
        <v>#N/A</v>
      </c>
    </row>
    <row r="555" spans="1:8" ht="15" customHeight="1">
      <c r="A555" s="102" t="s">
        <v>1838</v>
      </c>
      <c r="B555" s="102"/>
      <c r="C555" s="46" t="s">
        <v>1839</v>
      </c>
      <c r="D555" s="46" t="s">
        <v>1840</v>
      </c>
      <c r="E555" s="46" t="s">
        <v>1841</v>
      </c>
      <c r="F555" s="46" t="s">
        <v>1842</v>
      </c>
      <c r="G555" s="46" t="s">
        <v>1843</v>
      </c>
      <c r="H555" s="40" t="e">
        <f>VLOOKUP(A555,'[1]SINAPI ES'!$A$7:$D$12674,4,0)</f>
        <v>#N/A</v>
      </c>
    </row>
    <row r="556" spans="1:8" ht="29.1" customHeight="1">
      <c r="A556" s="47" t="s">
        <v>1967</v>
      </c>
      <c r="B556" s="48" t="s">
        <v>1968</v>
      </c>
      <c r="C556" s="47" t="s">
        <v>1965</v>
      </c>
      <c r="D556" s="47" t="s">
        <v>15</v>
      </c>
      <c r="E556" s="49">
        <v>1.2</v>
      </c>
      <c r="F556" s="50">
        <v>810.25</v>
      </c>
      <c r="G556" s="50">
        <f t="shared" ref="G556" si="147">ROUND(F556*E556,2)</f>
        <v>972.3</v>
      </c>
      <c r="H556" s="40" t="e">
        <f>VLOOKUP(A556,'[1]SINAPI ES'!$A$7:$D$12674,4,0)</f>
        <v>#N/A</v>
      </c>
    </row>
    <row r="557" spans="1:8" ht="15" customHeight="1">
      <c r="A557" s="51"/>
      <c r="B557" s="51"/>
      <c r="C557" s="51"/>
      <c r="D557" s="51"/>
      <c r="E557" s="103" t="s">
        <v>1851</v>
      </c>
      <c r="F557" s="103"/>
      <c r="G557" s="52">
        <f>G556</f>
        <v>972.3</v>
      </c>
      <c r="H557" s="40" t="e">
        <f>VLOOKUP(A557,'[1]SINAPI ES'!$A$7:$D$12674,4,0)</f>
        <v>#N/A</v>
      </c>
    </row>
    <row r="558" spans="1:8" ht="15" customHeight="1">
      <c r="A558" s="102" t="s">
        <v>1852</v>
      </c>
      <c r="B558" s="102"/>
      <c r="C558" s="46" t="s">
        <v>1839</v>
      </c>
      <c r="D558" s="46" t="s">
        <v>1840</v>
      </c>
      <c r="E558" s="46" t="s">
        <v>1841</v>
      </c>
      <c r="F558" s="46" t="s">
        <v>1842</v>
      </c>
      <c r="G558" s="46" t="s">
        <v>1843</v>
      </c>
      <c r="H558" s="40" t="e">
        <f>VLOOKUP(A558,'[1]SINAPI ES'!$A$7:$D$12674,4,0)</f>
        <v>#N/A</v>
      </c>
    </row>
    <row r="559" spans="1:8" ht="15" customHeight="1">
      <c r="A559" s="47">
        <v>88251</v>
      </c>
      <c r="B559" s="48" t="s">
        <v>1962</v>
      </c>
      <c r="C559" s="47" t="s">
        <v>12</v>
      </c>
      <c r="D559" s="47" t="s">
        <v>1854</v>
      </c>
      <c r="E559" s="49">
        <v>2.5</v>
      </c>
      <c r="F559" s="50">
        <f t="shared" ref="F559:F560" si="148">H559</f>
        <v>23.48</v>
      </c>
      <c r="G559" s="50">
        <f t="shared" ref="G559" si="149">ROUND(F559*E559,2)</f>
        <v>58.7</v>
      </c>
      <c r="H559" s="40">
        <f>VLOOKUP(A559,'[1]SINAPI ES'!$A$7:$D$12674,4,0)</f>
        <v>23.48</v>
      </c>
    </row>
    <row r="560" spans="1:8" ht="15" customHeight="1">
      <c r="A560" s="47">
        <v>88315</v>
      </c>
      <c r="B560" s="48" t="s">
        <v>1930</v>
      </c>
      <c r="C560" s="47" t="s">
        <v>12</v>
      </c>
      <c r="D560" s="47" t="s">
        <v>1854</v>
      </c>
      <c r="E560" s="49">
        <v>2.5</v>
      </c>
      <c r="F560" s="50">
        <f t="shared" si="148"/>
        <v>31.35</v>
      </c>
      <c r="G560" s="50">
        <f>ROUND(F560*E560,2)</f>
        <v>78.38</v>
      </c>
      <c r="H560" s="40">
        <f>VLOOKUP(A560,'[1]SINAPI ES'!$A$7:$D$12674,4,0)</f>
        <v>31.35</v>
      </c>
    </row>
    <row r="561" spans="1:8" ht="18" customHeight="1">
      <c r="A561" s="51"/>
      <c r="B561" s="51"/>
      <c r="C561" s="51"/>
      <c r="D561" s="51"/>
      <c r="E561" s="103" t="s">
        <v>1858</v>
      </c>
      <c r="F561" s="103"/>
      <c r="G561" s="52">
        <v>158.07</v>
      </c>
      <c r="H561" s="40" t="e">
        <f>VLOOKUP(A561,'[1]SINAPI ES'!$A$7:$D$12674,4,0)</f>
        <v>#N/A</v>
      </c>
    </row>
    <row r="562" spans="1:8" ht="15" customHeight="1">
      <c r="A562" s="51"/>
      <c r="B562" s="51"/>
      <c r="C562" s="51"/>
      <c r="D562" s="51"/>
      <c r="E562" s="104" t="s">
        <v>1861</v>
      </c>
      <c r="F562" s="104"/>
      <c r="G562" s="53">
        <f>G561+G557</f>
        <v>1130.3699999999999</v>
      </c>
      <c r="H562" s="40" t="e">
        <f>VLOOKUP(A562,'[1]SINAPI ES'!$A$7:$D$12674,4,0)</f>
        <v>#N/A</v>
      </c>
    </row>
    <row r="563" spans="1:8" ht="9.9499999999999993" customHeight="1">
      <c r="A563" s="51"/>
      <c r="B563" s="51"/>
      <c r="C563" s="105"/>
      <c r="D563" s="105"/>
      <c r="E563" s="51"/>
      <c r="F563" s="51"/>
      <c r="G563" s="51"/>
      <c r="H563" s="40" t="e">
        <f>VLOOKUP(A563,'[1]SINAPI ES'!$A$7:$D$12674,4,0)</f>
        <v>#N/A</v>
      </c>
    </row>
    <row r="564" spans="1:8" ht="20.100000000000001" customHeight="1">
      <c r="A564" s="116" t="s">
        <v>1969</v>
      </c>
      <c r="B564" s="116"/>
      <c r="C564" s="116"/>
      <c r="D564" s="116"/>
      <c r="E564" s="116"/>
      <c r="F564" s="116"/>
      <c r="G564" s="116"/>
      <c r="H564" s="40" t="e">
        <f>VLOOKUP(A564,'[1]SINAPI ES'!$A$7:$D$12674,4,0)</f>
        <v>#N/A</v>
      </c>
    </row>
    <row r="565" spans="1:8" ht="15" customHeight="1">
      <c r="A565" s="102" t="s">
        <v>1838</v>
      </c>
      <c r="B565" s="102"/>
      <c r="C565" s="46" t="s">
        <v>1839</v>
      </c>
      <c r="D565" s="46" t="s">
        <v>1840</v>
      </c>
      <c r="E565" s="46" t="s">
        <v>1841</v>
      </c>
      <c r="F565" s="46" t="s">
        <v>1842</v>
      </c>
      <c r="G565" s="46" t="s">
        <v>1843</v>
      </c>
      <c r="H565" s="40" t="e">
        <f>VLOOKUP(A565,'[1]SINAPI ES'!$A$7:$D$12674,4,0)</f>
        <v>#N/A</v>
      </c>
    </row>
    <row r="566" spans="1:8" ht="29.1" customHeight="1">
      <c r="A566" s="47" t="s">
        <v>1967</v>
      </c>
      <c r="B566" s="48" t="s">
        <v>1968</v>
      </c>
      <c r="C566" s="47" t="s">
        <v>1965</v>
      </c>
      <c r="D566" s="47" t="s">
        <v>15</v>
      </c>
      <c r="E566" s="49">
        <v>1.2</v>
      </c>
      <c r="F566" s="50">
        <v>810.25</v>
      </c>
      <c r="G566" s="50">
        <f t="shared" ref="G566" si="150">ROUND(F566*E566,2)</f>
        <v>972.3</v>
      </c>
      <c r="H566" s="40" t="e">
        <f>VLOOKUP(A566,'[1]SINAPI ES'!$A$7:$D$12674,4,0)</f>
        <v>#N/A</v>
      </c>
    </row>
    <row r="567" spans="1:8" ht="15" customHeight="1">
      <c r="A567" s="51"/>
      <c r="B567" s="51"/>
      <c r="C567" s="51"/>
      <c r="D567" s="51"/>
      <c r="E567" s="103" t="s">
        <v>1851</v>
      </c>
      <c r="F567" s="103"/>
      <c r="G567" s="52">
        <f>G566</f>
        <v>972.3</v>
      </c>
      <c r="H567" s="40" t="e">
        <f>VLOOKUP(A567,'[1]SINAPI ES'!$A$7:$D$12674,4,0)</f>
        <v>#N/A</v>
      </c>
    </row>
    <row r="568" spans="1:8" ht="15" customHeight="1">
      <c r="A568" s="102" t="s">
        <v>1852</v>
      </c>
      <c r="B568" s="102"/>
      <c r="C568" s="46" t="s">
        <v>1839</v>
      </c>
      <c r="D568" s="46" t="s">
        <v>1840</v>
      </c>
      <c r="E568" s="46" t="s">
        <v>1841</v>
      </c>
      <c r="F568" s="46" t="s">
        <v>1842</v>
      </c>
      <c r="G568" s="46" t="s">
        <v>1843</v>
      </c>
      <c r="H568" s="40" t="e">
        <f>VLOOKUP(A568,'[1]SINAPI ES'!$A$7:$D$12674,4,0)</f>
        <v>#N/A</v>
      </c>
    </row>
    <row r="569" spans="1:8" ht="15" customHeight="1">
      <c r="A569" s="47">
        <v>88251</v>
      </c>
      <c r="B569" s="48" t="s">
        <v>1962</v>
      </c>
      <c r="C569" s="47" t="s">
        <v>12</v>
      </c>
      <c r="D569" s="47" t="s">
        <v>1854</v>
      </c>
      <c r="E569" s="49">
        <v>2.5</v>
      </c>
      <c r="F569" s="50">
        <f t="shared" ref="F569:F570" si="151">H569</f>
        <v>23.48</v>
      </c>
      <c r="G569" s="50">
        <f t="shared" ref="G569" si="152">ROUND(F569*E569,2)</f>
        <v>58.7</v>
      </c>
      <c r="H569" s="40">
        <f>VLOOKUP(A569,'[1]SINAPI ES'!$A$7:$D$12674,4,0)</f>
        <v>23.48</v>
      </c>
    </row>
    <row r="570" spans="1:8" ht="15" customHeight="1">
      <c r="A570" s="47">
        <v>88315</v>
      </c>
      <c r="B570" s="48" t="s">
        <v>1930</v>
      </c>
      <c r="C570" s="47" t="s">
        <v>12</v>
      </c>
      <c r="D570" s="47" t="s">
        <v>1854</v>
      </c>
      <c r="E570" s="49">
        <v>2.5</v>
      </c>
      <c r="F570" s="50">
        <f t="shared" si="151"/>
        <v>31.35</v>
      </c>
      <c r="G570" s="50">
        <f>ROUND(F570*E570,2)</f>
        <v>78.38</v>
      </c>
      <c r="H570" s="40">
        <f>VLOOKUP(A570,'[1]SINAPI ES'!$A$7:$D$12674,4,0)</f>
        <v>31.35</v>
      </c>
    </row>
    <row r="571" spans="1:8" ht="18" customHeight="1">
      <c r="A571" s="51"/>
      <c r="B571" s="51"/>
      <c r="C571" s="51"/>
      <c r="D571" s="51"/>
      <c r="E571" s="103" t="s">
        <v>1858</v>
      </c>
      <c r="F571" s="103"/>
      <c r="G571" s="52">
        <v>158.07</v>
      </c>
      <c r="H571" s="40" t="e">
        <f>VLOOKUP(A571,'[1]SINAPI ES'!$A$7:$D$12674,4,0)</f>
        <v>#N/A</v>
      </c>
    </row>
    <row r="572" spans="1:8" ht="15" customHeight="1">
      <c r="A572" s="51"/>
      <c r="B572" s="51"/>
      <c r="C572" s="51"/>
      <c r="D572" s="51"/>
      <c r="E572" s="104" t="s">
        <v>1861</v>
      </c>
      <c r="F572" s="104"/>
      <c r="G572" s="53">
        <f>G571+G567</f>
        <v>1130.3699999999999</v>
      </c>
      <c r="H572" s="40" t="e">
        <f>VLOOKUP(A572,'[1]SINAPI ES'!$A$7:$D$12674,4,0)</f>
        <v>#N/A</v>
      </c>
    </row>
    <row r="573" spans="1:8" ht="9.9499999999999993" customHeight="1">
      <c r="A573" s="51"/>
      <c r="B573" s="51"/>
      <c r="C573" s="105"/>
      <c r="D573" s="105"/>
      <c r="E573" s="51"/>
      <c r="F573" s="51"/>
      <c r="G573" s="51"/>
      <c r="H573" s="40" t="e">
        <f>VLOOKUP(A573,'[1]SINAPI ES'!$A$7:$D$12674,4,0)</f>
        <v>#N/A</v>
      </c>
    </row>
    <row r="574" spans="1:8" ht="20.100000000000001" customHeight="1">
      <c r="A574" s="116" t="s">
        <v>1970</v>
      </c>
      <c r="B574" s="116"/>
      <c r="C574" s="116"/>
      <c r="D574" s="116"/>
      <c r="E574" s="116"/>
      <c r="F574" s="116"/>
      <c r="G574" s="116"/>
      <c r="H574" s="40" t="e">
        <f>VLOOKUP(A574,'[1]SINAPI ES'!$A$7:$D$12674,4,0)</f>
        <v>#N/A</v>
      </c>
    </row>
    <row r="575" spans="1:8" ht="15" customHeight="1">
      <c r="A575" s="102" t="s">
        <v>1838</v>
      </c>
      <c r="B575" s="102"/>
      <c r="C575" s="46" t="s">
        <v>1839</v>
      </c>
      <c r="D575" s="46" t="s">
        <v>1840</v>
      </c>
      <c r="E575" s="46" t="s">
        <v>1841</v>
      </c>
      <c r="F575" s="46" t="s">
        <v>1842</v>
      </c>
      <c r="G575" s="46" t="s">
        <v>1843</v>
      </c>
      <c r="H575" s="40" t="e">
        <f>VLOOKUP(A575,'[1]SINAPI ES'!$A$7:$D$12674,4,0)</f>
        <v>#N/A</v>
      </c>
    </row>
    <row r="576" spans="1:8" ht="29.1" customHeight="1">
      <c r="A576" s="47" t="s">
        <v>1967</v>
      </c>
      <c r="B576" s="48" t="s">
        <v>1968</v>
      </c>
      <c r="C576" s="47" t="s">
        <v>1965</v>
      </c>
      <c r="D576" s="47" t="s">
        <v>15</v>
      </c>
      <c r="E576" s="49">
        <v>1.2</v>
      </c>
      <c r="F576" s="50">
        <v>810.25</v>
      </c>
      <c r="G576" s="50">
        <f t="shared" ref="G576" si="153">ROUND(F576*E576,2)</f>
        <v>972.3</v>
      </c>
      <c r="H576" s="40" t="e">
        <f>VLOOKUP(A576,'[1]SINAPI ES'!$A$7:$D$12674,4,0)</f>
        <v>#N/A</v>
      </c>
    </row>
    <row r="577" spans="1:8" ht="15" customHeight="1">
      <c r="A577" s="51"/>
      <c r="B577" s="51"/>
      <c r="C577" s="51"/>
      <c r="D577" s="51"/>
      <c r="E577" s="103" t="s">
        <v>1851</v>
      </c>
      <c r="F577" s="103"/>
      <c r="G577" s="52">
        <f>G576</f>
        <v>972.3</v>
      </c>
      <c r="H577" s="40" t="e">
        <f>VLOOKUP(A577,'[1]SINAPI ES'!$A$7:$D$12674,4,0)</f>
        <v>#N/A</v>
      </c>
    </row>
    <row r="578" spans="1:8" ht="15" customHeight="1">
      <c r="A578" s="102" t="s">
        <v>1852</v>
      </c>
      <c r="B578" s="102"/>
      <c r="C578" s="46" t="s">
        <v>1839</v>
      </c>
      <c r="D578" s="46" t="s">
        <v>1840</v>
      </c>
      <c r="E578" s="46" t="s">
        <v>1841</v>
      </c>
      <c r="F578" s="46" t="s">
        <v>1842</v>
      </c>
      <c r="G578" s="46" t="s">
        <v>1843</v>
      </c>
      <c r="H578" s="40" t="e">
        <f>VLOOKUP(A578,'[1]SINAPI ES'!$A$7:$D$12674,4,0)</f>
        <v>#N/A</v>
      </c>
    </row>
    <row r="579" spans="1:8" ht="15" customHeight="1">
      <c r="A579" s="47">
        <v>88251</v>
      </c>
      <c r="B579" s="48" t="s">
        <v>1962</v>
      </c>
      <c r="C579" s="47" t="s">
        <v>12</v>
      </c>
      <c r="D579" s="47" t="s">
        <v>1854</v>
      </c>
      <c r="E579" s="49">
        <v>2.5</v>
      </c>
      <c r="F579" s="50">
        <f t="shared" ref="F579:F580" si="154">H579</f>
        <v>23.48</v>
      </c>
      <c r="G579" s="50">
        <f t="shared" ref="G579" si="155">ROUND(F579*E579,2)</f>
        <v>58.7</v>
      </c>
      <c r="H579" s="40">
        <f>VLOOKUP(A579,'[1]SINAPI ES'!$A$7:$D$12674,4,0)</f>
        <v>23.48</v>
      </c>
    </row>
    <row r="580" spans="1:8" ht="15" customHeight="1">
      <c r="A580" s="47">
        <v>88315</v>
      </c>
      <c r="B580" s="48" t="s">
        <v>1930</v>
      </c>
      <c r="C580" s="47" t="s">
        <v>12</v>
      </c>
      <c r="D580" s="47" t="s">
        <v>1854</v>
      </c>
      <c r="E580" s="49">
        <v>2.5</v>
      </c>
      <c r="F580" s="50">
        <f t="shared" si="154"/>
        <v>31.35</v>
      </c>
      <c r="G580" s="50">
        <f>ROUND(F580*E580,2)</f>
        <v>78.38</v>
      </c>
      <c r="H580" s="40">
        <f>VLOOKUP(A580,'[1]SINAPI ES'!$A$7:$D$12674,4,0)</f>
        <v>31.35</v>
      </c>
    </row>
    <row r="581" spans="1:8" ht="18" customHeight="1">
      <c r="A581" s="51"/>
      <c r="B581" s="51"/>
      <c r="C581" s="51"/>
      <c r="D581" s="51"/>
      <c r="E581" s="103" t="s">
        <v>1858</v>
      </c>
      <c r="F581" s="103"/>
      <c r="G581" s="52">
        <v>158.07</v>
      </c>
      <c r="H581" s="40" t="e">
        <f>VLOOKUP(A581,'[1]SINAPI ES'!$A$7:$D$12674,4,0)</f>
        <v>#N/A</v>
      </c>
    </row>
    <row r="582" spans="1:8" ht="15" customHeight="1">
      <c r="A582" s="51"/>
      <c r="B582" s="51"/>
      <c r="C582" s="51"/>
      <c r="D582" s="51"/>
      <c r="E582" s="104" t="s">
        <v>1861</v>
      </c>
      <c r="F582" s="104"/>
      <c r="G582" s="53">
        <f>G581+G577</f>
        <v>1130.3699999999999</v>
      </c>
      <c r="H582" s="40" t="e">
        <f>VLOOKUP(A582,'[1]SINAPI ES'!$A$7:$D$12674,4,0)</f>
        <v>#N/A</v>
      </c>
    </row>
    <row r="583" spans="1:8" ht="9.9499999999999993" customHeight="1">
      <c r="A583" s="51"/>
      <c r="B583" s="51"/>
      <c r="C583" s="105"/>
      <c r="D583" s="105"/>
      <c r="E583" s="51"/>
      <c r="F583" s="51"/>
      <c r="G583" s="51"/>
      <c r="H583" s="40" t="e">
        <f>VLOOKUP(A583,'[1]SINAPI ES'!$A$7:$D$12674,4,0)</f>
        <v>#N/A</v>
      </c>
    </row>
    <row r="584" spans="1:8" ht="20.100000000000001" customHeight="1">
      <c r="A584" s="116" t="s">
        <v>1971</v>
      </c>
      <c r="B584" s="116"/>
      <c r="C584" s="116"/>
      <c r="D584" s="116"/>
      <c r="E584" s="116"/>
      <c r="F584" s="116"/>
      <c r="G584" s="116"/>
      <c r="H584" s="40" t="e">
        <f>VLOOKUP(A584,'[1]SINAPI ES'!$A$7:$D$12674,4,0)</f>
        <v>#N/A</v>
      </c>
    </row>
    <row r="585" spans="1:8" ht="15" customHeight="1">
      <c r="A585" s="102" t="s">
        <v>1838</v>
      </c>
      <c r="B585" s="102"/>
      <c r="C585" s="46" t="s">
        <v>1839</v>
      </c>
      <c r="D585" s="46" t="s">
        <v>1840</v>
      </c>
      <c r="E585" s="46" t="s">
        <v>1841</v>
      </c>
      <c r="F585" s="46" t="s">
        <v>1842</v>
      </c>
      <c r="G585" s="46" t="s">
        <v>1843</v>
      </c>
      <c r="H585" s="40" t="e">
        <f>VLOOKUP(A585,'[1]SINAPI ES'!$A$7:$D$12674,4,0)</f>
        <v>#N/A</v>
      </c>
    </row>
    <row r="586" spans="1:8" ht="29.1" customHeight="1">
      <c r="A586" s="47" t="s">
        <v>1967</v>
      </c>
      <c r="B586" s="48" t="s">
        <v>1968</v>
      </c>
      <c r="C586" s="47" t="s">
        <v>1965</v>
      </c>
      <c r="D586" s="47" t="s">
        <v>15</v>
      </c>
      <c r="E586" s="49">
        <v>1.2</v>
      </c>
      <c r="F586" s="50">
        <v>810.25</v>
      </c>
      <c r="G586" s="50">
        <f t="shared" ref="G586" si="156">ROUND(F586*E586,2)</f>
        <v>972.3</v>
      </c>
      <c r="H586" s="40" t="e">
        <f>VLOOKUP(A586,'[1]SINAPI ES'!$A$7:$D$12674,4,0)</f>
        <v>#N/A</v>
      </c>
    </row>
    <row r="587" spans="1:8" ht="15" customHeight="1">
      <c r="A587" s="51"/>
      <c r="B587" s="51"/>
      <c r="C587" s="51"/>
      <c r="D587" s="51"/>
      <c r="E587" s="103" t="s">
        <v>1851</v>
      </c>
      <c r="F587" s="103"/>
      <c r="G587" s="52">
        <f>G586</f>
        <v>972.3</v>
      </c>
      <c r="H587" s="40" t="e">
        <f>VLOOKUP(A587,'[1]SINAPI ES'!$A$7:$D$12674,4,0)</f>
        <v>#N/A</v>
      </c>
    </row>
    <row r="588" spans="1:8" ht="15" customHeight="1">
      <c r="A588" s="102" t="s">
        <v>1852</v>
      </c>
      <c r="B588" s="102"/>
      <c r="C588" s="46" t="s">
        <v>1839</v>
      </c>
      <c r="D588" s="46" t="s">
        <v>1840</v>
      </c>
      <c r="E588" s="46" t="s">
        <v>1841</v>
      </c>
      <c r="F588" s="46" t="s">
        <v>1842</v>
      </c>
      <c r="G588" s="46" t="s">
        <v>1843</v>
      </c>
      <c r="H588" s="40" t="e">
        <f>VLOOKUP(A588,'[1]SINAPI ES'!$A$7:$D$12674,4,0)</f>
        <v>#N/A</v>
      </c>
    </row>
    <row r="589" spans="1:8" ht="15" customHeight="1">
      <c r="A589" s="47">
        <v>88251</v>
      </c>
      <c r="B589" s="48" t="s">
        <v>1962</v>
      </c>
      <c r="C589" s="47" t="s">
        <v>12</v>
      </c>
      <c r="D589" s="47" t="s">
        <v>1854</v>
      </c>
      <c r="E589" s="49">
        <v>2.5</v>
      </c>
      <c r="F589" s="50">
        <f t="shared" ref="F589:F590" si="157">H589</f>
        <v>23.48</v>
      </c>
      <c r="G589" s="50">
        <f t="shared" ref="G589" si="158">ROUND(F589*E589,2)</f>
        <v>58.7</v>
      </c>
      <c r="H589" s="40">
        <f>VLOOKUP(A589,'[1]SINAPI ES'!$A$7:$D$12674,4,0)</f>
        <v>23.48</v>
      </c>
    </row>
    <row r="590" spans="1:8" ht="15" customHeight="1">
      <c r="A590" s="47">
        <v>88315</v>
      </c>
      <c r="B590" s="48" t="s">
        <v>1930</v>
      </c>
      <c r="C590" s="47" t="s">
        <v>12</v>
      </c>
      <c r="D590" s="47" t="s">
        <v>1854</v>
      </c>
      <c r="E590" s="49">
        <v>2.5</v>
      </c>
      <c r="F590" s="50">
        <f t="shared" si="157"/>
        <v>31.35</v>
      </c>
      <c r="G590" s="50">
        <f>ROUND(F590*E590,2)</f>
        <v>78.38</v>
      </c>
      <c r="H590" s="40">
        <f>VLOOKUP(A590,'[1]SINAPI ES'!$A$7:$D$12674,4,0)</f>
        <v>31.35</v>
      </c>
    </row>
    <row r="591" spans="1:8" ht="18" customHeight="1">
      <c r="A591" s="51"/>
      <c r="B591" s="51"/>
      <c r="C591" s="51"/>
      <c r="D591" s="51"/>
      <c r="E591" s="103" t="s">
        <v>1858</v>
      </c>
      <c r="F591" s="103"/>
      <c r="G591" s="52">
        <v>158.07</v>
      </c>
      <c r="H591" s="40" t="e">
        <f>VLOOKUP(A591,'[1]SINAPI ES'!$A$7:$D$12674,4,0)</f>
        <v>#N/A</v>
      </c>
    </row>
    <row r="592" spans="1:8" ht="15" customHeight="1">
      <c r="A592" s="51"/>
      <c r="B592" s="51"/>
      <c r="C592" s="51"/>
      <c r="D592" s="51"/>
      <c r="E592" s="104" t="s">
        <v>1861</v>
      </c>
      <c r="F592" s="104"/>
      <c r="G592" s="53">
        <f>G591+G587</f>
        <v>1130.3699999999999</v>
      </c>
      <c r="H592" s="40" t="e">
        <f>VLOOKUP(A592,'[1]SINAPI ES'!$A$7:$D$12674,4,0)</f>
        <v>#N/A</v>
      </c>
    </row>
    <row r="593" spans="1:8" ht="9.9499999999999993" customHeight="1">
      <c r="A593" s="51"/>
      <c r="B593" s="51"/>
      <c r="C593" s="105"/>
      <c r="D593" s="105"/>
      <c r="E593" s="51"/>
      <c r="F593" s="51"/>
      <c r="G593" s="51"/>
      <c r="H593" s="40" t="e">
        <f>VLOOKUP(A593,'[1]SINAPI ES'!$A$7:$D$12674,4,0)</f>
        <v>#N/A</v>
      </c>
    </row>
    <row r="594" spans="1:8" ht="20.100000000000001" customHeight="1">
      <c r="A594" s="110" t="s">
        <v>1972</v>
      </c>
      <c r="B594" s="110"/>
      <c r="C594" s="110"/>
      <c r="D594" s="110"/>
      <c r="E594" s="110"/>
      <c r="F594" s="110"/>
      <c r="G594" s="110"/>
      <c r="H594" s="40" t="e">
        <f>VLOOKUP(A594,'[1]SINAPI ES'!$A$7:$D$12674,4,0)</f>
        <v>#N/A</v>
      </c>
    </row>
    <row r="595" spans="1:8" ht="15" customHeight="1">
      <c r="A595" s="102" t="s">
        <v>1838</v>
      </c>
      <c r="B595" s="102"/>
      <c r="C595" s="46" t="s">
        <v>1839</v>
      </c>
      <c r="D595" s="46" t="s">
        <v>1840</v>
      </c>
      <c r="E595" s="46" t="s">
        <v>1841</v>
      </c>
      <c r="F595" s="46" t="s">
        <v>1842</v>
      </c>
      <c r="G595" s="46" t="s">
        <v>1843</v>
      </c>
      <c r="H595" s="40" t="e">
        <f>VLOOKUP(A595,'[1]SINAPI ES'!$A$7:$D$12674,4,0)</f>
        <v>#N/A</v>
      </c>
    </row>
    <row r="596" spans="1:8" ht="21" customHeight="1">
      <c r="A596" s="47">
        <v>10932</v>
      </c>
      <c r="B596" s="48" t="s">
        <v>1929</v>
      </c>
      <c r="C596" s="47" t="s">
        <v>12</v>
      </c>
      <c r="D596" s="47" t="s">
        <v>15</v>
      </c>
      <c r="E596" s="49">
        <v>1</v>
      </c>
      <c r="F596" s="50">
        <f t="shared" ref="F596" si="159">H596</f>
        <v>100.79</v>
      </c>
      <c r="G596" s="50">
        <f t="shared" ref="G596" si="160">ROUND(F596*E596,2)</f>
        <v>100.79</v>
      </c>
      <c r="H596" s="40">
        <f>VLOOKUP(A596,'[1]SINAPI ES'!$A$7:$D$12674,4,0)</f>
        <v>100.79</v>
      </c>
    </row>
    <row r="597" spans="1:8" ht="15" customHeight="1">
      <c r="A597" s="51"/>
      <c r="B597" s="51"/>
      <c r="C597" s="51"/>
      <c r="D597" s="51"/>
      <c r="E597" s="103" t="s">
        <v>1851</v>
      </c>
      <c r="F597" s="103"/>
      <c r="G597" s="52">
        <f>G596</f>
        <v>100.79</v>
      </c>
      <c r="H597" s="40" t="e">
        <f>VLOOKUP(A597,'[1]SINAPI ES'!$A$7:$D$12674,4,0)</f>
        <v>#N/A</v>
      </c>
    </row>
    <row r="598" spans="1:8" ht="15" customHeight="1">
      <c r="A598" s="102" t="s">
        <v>1943</v>
      </c>
      <c r="B598" s="102"/>
      <c r="C598" s="46" t="s">
        <v>1839</v>
      </c>
      <c r="D598" s="46" t="s">
        <v>1840</v>
      </c>
      <c r="E598" s="46" t="s">
        <v>1841</v>
      </c>
      <c r="F598" s="46" t="s">
        <v>1842</v>
      </c>
      <c r="G598" s="46" t="s">
        <v>1843</v>
      </c>
      <c r="H598" s="40" t="e">
        <f>VLOOKUP(A598,'[1]SINAPI ES'!$A$7:$D$12674,4,0)</f>
        <v>#N/A</v>
      </c>
    </row>
    <row r="599" spans="1:8" ht="15" customHeight="1">
      <c r="A599" s="47">
        <v>252</v>
      </c>
      <c r="B599" s="48" t="s">
        <v>1955</v>
      </c>
      <c r="C599" s="47" t="s">
        <v>12</v>
      </c>
      <c r="D599" s="47" t="s">
        <v>1854</v>
      </c>
      <c r="E599" s="49">
        <v>1.5</v>
      </c>
      <c r="F599" s="50">
        <f t="shared" ref="F599" si="161">H599</f>
        <v>14.77</v>
      </c>
      <c r="G599" s="50">
        <f t="shared" ref="G599" si="162">ROUND(F599*E599,2)</f>
        <v>22.16</v>
      </c>
      <c r="H599" s="40">
        <f>VLOOKUP(A599,'[1]SINAPI ES'!$A$7:$D$12674,4,0)</f>
        <v>14.77</v>
      </c>
    </row>
    <row r="600" spans="1:8" ht="15" customHeight="1">
      <c r="A600" s="51"/>
      <c r="B600" s="51"/>
      <c r="C600" s="51"/>
      <c r="D600" s="51"/>
      <c r="E600" s="103" t="s">
        <v>1945</v>
      </c>
      <c r="F600" s="103"/>
      <c r="G600" s="52">
        <f>G599</f>
        <v>22.16</v>
      </c>
      <c r="H600" s="40" t="e">
        <f>VLOOKUP(A600,'[1]SINAPI ES'!$A$7:$D$12674,4,0)</f>
        <v>#N/A</v>
      </c>
    </row>
    <row r="601" spans="1:8" ht="15" customHeight="1">
      <c r="A601" s="102" t="s">
        <v>1852</v>
      </c>
      <c r="B601" s="102"/>
      <c r="C601" s="46" t="s">
        <v>1839</v>
      </c>
      <c r="D601" s="46" t="s">
        <v>1840</v>
      </c>
      <c r="E601" s="46" t="s">
        <v>1841</v>
      </c>
      <c r="F601" s="46" t="s">
        <v>1842</v>
      </c>
      <c r="G601" s="46" t="s">
        <v>1843</v>
      </c>
      <c r="H601" s="40" t="e">
        <f>VLOOKUP(A601,'[1]SINAPI ES'!$A$7:$D$12674,4,0)</f>
        <v>#N/A</v>
      </c>
    </row>
    <row r="602" spans="1:8" ht="15" customHeight="1">
      <c r="A602" s="47">
        <v>88315</v>
      </c>
      <c r="B602" s="48" t="s">
        <v>1930</v>
      </c>
      <c r="C602" s="47" t="s">
        <v>12</v>
      </c>
      <c r="D602" s="47" t="s">
        <v>1854</v>
      </c>
      <c r="E602" s="49">
        <v>2.5</v>
      </c>
      <c r="F602" s="50">
        <f t="shared" ref="F602" si="163">H602</f>
        <v>31.35</v>
      </c>
      <c r="G602" s="50">
        <f t="shared" ref="G602" si="164">ROUND(F602*E602,2)</f>
        <v>78.38</v>
      </c>
      <c r="H602" s="40">
        <f>VLOOKUP(A602,'[1]SINAPI ES'!$A$7:$D$12674,4,0)</f>
        <v>31.35</v>
      </c>
    </row>
    <row r="603" spans="1:8" ht="18" customHeight="1">
      <c r="A603" s="51"/>
      <c r="B603" s="51"/>
      <c r="C603" s="51"/>
      <c r="D603" s="51"/>
      <c r="E603" s="103" t="s">
        <v>1858</v>
      </c>
      <c r="F603" s="103"/>
      <c r="G603" s="52">
        <f>G602</f>
        <v>78.38</v>
      </c>
      <c r="H603" s="40" t="e">
        <f>VLOOKUP(A603,'[1]SINAPI ES'!$A$7:$D$12674,4,0)</f>
        <v>#N/A</v>
      </c>
    </row>
    <row r="604" spans="1:8" ht="15" customHeight="1">
      <c r="A604" s="102" t="s">
        <v>10</v>
      </c>
      <c r="B604" s="102"/>
      <c r="C604" s="46" t="s">
        <v>1839</v>
      </c>
      <c r="D604" s="46" t="s">
        <v>1840</v>
      </c>
      <c r="E604" s="46" t="s">
        <v>1841</v>
      </c>
      <c r="F604" s="46" t="s">
        <v>1842</v>
      </c>
      <c r="G604" s="46" t="s">
        <v>1843</v>
      </c>
      <c r="H604" s="40" t="e">
        <f>VLOOKUP(A604,'[1]SINAPI ES'!$A$7:$D$12674,4,0)</f>
        <v>#N/A</v>
      </c>
    </row>
    <row r="605" spans="1:8" ht="21" customHeight="1">
      <c r="A605" s="47">
        <v>94589</v>
      </c>
      <c r="B605" s="48" t="s">
        <v>1973</v>
      </c>
      <c r="C605" s="47" t="s">
        <v>12</v>
      </c>
      <c r="D605" s="47" t="s">
        <v>31</v>
      </c>
      <c r="E605" s="49">
        <v>2.5</v>
      </c>
      <c r="F605" s="50">
        <f t="shared" ref="F605" si="165">H605</f>
        <v>19.670000000000002</v>
      </c>
      <c r="G605" s="50">
        <f t="shared" ref="G605" si="166">ROUND(F605*E605,2)</f>
        <v>49.18</v>
      </c>
      <c r="H605" s="40">
        <f>VLOOKUP(A605,'[1]SINAPI ES'!$A$7:$D$12674,4,0)</f>
        <v>19.670000000000002</v>
      </c>
    </row>
    <row r="606" spans="1:8" ht="15" customHeight="1">
      <c r="A606" s="51"/>
      <c r="B606" s="51"/>
      <c r="C606" s="51"/>
      <c r="D606" s="51"/>
      <c r="E606" s="103" t="s">
        <v>1860</v>
      </c>
      <c r="F606" s="103"/>
      <c r="G606" s="52">
        <f>G605</f>
        <v>49.18</v>
      </c>
      <c r="H606" s="40" t="e">
        <f>VLOOKUP(A606,'[1]SINAPI ES'!$A$7:$D$12674,4,0)</f>
        <v>#N/A</v>
      </c>
    </row>
    <row r="607" spans="1:8" ht="15" customHeight="1">
      <c r="A607" s="51"/>
      <c r="B607" s="51"/>
      <c r="C607" s="51"/>
      <c r="D607" s="51"/>
      <c r="E607" s="104" t="s">
        <v>1861</v>
      </c>
      <c r="F607" s="104"/>
      <c r="G607" s="53">
        <f>G597+G600+G603+G606</f>
        <v>250.51</v>
      </c>
      <c r="H607" s="40" t="e">
        <f>VLOOKUP(A607,'[1]SINAPI ES'!$A$7:$D$12674,4,0)</f>
        <v>#N/A</v>
      </c>
    </row>
    <row r="608" spans="1:8" ht="9.9499999999999993" customHeight="1">
      <c r="A608" s="51"/>
      <c r="B608" s="51"/>
      <c r="C608" s="105"/>
      <c r="D608" s="105"/>
      <c r="E608" s="51"/>
      <c r="F608" s="51"/>
      <c r="G608" s="51"/>
      <c r="H608" s="40" t="e">
        <f>VLOOKUP(A608,'[1]SINAPI ES'!$A$7:$D$12674,4,0)</f>
        <v>#N/A</v>
      </c>
    </row>
    <row r="609" spans="1:8" ht="20.100000000000001" customHeight="1">
      <c r="A609" s="116" t="s">
        <v>1974</v>
      </c>
      <c r="B609" s="116"/>
      <c r="C609" s="116"/>
      <c r="D609" s="116"/>
      <c r="E609" s="116"/>
      <c r="F609" s="116"/>
      <c r="G609" s="116"/>
      <c r="H609" s="40" t="e">
        <f>VLOOKUP(A609,'[1]SINAPI ES'!$A$7:$D$12674,4,0)</f>
        <v>#N/A</v>
      </c>
    </row>
    <row r="610" spans="1:8" ht="15" customHeight="1">
      <c r="A610" s="102" t="s">
        <v>1838</v>
      </c>
      <c r="B610" s="102"/>
      <c r="C610" s="46" t="s">
        <v>1839</v>
      </c>
      <c r="D610" s="46" t="s">
        <v>1840</v>
      </c>
      <c r="E610" s="46" t="s">
        <v>1841</v>
      </c>
      <c r="F610" s="46" t="s">
        <v>1842</v>
      </c>
      <c r="G610" s="46" t="s">
        <v>1843</v>
      </c>
      <c r="H610" s="40" t="e">
        <f>VLOOKUP(A610,'[1]SINAPI ES'!$A$7:$D$12674,4,0)</f>
        <v>#N/A</v>
      </c>
    </row>
    <row r="611" spans="1:8" ht="21" customHeight="1">
      <c r="A611" s="47">
        <v>10932</v>
      </c>
      <c r="B611" s="48" t="s">
        <v>1929</v>
      </c>
      <c r="C611" s="47" t="s">
        <v>12</v>
      </c>
      <c r="D611" s="47" t="s">
        <v>15</v>
      </c>
      <c r="E611" s="49">
        <v>1</v>
      </c>
      <c r="F611" s="50">
        <f t="shared" ref="F611" si="167">H611</f>
        <v>100.79</v>
      </c>
      <c r="G611" s="50">
        <f t="shared" ref="G611" si="168">ROUND(F611*E611,2)</f>
        <v>100.79</v>
      </c>
      <c r="H611" s="40">
        <f>VLOOKUP(A611,'[1]SINAPI ES'!$A$7:$D$12674,4,0)</f>
        <v>100.79</v>
      </c>
    </row>
    <row r="612" spans="1:8" ht="15" customHeight="1">
      <c r="A612" s="51"/>
      <c r="B612" s="51"/>
      <c r="C612" s="51"/>
      <c r="D612" s="51"/>
      <c r="E612" s="103" t="s">
        <v>1851</v>
      </c>
      <c r="F612" s="103"/>
      <c r="G612" s="52">
        <f>G611</f>
        <v>100.79</v>
      </c>
      <c r="H612" s="40" t="e">
        <f>VLOOKUP(A612,'[1]SINAPI ES'!$A$7:$D$12674,4,0)</f>
        <v>#N/A</v>
      </c>
    </row>
    <row r="613" spans="1:8" ht="15" customHeight="1">
      <c r="A613" s="102" t="s">
        <v>1943</v>
      </c>
      <c r="B613" s="102"/>
      <c r="C613" s="46" t="s">
        <v>1839</v>
      </c>
      <c r="D613" s="46" t="s">
        <v>1840</v>
      </c>
      <c r="E613" s="46" t="s">
        <v>1841</v>
      </c>
      <c r="F613" s="46" t="s">
        <v>1842</v>
      </c>
      <c r="G613" s="46" t="s">
        <v>1843</v>
      </c>
      <c r="H613" s="40" t="e">
        <f>VLOOKUP(A613,'[1]SINAPI ES'!$A$7:$D$12674,4,0)</f>
        <v>#N/A</v>
      </c>
    </row>
    <row r="614" spans="1:8" ht="15" customHeight="1">
      <c r="A614" s="47">
        <v>252</v>
      </c>
      <c r="B614" s="48" t="s">
        <v>1955</v>
      </c>
      <c r="C614" s="47" t="s">
        <v>12</v>
      </c>
      <c r="D614" s="47" t="s">
        <v>1854</v>
      </c>
      <c r="E614" s="49">
        <v>1.5</v>
      </c>
      <c r="F614" s="50">
        <f t="shared" ref="F614" si="169">H614</f>
        <v>14.77</v>
      </c>
      <c r="G614" s="50">
        <f t="shared" ref="G614" si="170">ROUND(F614*E614,2)</f>
        <v>22.16</v>
      </c>
      <c r="H614" s="40">
        <f>VLOOKUP(A614,'[1]SINAPI ES'!$A$7:$D$12674,4,0)</f>
        <v>14.77</v>
      </c>
    </row>
    <row r="615" spans="1:8" ht="15" customHeight="1">
      <c r="A615" s="51"/>
      <c r="B615" s="51"/>
      <c r="C615" s="51"/>
      <c r="D615" s="51"/>
      <c r="E615" s="103" t="s">
        <v>1945</v>
      </c>
      <c r="F615" s="103"/>
      <c r="G615" s="52">
        <f>G614</f>
        <v>22.16</v>
      </c>
      <c r="H615" s="40" t="e">
        <f>VLOOKUP(A615,'[1]SINAPI ES'!$A$7:$D$12674,4,0)</f>
        <v>#N/A</v>
      </c>
    </row>
    <row r="616" spans="1:8" ht="15" customHeight="1">
      <c r="A616" s="102" t="s">
        <v>1852</v>
      </c>
      <c r="B616" s="102"/>
      <c r="C616" s="46" t="s">
        <v>1839</v>
      </c>
      <c r="D616" s="46" t="s">
        <v>1840</v>
      </c>
      <c r="E616" s="46" t="s">
        <v>1841</v>
      </c>
      <c r="F616" s="46" t="s">
        <v>1842</v>
      </c>
      <c r="G616" s="46" t="s">
        <v>1843</v>
      </c>
      <c r="H616" s="40" t="e">
        <f>VLOOKUP(A616,'[1]SINAPI ES'!$A$7:$D$12674,4,0)</f>
        <v>#N/A</v>
      </c>
    </row>
    <row r="617" spans="1:8" ht="15" customHeight="1">
      <c r="A617" s="47">
        <v>88315</v>
      </c>
      <c r="B617" s="48" t="s">
        <v>1930</v>
      </c>
      <c r="C617" s="47" t="s">
        <v>12</v>
      </c>
      <c r="D617" s="47" t="s">
        <v>1854</v>
      </c>
      <c r="E617" s="49">
        <v>2.5</v>
      </c>
      <c r="F617" s="50">
        <f t="shared" ref="F617" si="171">H617</f>
        <v>31.35</v>
      </c>
      <c r="G617" s="50">
        <f t="shared" ref="G617" si="172">ROUND(F617*E617,2)</f>
        <v>78.38</v>
      </c>
      <c r="H617" s="40">
        <f>VLOOKUP(A617,'[1]SINAPI ES'!$A$7:$D$12674,4,0)</f>
        <v>31.35</v>
      </c>
    </row>
    <row r="618" spans="1:8" ht="18" customHeight="1">
      <c r="A618" s="51"/>
      <c r="B618" s="51"/>
      <c r="C618" s="51"/>
      <c r="D618" s="51"/>
      <c r="E618" s="103" t="s">
        <v>1858</v>
      </c>
      <c r="F618" s="103"/>
      <c r="G618" s="52">
        <f>G617</f>
        <v>78.38</v>
      </c>
      <c r="H618" s="40" t="e">
        <f>VLOOKUP(A618,'[1]SINAPI ES'!$A$7:$D$12674,4,0)</f>
        <v>#N/A</v>
      </c>
    </row>
    <row r="619" spans="1:8" ht="15" customHeight="1">
      <c r="A619" s="102" t="s">
        <v>10</v>
      </c>
      <c r="B619" s="102"/>
      <c r="C619" s="46" t="s">
        <v>1839</v>
      </c>
      <c r="D619" s="46" t="s">
        <v>1840</v>
      </c>
      <c r="E619" s="46" t="s">
        <v>1841</v>
      </c>
      <c r="F619" s="46" t="s">
        <v>1842</v>
      </c>
      <c r="G619" s="46" t="s">
        <v>1843</v>
      </c>
      <c r="H619" s="40" t="e">
        <f>VLOOKUP(A619,'[1]SINAPI ES'!$A$7:$D$12674,4,0)</f>
        <v>#N/A</v>
      </c>
    </row>
    <row r="620" spans="1:8" ht="21" customHeight="1">
      <c r="A620" s="47">
        <v>94589</v>
      </c>
      <c r="B620" s="48" t="s">
        <v>1973</v>
      </c>
      <c r="C620" s="47" t="s">
        <v>12</v>
      </c>
      <c r="D620" s="47" t="s">
        <v>31</v>
      </c>
      <c r="E620" s="49">
        <v>2.5</v>
      </c>
      <c r="F620" s="50">
        <f t="shared" ref="F620" si="173">H620</f>
        <v>19.670000000000002</v>
      </c>
      <c r="G620" s="50">
        <f t="shared" ref="G620" si="174">ROUND(F620*E620,2)</f>
        <v>49.18</v>
      </c>
      <c r="H620" s="40">
        <f>VLOOKUP(A620,'[1]SINAPI ES'!$A$7:$D$12674,4,0)</f>
        <v>19.670000000000002</v>
      </c>
    </row>
    <row r="621" spans="1:8" ht="15" customHeight="1">
      <c r="A621" s="51"/>
      <c r="B621" s="51"/>
      <c r="C621" s="51"/>
      <c r="D621" s="51"/>
      <c r="E621" s="103" t="s">
        <v>1860</v>
      </c>
      <c r="F621" s="103"/>
      <c r="G621" s="52">
        <f>G620</f>
        <v>49.18</v>
      </c>
      <c r="H621" s="40" t="e">
        <f>VLOOKUP(A621,'[1]SINAPI ES'!$A$7:$D$12674,4,0)</f>
        <v>#N/A</v>
      </c>
    </row>
    <row r="622" spans="1:8" ht="15" customHeight="1">
      <c r="A622" s="51"/>
      <c r="B622" s="51"/>
      <c r="C622" s="51"/>
      <c r="D622" s="51"/>
      <c r="E622" s="104" t="s">
        <v>1861</v>
      </c>
      <c r="F622" s="104"/>
      <c r="G622" s="53">
        <f>G612+G615+G618+G621</f>
        <v>250.51</v>
      </c>
      <c r="H622" s="40" t="e">
        <f>VLOOKUP(A622,'[1]SINAPI ES'!$A$7:$D$12674,4,0)</f>
        <v>#N/A</v>
      </c>
    </row>
    <row r="623" spans="1:8" ht="9.9499999999999993" customHeight="1">
      <c r="A623" s="51"/>
      <c r="B623" s="51"/>
      <c r="C623" s="105"/>
      <c r="D623" s="105"/>
      <c r="E623" s="51"/>
      <c r="F623" s="51"/>
      <c r="G623" s="51"/>
      <c r="H623" s="40" t="e">
        <f>VLOOKUP(A623,'[1]SINAPI ES'!$A$7:$D$12674,4,0)</f>
        <v>#N/A</v>
      </c>
    </row>
    <row r="624" spans="1:8" ht="20.100000000000001" customHeight="1">
      <c r="A624" s="116" t="s">
        <v>1975</v>
      </c>
      <c r="B624" s="116"/>
      <c r="C624" s="116"/>
      <c r="D624" s="116"/>
      <c r="E624" s="116"/>
      <c r="F624" s="116"/>
      <c r="G624" s="116"/>
      <c r="H624" s="40" t="e">
        <f>VLOOKUP(A624,'[1]SINAPI ES'!$A$7:$D$12674,4,0)</f>
        <v>#N/A</v>
      </c>
    </row>
    <row r="625" spans="1:8" ht="15" customHeight="1">
      <c r="A625" s="102" t="s">
        <v>1935</v>
      </c>
      <c r="B625" s="102"/>
      <c r="C625" s="46" t="s">
        <v>1839</v>
      </c>
      <c r="D625" s="46" t="s">
        <v>1840</v>
      </c>
      <c r="E625" s="46" t="s">
        <v>1841</v>
      </c>
      <c r="F625" s="46" t="s">
        <v>1842</v>
      </c>
      <c r="G625" s="46" t="s">
        <v>1843</v>
      </c>
      <c r="H625" s="40" t="e">
        <f>VLOOKUP(A625,'[1]SINAPI ES'!$A$7:$D$12674,4,0)</f>
        <v>#N/A</v>
      </c>
    </row>
    <row r="626" spans="1:8" ht="29.1" customHeight="1">
      <c r="A626" s="47">
        <v>92716</v>
      </c>
      <c r="B626" s="48" t="s">
        <v>1936</v>
      </c>
      <c r="C626" s="47" t="s">
        <v>12</v>
      </c>
      <c r="D626" s="47" t="s">
        <v>1937</v>
      </c>
      <c r="E626" s="49">
        <v>4.03</v>
      </c>
      <c r="F626" s="50">
        <f t="shared" ref="F626" si="175">H626</f>
        <v>89.03</v>
      </c>
      <c r="G626" s="50">
        <f t="shared" ref="G626" si="176">ROUND(F626*E626,2)</f>
        <v>358.79</v>
      </c>
      <c r="H626" s="40">
        <f>VLOOKUP(A626,'[1]SINAPI ES'!$A$7:$D$12674,4,0)</f>
        <v>89.03</v>
      </c>
    </row>
    <row r="627" spans="1:8" ht="18" customHeight="1">
      <c r="A627" s="51"/>
      <c r="B627" s="51"/>
      <c r="C627" s="51"/>
      <c r="D627" s="51"/>
      <c r="E627" s="103" t="s">
        <v>1938</v>
      </c>
      <c r="F627" s="103"/>
      <c r="G627" s="52">
        <f>G626</f>
        <v>358.79</v>
      </c>
      <c r="H627" s="40" t="e">
        <f>VLOOKUP(A627,'[1]SINAPI ES'!$A$7:$D$12674,4,0)</f>
        <v>#N/A</v>
      </c>
    </row>
    <row r="628" spans="1:8" ht="15" customHeight="1">
      <c r="A628" s="102" t="s">
        <v>1838</v>
      </c>
      <c r="B628" s="102"/>
      <c r="C628" s="46" t="s">
        <v>1839</v>
      </c>
      <c r="D628" s="46" t="s">
        <v>1840</v>
      </c>
      <c r="E628" s="46" t="s">
        <v>1841</v>
      </c>
      <c r="F628" s="46" t="s">
        <v>1842</v>
      </c>
      <c r="G628" s="46" t="s">
        <v>1843</v>
      </c>
      <c r="H628" s="40" t="e">
        <f>VLOOKUP(A628,'[1]SINAPI ES'!$A$7:$D$12674,4,0)</f>
        <v>#N/A</v>
      </c>
    </row>
    <row r="629" spans="1:8" ht="21" customHeight="1">
      <c r="A629" s="47">
        <v>546</v>
      </c>
      <c r="B629" s="48" t="s">
        <v>1939</v>
      </c>
      <c r="C629" s="47" t="s">
        <v>12</v>
      </c>
      <c r="D629" s="47" t="s">
        <v>80</v>
      </c>
      <c r="E629" s="49">
        <v>0.32800000000000001</v>
      </c>
      <c r="F629" s="50">
        <f t="shared" ref="F629:F632" si="177">H629</f>
        <v>9.59</v>
      </c>
      <c r="G629" s="50">
        <f t="shared" ref="G629:G632" si="178">ROUND(F629*E629,2)</f>
        <v>3.15</v>
      </c>
      <c r="H629" s="40">
        <f>VLOOKUP(A629,'[1]SINAPI ES'!$A$7:$D$12674,4,0)</f>
        <v>9.59</v>
      </c>
    </row>
    <row r="630" spans="1:8" ht="29.1" customHeight="1">
      <c r="A630" s="47">
        <v>43105</v>
      </c>
      <c r="B630" s="48" t="s">
        <v>1940</v>
      </c>
      <c r="C630" s="47" t="s">
        <v>12</v>
      </c>
      <c r="D630" s="47" t="s">
        <v>80</v>
      </c>
      <c r="E630" s="49">
        <v>0.32800000000000001</v>
      </c>
      <c r="F630" s="50">
        <f t="shared" si="177"/>
        <v>34.36</v>
      </c>
      <c r="G630" s="50">
        <f t="shared" si="178"/>
        <v>11.27</v>
      </c>
      <c r="H630" s="40">
        <f>VLOOKUP(A630,'[1]SINAPI ES'!$A$7:$D$12674,4,0)</f>
        <v>34.36</v>
      </c>
    </row>
    <row r="631" spans="1:8" ht="29.1" customHeight="1">
      <c r="A631" s="47">
        <v>11456</v>
      </c>
      <c r="B631" s="48" t="s">
        <v>1953</v>
      </c>
      <c r="C631" s="47" t="s">
        <v>12</v>
      </c>
      <c r="D631" s="47" t="s">
        <v>24</v>
      </c>
      <c r="E631" s="49">
        <v>1</v>
      </c>
      <c r="F631" s="50">
        <f t="shared" si="177"/>
        <v>19.399999999999999</v>
      </c>
      <c r="G631" s="50">
        <f t="shared" si="178"/>
        <v>19.399999999999999</v>
      </c>
      <c r="H631" s="40">
        <f>VLOOKUP(A631,'[1]SINAPI ES'!$A$7:$D$12674,4,0)</f>
        <v>19.399999999999999</v>
      </c>
    </row>
    <row r="632" spans="1:8" ht="29.1" customHeight="1">
      <c r="A632" s="47">
        <v>7698</v>
      </c>
      <c r="B632" s="48" t="s">
        <v>1942</v>
      </c>
      <c r="C632" s="47" t="s">
        <v>12</v>
      </c>
      <c r="D632" s="47" t="s">
        <v>31</v>
      </c>
      <c r="E632" s="49">
        <v>2.25</v>
      </c>
      <c r="F632" s="50">
        <f t="shared" si="177"/>
        <v>69.400000000000006</v>
      </c>
      <c r="G632" s="50">
        <f t="shared" si="178"/>
        <v>156.15</v>
      </c>
      <c r="H632" s="40">
        <f>VLOOKUP(A632,'[1]SINAPI ES'!$A$7:$D$12674,4,0)</f>
        <v>69.400000000000006</v>
      </c>
    </row>
    <row r="633" spans="1:8" ht="15" customHeight="1">
      <c r="A633" s="51"/>
      <c r="B633" s="51"/>
      <c r="C633" s="51"/>
      <c r="D633" s="51"/>
      <c r="E633" s="103" t="s">
        <v>1851</v>
      </c>
      <c r="F633" s="103"/>
      <c r="G633" s="52">
        <f>SUM(G629:G632)</f>
        <v>189.97</v>
      </c>
      <c r="H633" s="40" t="e">
        <f>VLOOKUP(A633,'[1]SINAPI ES'!$A$7:$D$12674,4,0)</f>
        <v>#N/A</v>
      </c>
    </row>
    <row r="634" spans="1:8" ht="15" customHeight="1">
      <c r="A634" s="102" t="s">
        <v>1943</v>
      </c>
      <c r="B634" s="102"/>
      <c r="C634" s="46" t="s">
        <v>1839</v>
      </c>
      <c r="D634" s="46" t="s">
        <v>1840</v>
      </c>
      <c r="E634" s="46" t="s">
        <v>1841</v>
      </c>
      <c r="F634" s="46" t="s">
        <v>1842</v>
      </c>
      <c r="G634" s="46" t="s">
        <v>1843</v>
      </c>
      <c r="H634" s="40" t="e">
        <f>VLOOKUP(A634,'[1]SINAPI ES'!$A$7:$D$12674,4,0)</f>
        <v>#N/A</v>
      </c>
    </row>
    <row r="635" spans="1:8" ht="15" customHeight="1">
      <c r="A635" s="47">
        <v>252</v>
      </c>
      <c r="B635" s="48" t="s">
        <v>1944</v>
      </c>
      <c r="C635" s="47" t="s">
        <v>12</v>
      </c>
      <c r="D635" s="47" t="s">
        <v>1854</v>
      </c>
      <c r="E635" s="49">
        <v>2.77</v>
      </c>
      <c r="F635" s="50">
        <f t="shared" ref="F635" si="179">H635</f>
        <v>14.77</v>
      </c>
      <c r="G635" s="50">
        <f t="shared" ref="G635" si="180">ROUND(F635*E635,2)</f>
        <v>40.909999999999997</v>
      </c>
      <c r="H635" s="40">
        <f>VLOOKUP(A635,'[1]SINAPI ES'!$A$7:$D$12674,4,0)</f>
        <v>14.77</v>
      </c>
    </row>
    <row r="636" spans="1:8" ht="15" customHeight="1">
      <c r="A636" s="51"/>
      <c r="B636" s="51"/>
      <c r="C636" s="51"/>
      <c r="D636" s="51"/>
      <c r="E636" s="103" t="s">
        <v>1945</v>
      </c>
      <c r="F636" s="103"/>
      <c r="G636" s="52">
        <f>G635</f>
        <v>40.909999999999997</v>
      </c>
      <c r="H636" s="40" t="e">
        <f>VLOOKUP(A636,'[1]SINAPI ES'!$A$7:$D$12674,4,0)</f>
        <v>#N/A</v>
      </c>
    </row>
    <row r="637" spans="1:8" ht="15" customHeight="1">
      <c r="A637" s="102" t="s">
        <v>1852</v>
      </c>
      <c r="B637" s="102"/>
      <c r="C637" s="46" t="s">
        <v>1839</v>
      </c>
      <c r="D637" s="46" t="s">
        <v>1840</v>
      </c>
      <c r="E637" s="46" t="s">
        <v>1841</v>
      </c>
      <c r="F637" s="46" t="s">
        <v>1842</v>
      </c>
      <c r="G637" s="46" t="s">
        <v>1843</v>
      </c>
      <c r="H637" s="40" t="e">
        <f>VLOOKUP(A637,'[1]SINAPI ES'!$A$7:$D$12674,4,0)</f>
        <v>#N/A</v>
      </c>
    </row>
    <row r="638" spans="1:8" ht="21" customHeight="1">
      <c r="A638" s="47">
        <v>88309</v>
      </c>
      <c r="B638" s="48" t="s">
        <v>1856</v>
      </c>
      <c r="C638" s="47" t="s">
        <v>12</v>
      </c>
      <c r="D638" s="47" t="s">
        <v>1854</v>
      </c>
      <c r="E638" s="49">
        <v>0.312</v>
      </c>
      <c r="F638" s="50">
        <f t="shared" ref="F638:F639" si="181">H638</f>
        <v>28.13</v>
      </c>
      <c r="G638" s="50">
        <f>ROUND(F638*E638,2)</f>
        <v>8.7799999999999994</v>
      </c>
      <c r="H638" s="40">
        <f>VLOOKUP(A638,'[1]SINAPI ES'!$A$7:$D$12674,4,0)</f>
        <v>28.13</v>
      </c>
    </row>
    <row r="639" spans="1:8" ht="21" customHeight="1">
      <c r="A639" s="47">
        <v>88315</v>
      </c>
      <c r="B639" s="48" t="s">
        <v>1946</v>
      </c>
      <c r="C639" s="47" t="s">
        <v>12</v>
      </c>
      <c r="D639" s="47" t="s">
        <v>1854</v>
      </c>
      <c r="E639" s="49">
        <v>2.77</v>
      </c>
      <c r="F639" s="50">
        <f t="shared" si="181"/>
        <v>31.35</v>
      </c>
      <c r="G639" s="50">
        <f>ROUND(F639*E639,2)</f>
        <v>86.84</v>
      </c>
      <c r="H639" s="40">
        <f>VLOOKUP(A639,'[1]SINAPI ES'!$A$7:$D$12674,4,0)</f>
        <v>31.35</v>
      </c>
    </row>
    <row r="640" spans="1:8" ht="18" customHeight="1">
      <c r="A640" s="51"/>
      <c r="B640" s="51"/>
      <c r="C640" s="51"/>
      <c r="D640" s="51"/>
      <c r="E640" s="103" t="s">
        <v>1858</v>
      </c>
      <c r="F640" s="103"/>
      <c r="G640" s="52">
        <f>SUM(G638:G639)</f>
        <v>95.62</v>
      </c>
      <c r="H640" s="40" t="e">
        <f>VLOOKUP(A640,'[1]SINAPI ES'!$A$7:$D$12674,4,0)</f>
        <v>#N/A</v>
      </c>
    </row>
    <row r="641" spans="1:8" ht="15" customHeight="1">
      <c r="A641" s="102" t="s">
        <v>10</v>
      </c>
      <c r="B641" s="102"/>
      <c r="C641" s="46" t="s">
        <v>1839</v>
      </c>
      <c r="D641" s="46" t="s">
        <v>1840</v>
      </c>
      <c r="E641" s="46" t="s">
        <v>1841</v>
      </c>
      <c r="F641" s="46" t="s">
        <v>1842</v>
      </c>
      <c r="G641" s="46" t="s">
        <v>1843</v>
      </c>
      <c r="H641" s="40" t="e">
        <f>VLOOKUP(A641,'[1]SINAPI ES'!$A$7:$D$12674,4,0)</f>
        <v>#N/A</v>
      </c>
    </row>
    <row r="642" spans="1:8" ht="38.1" customHeight="1">
      <c r="A642" s="47">
        <v>100754</v>
      </c>
      <c r="B642" s="48" t="s">
        <v>1947</v>
      </c>
      <c r="C642" s="47" t="s">
        <v>12</v>
      </c>
      <c r="D642" s="47" t="s">
        <v>15</v>
      </c>
      <c r="E642" s="49">
        <v>2</v>
      </c>
      <c r="F642" s="50">
        <f t="shared" ref="F642:F643" si="182">H642</f>
        <v>30.31</v>
      </c>
      <c r="G642" s="50">
        <f>ROUND(F642*E642,2)</f>
        <v>60.62</v>
      </c>
      <c r="H642" s="40">
        <f>VLOOKUP(A642,'[1]SINAPI ES'!$A$7:$D$12674,4,0)</f>
        <v>30.31</v>
      </c>
    </row>
    <row r="643" spans="1:8" ht="38.1" customHeight="1">
      <c r="A643" s="47">
        <v>100722</v>
      </c>
      <c r="B643" s="48" t="s">
        <v>1948</v>
      </c>
      <c r="C643" s="47" t="s">
        <v>12</v>
      </c>
      <c r="D643" s="47" t="s">
        <v>15</v>
      </c>
      <c r="E643" s="49">
        <v>2</v>
      </c>
      <c r="F643" s="50">
        <f t="shared" si="182"/>
        <v>25.02</v>
      </c>
      <c r="G643" s="50">
        <f>ROUND(F643*E643,2)</f>
        <v>50.04</v>
      </c>
      <c r="H643" s="40">
        <f>VLOOKUP(A643,'[1]SINAPI ES'!$A$7:$D$12674,4,0)</f>
        <v>25.02</v>
      </c>
    </row>
    <row r="644" spans="1:8" ht="15" customHeight="1">
      <c r="A644" s="51"/>
      <c r="B644" s="51"/>
      <c r="C644" s="51"/>
      <c r="D644" s="51"/>
      <c r="E644" s="103" t="s">
        <v>1860</v>
      </c>
      <c r="F644" s="103"/>
      <c r="G644" s="52">
        <f>SUM(G642:G643)</f>
        <v>110.66</v>
      </c>
      <c r="H644" s="40" t="e">
        <f>VLOOKUP(A644,'[1]SINAPI ES'!$A$7:$D$12674,4,0)</f>
        <v>#N/A</v>
      </c>
    </row>
    <row r="645" spans="1:8" ht="15" customHeight="1">
      <c r="A645" s="51"/>
      <c r="B645" s="51"/>
      <c r="C645" s="51"/>
      <c r="D645" s="51"/>
      <c r="E645" s="104" t="s">
        <v>1861</v>
      </c>
      <c r="F645" s="104"/>
      <c r="G645" s="53">
        <f>G644+G640+G636+G633+G627</f>
        <v>795.95</v>
      </c>
      <c r="H645" s="40" t="e">
        <f>VLOOKUP(A645,'[1]SINAPI ES'!$A$7:$D$12674,4,0)</f>
        <v>#N/A</v>
      </c>
    </row>
    <row r="646" spans="1:8" ht="9.9499999999999993" customHeight="1">
      <c r="A646" s="51"/>
      <c r="B646" s="51"/>
      <c r="C646" s="105"/>
      <c r="D646" s="105"/>
      <c r="E646" s="51"/>
      <c r="F646" s="51"/>
      <c r="G646" s="51"/>
      <c r="H646" s="40" t="e">
        <f>VLOOKUP(A646,'[1]SINAPI ES'!$A$7:$D$12674,4,0)</f>
        <v>#N/A</v>
      </c>
    </row>
    <row r="647" spans="1:8" s="59" customFormat="1" ht="27" customHeight="1">
      <c r="A647" s="133" t="s">
        <v>1976</v>
      </c>
      <c r="B647" s="133"/>
      <c r="C647" s="133"/>
      <c r="D647" s="133"/>
      <c r="E647" s="133"/>
      <c r="F647" s="133"/>
      <c r="G647" s="133"/>
      <c r="H647" s="59" t="e">
        <f>VLOOKUP(A647,'[1]SINAPI ES'!$A$7:$D$12674,4,0)</f>
        <v>#VALUE!</v>
      </c>
    </row>
    <row r="648" spans="1:8" ht="15" customHeight="1">
      <c r="A648" s="102" t="s">
        <v>1838</v>
      </c>
      <c r="B648" s="102"/>
      <c r="C648" s="46" t="s">
        <v>1839</v>
      </c>
      <c r="D648" s="46" t="s">
        <v>1840</v>
      </c>
      <c r="E648" s="46" t="s">
        <v>1841</v>
      </c>
      <c r="F648" s="46" t="s">
        <v>1842</v>
      </c>
      <c r="G648" s="46" t="s">
        <v>1843</v>
      </c>
      <c r="H648" s="40" t="e">
        <f>VLOOKUP(A648,'[1]SINAPI ES'!$A$7:$D$12674,4,0)</f>
        <v>#N/A</v>
      </c>
    </row>
    <row r="649" spans="1:8" ht="21" customHeight="1">
      <c r="A649" s="47">
        <v>4380</v>
      </c>
      <c r="B649" s="48" t="s">
        <v>1977</v>
      </c>
      <c r="C649" s="47" t="s">
        <v>12</v>
      </c>
      <c r="D649" s="47" t="s">
        <v>24</v>
      </c>
      <c r="E649" s="49">
        <v>1</v>
      </c>
      <c r="F649" s="50">
        <f t="shared" ref="F649:F650" si="183">H649</f>
        <v>1.59</v>
      </c>
      <c r="G649" s="50">
        <f>ROUND(F649*E649,2)</f>
        <v>1.59</v>
      </c>
      <c r="H649" s="40">
        <f>VLOOKUP(A649,'[1]SINAPI ES'!$A$7:$D$12674,4,0)</f>
        <v>1.59</v>
      </c>
    </row>
    <row r="650" spans="1:8" ht="54.95" customHeight="1">
      <c r="A650" s="47">
        <v>43071</v>
      </c>
      <c r="B650" s="48" t="s">
        <v>368</v>
      </c>
      <c r="C650" s="47" t="s">
        <v>12</v>
      </c>
      <c r="D650" s="47" t="s">
        <v>15</v>
      </c>
      <c r="E650" s="49">
        <v>1.06</v>
      </c>
      <c r="F650" s="50">
        <f t="shared" si="183"/>
        <v>188.65</v>
      </c>
      <c r="G650" s="50">
        <f>ROUND(F650*E650,2)</f>
        <v>199.97</v>
      </c>
      <c r="H650" s="40">
        <f>VLOOKUP(A650,'[1]SINAPI ES'!$A$7:$D$12674,4,0)</f>
        <v>188.65</v>
      </c>
    </row>
    <row r="651" spans="1:8" ht="15" customHeight="1">
      <c r="A651" s="51"/>
      <c r="B651" s="51"/>
      <c r="C651" s="51"/>
      <c r="D651" s="51"/>
      <c r="E651" s="103" t="s">
        <v>1851</v>
      </c>
      <c r="F651" s="103"/>
      <c r="G651" s="52">
        <f>SUM(G649:G650)</f>
        <v>201.56</v>
      </c>
      <c r="H651" s="40" t="e">
        <f>VLOOKUP(A651,'[1]SINAPI ES'!$A$7:$D$12674,4,0)</f>
        <v>#N/A</v>
      </c>
    </row>
    <row r="652" spans="1:8" ht="15" customHeight="1">
      <c r="A652" s="102" t="s">
        <v>1852</v>
      </c>
      <c r="B652" s="102"/>
      <c r="C652" s="46" t="s">
        <v>1839</v>
      </c>
      <c r="D652" s="46" t="s">
        <v>1840</v>
      </c>
      <c r="E652" s="46" t="s">
        <v>1841</v>
      </c>
      <c r="F652" s="46" t="s">
        <v>1842</v>
      </c>
      <c r="G652" s="46" t="s">
        <v>1843</v>
      </c>
      <c r="H652" s="40" t="e">
        <f>VLOOKUP(A652,'[1]SINAPI ES'!$A$7:$D$12674,4,0)</f>
        <v>#N/A</v>
      </c>
    </row>
    <row r="653" spans="1:8" ht="15" customHeight="1">
      <c r="A653" s="47">
        <v>88262</v>
      </c>
      <c r="B653" s="48" t="s">
        <v>1978</v>
      </c>
      <c r="C653" s="47" t="s">
        <v>12</v>
      </c>
      <c r="D653" s="47" t="s">
        <v>1854</v>
      </c>
      <c r="E653" s="49">
        <v>0.22</v>
      </c>
      <c r="F653" s="50">
        <f t="shared" ref="F653:F654" si="184">H653</f>
        <v>29.31</v>
      </c>
      <c r="G653" s="50">
        <f>ROUND(F653*E653,2)</f>
        <v>6.45</v>
      </c>
      <c r="H653" s="40">
        <f>VLOOKUP(A653,'[1]SINAPI ES'!$A$7:$D$12674,4,0)</f>
        <v>29.31</v>
      </c>
    </row>
    <row r="654" spans="1:8" ht="15" customHeight="1">
      <c r="A654" s="47">
        <v>88316</v>
      </c>
      <c r="B654" s="48" t="s">
        <v>1867</v>
      </c>
      <c r="C654" s="47" t="s">
        <v>12</v>
      </c>
      <c r="D654" s="47" t="s">
        <v>1854</v>
      </c>
      <c r="E654" s="49">
        <v>0.22</v>
      </c>
      <c r="F654" s="50">
        <f t="shared" si="184"/>
        <v>21.72</v>
      </c>
      <c r="G654" s="50">
        <f>ROUND(F654*E654,2)</f>
        <v>4.78</v>
      </c>
      <c r="H654" s="40">
        <f>VLOOKUP(A654,'[1]SINAPI ES'!$A$7:$D$12674,4,0)</f>
        <v>21.72</v>
      </c>
    </row>
    <row r="655" spans="1:8" ht="18" customHeight="1">
      <c r="A655" s="51"/>
      <c r="B655" s="51"/>
      <c r="C655" s="51"/>
      <c r="D655" s="51"/>
      <c r="E655" s="103" t="s">
        <v>1858</v>
      </c>
      <c r="F655" s="103"/>
      <c r="G655" s="52">
        <f>SUM(G653:G654)</f>
        <v>11.23</v>
      </c>
      <c r="H655" s="40" t="e">
        <f>VLOOKUP(A655,'[1]SINAPI ES'!$A$7:$D$12674,4,0)</f>
        <v>#N/A</v>
      </c>
    </row>
    <row r="656" spans="1:8" ht="15" customHeight="1">
      <c r="A656" s="51"/>
      <c r="B656" s="51"/>
      <c r="C656" s="51"/>
      <c r="D656" s="51"/>
      <c r="E656" s="104" t="s">
        <v>1861</v>
      </c>
      <c r="F656" s="104"/>
      <c r="G656" s="53">
        <v>200.15</v>
      </c>
      <c r="H656" s="40" t="e">
        <f>VLOOKUP(A656,'[1]SINAPI ES'!$A$7:$D$12674,4,0)</f>
        <v>#N/A</v>
      </c>
    </row>
    <row r="657" spans="1:8" ht="9.9499999999999993" customHeight="1">
      <c r="A657" s="51"/>
      <c r="B657" s="51"/>
      <c r="C657" s="105"/>
      <c r="D657" s="105"/>
      <c r="E657" s="51"/>
      <c r="F657" s="51"/>
      <c r="G657" s="51"/>
      <c r="H657" s="40" t="e">
        <f>VLOOKUP(A657,'[1]SINAPI ES'!$A$7:$D$12674,4,0)</f>
        <v>#N/A</v>
      </c>
    </row>
    <row r="658" spans="1:8" ht="20.100000000000001" customHeight="1">
      <c r="A658" s="116" t="s">
        <v>1979</v>
      </c>
      <c r="B658" s="116"/>
      <c r="C658" s="116"/>
      <c r="D658" s="116"/>
      <c r="E658" s="116"/>
      <c r="F658" s="116"/>
      <c r="G658" s="116"/>
      <c r="H658" s="40" t="e">
        <f>VLOOKUP(A658,'[1]SINAPI ES'!$A$7:$D$12674,4,0)</f>
        <v>#N/A</v>
      </c>
    </row>
    <row r="659" spans="1:8" ht="15" customHeight="1">
      <c r="A659" s="102" t="s">
        <v>1935</v>
      </c>
      <c r="B659" s="102"/>
      <c r="C659" s="46" t="s">
        <v>1839</v>
      </c>
      <c r="D659" s="46" t="s">
        <v>1840</v>
      </c>
      <c r="E659" s="46" t="s">
        <v>1841</v>
      </c>
      <c r="F659" s="46" t="s">
        <v>1842</v>
      </c>
      <c r="G659" s="46" t="s">
        <v>1843</v>
      </c>
      <c r="H659" s="40" t="e">
        <f>VLOOKUP(A659,'[1]SINAPI ES'!$A$7:$D$12674,4,0)</f>
        <v>#N/A</v>
      </c>
    </row>
    <row r="660" spans="1:8" ht="29.1" customHeight="1">
      <c r="A660" s="47">
        <v>93282</v>
      </c>
      <c r="B660" s="48" t="s">
        <v>1980</v>
      </c>
      <c r="C660" s="47" t="s">
        <v>12</v>
      </c>
      <c r="D660" s="47" t="s">
        <v>1981</v>
      </c>
      <c r="E660" s="49">
        <v>2.7000000000000001E-3</v>
      </c>
      <c r="F660" s="50">
        <f t="shared" ref="F660:F661" si="185">H660</f>
        <v>27.55</v>
      </c>
      <c r="G660" s="50">
        <f>ROUND(F660*E660,2)</f>
        <v>7.0000000000000007E-2</v>
      </c>
      <c r="H660" s="40">
        <f>VLOOKUP(A660,'[1]SINAPI ES'!$A$7:$D$12674,4,0)</f>
        <v>27.55</v>
      </c>
    </row>
    <row r="661" spans="1:8" ht="29.1" customHeight="1">
      <c r="A661" s="47">
        <v>93281</v>
      </c>
      <c r="B661" s="48" t="s">
        <v>1982</v>
      </c>
      <c r="C661" s="47" t="s">
        <v>12</v>
      </c>
      <c r="D661" s="47" t="s">
        <v>1937</v>
      </c>
      <c r="E661" s="49">
        <v>2E-3</v>
      </c>
      <c r="F661" s="50">
        <f t="shared" si="185"/>
        <v>28.45</v>
      </c>
      <c r="G661" s="50">
        <f>ROUND(F661*E661,2)</f>
        <v>0.06</v>
      </c>
      <c r="H661" s="40">
        <f>VLOOKUP(A661,'[1]SINAPI ES'!$A$7:$D$12674,4,0)</f>
        <v>28.45</v>
      </c>
    </row>
    <row r="662" spans="1:8" ht="18" customHeight="1">
      <c r="A662" s="51"/>
      <c r="B662" s="51"/>
      <c r="C662" s="51"/>
      <c r="D662" s="51"/>
      <c r="E662" s="103" t="s">
        <v>1938</v>
      </c>
      <c r="F662" s="103"/>
      <c r="G662" s="52">
        <f>SUM(G660:G661)</f>
        <v>0.13</v>
      </c>
      <c r="H662" s="40" t="e">
        <f>VLOOKUP(A662,'[1]SINAPI ES'!$A$7:$D$12674,4,0)</f>
        <v>#N/A</v>
      </c>
    </row>
    <row r="663" spans="1:8" ht="15" customHeight="1">
      <c r="A663" s="102" t="s">
        <v>1838</v>
      </c>
      <c r="B663" s="102"/>
      <c r="C663" s="46" t="s">
        <v>1839</v>
      </c>
      <c r="D663" s="46" t="s">
        <v>1840</v>
      </c>
      <c r="E663" s="46" t="s">
        <v>1841</v>
      </c>
      <c r="F663" s="46" t="s">
        <v>1842</v>
      </c>
      <c r="G663" s="46" t="s">
        <v>1843</v>
      </c>
      <c r="H663" s="40" t="e">
        <f>VLOOKUP(A663,'[1]SINAPI ES'!$A$7:$D$12674,4,0)</f>
        <v>#N/A</v>
      </c>
    </row>
    <row r="664" spans="1:8" ht="29.1" customHeight="1">
      <c r="A664" s="47" t="s">
        <v>1983</v>
      </c>
      <c r="B664" s="48" t="s">
        <v>1984</v>
      </c>
      <c r="C664" s="47" t="s">
        <v>1965</v>
      </c>
      <c r="D664" s="47" t="s">
        <v>31</v>
      </c>
      <c r="E664" s="49">
        <v>2</v>
      </c>
      <c r="F664" s="50">
        <v>69.27</v>
      </c>
      <c r="G664" s="50">
        <f>ROUND(F664*E664,2)</f>
        <v>138.54</v>
      </c>
      <c r="H664" s="40" t="e">
        <f>VLOOKUP(A664,'[1]SINAPI ES'!$A$7:$D$12674,4,0)</f>
        <v>#N/A</v>
      </c>
    </row>
    <row r="665" spans="1:8" ht="29.1" customHeight="1">
      <c r="A665" s="47">
        <v>11029</v>
      </c>
      <c r="B665" s="48" t="s">
        <v>1985</v>
      </c>
      <c r="C665" s="47" t="s">
        <v>12</v>
      </c>
      <c r="D665" s="47" t="s">
        <v>1721</v>
      </c>
      <c r="E665" s="49">
        <v>6</v>
      </c>
      <c r="F665" s="50">
        <f t="shared" ref="F665" si="186">H665</f>
        <v>2.11</v>
      </c>
      <c r="G665" s="50">
        <f>ROUND(F665*E665,2)</f>
        <v>12.66</v>
      </c>
      <c r="H665" s="40">
        <f>VLOOKUP(A665,'[1]SINAPI ES'!$A$7:$D$12674,4,0)</f>
        <v>2.11</v>
      </c>
    </row>
    <row r="666" spans="1:8" ht="15" customHeight="1">
      <c r="A666" s="51"/>
      <c r="B666" s="51"/>
      <c r="C666" s="51"/>
      <c r="D666" s="51"/>
      <c r="E666" s="103" t="s">
        <v>1851</v>
      </c>
      <c r="F666" s="103"/>
      <c r="G666" s="52">
        <f>SUM(G664:G665)</f>
        <v>151.19999999999999</v>
      </c>
      <c r="H666" s="40" t="e">
        <f>VLOOKUP(A666,'[1]SINAPI ES'!$A$7:$D$12674,4,0)</f>
        <v>#N/A</v>
      </c>
    </row>
    <row r="667" spans="1:8" ht="15" customHeight="1">
      <c r="A667" s="102" t="s">
        <v>1852</v>
      </c>
      <c r="B667" s="102"/>
      <c r="C667" s="46" t="s">
        <v>1839</v>
      </c>
      <c r="D667" s="46" t="s">
        <v>1840</v>
      </c>
      <c r="E667" s="46" t="s">
        <v>1841</v>
      </c>
      <c r="F667" s="46" t="s">
        <v>1842</v>
      </c>
      <c r="G667" s="46" t="s">
        <v>1843</v>
      </c>
      <c r="H667" s="40" t="e">
        <f>VLOOKUP(A667,'[1]SINAPI ES'!$A$7:$D$12674,4,0)</f>
        <v>#N/A</v>
      </c>
    </row>
    <row r="668" spans="1:8" ht="15" customHeight="1">
      <c r="A668" s="47">
        <v>88316</v>
      </c>
      <c r="B668" s="48" t="s">
        <v>1867</v>
      </c>
      <c r="C668" s="47" t="s">
        <v>12</v>
      </c>
      <c r="D668" s="47" t="s">
        <v>1854</v>
      </c>
      <c r="E668" s="49">
        <v>0.1</v>
      </c>
      <c r="F668" s="50">
        <f t="shared" ref="F668:F669" si="187">H668</f>
        <v>21.72</v>
      </c>
      <c r="G668" s="50">
        <f>ROUND(F668*E668,2)</f>
        <v>2.17</v>
      </c>
      <c r="H668" s="40">
        <f>VLOOKUP(A668,'[1]SINAPI ES'!$A$7:$D$12674,4,0)</f>
        <v>21.72</v>
      </c>
    </row>
    <row r="669" spans="1:8" ht="15" customHeight="1">
      <c r="A669" s="47">
        <v>88323</v>
      </c>
      <c r="B669" s="48" t="s">
        <v>1986</v>
      </c>
      <c r="C669" s="47" t="s">
        <v>12</v>
      </c>
      <c r="D669" s="47" t="s">
        <v>1854</v>
      </c>
      <c r="E669" s="49">
        <v>0.1</v>
      </c>
      <c r="F669" s="50">
        <f t="shared" si="187"/>
        <v>29.05</v>
      </c>
      <c r="G669" s="50">
        <f>ROUND(F669*E669,2)</f>
        <v>2.91</v>
      </c>
      <c r="H669" s="40">
        <f>VLOOKUP(A669,'[1]SINAPI ES'!$A$7:$D$12674,4,0)</f>
        <v>29.05</v>
      </c>
    </row>
    <row r="670" spans="1:8" ht="18" customHeight="1">
      <c r="A670" s="51"/>
      <c r="B670" s="51"/>
      <c r="C670" s="51"/>
      <c r="D670" s="51"/>
      <c r="E670" s="103" t="s">
        <v>1858</v>
      </c>
      <c r="F670" s="103"/>
      <c r="G670" s="52">
        <f>SUM(G668:G669)</f>
        <v>5.08</v>
      </c>
      <c r="H670" s="40" t="e">
        <f>VLOOKUP(A670,'[1]SINAPI ES'!$A$7:$D$12674,4,0)</f>
        <v>#N/A</v>
      </c>
    </row>
    <row r="671" spans="1:8" ht="15" customHeight="1">
      <c r="A671" s="51"/>
      <c r="B671" s="51"/>
      <c r="C671" s="51"/>
      <c r="D671" s="51"/>
      <c r="E671" s="104" t="s">
        <v>1861</v>
      </c>
      <c r="F671" s="104"/>
      <c r="G671" s="53">
        <f>G670+G666+G662</f>
        <v>156.41</v>
      </c>
      <c r="H671" s="40" t="e">
        <f>VLOOKUP(A671,'[1]SINAPI ES'!$A$7:$D$12674,4,0)</f>
        <v>#N/A</v>
      </c>
    </row>
    <row r="672" spans="1:8" ht="9.9499999999999993" customHeight="1">
      <c r="A672" s="51"/>
      <c r="B672" s="51"/>
      <c r="C672" s="105"/>
      <c r="D672" s="105"/>
      <c r="E672" s="51"/>
      <c r="F672" s="51"/>
      <c r="G672" s="51"/>
      <c r="H672" s="40" t="e">
        <f>VLOOKUP(A672,'[1]SINAPI ES'!$A$7:$D$12674,4,0)</f>
        <v>#N/A</v>
      </c>
    </row>
    <row r="673" spans="1:8" ht="20.100000000000001" customHeight="1">
      <c r="A673" s="116" t="s">
        <v>1987</v>
      </c>
      <c r="B673" s="116"/>
      <c r="C673" s="116"/>
      <c r="D673" s="116"/>
      <c r="E673" s="116"/>
      <c r="F673" s="116"/>
      <c r="G673" s="116"/>
      <c r="H673" s="40" t="e">
        <f>VLOOKUP(A673,'[1]SINAPI ES'!$A$7:$D$12674,4,0)</f>
        <v>#N/A</v>
      </c>
    </row>
    <row r="674" spans="1:8" ht="15" customHeight="1">
      <c r="A674" s="102" t="s">
        <v>1838</v>
      </c>
      <c r="B674" s="102"/>
      <c r="C674" s="46" t="s">
        <v>1839</v>
      </c>
      <c r="D674" s="46" t="s">
        <v>1840</v>
      </c>
      <c r="E674" s="46" t="s">
        <v>1841</v>
      </c>
      <c r="F674" s="46" t="s">
        <v>1842</v>
      </c>
      <c r="G674" s="46" t="s">
        <v>1843</v>
      </c>
      <c r="H674" s="40" t="e">
        <f>VLOOKUP(A674,'[1]SINAPI ES'!$A$7:$D$12674,4,0)</f>
        <v>#N/A</v>
      </c>
    </row>
    <row r="675" spans="1:8" ht="38.1" customHeight="1">
      <c r="A675" s="47">
        <v>626</v>
      </c>
      <c r="B675" s="48" t="s">
        <v>1988</v>
      </c>
      <c r="C675" s="47" t="s">
        <v>12</v>
      </c>
      <c r="D675" s="47" t="s">
        <v>80</v>
      </c>
      <c r="E675" s="49">
        <v>1.5</v>
      </c>
      <c r="F675" s="50">
        <f t="shared" ref="F675" si="188">H675</f>
        <v>15.2</v>
      </c>
      <c r="G675" s="50">
        <f>ROUND(F675*E675,2)</f>
        <v>22.8</v>
      </c>
      <c r="H675" s="40">
        <f>VLOOKUP(A675,'[1]SINAPI ES'!$A$7:$D$12674,4,0)</f>
        <v>15.2</v>
      </c>
    </row>
    <row r="676" spans="1:8" ht="15" customHeight="1">
      <c r="A676" s="51"/>
      <c r="B676" s="51"/>
      <c r="C676" s="51"/>
      <c r="D676" s="51"/>
      <c r="E676" s="103" t="s">
        <v>1851</v>
      </c>
      <c r="F676" s="103"/>
      <c r="G676" s="52">
        <f>G675</f>
        <v>22.8</v>
      </c>
      <c r="H676" s="40" t="e">
        <f>VLOOKUP(A676,'[1]SINAPI ES'!$A$7:$D$12674,4,0)</f>
        <v>#N/A</v>
      </c>
    </row>
    <row r="677" spans="1:8" ht="15" customHeight="1">
      <c r="A677" s="102" t="s">
        <v>1852</v>
      </c>
      <c r="B677" s="102"/>
      <c r="C677" s="46" t="s">
        <v>1839</v>
      </c>
      <c r="D677" s="46" t="s">
        <v>1840</v>
      </c>
      <c r="E677" s="46" t="s">
        <v>1841</v>
      </c>
      <c r="F677" s="46" t="s">
        <v>1842</v>
      </c>
      <c r="G677" s="46" t="s">
        <v>1843</v>
      </c>
      <c r="H677" s="40" t="e">
        <f>VLOOKUP(A677,'[1]SINAPI ES'!$A$7:$D$12674,4,0)</f>
        <v>#N/A</v>
      </c>
    </row>
    <row r="678" spans="1:8" ht="15" customHeight="1">
      <c r="A678" s="47">
        <v>88243</v>
      </c>
      <c r="B678" s="48" t="s">
        <v>1989</v>
      </c>
      <c r="C678" s="47" t="s">
        <v>12</v>
      </c>
      <c r="D678" s="47" t="s">
        <v>1854</v>
      </c>
      <c r="E678" s="49">
        <v>9.69E-2</v>
      </c>
      <c r="F678" s="50">
        <f t="shared" ref="F678:F679" si="189">H678</f>
        <v>21.95</v>
      </c>
      <c r="G678" s="50">
        <f>ROUND(F678*E678,2)</f>
        <v>2.13</v>
      </c>
      <c r="H678" s="40">
        <f>VLOOKUP(A678,'[1]SINAPI ES'!$A$7:$D$12674,4,0)</f>
        <v>21.95</v>
      </c>
    </row>
    <row r="679" spans="1:8" ht="15" customHeight="1">
      <c r="A679" s="47">
        <v>88270</v>
      </c>
      <c r="B679" s="48" t="s">
        <v>1990</v>
      </c>
      <c r="C679" s="47" t="s">
        <v>12</v>
      </c>
      <c r="D679" s="47" t="s">
        <v>1854</v>
      </c>
      <c r="E679" s="49">
        <v>0.4299</v>
      </c>
      <c r="F679" s="50">
        <f t="shared" si="189"/>
        <v>26.48</v>
      </c>
      <c r="G679" s="50">
        <f>ROUND(F679*E679,2)</f>
        <v>11.38</v>
      </c>
      <c r="H679" s="40">
        <f>VLOOKUP(A679,'[1]SINAPI ES'!$A$7:$D$12674,4,0)</f>
        <v>26.48</v>
      </c>
    </row>
    <row r="680" spans="1:8" ht="18" customHeight="1">
      <c r="A680" s="51"/>
      <c r="B680" s="51"/>
      <c r="C680" s="51"/>
      <c r="D680" s="51"/>
      <c r="E680" s="103" t="s">
        <v>1858</v>
      </c>
      <c r="F680" s="103"/>
      <c r="G680" s="52">
        <f>SUM(G678:G679)</f>
        <v>13.510000000000002</v>
      </c>
      <c r="H680" s="40" t="e">
        <f>VLOOKUP(A680,'[1]SINAPI ES'!$A$7:$D$12674,4,0)</f>
        <v>#N/A</v>
      </c>
    </row>
    <row r="681" spans="1:8" ht="15" customHeight="1">
      <c r="A681" s="51"/>
      <c r="B681" s="51"/>
      <c r="C681" s="51"/>
      <c r="D681" s="51"/>
      <c r="E681" s="104" t="s">
        <v>1861</v>
      </c>
      <c r="F681" s="104"/>
      <c r="G681" s="53">
        <f>G680+G676</f>
        <v>36.31</v>
      </c>
      <c r="H681" s="40" t="e">
        <f>VLOOKUP(A681,'[1]SINAPI ES'!$A$7:$D$12674,4,0)</f>
        <v>#N/A</v>
      </c>
    </row>
    <row r="682" spans="1:8" ht="9.9499999999999993" customHeight="1">
      <c r="A682" s="51"/>
      <c r="B682" s="51"/>
      <c r="C682" s="105"/>
      <c r="D682" s="105"/>
      <c r="E682" s="51"/>
      <c r="F682" s="51"/>
      <c r="G682" s="51"/>
      <c r="H682" s="40" t="e">
        <f>VLOOKUP(A682,'[1]SINAPI ES'!$A$7:$D$12674,4,0)</f>
        <v>#N/A</v>
      </c>
    </row>
    <row r="683" spans="1:8" ht="20.100000000000001" customHeight="1">
      <c r="A683" s="116" t="s">
        <v>1991</v>
      </c>
      <c r="B683" s="116"/>
      <c r="C683" s="116"/>
      <c r="D683" s="116"/>
      <c r="E683" s="116"/>
      <c r="F683" s="116"/>
      <c r="G683" s="116"/>
      <c r="H683" s="40" t="e">
        <f>VLOOKUP(A683,'[1]SINAPI ES'!$A$7:$D$12674,4,0)</f>
        <v>#N/A</v>
      </c>
    </row>
    <row r="684" spans="1:8" ht="15" customHeight="1">
      <c r="A684" s="102" t="s">
        <v>1838</v>
      </c>
      <c r="B684" s="102"/>
      <c r="C684" s="46" t="s">
        <v>1839</v>
      </c>
      <c r="D684" s="46" t="s">
        <v>1840</v>
      </c>
      <c r="E684" s="46" t="s">
        <v>1841</v>
      </c>
      <c r="F684" s="46" t="s">
        <v>1842</v>
      </c>
      <c r="G684" s="46" t="s">
        <v>1843</v>
      </c>
      <c r="H684" s="40" t="e">
        <f>VLOOKUP(A684,'[1]SINAPI ES'!$A$7:$D$12674,4,0)</f>
        <v>#N/A</v>
      </c>
    </row>
    <row r="685" spans="1:8" ht="38.1" customHeight="1">
      <c r="A685" s="47">
        <v>626</v>
      </c>
      <c r="B685" s="48" t="s">
        <v>1988</v>
      </c>
      <c r="C685" s="47" t="s">
        <v>12</v>
      </c>
      <c r="D685" s="47" t="s">
        <v>80</v>
      </c>
      <c r="E685" s="49">
        <v>1.5</v>
      </c>
      <c r="F685" s="50">
        <f t="shared" ref="F685" si="190">H685</f>
        <v>15.2</v>
      </c>
      <c r="G685" s="50">
        <f>ROUND(F685*E685,2)</f>
        <v>22.8</v>
      </c>
      <c r="H685" s="40">
        <f>VLOOKUP(A685,'[1]SINAPI ES'!$A$7:$D$12674,4,0)</f>
        <v>15.2</v>
      </c>
    </row>
    <row r="686" spans="1:8" ht="15" customHeight="1">
      <c r="A686" s="51"/>
      <c r="B686" s="51"/>
      <c r="C686" s="51"/>
      <c r="D686" s="51"/>
      <c r="E686" s="103" t="s">
        <v>1851</v>
      </c>
      <c r="F686" s="103"/>
      <c r="G686" s="52">
        <f>G685</f>
        <v>22.8</v>
      </c>
      <c r="H686" s="40" t="e">
        <f>VLOOKUP(A686,'[1]SINAPI ES'!$A$7:$D$12674,4,0)</f>
        <v>#N/A</v>
      </c>
    </row>
    <row r="687" spans="1:8" ht="15" customHeight="1">
      <c r="A687" s="102" t="s">
        <v>1852</v>
      </c>
      <c r="B687" s="102"/>
      <c r="C687" s="46" t="s">
        <v>1839</v>
      </c>
      <c r="D687" s="46" t="s">
        <v>1840</v>
      </c>
      <c r="E687" s="46" t="s">
        <v>1841</v>
      </c>
      <c r="F687" s="46" t="s">
        <v>1842</v>
      </c>
      <c r="G687" s="46" t="s">
        <v>1843</v>
      </c>
      <c r="H687" s="40" t="e">
        <f>VLOOKUP(A687,'[1]SINAPI ES'!$A$7:$D$12674,4,0)</f>
        <v>#N/A</v>
      </c>
    </row>
    <row r="688" spans="1:8" ht="15" customHeight="1">
      <c r="A688" s="47">
        <v>88243</v>
      </c>
      <c r="B688" s="48" t="s">
        <v>1989</v>
      </c>
      <c r="C688" s="47" t="s">
        <v>12</v>
      </c>
      <c r="D688" s="47" t="s">
        <v>1854</v>
      </c>
      <c r="E688" s="49">
        <v>9.69E-2</v>
      </c>
      <c r="F688" s="50">
        <f t="shared" ref="F688:F689" si="191">H688</f>
        <v>21.95</v>
      </c>
      <c r="G688" s="50">
        <f>ROUND(F688*E688,2)</f>
        <v>2.13</v>
      </c>
      <c r="H688" s="40">
        <f>VLOOKUP(A688,'[1]SINAPI ES'!$A$7:$D$12674,4,0)</f>
        <v>21.95</v>
      </c>
    </row>
    <row r="689" spans="1:8" ht="15" customHeight="1">
      <c r="A689" s="47">
        <v>88270</v>
      </c>
      <c r="B689" s="48" t="s">
        <v>1990</v>
      </c>
      <c r="C689" s="47" t="s">
        <v>12</v>
      </c>
      <c r="D689" s="47" t="s">
        <v>1854</v>
      </c>
      <c r="E689" s="49">
        <v>0.4299</v>
      </c>
      <c r="F689" s="50">
        <f t="shared" si="191"/>
        <v>26.48</v>
      </c>
      <c r="G689" s="50">
        <f>ROUND(F689*E689,2)</f>
        <v>11.38</v>
      </c>
      <c r="H689" s="40">
        <f>VLOOKUP(A689,'[1]SINAPI ES'!$A$7:$D$12674,4,0)</f>
        <v>26.48</v>
      </c>
    </row>
    <row r="690" spans="1:8" ht="18" customHeight="1">
      <c r="A690" s="51"/>
      <c r="B690" s="51"/>
      <c r="C690" s="51"/>
      <c r="D690" s="51"/>
      <c r="E690" s="103" t="s">
        <v>1858</v>
      </c>
      <c r="F690" s="103"/>
      <c r="G690" s="52">
        <v>16.829999999999998</v>
      </c>
      <c r="H690" s="40" t="e">
        <f>VLOOKUP(A690,'[1]SINAPI ES'!$A$7:$D$12674,4,0)</f>
        <v>#N/A</v>
      </c>
    </row>
    <row r="691" spans="1:8" ht="15" customHeight="1">
      <c r="A691" s="51"/>
      <c r="B691" s="51"/>
      <c r="C691" s="51"/>
      <c r="D691" s="51"/>
      <c r="E691" s="104" t="s">
        <v>1861</v>
      </c>
      <c r="F691" s="104"/>
      <c r="G691" s="53">
        <f>G690+G686</f>
        <v>39.629999999999995</v>
      </c>
      <c r="H691" s="40" t="e">
        <f>VLOOKUP(A691,'[1]SINAPI ES'!$A$7:$D$12674,4,0)</f>
        <v>#N/A</v>
      </c>
    </row>
    <row r="692" spans="1:8" ht="9.9499999999999993" customHeight="1">
      <c r="A692" s="51"/>
      <c r="B692" s="51"/>
      <c r="C692" s="105"/>
      <c r="D692" s="105"/>
      <c r="E692" s="51"/>
      <c r="F692" s="51"/>
      <c r="G692" s="51"/>
      <c r="H692" s="40" t="e">
        <f>VLOOKUP(A692,'[1]SINAPI ES'!$A$7:$D$12674,4,0)</f>
        <v>#N/A</v>
      </c>
    </row>
    <row r="693" spans="1:8" ht="20.100000000000001" customHeight="1">
      <c r="A693" s="116" t="s">
        <v>1992</v>
      </c>
      <c r="B693" s="116"/>
      <c r="C693" s="116"/>
      <c r="D693" s="116"/>
      <c r="E693" s="116"/>
      <c r="F693" s="116"/>
      <c r="G693" s="116"/>
      <c r="H693" s="40" t="e">
        <f>VLOOKUP(A693,'[1]SINAPI ES'!$A$7:$D$12674,4,0)</f>
        <v>#N/A</v>
      </c>
    </row>
    <row r="694" spans="1:8" ht="15" customHeight="1">
      <c r="A694" s="102" t="s">
        <v>1838</v>
      </c>
      <c r="B694" s="102"/>
      <c r="C694" s="46" t="s">
        <v>1839</v>
      </c>
      <c r="D694" s="46" t="s">
        <v>1840</v>
      </c>
      <c r="E694" s="46" t="s">
        <v>1841</v>
      </c>
      <c r="F694" s="46" t="s">
        <v>1842</v>
      </c>
      <c r="G694" s="46" t="s">
        <v>1843</v>
      </c>
      <c r="H694" s="40" t="e">
        <f>VLOOKUP(A694,'[1]SINAPI ES'!$A$7:$D$12674,4,0)</f>
        <v>#N/A</v>
      </c>
    </row>
    <row r="695" spans="1:8" ht="38.1" customHeight="1">
      <c r="A695" s="47">
        <v>626</v>
      </c>
      <c r="B695" s="48" t="s">
        <v>1988</v>
      </c>
      <c r="C695" s="47" t="s">
        <v>12</v>
      </c>
      <c r="D695" s="47" t="s">
        <v>80</v>
      </c>
      <c r="E695" s="49">
        <v>1.5</v>
      </c>
      <c r="F695" s="50">
        <f t="shared" ref="F695" si="192">H695</f>
        <v>15.2</v>
      </c>
      <c r="G695" s="50">
        <f>ROUND(F695*E695,2)</f>
        <v>22.8</v>
      </c>
      <c r="H695" s="40">
        <f>VLOOKUP(A695,'[1]SINAPI ES'!$A$7:$D$12674,4,0)</f>
        <v>15.2</v>
      </c>
    </row>
    <row r="696" spans="1:8" ht="15" customHeight="1">
      <c r="A696" s="51"/>
      <c r="B696" s="51"/>
      <c r="C696" s="51"/>
      <c r="D696" s="51"/>
      <c r="E696" s="103" t="s">
        <v>1851</v>
      </c>
      <c r="F696" s="103"/>
      <c r="G696" s="52">
        <f>G695</f>
        <v>22.8</v>
      </c>
      <c r="H696" s="40" t="e">
        <f>VLOOKUP(A696,'[1]SINAPI ES'!$A$7:$D$12674,4,0)</f>
        <v>#N/A</v>
      </c>
    </row>
    <row r="697" spans="1:8" ht="15" customHeight="1">
      <c r="A697" s="102" t="s">
        <v>1852</v>
      </c>
      <c r="B697" s="102"/>
      <c r="C697" s="46" t="s">
        <v>1839</v>
      </c>
      <c r="D697" s="46" t="s">
        <v>1840</v>
      </c>
      <c r="E697" s="46" t="s">
        <v>1841</v>
      </c>
      <c r="F697" s="46" t="s">
        <v>1842</v>
      </c>
      <c r="G697" s="46" t="s">
        <v>1843</v>
      </c>
      <c r="H697" s="40" t="e">
        <f>VLOOKUP(A697,'[1]SINAPI ES'!$A$7:$D$12674,4,0)</f>
        <v>#N/A</v>
      </c>
    </row>
    <row r="698" spans="1:8" ht="15" customHeight="1">
      <c r="A698" s="47">
        <v>88243</v>
      </c>
      <c r="B698" s="48" t="s">
        <v>1989</v>
      </c>
      <c r="C698" s="47" t="s">
        <v>12</v>
      </c>
      <c r="D698" s="47" t="s">
        <v>1854</v>
      </c>
      <c r="E698" s="49">
        <v>9.69E-2</v>
      </c>
      <c r="F698" s="50">
        <f t="shared" ref="F698:F699" si="193">H698</f>
        <v>21.95</v>
      </c>
      <c r="G698" s="50">
        <f>ROUND(F698*E698,2)</f>
        <v>2.13</v>
      </c>
      <c r="H698" s="40">
        <f>VLOOKUP(A698,'[1]SINAPI ES'!$A$7:$D$12674,4,0)</f>
        <v>21.95</v>
      </c>
    </row>
    <row r="699" spans="1:8" ht="15" customHeight="1">
      <c r="A699" s="47">
        <v>88270</v>
      </c>
      <c r="B699" s="48" t="s">
        <v>1990</v>
      </c>
      <c r="C699" s="47" t="s">
        <v>12</v>
      </c>
      <c r="D699" s="47" t="s">
        <v>1854</v>
      </c>
      <c r="E699" s="49">
        <v>0.4299</v>
      </c>
      <c r="F699" s="50">
        <f t="shared" si="193"/>
        <v>26.48</v>
      </c>
      <c r="G699" s="50">
        <f>ROUND(F699*E699,2)</f>
        <v>11.38</v>
      </c>
      <c r="H699" s="40">
        <f>VLOOKUP(A699,'[1]SINAPI ES'!$A$7:$D$12674,4,0)</f>
        <v>26.48</v>
      </c>
    </row>
    <row r="700" spans="1:8" ht="18" customHeight="1">
      <c r="A700" s="51"/>
      <c r="B700" s="51"/>
      <c r="C700" s="51"/>
      <c r="D700" s="51"/>
      <c r="E700" s="103" t="s">
        <v>1858</v>
      </c>
      <c r="F700" s="103"/>
      <c r="G700" s="52">
        <v>16.829999999999998</v>
      </c>
      <c r="H700" s="40" t="e">
        <f>VLOOKUP(A700,'[1]SINAPI ES'!$A$7:$D$12674,4,0)</f>
        <v>#N/A</v>
      </c>
    </row>
    <row r="701" spans="1:8" ht="15" customHeight="1">
      <c r="A701" s="51"/>
      <c r="B701" s="51"/>
      <c r="C701" s="51"/>
      <c r="D701" s="51"/>
      <c r="E701" s="104" t="s">
        <v>1861</v>
      </c>
      <c r="F701" s="104"/>
      <c r="G701" s="53">
        <f>G700+G696</f>
        <v>39.629999999999995</v>
      </c>
      <c r="H701" s="40" t="e">
        <f>VLOOKUP(A701,'[1]SINAPI ES'!$A$7:$D$12674,4,0)</f>
        <v>#N/A</v>
      </c>
    </row>
    <row r="702" spans="1:8" ht="9.9499999999999993" customHeight="1">
      <c r="A702" s="51"/>
      <c r="B702" s="51"/>
      <c r="C702" s="105"/>
      <c r="D702" s="105"/>
      <c r="E702" s="51"/>
      <c r="F702" s="51"/>
      <c r="G702" s="51"/>
      <c r="H702" s="40" t="e">
        <f>VLOOKUP(A702,'[1]SINAPI ES'!$A$7:$D$12674,4,0)</f>
        <v>#N/A</v>
      </c>
    </row>
    <row r="703" spans="1:8" ht="20.100000000000001" customHeight="1">
      <c r="A703" s="110" t="s">
        <v>1993</v>
      </c>
      <c r="B703" s="110"/>
      <c r="C703" s="110"/>
      <c r="D703" s="110"/>
      <c r="E703" s="110"/>
      <c r="F703" s="110"/>
      <c r="G703" s="110"/>
      <c r="H703" s="40" t="e">
        <f>VLOOKUP(A703,'[1]SINAPI ES'!$A$7:$D$12674,4,0)</f>
        <v>#N/A</v>
      </c>
    </row>
    <row r="704" spans="1:8" ht="15" customHeight="1">
      <c r="A704" s="102" t="s">
        <v>1838</v>
      </c>
      <c r="B704" s="102"/>
      <c r="C704" s="46" t="s">
        <v>1839</v>
      </c>
      <c r="D704" s="46" t="s">
        <v>1840</v>
      </c>
      <c r="E704" s="46" t="s">
        <v>1841</v>
      </c>
      <c r="F704" s="46" t="s">
        <v>1842</v>
      </c>
      <c r="G704" s="46" t="s">
        <v>1843</v>
      </c>
      <c r="H704" s="40" t="e">
        <f>VLOOKUP(A704,'[1]SINAPI ES'!$A$7:$D$12674,4,0)</f>
        <v>#N/A</v>
      </c>
    </row>
    <row r="705" spans="1:8" ht="38.1" customHeight="1">
      <c r="A705" s="47">
        <v>626</v>
      </c>
      <c r="B705" s="48" t="s">
        <v>1988</v>
      </c>
      <c r="C705" s="47" t="s">
        <v>12</v>
      </c>
      <c r="D705" s="47" t="s">
        <v>80</v>
      </c>
      <c r="E705" s="49">
        <v>1.5</v>
      </c>
      <c r="F705" s="50">
        <f t="shared" ref="F705" si="194">H705</f>
        <v>15.2</v>
      </c>
      <c r="G705" s="50">
        <f>ROUND(F705*E705,2)</f>
        <v>22.8</v>
      </c>
      <c r="H705" s="40">
        <f>VLOOKUP(A705,'[1]SINAPI ES'!$A$7:$D$12674,4,0)</f>
        <v>15.2</v>
      </c>
    </row>
    <row r="706" spans="1:8" ht="15" customHeight="1">
      <c r="A706" s="51"/>
      <c r="B706" s="51"/>
      <c r="C706" s="51"/>
      <c r="D706" s="51"/>
      <c r="E706" s="103" t="s">
        <v>1851</v>
      </c>
      <c r="F706" s="103"/>
      <c r="G706" s="52">
        <f>G705</f>
        <v>22.8</v>
      </c>
      <c r="H706" s="40" t="e">
        <f>VLOOKUP(A706,'[1]SINAPI ES'!$A$7:$D$12674,4,0)</f>
        <v>#N/A</v>
      </c>
    </row>
    <row r="707" spans="1:8" ht="15" customHeight="1">
      <c r="A707" s="102" t="s">
        <v>1852</v>
      </c>
      <c r="B707" s="102"/>
      <c r="C707" s="46" t="s">
        <v>1839</v>
      </c>
      <c r="D707" s="46" t="s">
        <v>1840</v>
      </c>
      <c r="E707" s="46" t="s">
        <v>1841</v>
      </c>
      <c r="F707" s="46" t="s">
        <v>1842</v>
      </c>
      <c r="G707" s="46" t="s">
        <v>1843</v>
      </c>
      <c r="H707" s="40" t="e">
        <f>VLOOKUP(A707,'[1]SINAPI ES'!$A$7:$D$12674,4,0)</f>
        <v>#N/A</v>
      </c>
    </row>
    <row r="708" spans="1:8" ht="15" customHeight="1">
      <c r="A708" s="47">
        <v>88243</v>
      </c>
      <c r="B708" s="48" t="s">
        <v>1989</v>
      </c>
      <c r="C708" s="47" t="s">
        <v>12</v>
      </c>
      <c r="D708" s="47" t="s">
        <v>1854</v>
      </c>
      <c r="E708" s="49">
        <v>9.69E-2</v>
      </c>
      <c r="F708" s="50">
        <f t="shared" ref="F708:F709" si="195">H708</f>
        <v>21.95</v>
      </c>
      <c r="G708" s="50">
        <f>ROUND(F708*E708,2)</f>
        <v>2.13</v>
      </c>
      <c r="H708" s="40">
        <f>VLOOKUP(A708,'[1]SINAPI ES'!$A$7:$D$12674,4,0)</f>
        <v>21.95</v>
      </c>
    </row>
    <row r="709" spans="1:8" ht="15" customHeight="1">
      <c r="A709" s="47">
        <v>88270</v>
      </c>
      <c r="B709" s="48" t="s">
        <v>1990</v>
      </c>
      <c r="C709" s="47" t="s">
        <v>12</v>
      </c>
      <c r="D709" s="47" t="s">
        <v>1854</v>
      </c>
      <c r="E709" s="49">
        <v>0.4299</v>
      </c>
      <c r="F709" s="50">
        <f t="shared" si="195"/>
        <v>26.48</v>
      </c>
      <c r="G709" s="50">
        <f>ROUND(F709*E709,2)</f>
        <v>11.38</v>
      </c>
      <c r="H709" s="40">
        <f>VLOOKUP(A709,'[1]SINAPI ES'!$A$7:$D$12674,4,0)</f>
        <v>26.48</v>
      </c>
    </row>
    <row r="710" spans="1:8" ht="18" customHeight="1">
      <c r="A710" s="51"/>
      <c r="B710" s="51"/>
      <c r="C710" s="51"/>
      <c r="D710" s="51"/>
      <c r="E710" s="103" t="s">
        <v>1858</v>
      </c>
      <c r="F710" s="103"/>
      <c r="G710" s="52">
        <v>16.829999999999998</v>
      </c>
      <c r="H710" s="40" t="e">
        <f>VLOOKUP(A710,'[1]SINAPI ES'!$A$7:$D$12674,4,0)</f>
        <v>#N/A</v>
      </c>
    </row>
    <row r="711" spans="1:8" ht="15" customHeight="1">
      <c r="A711" s="51"/>
      <c r="B711" s="51"/>
      <c r="C711" s="51"/>
      <c r="D711" s="51"/>
      <c r="E711" s="104" t="s">
        <v>1861</v>
      </c>
      <c r="F711" s="104"/>
      <c r="G711" s="53">
        <f>G710+G706</f>
        <v>39.629999999999995</v>
      </c>
      <c r="H711" s="40" t="e">
        <f>VLOOKUP(A711,'[1]SINAPI ES'!$A$7:$D$12674,4,0)</f>
        <v>#N/A</v>
      </c>
    </row>
    <row r="712" spans="1:8" ht="9.9499999999999993" customHeight="1">
      <c r="A712" s="51"/>
      <c r="B712" s="51"/>
      <c r="C712" s="105"/>
      <c r="D712" s="105"/>
      <c r="E712" s="51"/>
      <c r="F712" s="51"/>
      <c r="G712" s="51"/>
      <c r="H712" s="40" t="e">
        <f>VLOOKUP(A712,'[1]SINAPI ES'!$A$7:$D$12674,4,0)</f>
        <v>#N/A</v>
      </c>
    </row>
    <row r="713" spans="1:8" ht="20.100000000000001" customHeight="1">
      <c r="A713" s="116" t="s">
        <v>1994</v>
      </c>
      <c r="B713" s="116"/>
      <c r="C713" s="116"/>
      <c r="D713" s="116"/>
      <c r="E713" s="116"/>
      <c r="F713" s="116"/>
      <c r="G713" s="116"/>
      <c r="H713" s="40" t="e">
        <f>VLOOKUP(A713,'[1]SINAPI ES'!$A$7:$D$12674,4,0)</f>
        <v>#N/A</v>
      </c>
    </row>
    <row r="714" spans="1:8" ht="15" customHeight="1">
      <c r="A714" s="102" t="s">
        <v>1852</v>
      </c>
      <c r="B714" s="102"/>
      <c r="C714" s="46" t="s">
        <v>1839</v>
      </c>
      <c r="D714" s="46" t="s">
        <v>1840</v>
      </c>
      <c r="E714" s="46" t="s">
        <v>1841</v>
      </c>
      <c r="F714" s="46" t="s">
        <v>1842</v>
      </c>
      <c r="G714" s="46" t="s">
        <v>1843</v>
      </c>
      <c r="H714" s="40" t="e">
        <f>VLOOKUP(A714,'[1]SINAPI ES'!$A$7:$D$12674,4,0)</f>
        <v>#N/A</v>
      </c>
    </row>
    <row r="715" spans="1:8" ht="15" customHeight="1">
      <c r="A715" s="47">
        <v>88309</v>
      </c>
      <c r="B715" s="48" t="s">
        <v>1899</v>
      </c>
      <c r="C715" s="47" t="s">
        <v>12</v>
      </c>
      <c r="D715" s="47" t="s">
        <v>1854</v>
      </c>
      <c r="E715" s="49">
        <v>6.8099999999999994E-2</v>
      </c>
      <c r="F715" s="50">
        <f t="shared" ref="F715:F716" si="196">H715</f>
        <v>28.13</v>
      </c>
      <c r="G715" s="50">
        <f>ROUND(F715*E715,2)</f>
        <v>1.92</v>
      </c>
      <c r="H715" s="40">
        <f>VLOOKUP(A715,'[1]SINAPI ES'!$A$7:$D$12674,4,0)</f>
        <v>28.13</v>
      </c>
    </row>
    <row r="716" spans="1:8" ht="15" customHeight="1">
      <c r="A716" s="47">
        <v>88316</v>
      </c>
      <c r="B716" s="48" t="s">
        <v>1867</v>
      </c>
      <c r="C716" s="47" t="s">
        <v>12</v>
      </c>
      <c r="D716" s="47" t="s">
        <v>1854</v>
      </c>
      <c r="E716" s="49">
        <v>2.5499999999999998E-2</v>
      </c>
      <c r="F716" s="50">
        <f t="shared" si="196"/>
        <v>21.72</v>
      </c>
      <c r="G716" s="50">
        <f>ROUND(F716*E716,2)</f>
        <v>0.55000000000000004</v>
      </c>
      <c r="H716" s="40">
        <f>VLOOKUP(A716,'[1]SINAPI ES'!$A$7:$D$12674,4,0)</f>
        <v>21.72</v>
      </c>
    </row>
    <row r="717" spans="1:8" ht="18" customHeight="1">
      <c r="A717" s="51"/>
      <c r="B717" s="51"/>
      <c r="C717" s="51"/>
      <c r="D717" s="51"/>
      <c r="E717" s="103" t="s">
        <v>1858</v>
      </c>
      <c r="F717" s="103"/>
      <c r="G717" s="52">
        <f>G715+G716</f>
        <v>2.4699999999999998</v>
      </c>
      <c r="H717" s="40" t="e">
        <f>VLOOKUP(A717,'[1]SINAPI ES'!$A$7:$D$12674,4,0)</f>
        <v>#N/A</v>
      </c>
    </row>
    <row r="718" spans="1:8" ht="15" customHeight="1">
      <c r="A718" s="102" t="s">
        <v>10</v>
      </c>
      <c r="B718" s="102"/>
      <c r="C718" s="46" t="s">
        <v>1839</v>
      </c>
      <c r="D718" s="46" t="s">
        <v>1840</v>
      </c>
      <c r="E718" s="46" t="s">
        <v>1841</v>
      </c>
      <c r="F718" s="46" t="s">
        <v>1842</v>
      </c>
      <c r="G718" s="46" t="s">
        <v>1843</v>
      </c>
      <c r="H718" s="40" t="e">
        <f>VLOOKUP(A718,'[1]SINAPI ES'!$A$7:$D$12674,4,0)</f>
        <v>#N/A</v>
      </c>
    </row>
    <row r="719" spans="1:8" ht="29.1" customHeight="1">
      <c r="A719" s="47">
        <v>87313</v>
      </c>
      <c r="B719" s="48" t="s">
        <v>1995</v>
      </c>
      <c r="C719" s="47" t="s">
        <v>12</v>
      </c>
      <c r="D719" s="47" t="s">
        <v>51</v>
      </c>
      <c r="E719" s="49">
        <v>3.7000000000000002E-3</v>
      </c>
      <c r="F719" s="50">
        <f t="shared" ref="F719" si="197">H719</f>
        <v>483.8</v>
      </c>
      <c r="G719" s="50">
        <f>ROUND(F719*E719,2)</f>
        <v>1.79</v>
      </c>
      <c r="H719" s="40">
        <f>VLOOKUP(A719,'[1]SINAPI ES'!$A$7:$D$12674,4,0)</f>
        <v>483.8</v>
      </c>
    </row>
    <row r="720" spans="1:8" ht="15" customHeight="1">
      <c r="A720" s="51"/>
      <c r="B720" s="51"/>
      <c r="C720" s="51"/>
      <c r="D720" s="51"/>
      <c r="E720" s="103" t="s">
        <v>1860</v>
      </c>
      <c r="F720" s="103"/>
      <c r="G720" s="52">
        <f>G719</f>
        <v>1.79</v>
      </c>
      <c r="H720" s="40" t="e">
        <f>VLOOKUP(A720,'[1]SINAPI ES'!$A$7:$D$12674,4,0)</f>
        <v>#N/A</v>
      </c>
    </row>
    <row r="721" spans="1:8" ht="15" customHeight="1">
      <c r="A721" s="51"/>
      <c r="B721" s="51"/>
      <c r="C721" s="51"/>
      <c r="D721" s="51"/>
      <c r="E721" s="104" t="s">
        <v>1861</v>
      </c>
      <c r="F721" s="104"/>
      <c r="G721" s="53">
        <f>G720+G717</f>
        <v>4.26</v>
      </c>
      <c r="H721" s="40" t="e">
        <f>VLOOKUP(A721,'[1]SINAPI ES'!$A$7:$D$12674,4,0)</f>
        <v>#N/A</v>
      </c>
    </row>
    <row r="722" spans="1:8" ht="9.9499999999999993" customHeight="1">
      <c r="A722" s="51"/>
      <c r="B722" s="51"/>
      <c r="C722" s="105"/>
      <c r="D722" s="105"/>
      <c r="E722" s="51"/>
      <c r="F722" s="51"/>
      <c r="G722" s="51"/>
      <c r="H722" s="40" t="e">
        <f>VLOOKUP(A722,'[1]SINAPI ES'!$A$7:$D$12674,4,0)</f>
        <v>#N/A</v>
      </c>
    </row>
    <row r="723" spans="1:8" ht="20.100000000000001" customHeight="1">
      <c r="A723" s="116" t="s">
        <v>1996</v>
      </c>
      <c r="B723" s="116"/>
      <c r="C723" s="116"/>
      <c r="D723" s="116"/>
      <c r="E723" s="116"/>
      <c r="F723" s="116"/>
      <c r="G723" s="116"/>
      <c r="H723" s="40" t="e">
        <f>VLOOKUP(A723,'[1]SINAPI ES'!$A$7:$D$12674,4,0)</f>
        <v>#N/A</v>
      </c>
    </row>
    <row r="724" spans="1:8" ht="15" customHeight="1">
      <c r="A724" s="102" t="s">
        <v>1852</v>
      </c>
      <c r="B724" s="102"/>
      <c r="C724" s="46" t="s">
        <v>1839</v>
      </c>
      <c r="D724" s="46" t="s">
        <v>1840</v>
      </c>
      <c r="E724" s="46" t="s">
        <v>1841</v>
      </c>
      <c r="F724" s="46" t="s">
        <v>1842</v>
      </c>
      <c r="G724" s="46" t="s">
        <v>1843</v>
      </c>
      <c r="H724" s="40" t="e">
        <f>VLOOKUP(A724,'[1]SINAPI ES'!$A$7:$D$12674,4,0)</f>
        <v>#N/A</v>
      </c>
    </row>
    <row r="725" spans="1:8" ht="15" customHeight="1">
      <c r="A725" s="47">
        <v>88309</v>
      </c>
      <c r="B725" s="48" t="s">
        <v>1899</v>
      </c>
      <c r="C725" s="47" t="s">
        <v>12</v>
      </c>
      <c r="D725" s="47" t="s">
        <v>1854</v>
      </c>
      <c r="E725" s="49">
        <v>6.8099999999999994E-2</v>
      </c>
      <c r="F725" s="50">
        <f t="shared" ref="F725:F726" si="198">H725</f>
        <v>28.13</v>
      </c>
      <c r="G725" s="50">
        <f>ROUND(F725*E725,2)</f>
        <v>1.92</v>
      </c>
      <c r="H725" s="40">
        <f>VLOOKUP(A725,'[1]SINAPI ES'!$A$7:$D$12674,4,0)</f>
        <v>28.13</v>
      </c>
    </row>
    <row r="726" spans="1:8" ht="15" customHeight="1">
      <c r="A726" s="47">
        <v>88316</v>
      </c>
      <c r="B726" s="48" t="s">
        <v>1867</v>
      </c>
      <c r="C726" s="47" t="s">
        <v>12</v>
      </c>
      <c r="D726" s="47" t="s">
        <v>1854</v>
      </c>
      <c r="E726" s="49">
        <v>2.5499999999999998E-2</v>
      </c>
      <c r="F726" s="50">
        <f t="shared" si="198"/>
        <v>21.72</v>
      </c>
      <c r="G726" s="50">
        <f>ROUND(F726*E726,2)</f>
        <v>0.55000000000000004</v>
      </c>
      <c r="H726" s="40">
        <f>VLOOKUP(A726,'[1]SINAPI ES'!$A$7:$D$12674,4,0)</f>
        <v>21.72</v>
      </c>
    </row>
    <row r="727" spans="1:8" ht="18" customHeight="1">
      <c r="A727" s="51"/>
      <c r="B727" s="51"/>
      <c r="C727" s="51"/>
      <c r="D727" s="51"/>
      <c r="E727" s="103" t="s">
        <v>1858</v>
      </c>
      <c r="F727" s="103"/>
      <c r="G727" s="52">
        <f>G725+G726</f>
        <v>2.4699999999999998</v>
      </c>
      <c r="H727" s="40" t="e">
        <f>VLOOKUP(A727,'[1]SINAPI ES'!$A$7:$D$12674,4,0)</f>
        <v>#N/A</v>
      </c>
    </row>
    <row r="728" spans="1:8" ht="15" customHeight="1">
      <c r="A728" s="102" t="s">
        <v>10</v>
      </c>
      <c r="B728" s="102"/>
      <c r="C728" s="46" t="s">
        <v>1839</v>
      </c>
      <c r="D728" s="46" t="s">
        <v>1840</v>
      </c>
      <c r="E728" s="46" t="s">
        <v>1841</v>
      </c>
      <c r="F728" s="46" t="s">
        <v>1842</v>
      </c>
      <c r="G728" s="46" t="s">
        <v>1843</v>
      </c>
      <c r="H728" s="40" t="e">
        <f>VLOOKUP(A728,'[1]SINAPI ES'!$A$7:$D$12674,4,0)</f>
        <v>#N/A</v>
      </c>
    </row>
    <row r="729" spans="1:8" ht="29.1" customHeight="1">
      <c r="A729" s="47">
        <v>87313</v>
      </c>
      <c r="B729" s="48" t="s">
        <v>1995</v>
      </c>
      <c r="C729" s="47" t="s">
        <v>12</v>
      </c>
      <c r="D729" s="47" t="s">
        <v>51</v>
      </c>
      <c r="E729" s="49">
        <v>3.7000000000000002E-3</v>
      </c>
      <c r="F729" s="50">
        <f t="shared" ref="F729" si="199">H729</f>
        <v>483.8</v>
      </c>
      <c r="G729" s="50">
        <f>ROUND(F729*E729,2)</f>
        <v>1.79</v>
      </c>
      <c r="H729" s="40">
        <f>VLOOKUP(A729,'[1]SINAPI ES'!$A$7:$D$12674,4,0)</f>
        <v>483.8</v>
      </c>
    </row>
    <row r="730" spans="1:8" ht="15" customHeight="1">
      <c r="A730" s="51"/>
      <c r="B730" s="51"/>
      <c r="C730" s="51"/>
      <c r="D730" s="51"/>
      <c r="E730" s="103" t="s">
        <v>1860</v>
      </c>
      <c r="F730" s="103"/>
      <c r="G730" s="52">
        <f>G729</f>
        <v>1.79</v>
      </c>
      <c r="H730" s="40" t="e">
        <f>VLOOKUP(A730,'[1]SINAPI ES'!$A$7:$D$12674,4,0)</f>
        <v>#N/A</v>
      </c>
    </row>
    <row r="731" spans="1:8" ht="15" customHeight="1">
      <c r="A731" s="51"/>
      <c r="B731" s="51"/>
      <c r="C731" s="51"/>
      <c r="D731" s="51"/>
      <c r="E731" s="104" t="s">
        <v>1861</v>
      </c>
      <c r="F731" s="104"/>
      <c r="G731" s="53">
        <f>G730+G727</f>
        <v>4.26</v>
      </c>
      <c r="H731" s="40" t="e">
        <f>VLOOKUP(A731,'[1]SINAPI ES'!$A$7:$D$12674,4,0)</f>
        <v>#N/A</v>
      </c>
    </row>
    <row r="732" spans="1:8" ht="9.9499999999999993" customHeight="1">
      <c r="A732" s="51"/>
      <c r="B732" s="51"/>
      <c r="C732" s="105"/>
      <c r="D732" s="105"/>
      <c r="E732" s="51"/>
      <c r="F732" s="51"/>
      <c r="G732" s="51"/>
      <c r="H732" s="40" t="e">
        <f>VLOOKUP(A732,'[1]SINAPI ES'!$A$7:$D$12674,4,0)</f>
        <v>#N/A</v>
      </c>
    </row>
    <row r="733" spans="1:8" ht="20.100000000000001" customHeight="1">
      <c r="A733" s="133" t="s">
        <v>1997</v>
      </c>
      <c r="B733" s="133"/>
      <c r="C733" s="133"/>
      <c r="D733" s="133"/>
      <c r="E733" s="133"/>
      <c r="F733" s="133"/>
      <c r="G733" s="133"/>
      <c r="H733" s="40" t="e">
        <f>VLOOKUP(A733,'[1]SINAPI ES'!$A$7:$D$12674,4,0)</f>
        <v>#N/A</v>
      </c>
    </row>
    <row r="734" spans="1:8" ht="15" customHeight="1">
      <c r="A734" s="102" t="s">
        <v>1838</v>
      </c>
      <c r="B734" s="102"/>
      <c r="C734" s="46" t="s">
        <v>1839</v>
      </c>
      <c r="D734" s="46" t="s">
        <v>1840</v>
      </c>
      <c r="E734" s="46" t="s">
        <v>1841</v>
      </c>
      <c r="F734" s="46" t="s">
        <v>1842</v>
      </c>
      <c r="G734" s="46" t="s">
        <v>1843</v>
      </c>
      <c r="H734" s="40" t="e">
        <f>VLOOKUP(A734,'[1]SINAPI ES'!$A$7:$D$12674,4,0)</f>
        <v>#N/A</v>
      </c>
    </row>
    <row r="735" spans="1:8" ht="21" customHeight="1">
      <c r="A735" s="47">
        <v>37411</v>
      </c>
      <c r="B735" s="48" t="s">
        <v>1998</v>
      </c>
      <c r="C735" s="47" t="s">
        <v>12</v>
      </c>
      <c r="D735" s="47" t="s">
        <v>15</v>
      </c>
      <c r="E735" s="49">
        <v>0.15809999999999999</v>
      </c>
      <c r="F735" s="50">
        <f t="shared" ref="F735" si="200">H735</f>
        <v>18.21</v>
      </c>
      <c r="G735" s="50">
        <f>ROUND(F735*E735,2)</f>
        <v>2.88</v>
      </c>
      <c r="H735" s="40">
        <f>VLOOKUP(A735,'[1]SINAPI ES'!$A$7:$D$12674,4,0)</f>
        <v>18.21</v>
      </c>
    </row>
    <row r="736" spans="1:8" ht="15" customHeight="1">
      <c r="A736" s="51"/>
      <c r="B736" s="51"/>
      <c r="C736" s="51"/>
      <c r="D736" s="51"/>
      <c r="E736" s="103" t="s">
        <v>1851</v>
      </c>
      <c r="F736" s="103"/>
      <c r="G736" s="52">
        <f>G735</f>
        <v>2.88</v>
      </c>
      <c r="H736" s="40" t="e">
        <f>VLOOKUP(A736,'[1]SINAPI ES'!$A$7:$D$12674,4,0)</f>
        <v>#N/A</v>
      </c>
    </row>
    <row r="737" spans="1:8" ht="15" customHeight="1">
      <c r="A737" s="102" t="s">
        <v>1852</v>
      </c>
      <c r="B737" s="102"/>
      <c r="C737" s="46" t="s">
        <v>1839</v>
      </c>
      <c r="D737" s="46" t="s">
        <v>1840</v>
      </c>
      <c r="E737" s="46" t="s">
        <v>1841</v>
      </c>
      <c r="F737" s="46" t="s">
        <v>1842</v>
      </c>
      <c r="G737" s="46" t="s">
        <v>1843</v>
      </c>
      <c r="H737" s="40" t="e">
        <f>VLOOKUP(A737,'[1]SINAPI ES'!$A$7:$D$12674,4,0)</f>
        <v>#N/A</v>
      </c>
    </row>
    <row r="738" spans="1:8" ht="15" customHeight="1">
      <c r="A738" s="47">
        <v>88309</v>
      </c>
      <c r="B738" s="48" t="s">
        <v>1899</v>
      </c>
      <c r="C738" s="47" t="s">
        <v>12</v>
      </c>
      <c r="D738" s="47" t="s">
        <v>1854</v>
      </c>
      <c r="E738" s="49">
        <v>0.40899999999999997</v>
      </c>
      <c r="F738" s="50">
        <f t="shared" ref="F738:F739" si="201">H738</f>
        <v>28.13</v>
      </c>
      <c r="G738" s="50">
        <f>ROUND(F738*E738,2)</f>
        <v>11.51</v>
      </c>
      <c r="H738" s="40">
        <f>VLOOKUP(A738,'[1]SINAPI ES'!$A$7:$D$12674,4,0)</f>
        <v>28.13</v>
      </c>
    </row>
    <row r="739" spans="1:8" ht="15" customHeight="1">
      <c r="A739" s="47">
        <v>88316</v>
      </c>
      <c r="B739" s="48" t="s">
        <v>1867</v>
      </c>
      <c r="C739" s="47" t="s">
        <v>12</v>
      </c>
      <c r="D739" s="47" t="s">
        <v>1854</v>
      </c>
      <c r="E739" s="49">
        <v>0.40899999999999997</v>
      </c>
      <c r="F739" s="50">
        <f t="shared" si="201"/>
        <v>21.72</v>
      </c>
      <c r="G739" s="50">
        <f>ROUND(F739*E739,2)</f>
        <v>8.8800000000000008</v>
      </c>
      <c r="H739" s="40">
        <f>VLOOKUP(A739,'[1]SINAPI ES'!$A$7:$D$12674,4,0)</f>
        <v>21.72</v>
      </c>
    </row>
    <row r="740" spans="1:8" ht="18" customHeight="1">
      <c r="A740" s="51"/>
      <c r="B740" s="51"/>
      <c r="C740" s="51"/>
      <c r="D740" s="51"/>
      <c r="E740" s="103" t="s">
        <v>1858</v>
      </c>
      <c r="F740" s="103"/>
      <c r="G740" s="52">
        <f>G738+G739</f>
        <v>20.39</v>
      </c>
      <c r="H740" s="40" t="e">
        <f>VLOOKUP(A740,'[1]SINAPI ES'!$A$7:$D$12674,4,0)</f>
        <v>#N/A</v>
      </c>
    </row>
    <row r="741" spans="1:8" ht="15" customHeight="1">
      <c r="A741" s="102" t="s">
        <v>10</v>
      </c>
      <c r="B741" s="102"/>
      <c r="C741" s="46" t="s">
        <v>1839</v>
      </c>
      <c r="D741" s="46" t="s">
        <v>1840</v>
      </c>
      <c r="E741" s="46" t="s">
        <v>1841</v>
      </c>
      <c r="F741" s="46" t="s">
        <v>1842</v>
      </c>
      <c r="G741" s="46" t="s">
        <v>1843</v>
      </c>
      <c r="H741" s="40" t="e">
        <f>VLOOKUP(A741,'[1]SINAPI ES'!$A$7:$D$12674,4,0)</f>
        <v>#N/A</v>
      </c>
    </row>
    <row r="742" spans="1:8" ht="38.1" customHeight="1">
      <c r="A742" s="47">
        <v>87292</v>
      </c>
      <c r="B742" s="48" t="s">
        <v>1999</v>
      </c>
      <c r="C742" s="47" t="s">
        <v>12</v>
      </c>
      <c r="D742" s="47" t="s">
        <v>51</v>
      </c>
      <c r="E742" s="49">
        <v>2.93E-2</v>
      </c>
      <c r="F742" s="50">
        <f t="shared" ref="F742" si="202">H742</f>
        <v>551.62</v>
      </c>
      <c r="G742" s="50">
        <f>ROUND(F742*E742,2)</f>
        <v>16.16</v>
      </c>
      <c r="H742" s="40">
        <f>VLOOKUP(A742,'[1]SINAPI ES'!$A$7:$D$12674,4,0)</f>
        <v>551.62</v>
      </c>
    </row>
    <row r="743" spans="1:8" ht="15" customHeight="1">
      <c r="A743" s="51"/>
      <c r="B743" s="51"/>
      <c r="C743" s="51"/>
      <c r="D743" s="51"/>
      <c r="E743" s="103" t="s">
        <v>1860</v>
      </c>
      <c r="F743" s="103"/>
      <c r="G743" s="52">
        <f>G742</f>
        <v>16.16</v>
      </c>
      <c r="H743" s="40" t="e">
        <f>VLOOKUP(A743,'[1]SINAPI ES'!$A$7:$D$12674,4,0)</f>
        <v>#N/A</v>
      </c>
    </row>
    <row r="744" spans="1:8" ht="15" customHeight="1">
      <c r="A744" s="51"/>
      <c r="B744" s="51"/>
      <c r="C744" s="51"/>
      <c r="D744" s="51"/>
      <c r="E744" s="104" t="s">
        <v>1861</v>
      </c>
      <c r="F744" s="104"/>
      <c r="G744" s="53">
        <f>G743+G740+G736</f>
        <v>39.43</v>
      </c>
      <c r="H744" s="40" t="e">
        <f>VLOOKUP(A744,'[1]SINAPI ES'!$A$7:$D$12674,4,0)</f>
        <v>#N/A</v>
      </c>
    </row>
    <row r="745" spans="1:8" ht="9.9499999999999993" customHeight="1">
      <c r="A745" s="51"/>
      <c r="B745" s="51"/>
      <c r="C745" s="105"/>
      <c r="D745" s="105"/>
      <c r="E745" s="51"/>
      <c r="F745" s="51"/>
      <c r="G745" s="51"/>
      <c r="H745" s="40" t="e">
        <f>VLOOKUP(A745,'[1]SINAPI ES'!$A$7:$D$12674,4,0)</f>
        <v>#N/A</v>
      </c>
    </row>
    <row r="746" spans="1:8" ht="20.100000000000001" customHeight="1">
      <c r="A746" s="116" t="s">
        <v>2000</v>
      </c>
      <c r="B746" s="116"/>
      <c r="C746" s="116"/>
      <c r="D746" s="116"/>
      <c r="E746" s="116"/>
      <c r="F746" s="116"/>
      <c r="G746" s="116"/>
      <c r="H746" s="40" t="e">
        <f>VLOOKUP(A746,'[1]SINAPI ES'!$A$7:$D$12674,4,0)</f>
        <v>#N/A</v>
      </c>
    </row>
    <row r="747" spans="1:8" ht="15" customHeight="1">
      <c r="A747" s="102" t="s">
        <v>1838</v>
      </c>
      <c r="B747" s="102"/>
      <c r="C747" s="46" t="s">
        <v>1839</v>
      </c>
      <c r="D747" s="46" t="s">
        <v>1840</v>
      </c>
      <c r="E747" s="46" t="s">
        <v>1841</v>
      </c>
      <c r="F747" s="46" t="s">
        <v>1842</v>
      </c>
      <c r="G747" s="46" t="s">
        <v>1843</v>
      </c>
      <c r="H747" s="40" t="e">
        <f>VLOOKUP(A747,'[1]SINAPI ES'!$A$7:$D$12674,4,0)</f>
        <v>#N/A</v>
      </c>
    </row>
    <row r="748" spans="1:8" ht="21" customHeight="1">
      <c r="A748" s="47">
        <v>37411</v>
      </c>
      <c r="B748" s="48" t="s">
        <v>1998</v>
      </c>
      <c r="C748" s="47" t="s">
        <v>12</v>
      </c>
      <c r="D748" s="47" t="s">
        <v>15</v>
      </c>
      <c r="E748" s="49">
        <v>0.15809999999999999</v>
      </c>
      <c r="F748" s="50">
        <f t="shared" ref="F748" si="203">H748</f>
        <v>18.21</v>
      </c>
      <c r="G748" s="50">
        <f>ROUND(F748*E748,2)</f>
        <v>2.88</v>
      </c>
      <c r="H748" s="40">
        <f>VLOOKUP(A748,'[1]SINAPI ES'!$A$7:$D$12674,4,0)</f>
        <v>18.21</v>
      </c>
    </row>
    <row r="749" spans="1:8" ht="15" customHeight="1">
      <c r="A749" s="51"/>
      <c r="B749" s="51"/>
      <c r="C749" s="51"/>
      <c r="D749" s="51"/>
      <c r="E749" s="103" t="s">
        <v>1851</v>
      </c>
      <c r="F749" s="103"/>
      <c r="G749" s="52">
        <f>G748</f>
        <v>2.88</v>
      </c>
      <c r="H749" s="40" t="e">
        <f>VLOOKUP(A749,'[1]SINAPI ES'!$A$7:$D$12674,4,0)</f>
        <v>#N/A</v>
      </c>
    </row>
    <row r="750" spans="1:8" ht="15" customHeight="1">
      <c r="A750" s="102" t="s">
        <v>1852</v>
      </c>
      <c r="B750" s="102"/>
      <c r="C750" s="46" t="s">
        <v>1839</v>
      </c>
      <c r="D750" s="46" t="s">
        <v>1840</v>
      </c>
      <c r="E750" s="46" t="s">
        <v>1841</v>
      </c>
      <c r="F750" s="46" t="s">
        <v>1842</v>
      </c>
      <c r="G750" s="46" t="s">
        <v>1843</v>
      </c>
      <c r="H750" s="40" t="e">
        <f>VLOOKUP(A750,'[1]SINAPI ES'!$A$7:$D$12674,4,0)</f>
        <v>#N/A</v>
      </c>
    </row>
    <row r="751" spans="1:8" ht="15" customHeight="1">
      <c r="A751" s="47">
        <v>88309</v>
      </c>
      <c r="B751" s="48" t="s">
        <v>1899</v>
      </c>
      <c r="C751" s="47" t="s">
        <v>12</v>
      </c>
      <c r="D751" s="47" t="s">
        <v>1854</v>
      </c>
      <c r="E751" s="49">
        <v>0.40899999999999997</v>
      </c>
      <c r="F751" s="50">
        <f t="shared" ref="F751:F752" si="204">H751</f>
        <v>28.13</v>
      </c>
      <c r="G751" s="50">
        <f>ROUND(F751*E751,2)</f>
        <v>11.51</v>
      </c>
      <c r="H751" s="40">
        <f>VLOOKUP(A751,'[1]SINAPI ES'!$A$7:$D$12674,4,0)</f>
        <v>28.13</v>
      </c>
    </row>
    <row r="752" spans="1:8" ht="15" customHeight="1">
      <c r="A752" s="47">
        <v>88316</v>
      </c>
      <c r="B752" s="48" t="s">
        <v>1867</v>
      </c>
      <c r="C752" s="47" t="s">
        <v>12</v>
      </c>
      <c r="D752" s="47" t="s">
        <v>1854</v>
      </c>
      <c r="E752" s="49">
        <v>0.40899999999999997</v>
      </c>
      <c r="F752" s="50">
        <f t="shared" si="204"/>
        <v>21.72</v>
      </c>
      <c r="G752" s="50">
        <f>ROUND(F752*E752,2)</f>
        <v>8.8800000000000008</v>
      </c>
      <c r="H752" s="40">
        <f>VLOOKUP(A752,'[1]SINAPI ES'!$A$7:$D$12674,4,0)</f>
        <v>21.72</v>
      </c>
    </row>
    <row r="753" spans="1:8" ht="18" customHeight="1">
      <c r="A753" s="51"/>
      <c r="B753" s="51"/>
      <c r="C753" s="51"/>
      <c r="D753" s="51"/>
      <c r="E753" s="103" t="s">
        <v>1858</v>
      </c>
      <c r="F753" s="103"/>
      <c r="G753" s="52">
        <f>SUM(G751:G752)</f>
        <v>20.39</v>
      </c>
      <c r="H753" s="40" t="e">
        <f>VLOOKUP(A753,'[1]SINAPI ES'!$A$7:$D$12674,4,0)</f>
        <v>#N/A</v>
      </c>
    </row>
    <row r="754" spans="1:8" ht="15" customHeight="1">
      <c r="A754" s="102" t="s">
        <v>10</v>
      </c>
      <c r="B754" s="102"/>
      <c r="C754" s="46" t="s">
        <v>1839</v>
      </c>
      <c r="D754" s="46" t="s">
        <v>1840</v>
      </c>
      <c r="E754" s="46" t="s">
        <v>1841</v>
      </c>
      <c r="F754" s="46" t="s">
        <v>1842</v>
      </c>
      <c r="G754" s="46" t="s">
        <v>1843</v>
      </c>
      <c r="H754" s="40" t="e">
        <f>VLOOKUP(A754,'[1]SINAPI ES'!$A$7:$D$12674,4,0)</f>
        <v>#N/A</v>
      </c>
    </row>
    <row r="755" spans="1:8" ht="38.1" customHeight="1">
      <c r="A755" s="47">
        <v>87292</v>
      </c>
      <c r="B755" s="48" t="s">
        <v>1999</v>
      </c>
      <c r="C755" s="47" t="s">
        <v>12</v>
      </c>
      <c r="D755" s="47" t="s">
        <v>51</v>
      </c>
      <c r="E755" s="49">
        <v>2.93E-2</v>
      </c>
      <c r="F755" s="50">
        <f t="shared" ref="F755" si="205">H755</f>
        <v>551.62</v>
      </c>
      <c r="G755" s="50">
        <f>ROUND(F755*E755,2)</f>
        <v>16.16</v>
      </c>
      <c r="H755" s="40">
        <f>VLOOKUP(A755,'[1]SINAPI ES'!$A$7:$D$12674,4,0)</f>
        <v>551.62</v>
      </c>
    </row>
    <row r="756" spans="1:8" ht="15" customHeight="1">
      <c r="A756" s="51"/>
      <c r="B756" s="51"/>
      <c r="C756" s="51"/>
      <c r="D756" s="51"/>
      <c r="E756" s="103" t="s">
        <v>1860</v>
      </c>
      <c r="F756" s="103"/>
      <c r="G756" s="52">
        <f>G755</f>
        <v>16.16</v>
      </c>
      <c r="H756" s="40" t="e">
        <f>VLOOKUP(A756,'[1]SINAPI ES'!$A$7:$D$12674,4,0)</f>
        <v>#N/A</v>
      </c>
    </row>
    <row r="757" spans="1:8" ht="15" customHeight="1">
      <c r="A757" s="51"/>
      <c r="B757" s="51"/>
      <c r="C757" s="51"/>
      <c r="D757" s="51"/>
      <c r="E757" s="104" t="s">
        <v>1861</v>
      </c>
      <c r="F757" s="104"/>
      <c r="G757" s="53">
        <f>G756+G753+G749</f>
        <v>39.43</v>
      </c>
      <c r="H757" s="40" t="e">
        <f>VLOOKUP(A757,'[1]SINAPI ES'!$A$7:$D$12674,4,0)</f>
        <v>#N/A</v>
      </c>
    </row>
    <row r="758" spans="1:8" ht="9.9499999999999993" customHeight="1">
      <c r="A758" s="51"/>
      <c r="B758" s="51"/>
      <c r="C758" s="105"/>
      <c r="D758" s="105"/>
      <c r="E758" s="51"/>
      <c r="F758" s="51"/>
      <c r="G758" s="51"/>
      <c r="H758" s="40" t="e">
        <f>VLOOKUP(A758,'[1]SINAPI ES'!$A$7:$D$12674,4,0)</f>
        <v>#N/A</v>
      </c>
    </row>
    <row r="759" spans="1:8" ht="20.100000000000001" customHeight="1">
      <c r="A759" s="116" t="s">
        <v>2001</v>
      </c>
      <c r="B759" s="116"/>
      <c r="C759" s="116"/>
      <c r="D759" s="116"/>
      <c r="E759" s="116"/>
      <c r="F759" s="116"/>
      <c r="G759" s="116"/>
      <c r="H759" s="40" t="e">
        <f>VLOOKUP(A759,'[1]SINAPI ES'!$A$7:$D$12674,4,0)</f>
        <v>#N/A</v>
      </c>
    </row>
    <row r="760" spans="1:8" ht="15" customHeight="1">
      <c r="A760" s="102" t="s">
        <v>1838</v>
      </c>
      <c r="B760" s="102"/>
      <c r="C760" s="46" t="s">
        <v>1839</v>
      </c>
      <c r="D760" s="46" t="s">
        <v>1840</v>
      </c>
      <c r="E760" s="46" t="s">
        <v>1841</v>
      </c>
      <c r="F760" s="46" t="s">
        <v>1842</v>
      </c>
      <c r="G760" s="46" t="s">
        <v>1843</v>
      </c>
      <c r="H760" s="40" t="e">
        <f>VLOOKUP(A760,'[1]SINAPI ES'!$A$7:$D$12674,4,0)</f>
        <v>#N/A</v>
      </c>
    </row>
    <row r="761" spans="1:8" ht="21" customHeight="1">
      <c r="A761" s="47">
        <v>37411</v>
      </c>
      <c r="B761" s="48" t="s">
        <v>1998</v>
      </c>
      <c r="C761" s="47" t="s">
        <v>12</v>
      </c>
      <c r="D761" s="47" t="s">
        <v>15</v>
      </c>
      <c r="E761" s="49">
        <v>0.15809999999999999</v>
      </c>
      <c r="F761" s="50">
        <f t="shared" ref="F761" si="206">H761</f>
        <v>18.21</v>
      </c>
      <c r="G761" s="50">
        <f>ROUND(F761*E761,2)</f>
        <v>2.88</v>
      </c>
      <c r="H761" s="40">
        <f>VLOOKUP(A761,'[1]SINAPI ES'!$A$7:$D$12674,4,0)</f>
        <v>18.21</v>
      </c>
    </row>
    <row r="762" spans="1:8" ht="15" customHeight="1">
      <c r="A762" s="51"/>
      <c r="B762" s="51"/>
      <c r="C762" s="51"/>
      <c r="D762" s="51"/>
      <c r="E762" s="103" t="s">
        <v>1851</v>
      </c>
      <c r="F762" s="103"/>
      <c r="G762" s="52">
        <f>G761</f>
        <v>2.88</v>
      </c>
      <c r="H762" s="40" t="e">
        <f>VLOOKUP(A762,'[1]SINAPI ES'!$A$7:$D$12674,4,0)</f>
        <v>#N/A</v>
      </c>
    </row>
    <row r="763" spans="1:8" ht="15" customHeight="1">
      <c r="A763" s="102" t="s">
        <v>1852</v>
      </c>
      <c r="B763" s="102"/>
      <c r="C763" s="46" t="s">
        <v>1839</v>
      </c>
      <c r="D763" s="46" t="s">
        <v>1840</v>
      </c>
      <c r="E763" s="46" t="s">
        <v>1841</v>
      </c>
      <c r="F763" s="46" t="s">
        <v>1842</v>
      </c>
      <c r="G763" s="46" t="s">
        <v>1843</v>
      </c>
      <c r="H763" s="40" t="e">
        <f>VLOOKUP(A763,'[1]SINAPI ES'!$A$7:$D$12674,4,0)</f>
        <v>#N/A</v>
      </c>
    </row>
    <row r="764" spans="1:8" ht="15" customHeight="1">
      <c r="A764" s="47">
        <v>88309</v>
      </c>
      <c r="B764" s="48" t="s">
        <v>1899</v>
      </c>
      <c r="C764" s="47" t="s">
        <v>12</v>
      </c>
      <c r="D764" s="47" t="s">
        <v>1854</v>
      </c>
      <c r="E764" s="49">
        <v>0.40899999999999997</v>
      </c>
      <c r="F764" s="50">
        <f t="shared" ref="F764:F765" si="207">H764</f>
        <v>28.13</v>
      </c>
      <c r="G764" s="50">
        <f>ROUND(F764*E764,2)</f>
        <v>11.51</v>
      </c>
      <c r="H764" s="40">
        <f>VLOOKUP(A764,'[1]SINAPI ES'!$A$7:$D$12674,4,0)</f>
        <v>28.13</v>
      </c>
    </row>
    <row r="765" spans="1:8" ht="15" customHeight="1">
      <c r="A765" s="47">
        <v>88316</v>
      </c>
      <c r="B765" s="48" t="s">
        <v>1867</v>
      </c>
      <c r="C765" s="47" t="s">
        <v>12</v>
      </c>
      <c r="D765" s="47" t="s">
        <v>1854</v>
      </c>
      <c r="E765" s="49">
        <v>0.40899999999999997</v>
      </c>
      <c r="F765" s="50">
        <f t="shared" si="207"/>
        <v>21.72</v>
      </c>
      <c r="G765" s="50">
        <f>ROUND(F765*E765,2)</f>
        <v>8.8800000000000008</v>
      </c>
      <c r="H765" s="40">
        <f>VLOOKUP(A765,'[1]SINAPI ES'!$A$7:$D$12674,4,0)</f>
        <v>21.72</v>
      </c>
    </row>
    <row r="766" spans="1:8" ht="18" customHeight="1">
      <c r="A766" s="51"/>
      <c r="B766" s="51"/>
      <c r="C766" s="51"/>
      <c r="D766" s="51"/>
      <c r="E766" s="103" t="s">
        <v>1858</v>
      </c>
      <c r="F766" s="103"/>
      <c r="G766" s="52">
        <f>SUM(G764:G765)</f>
        <v>20.39</v>
      </c>
      <c r="H766" s="40" t="e">
        <f>VLOOKUP(A766,'[1]SINAPI ES'!$A$7:$D$12674,4,0)</f>
        <v>#N/A</v>
      </c>
    </row>
    <row r="767" spans="1:8" ht="15" customHeight="1">
      <c r="A767" s="102" t="s">
        <v>10</v>
      </c>
      <c r="B767" s="102"/>
      <c r="C767" s="46" t="s">
        <v>1839</v>
      </c>
      <c r="D767" s="46" t="s">
        <v>1840</v>
      </c>
      <c r="E767" s="46" t="s">
        <v>1841</v>
      </c>
      <c r="F767" s="46" t="s">
        <v>1842</v>
      </c>
      <c r="G767" s="46" t="s">
        <v>1843</v>
      </c>
      <c r="H767" s="40" t="e">
        <f>VLOOKUP(A767,'[1]SINAPI ES'!$A$7:$D$12674,4,0)</f>
        <v>#N/A</v>
      </c>
    </row>
    <row r="768" spans="1:8" ht="38.1" customHeight="1">
      <c r="A768" s="47">
        <v>87292</v>
      </c>
      <c r="B768" s="48" t="s">
        <v>1999</v>
      </c>
      <c r="C768" s="47" t="s">
        <v>12</v>
      </c>
      <c r="D768" s="47" t="s">
        <v>51</v>
      </c>
      <c r="E768" s="49">
        <v>2.93E-2</v>
      </c>
      <c r="F768" s="50">
        <f t="shared" ref="F768" si="208">H768</f>
        <v>551.62</v>
      </c>
      <c r="G768" s="50">
        <f>ROUND(F768*E768,2)</f>
        <v>16.16</v>
      </c>
      <c r="H768" s="40">
        <f>VLOOKUP(A768,'[1]SINAPI ES'!$A$7:$D$12674,4,0)</f>
        <v>551.62</v>
      </c>
    </row>
    <row r="769" spans="1:8" ht="15" customHeight="1">
      <c r="A769" s="51"/>
      <c r="B769" s="51"/>
      <c r="C769" s="51"/>
      <c r="D769" s="51"/>
      <c r="E769" s="103" t="s">
        <v>1860</v>
      </c>
      <c r="F769" s="103"/>
      <c r="G769" s="52">
        <f>G768</f>
        <v>16.16</v>
      </c>
      <c r="H769" s="40" t="e">
        <f>VLOOKUP(A769,'[1]SINAPI ES'!$A$7:$D$12674,4,0)</f>
        <v>#N/A</v>
      </c>
    </row>
    <row r="770" spans="1:8" ht="15" customHeight="1">
      <c r="A770" s="51"/>
      <c r="B770" s="51"/>
      <c r="C770" s="51"/>
      <c r="D770" s="51"/>
      <c r="E770" s="104" t="s">
        <v>1861</v>
      </c>
      <c r="F770" s="104"/>
      <c r="G770" s="53">
        <f>G769+G766+G762</f>
        <v>39.43</v>
      </c>
      <c r="H770" s="40" t="e">
        <f>VLOOKUP(A770,'[1]SINAPI ES'!$A$7:$D$12674,4,0)</f>
        <v>#N/A</v>
      </c>
    </row>
    <row r="771" spans="1:8" ht="9.9499999999999993" customHeight="1">
      <c r="A771" s="51"/>
      <c r="B771" s="51"/>
      <c r="C771" s="105"/>
      <c r="D771" s="105"/>
      <c r="E771" s="51"/>
      <c r="F771" s="51"/>
      <c r="G771" s="51"/>
      <c r="H771" s="40" t="e">
        <f>VLOOKUP(A771,'[1]SINAPI ES'!$A$7:$D$12674,4,0)</f>
        <v>#N/A</v>
      </c>
    </row>
    <row r="772" spans="1:8" ht="20.100000000000001" customHeight="1">
      <c r="A772" s="116" t="s">
        <v>2002</v>
      </c>
      <c r="B772" s="116"/>
      <c r="C772" s="116"/>
      <c r="D772" s="116"/>
      <c r="E772" s="116"/>
      <c r="F772" s="116"/>
      <c r="G772" s="116"/>
      <c r="H772" s="40" t="e">
        <f>VLOOKUP(A772,'[1]SINAPI ES'!$A$7:$D$12674,4,0)</f>
        <v>#N/A</v>
      </c>
    </row>
    <row r="773" spans="1:8" ht="15" customHeight="1">
      <c r="A773" s="102" t="s">
        <v>1838</v>
      </c>
      <c r="B773" s="102"/>
      <c r="C773" s="46" t="s">
        <v>1839</v>
      </c>
      <c r="D773" s="46" t="s">
        <v>1840</v>
      </c>
      <c r="E773" s="46" t="s">
        <v>1841</v>
      </c>
      <c r="F773" s="46" t="s">
        <v>1842</v>
      </c>
      <c r="G773" s="46" t="s">
        <v>1843</v>
      </c>
      <c r="H773" s="40" t="e">
        <f>VLOOKUP(A773,'[1]SINAPI ES'!$A$7:$D$12674,4,0)</f>
        <v>#N/A</v>
      </c>
    </row>
    <row r="774" spans="1:8" ht="15" customHeight="1">
      <c r="A774" s="47">
        <v>1381</v>
      </c>
      <c r="B774" s="48" t="s">
        <v>2003</v>
      </c>
      <c r="C774" s="47" t="s">
        <v>12</v>
      </c>
      <c r="D774" s="47" t="s">
        <v>80</v>
      </c>
      <c r="E774" s="49">
        <v>4.91</v>
      </c>
      <c r="F774" s="50">
        <f t="shared" ref="F774:F776" si="209">H774</f>
        <v>0.73</v>
      </c>
      <c r="G774" s="50">
        <f>ROUND(F774*E774,2)</f>
        <v>3.58</v>
      </c>
      <c r="H774" s="40">
        <f>VLOOKUP(A774,'[1]SINAPI ES'!$A$7:$D$12674,4,0)</f>
        <v>0.73</v>
      </c>
    </row>
    <row r="775" spans="1:8" ht="15" customHeight="1">
      <c r="A775" s="47">
        <v>34357</v>
      </c>
      <c r="B775" s="48" t="s">
        <v>2004</v>
      </c>
      <c r="C775" s="47" t="s">
        <v>12</v>
      </c>
      <c r="D775" s="47" t="s">
        <v>80</v>
      </c>
      <c r="E775" s="49">
        <v>0.42199999999999999</v>
      </c>
      <c r="F775" s="50">
        <f t="shared" si="209"/>
        <v>4.28</v>
      </c>
      <c r="G775" s="50">
        <f t="shared" ref="G775:G776" si="210">ROUND(F775*E775,2)</f>
        <v>1.81</v>
      </c>
      <c r="H775" s="40">
        <f>VLOOKUP(A775,'[1]SINAPI ES'!$A$7:$D$12674,4,0)</f>
        <v>4.28</v>
      </c>
    </row>
    <row r="776" spans="1:8" ht="21" customHeight="1">
      <c r="A776" s="47">
        <v>536</v>
      </c>
      <c r="B776" s="48" t="s">
        <v>2005</v>
      </c>
      <c r="C776" s="47" t="s">
        <v>12</v>
      </c>
      <c r="D776" s="47" t="s">
        <v>15</v>
      </c>
      <c r="E776" s="49">
        <v>1.0552999999999999</v>
      </c>
      <c r="F776" s="50">
        <f t="shared" si="209"/>
        <v>25.23</v>
      </c>
      <c r="G776" s="50">
        <f t="shared" si="210"/>
        <v>26.63</v>
      </c>
      <c r="H776" s="40">
        <f>VLOOKUP(A776,'[1]SINAPI ES'!$A$7:$D$12674,4,0)</f>
        <v>25.23</v>
      </c>
    </row>
    <row r="777" spans="1:8" ht="15" customHeight="1">
      <c r="A777" s="51"/>
      <c r="B777" s="51"/>
      <c r="C777" s="51"/>
      <c r="D777" s="51"/>
      <c r="E777" s="103" t="s">
        <v>1851</v>
      </c>
      <c r="F777" s="103"/>
      <c r="G777" s="52">
        <f>SUM(G774:G776)</f>
        <v>32.019999999999996</v>
      </c>
      <c r="H777" s="40" t="e">
        <f>VLOOKUP(A777,'[1]SINAPI ES'!$A$7:$D$12674,4,0)</f>
        <v>#N/A</v>
      </c>
    </row>
    <row r="778" spans="1:8" ht="15" customHeight="1">
      <c r="A778" s="102" t="s">
        <v>1852</v>
      </c>
      <c r="B778" s="102"/>
      <c r="C778" s="46" t="s">
        <v>1839</v>
      </c>
      <c r="D778" s="46" t="s">
        <v>1840</v>
      </c>
      <c r="E778" s="46" t="s">
        <v>1841</v>
      </c>
      <c r="F778" s="46" t="s">
        <v>1842</v>
      </c>
      <c r="G778" s="46" t="s">
        <v>1843</v>
      </c>
      <c r="H778" s="40" t="e">
        <f>VLOOKUP(A778,'[1]SINAPI ES'!$A$7:$D$12674,4,0)</f>
        <v>#N/A</v>
      </c>
    </row>
    <row r="779" spans="1:8" ht="21" customHeight="1">
      <c r="A779" s="47">
        <v>88256</v>
      </c>
      <c r="B779" s="48" t="s">
        <v>2006</v>
      </c>
      <c r="C779" s="47" t="s">
        <v>12</v>
      </c>
      <c r="D779" s="47" t="s">
        <v>1854</v>
      </c>
      <c r="E779" s="49">
        <v>0.53410000000000002</v>
      </c>
      <c r="F779" s="50">
        <v>27.99</v>
      </c>
      <c r="G779" s="50">
        <f t="shared" ref="G779" si="211">ROUND(F779*E779,2)</f>
        <v>14.95</v>
      </c>
      <c r="H779" s="40">
        <f>VLOOKUP(A779,'[1]SINAPI ES'!$A$7:$D$12674,4,0)</f>
        <v>27.99</v>
      </c>
    </row>
    <row r="780" spans="1:8" ht="15" customHeight="1">
      <c r="A780" s="47">
        <v>88316</v>
      </c>
      <c r="B780" s="48" t="s">
        <v>1867</v>
      </c>
      <c r="C780" s="47" t="s">
        <v>12</v>
      </c>
      <c r="D780" s="47" t="s">
        <v>1854</v>
      </c>
      <c r="E780" s="49">
        <v>0.26860000000000001</v>
      </c>
      <c r="F780" s="50">
        <v>21.72</v>
      </c>
      <c r="G780" s="50">
        <f>ROUND(F780*E780,2)</f>
        <v>5.83</v>
      </c>
      <c r="H780" s="40">
        <f>VLOOKUP(A780,'[1]SINAPI ES'!$A$7:$D$12674,4,0)</f>
        <v>21.72</v>
      </c>
    </row>
    <row r="781" spans="1:8" ht="18" customHeight="1">
      <c r="A781" s="51"/>
      <c r="B781" s="51"/>
      <c r="C781" s="51"/>
      <c r="D781" s="51"/>
      <c r="E781" s="103" t="s">
        <v>1858</v>
      </c>
      <c r="F781" s="103"/>
      <c r="G781" s="52">
        <f>SUM(G779:G780)</f>
        <v>20.78</v>
      </c>
      <c r="H781" s="40" t="e">
        <f>VLOOKUP(A781,'[1]SINAPI ES'!$A$7:$D$12674,4,0)</f>
        <v>#N/A</v>
      </c>
    </row>
    <row r="782" spans="1:8" ht="15" customHeight="1">
      <c r="A782" s="51"/>
      <c r="B782" s="51"/>
      <c r="C782" s="51"/>
      <c r="D782" s="51"/>
      <c r="E782" s="104" t="s">
        <v>1861</v>
      </c>
      <c r="F782" s="104"/>
      <c r="G782" s="53">
        <f>G781+G777</f>
        <v>52.8</v>
      </c>
      <c r="H782" s="40" t="e">
        <f>VLOOKUP(A782,'[1]SINAPI ES'!$A$7:$D$12674,4,0)</f>
        <v>#N/A</v>
      </c>
    </row>
    <row r="783" spans="1:8" ht="9.9499999999999993" customHeight="1">
      <c r="A783" s="51"/>
      <c r="B783" s="51"/>
      <c r="C783" s="105"/>
      <c r="D783" s="105"/>
      <c r="E783" s="51"/>
      <c r="F783" s="51"/>
      <c r="G783" s="51"/>
      <c r="H783" s="40" t="e">
        <f>VLOOKUP(A783,'[1]SINAPI ES'!$A$7:$D$12674,4,0)</f>
        <v>#N/A</v>
      </c>
    </row>
    <row r="784" spans="1:8" ht="20.100000000000001" customHeight="1">
      <c r="A784" s="110" t="s">
        <v>2007</v>
      </c>
      <c r="B784" s="110"/>
      <c r="C784" s="110"/>
      <c r="D784" s="110"/>
      <c r="E784" s="110"/>
      <c r="F784" s="110"/>
      <c r="G784" s="110"/>
      <c r="H784" s="40" t="e">
        <f>VLOOKUP(A784,'[1]SINAPI ES'!$A$7:$D$12674,4,0)</f>
        <v>#N/A</v>
      </c>
    </row>
    <row r="785" spans="1:14" ht="15" customHeight="1">
      <c r="A785" s="102" t="s">
        <v>1838</v>
      </c>
      <c r="B785" s="102"/>
      <c r="C785" s="46" t="s">
        <v>1839</v>
      </c>
      <c r="D785" s="46" t="s">
        <v>1840</v>
      </c>
      <c r="E785" s="46" t="s">
        <v>1841</v>
      </c>
      <c r="F785" s="46" t="s">
        <v>1842</v>
      </c>
      <c r="G785" s="46" t="s">
        <v>1843</v>
      </c>
      <c r="H785" s="40" t="e">
        <f>VLOOKUP(A785,'[1]SINAPI ES'!$A$7:$D$12674,4,0)</f>
        <v>#N/A</v>
      </c>
    </row>
    <row r="786" spans="1:14" ht="15" customHeight="1">
      <c r="A786" s="47">
        <v>1381</v>
      </c>
      <c r="B786" s="48" t="s">
        <v>2003</v>
      </c>
      <c r="C786" s="47" t="s">
        <v>12</v>
      </c>
      <c r="D786" s="47" t="s">
        <v>80</v>
      </c>
      <c r="E786" s="49">
        <v>4.91</v>
      </c>
      <c r="F786" s="50">
        <f>H786</f>
        <v>0.73</v>
      </c>
      <c r="G786" s="50">
        <f>ROUND(F786*E786,2)</f>
        <v>3.58</v>
      </c>
      <c r="H786" s="40">
        <f>VLOOKUP(A786,'[1]SINAPI ES'!$A$7:$D$12674,4,0)</f>
        <v>0.73</v>
      </c>
    </row>
    <row r="787" spans="1:14" ht="15" customHeight="1">
      <c r="A787" s="47">
        <v>34357</v>
      </c>
      <c r="B787" s="48" t="s">
        <v>2004</v>
      </c>
      <c r="C787" s="47" t="s">
        <v>12</v>
      </c>
      <c r="D787" s="47" t="s">
        <v>80</v>
      </c>
      <c r="E787" s="49">
        <v>0.42199999999999999</v>
      </c>
      <c r="F787" s="50">
        <f>H787</f>
        <v>4.28</v>
      </c>
      <c r="G787" s="50">
        <f t="shared" ref="G787:G788" si="212">ROUND(F787*E787,2)</f>
        <v>1.81</v>
      </c>
      <c r="H787" s="40">
        <f>VLOOKUP(A787,'[1]SINAPI ES'!$A$7:$D$12674,4,0)</f>
        <v>4.28</v>
      </c>
    </row>
    <row r="788" spans="1:14" ht="21" customHeight="1">
      <c r="A788" s="47">
        <v>536</v>
      </c>
      <c r="B788" s="48" t="s">
        <v>2005</v>
      </c>
      <c r="C788" s="47" t="s">
        <v>12</v>
      </c>
      <c r="D788" s="47" t="s">
        <v>15</v>
      </c>
      <c r="E788" s="49">
        <v>1.0552999999999999</v>
      </c>
      <c r="F788" s="50">
        <f>H788</f>
        <v>25.23</v>
      </c>
      <c r="G788" s="50">
        <f t="shared" si="212"/>
        <v>26.63</v>
      </c>
      <c r="H788" s="40">
        <f>VLOOKUP(A788,'[1]SINAPI ES'!$A$7:$D$12674,4,0)</f>
        <v>25.23</v>
      </c>
      <c r="I788" s="134"/>
      <c r="J788" s="134"/>
      <c r="K788" s="134"/>
      <c r="L788" s="134"/>
      <c r="M788" s="134"/>
      <c r="N788" s="134"/>
    </row>
    <row r="789" spans="1:14" ht="15" customHeight="1">
      <c r="A789" s="51"/>
      <c r="B789" s="51"/>
      <c r="C789" s="51"/>
      <c r="D789" s="51"/>
      <c r="E789" s="103" t="s">
        <v>1851</v>
      </c>
      <c r="F789" s="103"/>
      <c r="G789" s="52">
        <f>SUM(G786:G788)</f>
        <v>32.019999999999996</v>
      </c>
      <c r="H789" s="40" t="e">
        <f>VLOOKUP(A789,'[1]SINAPI ES'!$A$7:$D$12674,4,0)</f>
        <v>#N/A</v>
      </c>
      <c r="I789" s="134"/>
      <c r="J789" s="134"/>
      <c r="K789" s="134"/>
      <c r="L789" s="134"/>
      <c r="M789" s="134"/>
      <c r="N789" s="134"/>
    </row>
    <row r="790" spans="1:14" ht="15" customHeight="1">
      <c r="A790" s="102" t="s">
        <v>1852</v>
      </c>
      <c r="B790" s="102"/>
      <c r="C790" s="46" t="s">
        <v>1839</v>
      </c>
      <c r="D790" s="46" t="s">
        <v>1840</v>
      </c>
      <c r="E790" s="46" t="s">
        <v>1841</v>
      </c>
      <c r="F790" s="46" t="s">
        <v>1842</v>
      </c>
      <c r="G790" s="46" t="s">
        <v>1843</v>
      </c>
      <c r="H790" s="40" t="e">
        <f>VLOOKUP(A790,'[1]SINAPI ES'!$A$7:$D$12674,4,0)</f>
        <v>#N/A</v>
      </c>
      <c r="I790" s="134"/>
      <c r="J790" s="134"/>
      <c r="K790" s="134"/>
      <c r="L790" s="134"/>
      <c r="M790" s="134"/>
      <c r="N790" s="134"/>
    </row>
    <row r="791" spans="1:14" ht="21" customHeight="1">
      <c r="A791" s="47">
        <v>88256</v>
      </c>
      <c r="B791" s="48" t="s">
        <v>2006</v>
      </c>
      <c r="C791" s="47" t="s">
        <v>12</v>
      </c>
      <c r="D791" s="47" t="s">
        <v>1854</v>
      </c>
      <c r="E791" s="49">
        <v>0.53410000000000002</v>
      </c>
      <c r="F791" s="50">
        <f>H791</f>
        <v>27.99</v>
      </c>
      <c r="G791" s="50">
        <f t="shared" ref="G791" si="213">ROUND(F791*E791,2)</f>
        <v>14.95</v>
      </c>
      <c r="H791" s="40">
        <f>VLOOKUP(A791,'[1]SINAPI ES'!$A$7:$D$12674,4,0)</f>
        <v>27.99</v>
      </c>
      <c r="I791" s="134"/>
      <c r="J791" s="134"/>
      <c r="K791" s="134"/>
      <c r="L791" s="134"/>
      <c r="M791" s="134"/>
      <c r="N791" s="134"/>
    </row>
    <row r="792" spans="1:14" ht="15" customHeight="1">
      <c r="A792" s="47">
        <v>88316</v>
      </c>
      <c r="B792" s="48" t="s">
        <v>1867</v>
      </c>
      <c r="C792" s="47" t="s">
        <v>12</v>
      </c>
      <c r="D792" s="47" t="s">
        <v>1854</v>
      </c>
      <c r="E792" s="49">
        <v>0.26860000000000001</v>
      </c>
      <c r="F792" s="50">
        <f>H792</f>
        <v>21.72</v>
      </c>
      <c r="G792" s="50">
        <f>ROUND(F792*E792,2)</f>
        <v>5.83</v>
      </c>
      <c r="H792" s="40">
        <f>VLOOKUP(A792,'[1]SINAPI ES'!$A$7:$D$12674,4,0)</f>
        <v>21.72</v>
      </c>
      <c r="I792" s="134"/>
      <c r="J792" s="134"/>
      <c r="K792" s="134"/>
      <c r="L792" s="134"/>
      <c r="M792" s="134"/>
      <c r="N792" s="134"/>
    </row>
    <row r="793" spans="1:14" ht="18" customHeight="1">
      <c r="A793" s="51"/>
      <c r="B793" s="51"/>
      <c r="C793" s="51"/>
      <c r="D793" s="51"/>
      <c r="E793" s="103" t="s">
        <v>1858</v>
      </c>
      <c r="F793" s="103"/>
      <c r="G793" s="52">
        <f>SUM(G791:G792)</f>
        <v>20.78</v>
      </c>
      <c r="H793" s="40" t="e">
        <f>VLOOKUP(A793,'[1]SINAPI ES'!$A$7:$D$12674,4,0)</f>
        <v>#N/A</v>
      </c>
      <c r="I793" s="134"/>
      <c r="J793" s="134"/>
      <c r="K793" s="134"/>
      <c r="L793" s="134"/>
      <c r="M793" s="134"/>
      <c r="N793" s="134"/>
    </row>
    <row r="794" spans="1:14" ht="15" customHeight="1">
      <c r="A794" s="51"/>
      <c r="B794" s="51"/>
      <c r="C794" s="51"/>
      <c r="D794" s="51"/>
      <c r="E794" s="104" t="s">
        <v>1861</v>
      </c>
      <c r="F794" s="104"/>
      <c r="G794" s="53">
        <f>G793+G789</f>
        <v>52.8</v>
      </c>
      <c r="H794" s="40" t="e">
        <f>VLOOKUP(A794,'[1]SINAPI ES'!$A$7:$D$12674,4,0)</f>
        <v>#N/A</v>
      </c>
    </row>
    <row r="795" spans="1:14" ht="9.9499999999999993" customHeight="1">
      <c r="A795" s="51"/>
      <c r="B795" s="51"/>
      <c r="C795" s="105"/>
      <c r="D795" s="105"/>
      <c r="E795" s="51"/>
      <c r="F795" s="51"/>
      <c r="G795" s="51"/>
      <c r="H795" s="40" t="e">
        <f>VLOOKUP(A795,'[1]SINAPI ES'!$A$7:$D$12674,4,0)</f>
        <v>#N/A</v>
      </c>
    </row>
    <row r="796" spans="1:14" ht="20.100000000000001" customHeight="1">
      <c r="A796" s="116" t="s">
        <v>2008</v>
      </c>
      <c r="B796" s="116"/>
      <c r="C796" s="116"/>
      <c r="D796" s="116"/>
      <c r="E796" s="116"/>
      <c r="F796" s="116"/>
      <c r="G796" s="116"/>
      <c r="H796" s="40" t="e">
        <f>VLOOKUP(A796,'[1]SINAPI ES'!$A$7:$D$12674,4,0)</f>
        <v>#N/A</v>
      </c>
    </row>
    <row r="797" spans="1:14" ht="15" customHeight="1">
      <c r="A797" s="102" t="s">
        <v>1838</v>
      </c>
      <c r="B797" s="102"/>
      <c r="C797" s="46" t="s">
        <v>1839</v>
      </c>
      <c r="D797" s="46" t="s">
        <v>1840</v>
      </c>
      <c r="E797" s="46" t="s">
        <v>1841</v>
      </c>
      <c r="F797" s="46" t="s">
        <v>1842</v>
      </c>
      <c r="G797" s="46" t="s">
        <v>1843</v>
      </c>
      <c r="H797" s="40" t="e">
        <f>VLOOKUP(A797,'[1]SINAPI ES'!$A$7:$D$12674,4,0)</f>
        <v>#N/A</v>
      </c>
    </row>
    <row r="798" spans="1:14" ht="15" customHeight="1">
      <c r="A798" s="47">
        <v>1381</v>
      </c>
      <c r="B798" s="48" t="s">
        <v>2003</v>
      </c>
      <c r="C798" s="47" t="s">
        <v>12</v>
      </c>
      <c r="D798" s="47" t="s">
        <v>80</v>
      </c>
      <c r="E798" s="49">
        <v>4.91</v>
      </c>
      <c r="F798" s="50">
        <f>H798</f>
        <v>0.73</v>
      </c>
      <c r="G798" s="50">
        <f>ROUND(F798*E798,2)</f>
        <v>3.58</v>
      </c>
      <c r="H798" s="40">
        <f>VLOOKUP(A798,'[1]SINAPI ES'!$A$7:$D$12674,4,0)</f>
        <v>0.73</v>
      </c>
    </row>
    <row r="799" spans="1:14" ht="15" customHeight="1">
      <c r="A799" s="47">
        <v>34357</v>
      </c>
      <c r="B799" s="48" t="s">
        <v>2004</v>
      </c>
      <c r="C799" s="47" t="s">
        <v>12</v>
      </c>
      <c r="D799" s="47" t="s">
        <v>80</v>
      </c>
      <c r="E799" s="49">
        <v>0.42199999999999999</v>
      </c>
      <c r="F799" s="50">
        <f>H799</f>
        <v>4.28</v>
      </c>
      <c r="G799" s="50">
        <f t="shared" ref="G799:G800" si="214">ROUND(F799*E799,2)</f>
        <v>1.81</v>
      </c>
      <c r="H799" s="40">
        <f>VLOOKUP(A799,'[1]SINAPI ES'!$A$7:$D$12674,4,0)</f>
        <v>4.28</v>
      </c>
    </row>
    <row r="800" spans="1:14" ht="21" customHeight="1">
      <c r="A800" s="47">
        <v>536</v>
      </c>
      <c r="B800" s="48" t="s">
        <v>2005</v>
      </c>
      <c r="C800" s="47" t="s">
        <v>12</v>
      </c>
      <c r="D800" s="47" t="s">
        <v>15</v>
      </c>
      <c r="E800" s="49">
        <v>1.0552999999999999</v>
      </c>
      <c r="F800" s="50">
        <f>H800</f>
        <v>25.23</v>
      </c>
      <c r="G800" s="50">
        <f t="shared" si="214"/>
        <v>26.63</v>
      </c>
      <c r="H800" s="40">
        <f>VLOOKUP(A800,'[1]SINAPI ES'!$A$7:$D$12674,4,0)</f>
        <v>25.23</v>
      </c>
    </row>
    <row r="801" spans="1:8" ht="15" customHeight="1">
      <c r="A801" s="51"/>
      <c r="B801" s="51"/>
      <c r="C801" s="51"/>
      <c r="D801" s="51"/>
      <c r="E801" s="103" t="s">
        <v>1851</v>
      </c>
      <c r="F801" s="103"/>
      <c r="G801" s="52">
        <f>SUM(G798:G800)</f>
        <v>32.019999999999996</v>
      </c>
      <c r="H801" s="40" t="e">
        <f>VLOOKUP(A801,'[1]SINAPI ES'!$A$7:$D$12674,4,0)</f>
        <v>#N/A</v>
      </c>
    </row>
    <row r="802" spans="1:8" ht="15" customHeight="1">
      <c r="A802" s="102" t="s">
        <v>1852</v>
      </c>
      <c r="B802" s="102"/>
      <c r="C802" s="46" t="s">
        <v>1839</v>
      </c>
      <c r="D802" s="46" t="s">
        <v>1840</v>
      </c>
      <c r="E802" s="46" t="s">
        <v>1841</v>
      </c>
      <c r="F802" s="46" t="s">
        <v>1842</v>
      </c>
      <c r="G802" s="46" t="s">
        <v>1843</v>
      </c>
      <c r="H802" s="40" t="e">
        <f>VLOOKUP(A802,'[1]SINAPI ES'!$A$7:$D$12674,4,0)</f>
        <v>#N/A</v>
      </c>
    </row>
    <row r="803" spans="1:8" ht="21" customHeight="1">
      <c r="A803" s="47">
        <v>88256</v>
      </c>
      <c r="B803" s="48" t="s">
        <v>2006</v>
      </c>
      <c r="C803" s="47" t="s">
        <v>12</v>
      </c>
      <c r="D803" s="47" t="s">
        <v>1854</v>
      </c>
      <c r="E803" s="49">
        <v>0.53410000000000002</v>
      </c>
      <c r="F803" s="50">
        <f>H803</f>
        <v>27.99</v>
      </c>
      <c r="G803" s="50">
        <f t="shared" ref="G803" si="215">ROUND(F803*E803,2)</f>
        <v>14.95</v>
      </c>
      <c r="H803" s="60">
        <f>VLOOKUP(A803,'[1]SINAPI ES'!$A$7:$D$12674,4,0)</f>
        <v>27.99</v>
      </c>
    </row>
    <row r="804" spans="1:8" ht="15" customHeight="1">
      <c r="A804" s="47">
        <v>88316</v>
      </c>
      <c r="B804" s="48" t="s">
        <v>1867</v>
      </c>
      <c r="C804" s="47" t="s">
        <v>12</v>
      </c>
      <c r="D804" s="47" t="s">
        <v>1854</v>
      </c>
      <c r="E804" s="49">
        <v>0.26860000000000001</v>
      </c>
      <c r="F804" s="50">
        <f>H804</f>
        <v>21.72</v>
      </c>
      <c r="G804" s="50">
        <f>ROUND(F804*E804,2)</f>
        <v>5.83</v>
      </c>
      <c r="H804" s="60">
        <f>VLOOKUP(A804,'[1]SINAPI ES'!$A$7:$D$12674,4,0)</f>
        <v>21.72</v>
      </c>
    </row>
    <row r="805" spans="1:8" ht="18" customHeight="1">
      <c r="A805" s="51"/>
      <c r="B805" s="51"/>
      <c r="C805" s="51"/>
      <c r="D805" s="51"/>
      <c r="E805" s="103" t="s">
        <v>1858</v>
      </c>
      <c r="F805" s="103"/>
      <c r="G805" s="52">
        <f>SUM(G803:G804)</f>
        <v>20.78</v>
      </c>
      <c r="H805" s="60" t="e">
        <f>VLOOKUP(A805,'[1]SINAPI ES'!$A$7:$D$12674,4,0)</f>
        <v>#N/A</v>
      </c>
    </row>
    <row r="806" spans="1:8" ht="15" customHeight="1">
      <c r="A806" s="51"/>
      <c r="B806" s="51"/>
      <c r="C806" s="51"/>
      <c r="D806" s="51"/>
      <c r="E806" s="104" t="s">
        <v>1861</v>
      </c>
      <c r="F806" s="104"/>
      <c r="G806" s="53">
        <f>G805+G801</f>
        <v>52.8</v>
      </c>
      <c r="H806" s="60" t="e">
        <f>VLOOKUP(A806,'[1]SINAPI ES'!$A$7:$D$12674,4,0)</f>
        <v>#N/A</v>
      </c>
    </row>
    <row r="807" spans="1:8" ht="9.9499999999999993" customHeight="1">
      <c r="A807" s="51"/>
      <c r="B807" s="51"/>
      <c r="C807" s="105"/>
      <c r="D807" s="105"/>
      <c r="E807" s="51"/>
      <c r="F807" s="51"/>
      <c r="G807" s="51"/>
      <c r="H807" s="60" t="e">
        <f>VLOOKUP(A807,'[1]SINAPI ES'!$A$7:$D$12674,4,0)</f>
        <v>#N/A</v>
      </c>
    </row>
    <row r="808" spans="1:8" ht="20.100000000000001" customHeight="1">
      <c r="A808" s="116" t="s">
        <v>2009</v>
      </c>
      <c r="B808" s="116"/>
      <c r="C808" s="116"/>
      <c r="D808" s="116"/>
      <c r="E808" s="116"/>
      <c r="F808" s="116"/>
      <c r="G808" s="116"/>
      <c r="H808" s="60" t="e">
        <f>VLOOKUP(A808,'[1]SINAPI ES'!$A$7:$D$12674,4,0)</f>
        <v>#N/A</v>
      </c>
    </row>
    <row r="809" spans="1:8" ht="15" customHeight="1">
      <c r="A809" s="102" t="s">
        <v>1838</v>
      </c>
      <c r="B809" s="102"/>
      <c r="C809" s="46" t="s">
        <v>1839</v>
      </c>
      <c r="D809" s="46" t="s">
        <v>1840</v>
      </c>
      <c r="E809" s="46" t="s">
        <v>1841</v>
      </c>
      <c r="F809" s="46" t="s">
        <v>1842</v>
      </c>
      <c r="G809" s="46" t="s">
        <v>1843</v>
      </c>
      <c r="H809" s="60" t="e">
        <f>VLOOKUP(A809,'[1]SINAPI ES'!$A$7:$D$12674,4,0)</f>
        <v>#N/A</v>
      </c>
    </row>
    <row r="810" spans="1:8" ht="15" customHeight="1">
      <c r="A810" s="47">
        <v>1381</v>
      </c>
      <c r="B810" s="48" t="s">
        <v>2003</v>
      </c>
      <c r="C810" s="47" t="s">
        <v>12</v>
      </c>
      <c r="D810" s="47" t="s">
        <v>80</v>
      </c>
      <c r="E810" s="49">
        <v>4.91</v>
      </c>
      <c r="F810" s="50">
        <f>H810</f>
        <v>0.73</v>
      </c>
      <c r="G810" s="50">
        <f>ROUND(F810*E810,2)</f>
        <v>3.58</v>
      </c>
      <c r="H810" s="60">
        <f>VLOOKUP(A810,'[1]SINAPI ES'!$A$7:$D$12674,4,0)</f>
        <v>0.73</v>
      </c>
    </row>
    <row r="811" spans="1:8" ht="15" customHeight="1">
      <c r="A811" s="47">
        <v>34357</v>
      </c>
      <c r="B811" s="48" t="s">
        <v>2004</v>
      </c>
      <c r="C811" s="47" t="s">
        <v>12</v>
      </c>
      <c r="D811" s="47" t="s">
        <v>80</v>
      </c>
      <c r="E811" s="49">
        <v>0.42199999999999999</v>
      </c>
      <c r="F811" s="50">
        <f t="shared" ref="F811:F812" si="216">H811</f>
        <v>4.28</v>
      </c>
      <c r="G811" s="50">
        <f t="shared" ref="G811:G812" si="217">ROUND(F811*E811,2)</f>
        <v>1.81</v>
      </c>
      <c r="H811" s="60">
        <f>VLOOKUP(A811,'[1]SINAPI ES'!$A$7:$D$12674,4,0)</f>
        <v>4.28</v>
      </c>
    </row>
    <row r="812" spans="1:8" ht="21" customHeight="1">
      <c r="A812" s="47">
        <v>536</v>
      </c>
      <c r="B812" s="48" t="s">
        <v>2005</v>
      </c>
      <c r="C812" s="47" t="s">
        <v>12</v>
      </c>
      <c r="D812" s="47" t="s">
        <v>15</v>
      </c>
      <c r="E812" s="49">
        <v>1.0552999999999999</v>
      </c>
      <c r="F812" s="50">
        <f t="shared" si="216"/>
        <v>25.23</v>
      </c>
      <c r="G812" s="50">
        <f t="shared" si="217"/>
        <v>26.63</v>
      </c>
      <c r="H812" s="60">
        <f>VLOOKUP(A812,'[1]SINAPI ES'!$A$7:$D$12674,4,0)</f>
        <v>25.23</v>
      </c>
    </row>
    <row r="813" spans="1:8" ht="15" customHeight="1">
      <c r="A813" s="51"/>
      <c r="B813" s="51"/>
      <c r="C813" s="51"/>
      <c r="D813" s="51"/>
      <c r="E813" s="103" t="s">
        <v>1851</v>
      </c>
      <c r="F813" s="103"/>
      <c r="G813" s="52">
        <f>SUM(G810:G812)</f>
        <v>32.019999999999996</v>
      </c>
      <c r="H813" s="60" t="e">
        <f>VLOOKUP(A813,'[1]SINAPI ES'!$A$7:$D$12674,4,0)</f>
        <v>#N/A</v>
      </c>
    </row>
    <row r="814" spans="1:8" ht="15" customHeight="1">
      <c r="A814" s="102" t="s">
        <v>1852</v>
      </c>
      <c r="B814" s="102"/>
      <c r="C814" s="46" t="s">
        <v>1839</v>
      </c>
      <c r="D814" s="46" t="s">
        <v>1840</v>
      </c>
      <c r="E814" s="46" t="s">
        <v>1841</v>
      </c>
      <c r="F814" s="46" t="s">
        <v>1842</v>
      </c>
      <c r="G814" s="46" t="s">
        <v>1843</v>
      </c>
      <c r="H814" s="60" t="e">
        <f>VLOOKUP(A814,'[1]SINAPI ES'!$A$7:$D$12674,4,0)</f>
        <v>#N/A</v>
      </c>
    </row>
    <row r="815" spans="1:8" ht="21" customHeight="1">
      <c r="A815" s="47">
        <v>88256</v>
      </c>
      <c r="B815" s="48" t="s">
        <v>2006</v>
      </c>
      <c r="C815" s="47" t="s">
        <v>12</v>
      </c>
      <c r="D815" s="47" t="s">
        <v>1854</v>
      </c>
      <c r="E815" s="49">
        <v>0.53410000000000002</v>
      </c>
      <c r="F815" s="50">
        <f t="shared" ref="F815:F816" si="218">H815</f>
        <v>27.99</v>
      </c>
      <c r="G815" s="50">
        <f t="shared" ref="G815" si="219">ROUND(F815*E815,2)</f>
        <v>14.95</v>
      </c>
      <c r="H815" s="60">
        <f>VLOOKUP(A815,'[1]SINAPI ES'!$A$7:$D$12674,4,0)</f>
        <v>27.99</v>
      </c>
    </row>
    <row r="816" spans="1:8" ht="15" customHeight="1">
      <c r="A816" s="47">
        <v>88316</v>
      </c>
      <c r="B816" s="48" t="s">
        <v>1867</v>
      </c>
      <c r="C816" s="47" t="s">
        <v>12</v>
      </c>
      <c r="D816" s="47" t="s">
        <v>1854</v>
      </c>
      <c r="E816" s="49">
        <v>0.26860000000000001</v>
      </c>
      <c r="F816" s="50">
        <f t="shared" si="218"/>
        <v>21.72</v>
      </c>
      <c r="G816" s="50">
        <f>ROUND(F816*E816,2)</f>
        <v>5.83</v>
      </c>
      <c r="H816" s="60">
        <f>VLOOKUP(A816,'[1]SINAPI ES'!$A$7:$D$12674,4,0)</f>
        <v>21.72</v>
      </c>
    </row>
    <row r="817" spans="1:8" ht="18" customHeight="1">
      <c r="A817" s="51"/>
      <c r="B817" s="51"/>
      <c r="C817" s="51"/>
      <c r="D817" s="51"/>
      <c r="E817" s="103" t="s">
        <v>1858</v>
      </c>
      <c r="F817" s="103"/>
      <c r="G817" s="52">
        <f>SUM(G815:G816)</f>
        <v>20.78</v>
      </c>
      <c r="H817" s="60" t="e">
        <f>VLOOKUP(A817,'[1]SINAPI ES'!$A$7:$D$12674,4,0)</f>
        <v>#N/A</v>
      </c>
    </row>
    <row r="818" spans="1:8" ht="15" customHeight="1">
      <c r="A818" s="51"/>
      <c r="B818" s="51"/>
      <c r="C818" s="51"/>
      <c r="D818" s="51"/>
      <c r="E818" s="104" t="s">
        <v>1861</v>
      </c>
      <c r="F818" s="104"/>
      <c r="G818" s="53">
        <f>G817+G813</f>
        <v>52.8</v>
      </c>
      <c r="H818" s="60" t="e">
        <f>VLOOKUP(A818,'[1]SINAPI ES'!$A$7:$D$12674,4,0)</f>
        <v>#N/A</v>
      </c>
    </row>
    <row r="819" spans="1:8" ht="9.9499999999999993" customHeight="1">
      <c r="A819" s="51"/>
      <c r="B819" s="51"/>
      <c r="C819" s="105"/>
      <c r="D819" s="105"/>
      <c r="E819" s="51"/>
      <c r="F819" s="51"/>
      <c r="G819" s="51"/>
      <c r="H819" s="60" t="e">
        <f>VLOOKUP(A819,'[1]SINAPI ES'!$A$7:$D$12674,4,0)</f>
        <v>#N/A</v>
      </c>
    </row>
    <row r="820" spans="1:8" ht="20.100000000000001" customHeight="1">
      <c r="A820" s="116" t="s">
        <v>2010</v>
      </c>
      <c r="B820" s="116"/>
      <c r="C820" s="116"/>
      <c r="D820" s="116"/>
      <c r="E820" s="116"/>
      <c r="F820" s="116"/>
      <c r="G820" s="116"/>
      <c r="H820" s="60" t="e">
        <f>VLOOKUP(A820,'[1]SINAPI ES'!$A$7:$D$12674,4,0)</f>
        <v>#N/A</v>
      </c>
    </row>
    <row r="821" spans="1:8" ht="15" customHeight="1">
      <c r="A821" s="102" t="s">
        <v>1838</v>
      </c>
      <c r="B821" s="102"/>
      <c r="C821" s="46" t="s">
        <v>1839</v>
      </c>
      <c r="D821" s="46" t="s">
        <v>1840</v>
      </c>
      <c r="E821" s="46" t="s">
        <v>1841</v>
      </c>
      <c r="F821" s="46" t="s">
        <v>1842</v>
      </c>
      <c r="G821" s="46" t="s">
        <v>1843</v>
      </c>
      <c r="H821" s="60" t="e">
        <f>VLOOKUP(A821,'[1]SINAPI ES'!$A$7:$D$12674,4,0)</f>
        <v>#N/A</v>
      </c>
    </row>
    <row r="822" spans="1:8" ht="15" customHeight="1">
      <c r="A822" s="47">
        <v>44396</v>
      </c>
      <c r="B822" s="48" t="s">
        <v>2011</v>
      </c>
      <c r="C822" s="47" t="s">
        <v>12</v>
      </c>
      <c r="D822" s="47" t="s">
        <v>80</v>
      </c>
      <c r="E822" s="49">
        <v>4.0300000000000002E-2</v>
      </c>
      <c r="F822" s="50">
        <f t="shared" ref="F822:F823" si="220">H822</f>
        <v>50.23</v>
      </c>
      <c r="G822" s="50">
        <f>ROUND(F822*E822,2)</f>
        <v>2.02</v>
      </c>
      <c r="H822" s="60">
        <f>VLOOKUP(A822,'[1]SINAPI ES'!$A$7:$D$12674,4,0)</f>
        <v>50.23</v>
      </c>
    </row>
    <row r="823" spans="1:8" ht="21" customHeight="1">
      <c r="A823" s="47">
        <v>6186</v>
      </c>
      <c r="B823" s="48" t="s">
        <v>2012</v>
      </c>
      <c r="C823" s="47" t="s">
        <v>12</v>
      </c>
      <c r="D823" s="47" t="s">
        <v>31</v>
      </c>
      <c r="E823" s="49">
        <v>1.0349999999999999</v>
      </c>
      <c r="F823" s="50">
        <f t="shared" si="220"/>
        <v>13.88</v>
      </c>
      <c r="G823" s="50">
        <f>ROUND(F823*E823,2)</f>
        <v>14.37</v>
      </c>
      <c r="H823" s="60">
        <f>VLOOKUP(A823,'[1]SINAPI ES'!$A$7:$D$12674,4,0)</f>
        <v>13.88</v>
      </c>
    </row>
    <row r="824" spans="1:8" ht="15" customHeight="1">
      <c r="A824" s="51"/>
      <c r="B824" s="51"/>
      <c r="C824" s="51"/>
      <c r="D824" s="51"/>
      <c r="E824" s="103" t="s">
        <v>1851</v>
      </c>
      <c r="F824" s="103"/>
      <c r="G824" s="52">
        <f>SUM(G822:G823)</f>
        <v>16.39</v>
      </c>
      <c r="H824" s="60" t="e">
        <f>VLOOKUP(A824,'[1]SINAPI ES'!$A$7:$D$12674,4,0)</f>
        <v>#N/A</v>
      </c>
    </row>
    <row r="825" spans="1:8" ht="15" customHeight="1">
      <c r="A825" s="102" t="s">
        <v>1852</v>
      </c>
      <c r="B825" s="102"/>
      <c r="C825" s="46" t="s">
        <v>1839</v>
      </c>
      <c r="D825" s="46" t="s">
        <v>1840</v>
      </c>
      <c r="E825" s="46" t="s">
        <v>1841</v>
      </c>
      <c r="F825" s="46" t="s">
        <v>1842</v>
      </c>
      <c r="G825" s="46" t="s">
        <v>1843</v>
      </c>
      <c r="H825" s="60" t="e">
        <f>VLOOKUP(A825,'[1]SINAPI ES'!$A$7:$D$12674,4,0)</f>
        <v>#N/A</v>
      </c>
    </row>
    <row r="826" spans="1:8" ht="15" customHeight="1">
      <c r="A826" s="47">
        <v>88262</v>
      </c>
      <c r="B826" s="48" t="s">
        <v>1978</v>
      </c>
      <c r="C826" s="47" t="s">
        <v>12</v>
      </c>
      <c r="D826" s="47" t="s">
        <v>1854</v>
      </c>
      <c r="E826" s="49">
        <v>0.36349999999999999</v>
      </c>
      <c r="F826" s="50">
        <f t="shared" ref="F826:F827" si="221">H826</f>
        <v>29.31</v>
      </c>
      <c r="G826" s="50">
        <f>ROUND(F826*E826,2)</f>
        <v>10.65</v>
      </c>
      <c r="H826" s="60">
        <f>VLOOKUP(A826,'[1]SINAPI ES'!$A$7:$D$12674,4,0)</f>
        <v>29.31</v>
      </c>
    </row>
    <row r="827" spans="1:8" ht="15" customHeight="1">
      <c r="A827" s="47">
        <v>88316</v>
      </c>
      <c r="B827" s="48" t="s">
        <v>1867</v>
      </c>
      <c r="C827" s="47" t="s">
        <v>12</v>
      </c>
      <c r="D827" s="47" t="s">
        <v>1854</v>
      </c>
      <c r="E827" s="49">
        <v>0.15140000000000001</v>
      </c>
      <c r="F827" s="50">
        <f t="shared" si="221"/>
        <v>21.72</v>
      </c>
      <c r="G827" s="50">
        <f>ROUND(F827*E827,2)</f>
        <v>3.29</v>
      </c>
      <c r="H827" s="60">
        <f>VLOOKUP(A827,'[1]SINAPI ES'!$A$7:$D$12674,4,0)</f>
        <v>21.72</v>
      </c>
    </row>
    <row r="828" spans="1:8" ht="18" customHeight="1">
      <c r="A828" s="51"/>
      <c r="B828" s="51"/>
      <c r="C828" s="51"/>
      <c r="D828" s="51"/>
      <c r="E828" s="103" t="s">
        <v>1858</v>
      </c>
      <c r="F828" s="103"/>
      <c r="G828" s="52">
        <f>SUM(G826:G827)</f>
        <v>13.940000000000001</v>
      </c>
      <c r="H828" s="60" t="e">
        <f>VLOOKUP(A828,'[1]SINAPI ES'!$A$7:$D$12674,4,0)</f>
        <v>#N/A</v>
      </c>
    </row>
    <row r="829" spans="1:8" ht="15" customHeight="1">
      <c r="A829" s="51"/>
      <c r="B829" s="51"/>
      <c r="C829" s="51"/>
      <c r="D829" s="51"/>
      <c r="E829" s="104" t="s">
        <v>1861</v>
      </c>
      <c r="F829" s="104"/>
      <c r="G829" s="53">
        <f>G828+G824</f>
        <v>30.330000000000002</v>
      </c>
      <c r="H829" s="60" t="e">
        <f>VLOOKUP(A829,'[1]SINAPI ES'!$A$7:$D$12674,4,0)</f>
        <v>#N/A</v>
      </c>
    </row>
    <row r="830" spans="1:8" ht="9.9499999999999993" customHeight="1">
      <c r="A830" s="51"/>
      <c r="B830" s="51"/>
      <c r="C830" s="105"/>
      <c r="D830" s="105"/>
      <c r="E830" s="51"/>
      <c r="F830" s="51"/>
      <c r="G830" s="51"/>
      <c r="H830" s="60" t="e">
        <f>VLOOKUP(A830,'[1]SINAPI ES'!$A$7:$D$12674,4,0)</f>
        <v>#N/A</v>
      </c>
    </row>
    <row r="831" spans="1:8" ht="20.100000000000001" customHeight="1">
      <c r="A831" s="116" t="s">
        <v>2013</v>
      </c>
      <c r="B831" s="116"/>
      <c r="C831" s="116"/>
      <c r="D831" s="116"/>
      <c r="E831" s="116"/>
      <c r="F831" s="116"/>
      <c r="G831" s="116"/>
      <c r="H831" s="60" t="e">
        <f>VLOOKUP(A831,'[1]SINAPI ES'!$A$7:$D$12674,4,0)</f>
        <v>#N/A</v>
      </c>
    </row>
    <row r="832" spans="1:8" ht="15" customHeight="1">
      <c r="A832" s="102" t="s">
        <v>1838</v>
      </c>
      <c r="B832" s="102"/>
      <c r="C832" s="46" t="s">
        <v>1839</v>
      </c>
      <c r="D832" s="46" t="s">
        <v>1840</v>
      </c>
      <c r="E832" s="46" t="s">
        <v>1841</v>
      </c>
      <c r="F832" s="46" t="s">
        <v>1842</v>
      </c>
      <c r="G832" s="46" t="s">
        <v>1843</v>
      </c>
      <c r="H832" s="60" t="e">
        <f>VLOOKUP(A832,'[1]SINAPI ES'!$A$7:$D$12674,4,0)</f>
        <v>#N/A</v>
      </c>
    </row>
    <row r="833" spans="1:8" ht="21" customHeight="1">
      <c r="A833" s="47">
        <v>4806</v>
      </c>
      <c r="B833" s="48" t="s">
        <v>2014</v>
      </c>
      <c r="C833" s="47" t="s">
        <v>12</v>
      </c>
      <c r="D833" s="47" t="s">
        <v>31</v>
      </c>
      <c r="E833" s="49">
        <v>1.1000000000000001</v>
      </c>
      <c r="F833" s="50">
        <f t="shared" ref="F833" si="222">H833</f>
        <v>14.69</v>
      </c>
      <c r="G833" s="50">
        <f>ROUND(F833*E833,2)</f>
        <v>16.16</v>
      </c>
      <c r="H833" s="60">
        <f>VLOOKUP(A833,'[1]SINAPI ES'!$A$7:$D$12674,4,0)</f>
        <v>14.69</v>
      </c>
    </row>
    <row r="834" spans="1:8" ht="15" customHeight="1">
      <c r="A834" s="51"/>
      <c r="B834" s="51"/>
      <c r="C834" s="51"/>
      <c r="D834" s="51"/>
      <c r="E834" s="103" t="s">
        <v>1851</v>
      </c>
      <c r="F834" s="103"/>
      <c r="G834" s="52">
        <f>G833</f>
        <v>16.16</v>
      </c>
      <c r="H834" s="60" t="e">
        <f>VLOOKUP(A834,'[1]SINAPI ES'!$A$7:$D$12674,4,0)</f>
        <v>#N/A</v>
      </c>
    </row>
    <row r="835" spans="1:8" ht="15" customHeight="1">
      <c r="A835" s="102" t="s">
        <v>1852</v>
      </c>
      <c r="B835" s="102"/>
      <c r="C835" s="46" t="s">
        <v>1839</v>
      </c>
      <c r="D835" s="46" t="s">
        <v>1840</v>
      </c>
      <c r="E835" s="46" t="s">
        <v>1841</v>
      </c>
      <c r="F835" s="46" t="s">
        <v>1842</v>
      </c>
      <c r="G835" s="46" t="s">
        <v>1843</v>
      </c>
      <c r="H835" s="60" t="e">
        <f>VLOOKUP(A835,'[1]SINAPI ES'!$A$7:$D$12674,4,0)</f>
        <v>#N/A</v>
      </c>
    </row>
    <row r="836" spans="1:8" ht="21" customHeight="1">
      <c r="A836" s="47">
        <v>88256</v>
      </c>
      <c r="B836" s="48" t="s">
        <v>2006</v>
      </c>
      <c r="C836" s="47" t="s">
        <v>12</v>
      </c>
      <c r="D836" s="47" t="s">
        <v>1854</v>
      </c>
      <c r="E836" s="49">
        <v>0.6</v>
      </c>
      <c r="F836" s="50">
        <f t="shared" ref="F836:F837" si="223">H836</f>
        <v>27.99</v>
      </c>
      <c r="G836" s="50">
        <f>ROUND(F836*E836,2)</f>
        <v>16.79</v>
      </c>
      <c r="H836" s="60">
        <f>VLOOKUP(A836,'[1]SINAPI ES'!$A$7:$D$12674,4,0)</f>
        <v>27.99</v>
      </c>
    </row>
    <row r="837" spans="1:8" ht="15" customHeight="1">
      <c r="A837" s="47">
        <v>88316</v>
      </c>
      <c r="B837" s="48" t="s">
        <v>1867</v>
      </c>
      <c r="C837" s="47" t="s">
        <v>12</v>
      </c>
      <c r="D837" s="47" t="s">
        <v>1854</v>
      </c>
      <c r="E837" s="49">
        <v>0.4</v>
      </c>
      <c r="F837" s="50">
        <f t="shared" si="223"/>
        <v>21.72</v>
      </c>
      <c r="G837" s="50">
        <f>ROUND(F837*E837,2)</f>
        <v>8.69</v>
      </c>
      <c r="H837" s="60">
        <f>VLOOKUP(A837,'[1]SINAPI ES'!$A$7:$D$12674,4,0)</f>
        <v>21.72</v>
      </c>
    </row>
    <row r="838" spans="1:8" ht="18" customHeight="1">
      <c r="A838" s="51"/>
      <c r="B838" s="51"/>
      <c r="C838" s="51"/>
      <c r="D838" s="51"/>
      <c r="E838" s="103" t="s">
        <v>1858</v>
      </c>
      <c r="F838" s="103"/>
      <c r="G838" s="52">
        <f>SUM(G836:G837)</f>
        <v>25.479999999999997</v>
      </c>
      <c r="H838" s="60" t="e">
        <f>VLOOKUP(A838,'[1]SINAPI ES'!$A$7:$D$12674,4,0)</f>
        <v>#N/A</v>
      </c>
    </row>
    <row r="839" spans="1:8" ht="15" customHeight="1">
      <c r="A839" s="51"/>
      <c r="B839" s="51"/>
      <c r="C839" s="51"/>
      <c r="D839" s="51"/>
      <c r="E839" s="104" t="s">
        <v>1861</v>
      </c>
      <c r="F839" s="104"/>
      <c r="G839" s="53">
        <f>G838+G834</f>
        <v>41.64</v>
      </c>
      <c r="H839" s="60" t="e">
        <f>VLOOKUP(A839,'[1]SINAPI ES'!$A$7:$D$12674,4,0)</f>
        <v>#N/A</v>
      </c>
    </row>
    <row r="840" spans="1:8" ht="9.9499999999999993" customHeight="1">
      <c r="A840" s="51"/>
      <c r="B840" s="51"/>
      <c r="C840" s="105"/>
      <c r="D840" s="105"/>
      <c r="E840" s="51"/>
      <c r="F840" s="51"/>
      <c r="G840" s="51"/>
      <c r="H840" s="60" t="e">
        <f>VLOOKUP(A840,'[1]SINAPI ES'!$A$7:$D$12674,4,0)</f>
        <v>#N/A</v>
      </c>
    </row>
    <row r="841" spans="1:8" ht="20.100000000000001" customHeight="1">
      <c r="A841" s="116" t="s">
        <v>2015</v>
      </c>
      <c r="B841" s="116"/>
      <c r="C841" s="116"/>
      <c r="D841" s="116"/>
      <c r="E841" s="116"/>
      <c r="F841" s="116"/>
      <c r="G841" s="116"/>
      <c r="H841" s="60" t="e">
        <f>VLOOKUP(A841,'[1]SINAPI ES'!$A$7:$D$12674,4,0)</f>
        <v>#N/A</v>
      </c>
    </row>
    <row r="842" spans="1:8" ht="15" customHeight="1">
      <c r="A842" s="102" t="s">
        <v>1838</v>
      </c>
      <c r="B842" s="102"/>
      <c r="C842" s="46" t="s">
        <v>1839</v>
      </c>
      <c r="D842" s="46" t="s">
        <v>1840</v>
      </c>
      <c r="E842" s="46" t="s">
        <v>1841</v>
      </c>
      <c r="F842" s="46" t="s">
        <v>1842</v>
      </c>
      <c r="G842" s="46" t="s">
        <v>1843</v>
      </c>
      <c r="H842" s="60" t="e">
        <f>VLOOKUP(A842,'[1]SINAPI ES'!$A$7:$D$12674,4,0)</f>
        <v>#N/A</v>
      </c>
    </row>
    <row r="843" spans="1:8" ht="38.1" customHeight="1">
      <c r="A843" s="47">
        <v>39511</v>
      </c>
      <c r="B843" s="48" t="s">
        <v>445</v>
      </c>
      <c r="C843" s="47" t="s">
        <v>12</v>
      </c>
      <c r="D843" s="47" t="s">
        <v>15</v>
      </c>
      <c r="E843" s="49">
        <v>1</v>
      </c>
      <c r="F843" s="50">
        <f t="shared" ref="F843" si="224">H843</f>
        <v>79.319999999999993</v>
      </c>
      <c r="G843" s="50">
        <v>123.23</v>
      </c>
      <c r="H843" s="60">
        <f>VLOOKUP(A843,'[1]SINAPI ES'!$A$7:$D$12674,4,0)</f>
        <v>79.319999999999993</v>
      </c>
    </row>
    <row r="844" spans="1:8" ht="15" customHeight="1">
      <c r="A844" s="51"/>
      <c r="B844" s="51"/>
      <c r="C844" s="51"/>
      <c r="D844" s="51"/>
      <c r="E844" s="103" t="s">
        <v>1851</v>
      </c>
      <c r="F844" s="103"/>
      <c r="G844" s="52">
        <f>G843</f>
        <v>123.23</v>
      </c>
      <c r="H844" s="60" t="e">
        <f>VLOOKUP(A844,'[1]SINAPI ES'!$A$7:$D$12674,4,0)</f>
        <v>#N/A</v>
      </c>
    </row>
    <row r="845" spans="1:8" ht="15" customHeight="1">
      <c r="A845" s="102" t="s">
        <v>1852</v>
      </c>
      <c r="B845" s="102"/>
      <c r="C845" s="46" t="s">
        <v>1839</v>
      </c>
      <c r="D845" s="46" t="s">
        <v>1840</v>
      </c>
      <c r="E845" s="46" t="s">
        <v>1841</v>
      </c>
      <c r="F845" s="46" t="s">
        <v>1842</v>
      </c>
      <c r="G845" s="46" t="s">
        <v>1843</v>
      </c>
      <c r="H845" s="60" t="e">
        <f>VLOOKUP(A845,'[1]SINAPI ES'!$A$7:$D$12674,4,0)</f>
        <v>#N/A</v>
      </c>
    </row>
    <row r="846" spans="1:8" ht="21" customHeight="1">
      <c r="A846" s="47">
        <v>88278</v>
      </c>
      <c r="B846" s="48" t="s">
        <v>2016</v>
      </c>
      <c r="C846" s="47" t="s">
        <v>12</v>
      </c>
      <c r="D846" s="47" t="s">
        <v>1854</v>
      </c>
      <c r="E846" s="49">
        <v>0.47860000000000003</v>
      </c>
      <c r="F846" s="50">
        <f t="shared" ref="F846:F847" si="225">H846</f>
        <v>29.76</v>
      </c>
      <c r="G846" s="50">
        <f>ROUND(F846*E846,2)</f>
        <v>14.24</v>
      </c>
      <c r="H846" s="60">
        <f>VLOOKUP(A846,'[1]SINAPI ES'!$A$7:$D$12674,4,0)</f>
        <v>29.76</v>
      </c>
    </row>
    <row r="847" spans="1:8" ht="15" customHeight="1">
      <c r="A847" s="47">
        <v>88316</v>
      </c>
      <c r="B847" s="48" t="s">
        <v>1867</v>
      </c>
      <c r="C847" s="47" t="s">
        <v>12</v>
      </c>
      <c r="D847" s="47" t="s">
        <v>1854</v>
      </c>
      <c r="E847" s="49">
        <v>0.47860000000000003</v>
      </c>
      <c r="F847" s="50">
        <f t="shared" si="225"/>
        <v>21.72</v>
      </c>
      <c r="G847" s="50">
        <f>ROUND(F847*E847,2)</f>
        <v>10.4</v>
      </c>
      <c r="H847" s="60">
        <f>VLOOKUP(A847,'[1]SINAPI ES'!$A$7:$D$12674,4,0)</f>
        <v>21.72</v>
      </c>
    </row>
    <row r="848" spans="1:8" ht="18" customHeight="1">
      <c r="A848" s="51"/>
      <c r="B848" s="51"/>
      <c r="C848" s="51"/>
      <c r="D848" s="51"/>
      <c r="E848" s="103" t="s">
        <v>1858</v>
      </c>
      <c r="F848" s="103"/>
      <c r="G848" s="52">
        <f>SUM(G846:G847)</f>
        <v>24.64</v>
      </c>
      <c r="H848" s="60" t="e">
        <f>VLOOKUP(A848,'[1]SINAPI ES'!$A$7:$D$12674,4,0)</f>
        <v>#N/A</v>
      </c>
    </row>
    <row r="849" spans="1:8" ht="15" customHeight="1">
      <c r="A849" s="51"/>
      <c r="B849" s="51"/>
      <c r="C849" s="51"/>
      <c r="D849" s="51"/>
      <c r="E849" s="104" t="s">
        <v>1861</v>
      </c>
      <c r="F849" s="104"/>
      <c r="G849" s="53">
        <f>G848+G844</f>
        <v>147.87</v>
      </c>
      <c r="H849" s="60" t="e">
        <f>VLOOKUP(A849,'[1]SINAPI ES'!$A$7:$D$12674,4,0)</f>
        <v>#N/A</v>
      </c>
    </row>
    <row r="850" spans="1:8" ht="9.9499999999999993" customHeight="1">
      <c r="A850" s="51"/>
      <c r="B850" s="51"/>
      <c r="C850" s="105"/>
      <c r="D850" s="105"/>
      <c r="E850" s="51"/>
      <c r="F850" s="51"/>
      <c r="G850" s="51"/>
      <c r="H850" s="60" t="e">
        <f>VLOOKUP(A850,'[1]SINAPI ES'!$A$7:$D$12674,4,0)</f>
        <v>#N/A</v>
      </c>
    </row>
    <row r="851" spans="1:8" ht="20.100000000000001" customHeight="1">
      <c r="A851" s="116" t="s">
        <v>2017</v>
      </c>
      <c r="B851" s="116"/>
      <c r="C851" s="116"/>
      <c r="D851" s="116"/>
      <c r="E851" s="116"/>
      <c r="F851" s="116"/>
      <c r="G851" s="116"/>
      <c r="H851" s="60" t="e">
        <f>VLOOKUP(A851,'[1]SINAPI ES'!$A$7:$D$12674,4,0)</f>
        <v>#N/A</v>
      </c>
    </row>
    <row r="852" spans="1:8" ht="15" customHeight="1">
      <c r="A852" s="102" t="s">
        <v>1838</v>
      </c>
      <c r="B852" s="102"/>
      <c r="C852" s="46" t="s">
        <v>1839</v>
      </c>
      <c r="D852" s="46" t="s">
        <v>1840</v>
      </c>
      <c r="E852" s="46" t="s">
        <v>1841</v>
      </c>
      <c r="F852" s="46" t="s">
        <v>1842</v>
      </c>
      <c r="G852" s="46" t="s">
        <v>1843</v>
      </c>
      <c r="H852" s="60" t="e">
        <f>VLOOKUP(A852,'[1]SINAPI ES'!$A$7:$D$12674,4,0)</f>
        <v>#N/A</v>
      </c>
    </row>
    <row r="853" spans="1:8" ht="21" customHeight="1">
      <c r="A853" s="47">
        <v>7334</v>
      </c>
      <c r="B853" s="48" t="s">
        <v>2018</v>
      </c>
      <c r="C853" s="47" t="s">
        <v>12</v>
      </c>
      <c r="D853" s="47" t="s">
        <v>2019</v>
      </c>
      <c r="E853" s="49">
        <v>0.21</v>
      </c>
      <c r="F853" s="50">
        <f t="shared" ref="F853:F854" si="226">H853</f>
        <v>12.31</v>
      </c>
      <c r="G853" s="50">
        <f>ROUND(F853*E853,2)</f>
        <v>2.59</v>
      </c>
      <c r="H853" s="60">
        <f>VLOOKUP(A853,'[1]SINAPI ES'!$A$7:$D$12674,4,0)</f>
        <v>12.31</v>
      </c>
    </row>
    <row r="854" spans="1:8" ht="15" customHeight="1">
      <c r="A854" s="47">
        <v>1379</v>
      </c>
      <c r="B854" s="48" t="s">
        <v>2020</v>
      </c>
      <c r="C854" s="47" t="s">
        <v>12</v>
      </c>
      <c r="D854" s="47" t="s">
        <v>80</v>
      </c>
      <c r="E854" s="49">
        <v>0.5</v>
      </c>
      <c r="F854" s="50">
        <f t="shared" si="226"/>
        <v>0.66</v>
      </c>
      <c r="G854" s="50">
        <f>ROUND(F854*E854,2)</f>
        <v>0.33</v>
      </c>
      <c r="H854" s="60">
        <f>VLOOKUP(A854,'[1]SINAPI ES'!$A$7:$D$12674,4,0)</f>
        <v>0.66</v>
      </c>
    </row>
    <row r="855" spans="1:8" ht="15" customHeight="1">
      <c r="A855" s="51"/>
      <c r="B855" s="51"/>
      <c r="C855" s="51"/>
      <c r="D855" s="51"/>
      <c r="E855" s="103" t="s">
        <v>1851</v>
      </c>
      <c r="F855" s="103"/>
      <c r="G855" s="52">
        <f>SUM(G853:G854)</f>
        <v>2.92</v>
      </c>
      <c r="H855" s="60" t="e">
        <f>VLOOKUP(A855,'[1]SINAPI ES'!$A$7:$D$12674,4,0)</f>
        <v>#N/A</v>
      </c>
    </row>
    <row r="856" spans="1:8" ht="15" customHeight="1">
      <c r="A856" s="102" t="s">
        <v>1852</v>
      </c>
      <c r="B856" s="102"/>
      <c r="C856" s="46" t="s">
        <v>1839</v>
      </c>
      <c r="D856" s="46" t="s">
        <v>1840</v>
      </c>
      <c r="E856" s="46" t="s">
        <v>1841</v>
      </c>
      <c r="F856" s="46" t="s">
        <v>1842</v>
      </c>
      <c r="G856" s="46" t="s">
        <v>1843</v>
      </c>
      <c r="H856" s="60" t="e">
        <f>VLOOKUP(A856,'[1]SINAPI ES'!$A$7:$D$12674,4,0)</f>
        <v>#N/A</v>
      </c>
    </row>
    <row r="857" spans="1:8" ht="15" customHeight="1">
      <c r="A857" s="47">
        <v>88309</v>
      </c>
      <c r="B857" s="48" t="s">
        <v>1899</v>
      </c>
      <c r="C857" s="47" t="s">
        <v>12</v>
      </c>
      <c r="D857" s="47" t="s">
        <v>1854</v>
      </c>
      <c r="E857" s="49">
        <v>0.245</v>
      </c>
      <c r="F857" s="50">
        <f t="shared" ref="F857:F858" si="227">H857</f>
        <v>28.13</v>
      </c>
      <c r="G857" s="50">
        <f>ROUND(F857*E857,2)</f>
        <v>6.89</v>
      </c>
      <c r="H857" s="60">
        <f>VLOOKUP(A857,'[1]SINAPI ES'!$A$7:$D$12674,4,0)</f>
        <v>28.13</v>
      </c>
    </row>
    <row r="858" spans="1:8" ht="15" customHeight="1">
      <c r="A858" s="47">
        <v>88316</v>
      </c>
      <c r="B858" s="48" t="s">
        <v>1867</v>
      </c>
      <c r="C858" s="47" t="s">
        <v>12</v>
      </c>
      <c r="D858" s="47" t="s">
        <v>1854</v>
      </c>
      <c r="E858" s="49">
        <v>0.123</v>
      </c>
      <c r="F858" s="50">
        <f t="shared" si="227"/>
        <v>21.72</v>
      </c>
      <c r="G858" s="50">
        <f>ROUND(F858*E858,2)</f>
        <v>2.67</v>
      </c>
      <c r="H858" s="60">
        <f>VLOOKUP(A858,'[1]SINAPI ES'!$A$7:$D$12674,4,0)</f>
        <v>21.72</v>
      </c>
    </row>
    <row r="859" spans="1:8" ht="18" customHeight="1">
      <c r="A859" s="51"/>
      <c r="B859" s="51"/>
      <c r="C859" s="51"/>
      <c r="D859" s="51"/>
      <c r="E859" s="103" t="s">
        <v>1858</v>
      </c>
      <c r="F859" s="103"/>
      <c r="G859" s="52">
        <f>SUM(G857:G858)</f>
        <v>9.5599999999999987</v>
      </c>
      <c r="H859" s="60" t="e">
        <f>VLOOKUP(A859,'[1]SINAPI ES'!$A$7:$D$12674,4,0)</f>
        <v>#N/A</v>
      </c>
    </row>
    <row r="860" spans="1:8" ht="15" customHeight="1">
      <c r="A860" s="102" t="s">
        <v>10</v>
      </c>
      <c r="B860" s="102"/>
      <c r="C860" s="46" t="s">
        <v>1839</v>
      </c>
      <c r="D860" s="46" t="s">
        <v>1840</v>
      </c>
      <c r="E860" s="46" t="s">
        <v>1841</v>
      </c>
      <c r="F860" s="46" t="s">
        <v>1842</v>
      </c>
      <c r="G860" s="46" t="s">
        <v>1843</v>
      </c>
      <c r="H860" s="60" t="e">
        <f>VLOOKUP(A860,'[1]SINAPI ES'!$A$7:$D$12674,4,0)</f>
        <v>#N/A</v>
      </c>
    </row>
    <row r="861" spans="1:8" ht="29.1" customHeight="1">
      <c r="A861" s="47">
        <v>87301</v>
      </c>
      <c r="B861" s="48" t="s">
        <v>2021</v>
      </c>
      <c r="C861" s="47" t="s">
        <v>12</v>
      </c>
      <c r="D861" s="47" t="s">
        <v>51</v>
      </c>
      <c r="E861" s="49">
        <v>4.3099999999999999E-2</v>
      </c>
      <c r="F861" s="50">
        <f t="shared" ref="F861" si="228">H861</f>
        <v>553.96</v>
      </c>
      <c r="G861" s="50">
        <f>ROUND(F861*E861,2)</f>
        <v>23.88</v>
      </c>
      <c r="H861" s="60">
        <f>VLOOKUP(A861,'[1]SINAPI ES'!$A$7:$D$12674,4,0)</f>
        <v>553.96</v>
      </c>
    </row>
    <row r="862" spans="1:8" ht="15" customHeight="1">
      <c r="A862" s="51"/>
      <c r="B862" s="51"/>
      <c r="C862" s="51"/>
      <c r="D862" s="51"/>
      <c r="E862" s="103" t="s">
        <v>1860</v>
      </c>
      <c r="F862" s="103"/>
      <c r="G862" s="52">
        <f>SUM(G861)</f>
        <v>23.88</v>
      </c>
      <c r="H862" s="60" t="e">
        <f>VLOOKUP(A862,'[1]SINAPI ES'!$A$7:$D$12674,4,0)</f>
        <v>#N/A</v>
      </c>
    </row>
    <row r="863" spans="1:8" ht="15" customHeight="1">
      <c r="A863" s="51"/>
      <c r="B863" s="51"/>
      <c r="C863" s="51"/>
      <c r="D863" s="51"/>
      <c r="E863" s="104" t="s">
        <v>1861</v>
      </c>
      <c r="F863" s="104"/>
      <c r="G863" s="53">
        <f>G855+G859+G862</f>
        <v>36.36</v>
      </c>
      <c r="H863" s="60" t="e">
        <f>VLOOKUP(A863,'[1]SINAPI ES'!$A$7:$D$12674,4,0)</f>
        <v>#N/A</v>
      </c>
    </row>
    <row r="864" spans="1:8" ht="9.9499999999999993" customHeight="1">
      <c r="A864" s="51"/>
      <c r="B864" s="51"/>
      <c r="C864" s="105"/>
      <c r="D864" s="105"/>
      <c r="E864" s="51"/>
      <c r="F864" s="51"/>
      <c r="G864" s="51"/>
      <c r="H864" s="60" t="e">
        <f>VLOOKUP(A864,'[1]SINAPI ES'!$A$7:$D$12674,4,0)</f>
        <v>#N/A</v>
      </c>
    </row>
    <row r="865" spans="1:8" ht="20.100000000000001" customHeight="1">
      <c r="A865" s="116" t="s">
        <v>2022</v>
      </c>
      <c r="B865" s="116"/>
      <c r="C865" s="116"/>
      <c r="D865" s="116"/>
      <c r="E865" s="116"/>
      <c r="F865" s="116"/>
      <c r="G865" s="116"/>
      <c r="H865" s="60" t="e">
        <f>VLOOKUP(A865,'[1]SINAPI ES'!$A$7:$D$12674,4,0)</f>
        <v>#N/A</v>
      </c>
    </row>
    <row r="866" spans="1:8" ht="15" customHeight="1">
      <c r="A866" s="102" t="s">
        <v>1838</v>
      </c>
      <c r="B866" s="102"/>
      <c r="C866" s="46" t="s">
        <v>1839</v>
      </c>
      <c r="D866" s="46" t="s">
        <v>1840</v>
      </c>
      <c r="E866" s="46" t="s">
        <v>1841</v>
      </c>
      <c r="F866" s="46" t="s">
        <v>1842</v>
      </c>
      <c r="G866" s="46" t="s">
        <v>1843</v>
      </c>
      <c r="H866" s="60" t="e">
        <f>VLOOKUP(A866,'[1]SINAPI ES'!$A$7:$D$12674,4,0)</f>
        <v>#N/A</v>
      </c>
    </row>
    <row r="867" spans="1:8" ht="15" customHeight="1">
      <c r="A867" s="47">
        <v>1379</v>
      </c>
      <c r="B867" s="48" t="s">
        <v>2020</v>
      </c>
      <c r="C867" s="47" t="s">
        <v>12</v>
      </c>
      <c r="D867" s="47" t="s">
        <v>80</v>
      </c>
      <c r="E867" s="49">
        <v>0.02</v>
      </c>
      <c r="F867" s="50">
        <f t="shared" ref="F867:F868" si="229">H867</f>
        <v>0.66</v>
      </c>
      <c r="G867" s="50">
        <f>ROUND(F867*E867,2)</f>
        <v>0.01</v>
      </c>
      <c r="H867" s="60">
        <f>VLOOKUP(A867,'[1]SINAPI ES'!$A$7:$D$12674,4,0)</f>
        <v>0.66</v>
      </c>
    </row>
    <row r="868" spans="1:8" ht="15" customHeight="1">
      <c r="A868" s="47">
        <v>44396</v>
      </c>
      <c r="B868" s="48" t="s">
        <v>2011</v>
      </c>
      <c r="C868" s="47" t="s">
        <v>12</v>
      </c>
      <c r="D868" s="47" t="s">
        <v>80</v>
      </c>
      <c r="E868" s="49">
        <v>0.1</v>
      </c>
      <c r="F868" s="50">
        <f t="shared" si="229"/>
        <v>50.23</v>
      </c>
      <c r="G868" s="50">
        <f>ROUND(F868*E868,2)</f>
        <v>5.0199999999999996</v>
      </c>
      <c r="H868" s="60">
        <f>VLOOKUP(A868,'[1]SINAPI ES'!$A$7:$D$12674,4,0)</f>
        <v>50.23</v>
      </c>
    </row>
    <row r="869" spans="1:8" ht="15" customHeight="1">
      <c r="A869" s="51"/>
      <c r="B869" s="51"/>
      <c r="C869" s="51"/>
      <c r="D869" s="51"/>
      <c r="E869" s="103" t="s">
        <v>1851</v>
      </c>
      <c r="F869" s="103"/>
      <c r="G869" s="52">
        <f>SUM(G867:G868)</f>
        <v>5.0299999999999994</v>
      </c>
      <c r="H869" s="60" t="e">
        <f>VLOOKUP(A869,'[1]SINAPI ES'!$A$7:$D$12674,4,0)</f>
        <v>#N/A</v>
      </c>
    </row>
    <row r="870" spans="1:8" ht="15" customHeight="1">
      <c r="A870" s="102" t="s">
        <v>1943</v>
      </c>
      <c r="B870" s="102"/>
      <c r="C870" s="46" t="s">
        <v>1839</v>
      </c>
      <c r="D870" s="46" t="s">
        <v>1840</v>
      </c>
      <c r="E870" s="46" t="s">
        <v>1841</v>
      </c>
      <c r="F870" s="46" t="s">
        <v>1842</v>
      </c>
      <c r="G870" s="46" t="s">
        <v>1843</v>
      </c>
      <c r="H870" s="60" t="e">
        <f>VLOOKUP(A870,'[1]SINAPI ES'!$A$7:$D$12674,4,0)</f>
        <v>#N/A</v>
      </c>
    </row>
    <row r="871" spans="1:8" ht="15" customHeight="1">
      <c r="A871" s="47">
        <v>6111</v>
      </c>
      <c r="B871" s="48" t="s">
        <v>2023</v>
      </c>
      <c r="C871" s="47" t="s">
        <v>12</v>
      </c>
      <c r="D871" s="47" t="s">
        <v>1854</v>
      </c>
      <c r="E871" s="49">
        <v>0.09</v>
      </c>
      <c r="F871" s="50">
        <f t="shared" ref="F871" si="230">H871</f>
        <v>13.01</v>
      </c>
      <c r="G871" s="50">
        <f>ROUND(F871*E871,2)</f>
        <v>1.17</v>
      </c>
      <c r="H871" s="60">
        <f>VLOOKUP(A871,'[1]SINAPI ES'!$A$7:$D$12674,4,0)</f>
        <v>13.01</v>
      </c>
    </row>
    <row r="872" spans="1:8" ht="15" customHeight="1">
      <c r="A872" s="51"/>
      <c r="B872" s="51"/>
      <c r="C872" s="51"/>
      <c r="D872" s="51"/>
      <c r="E872" s="103" t="s">
        <v>1945</v>
      </c>
      <c r="F872" s="103"/>
      <c r="G872" s="52">
        <f>SUM(G871)</f>
        <v>1.17</v>
      </c>
      <c r="H872" s="60" t="e">
        <f>VLOOKUP(A872,'[1]SINAPI ES'!$A$7:$D$12674,4,0)</f>
        <v>#N/A</v>
      </c>
    </row>
    <row r="873" spans="1:8" ht="15" customHeight="1">
      <c r="A873" s="51"/>
      <c r="B873" s="51"/>
      <c r="C873" s="51"/>
      <c r="D873" s="51"/>
      <c r="E873" s="104" t="s">
        <v>1861</v>
      </c>
      <c r="F873" s="104"/>
      <c r="G873" s="53">
        <f>G869+G872</f>
        <v>6.1999999999999993</v>
      </c>
      <c r="H873" s="60" t="e">
        <f>VLOOKUP(A873,'[1]SINAPI ES'!$A$7:$D$12674,4,0)</f>
        <v>#N/A</v>
      </c>
    </row>
    <row r="874" spans="1:8" ht="9.9499999999999993" customHeight="1">
      <c r="A874" s="51"/>
      <c r="B874" s="51"/>
      <c r="C874" s="105"/>
      <c r="D874" s="105"/>
      <c r="E874" s="51"/>
      <c r="F874" s="51"/>
      <c r="G874" s="51"/>
      <c r="H874" s="60" t="e">
        <f>VLOOKUP(A874,'[1]SINAPI ES'!$A$7:$D$12674,4,0)</f>
        <v>#N/A</v>
      </c>
    </row>
    <row r="875" spans="1:8" ht="20.100000000000001" customHeight="1">
      <c r="A875" s="116" t="s">
        <v>2024</v>
      </c>
      <c r="B875" s="116"/>
      <c r="C875" s="116"/>
      <c r="D875" s="116"/>
      <c r="E875" s="116"/>
      <c r="F875" s="116"/>
      <c r="G875" s="116"/>
      <c r="H875" s="60" t="e">
        <f>VLOOKUP(A875,'[1]SINAPI ES'!$A$7:$D$12674,4,0)</f>
        <v>#N/A</v>
      </c>
    </row>
    <row r="876" spans="1:8" ht="15" customHeight="1">
      <c r="A876" s="102" t="s">
        <v>1838</v>
      </c>
      <c r="B876" s="102"/>
      <c r="C876" s="46" t="s">
        <v>1839</v>
      </c>
      <c r="D876" s="46" t="s">
        <v>1840</v>
      </c>
      <c r="E876" s="46" t="s">
        <v>1841</v>
      </c>
      <c r="F876" s="46" t="s">
        <v>1842</v>
      </c>
      <c r="G876" s="46" t="s">
        <v>1843</v>
      </c>
      <c r="H876" s="60" t="e">
        <f>VLOOKUP(A876,'[1]SINAPI ES'!$A$7:$D$12674,4,0)</f>
        <v>#N/A</v>
      </c>
    </row>
    <row r="877" spans="1:8" ht="15" customHeight="1">
      <c r="A877" s="47">
        <v>4791</v>
      </c>
      <c r="B877" s="48" t="s">
        <v>2025</v>
      </c>
      <c r="C877" s="47" t="s">
        <v>12</v>
      </c>
      <c r="D877" s="47" t="s">
        <v>80</v>
      </c>
      <c r="E877" s="49">
        <v>9.5000000000000001E-2</v>
      </c>
      <c r="F877" s="50">
        <f t="shared" ref="F877:F878" si="231">H877</f>
        <v>55.57</v>
      </c>
      <c r="G877" s="50">
        <f>ROUND(F877*E877,2)</f>
        <v>5.28</v>
      </c>
      <c r="H877" s="60">
        <f>VLOOKUP(A877,'[1]SINAPI ES'!$A$7:$D$12674,4,0)</f>
        <v>55.57</v>
      </c>
    </row>
    <row r="878" spans="1:8" ht="21" customHeight="1">
      <c r="A878" s="47">
        <v>4792</v>
      </c>
      <c r="B878" s="48" t="s">
        <v>2026</v>
      </c>
      <c r="C878" s="47" t="s">
        <v>12</v>
      </c>
      <c r="D878" s="47" t="s">
        <v>15</v>
      </c>
      <c r="E878" s="49">
        <v>1.1100000000000001</v>
      </c>
      <c r="F878" s="50">
        <f t="shared" si="231"/>
        <v>133.06</v>
      </c>
      <c r="G878" s="50">
        <f>ROUND(F878*E878,2)</f>
        <v>147.69999999999999</v>
      </c>
      <c r="H878" s="60">
        <f>VLOOKUP(A878,'[1]SINAPI ES'!$A$7:$D$12674,4,0)</f>
        <v>133.06</v>
      </c>
    </row>
    <row r="879" spans="1:8" ht="15" customHeight="1">
      <c r="A879" s="51"/>
      <c r="B879" s="51"/>
      <c r="C879" s="51"/>
      <c r="D879" s="51"/>
      <c r="E879" s="103" t="s">
        <v>1851</v>
      </c>
      <c r="F879" s="103"/>
      <c r="G879" s="52">
        <f>SUM(G877:G878)</f>
        <v>152.97999999999999</v>
      </c>
      <c r="H879" s="60" t="e">
        <f>VLOOKUP(A879,'[1]SINAPI ES'!$A$7:$D$12674,4,0)</f>
        <v>#N/A</v>
      </c>
    </row>
    <row r="880" spans="1:8" ht="15" customHeight="1">
      <c r="A880" s="102" t="s">
        <v>1852</v>
      </c>
      <c r="B880" s="102"/>
      <c r="C880" s="46" t="s">
        <v>1839</v>
      </c>
      <c r="D880" s="46" t="s">
        <v>1840</v>
      </c>
      <c r="E880" s="46" t="s">
        <v>1841</v>
      </c>
      <c r="F880" s="46" t="s">
        <v>1842</v>
      </c>
      <c r="G880" s="46" t="s">
        <v>1843</v>
      </c>
      <c r="H880" s="60" t="e">
        <f>VLOOKUP(A880,'[1]SINAPI ES'!$A$7:$D$12674,4,0)</f>
        <v>#N/A</v>
      </c>
    </row>
    <row r="881" spans="1:8" ht="15" customHeight="1">
      <c r="A881" s="47">
        <v>88309</v>
      </c>
      <c r="B881" s="48" t="s">
        <v>1899</v>
      </c>
      <c r="C881" s="47" t="s">
        <v>12</v>
      </c>
      <c r="D881" s="47" t="s">
        <v>1854</v>
      </c>
      <c r="E881" s="49">
        <v>0.17100000000000001</v>
      </c>
      <c r="F881" s="50">
        <f t="shared" ref="F881:F882" si="232">H881</f>
        <v>28.13</v>
      </c>
      <c r="G881" s="50">
        <f>ROUND(F881*E881,2)</f>
        <v>4.8099999999999996</v>
      </c>
      <c r="H881" s="60">
        <f>VLOOKUP(A881,'[1]SINAPI ES'!$A$7:$D$12674,4,0)</f>
        <v>28.13</v>
      </c>
    </row>
    <row r="882" spans="1:8" ht="15" customHeight="1">
      <c r="A882" s="47">
        <v>88316</v>
      </c>
      <c r="B882" s="48" t="s">
        <v>1867</v>
      </c>
      <c r="C882" s="47" t="s">
        <v>12</v>
      </c>
      <c r="D882" s="47" t="s">
        <v>1854</v>
      </c>
      <c r="E882" s="49">
        <v>8.5000000000000006E-2</v>
      </c>
      <c r="F882" s="50">
        <f t="shared" si="232"/>
        <v>21.72</v>
      </c>
      <c r="G882" s="50">
        <f>ROUND(F882*E882,2)</f>
        <v>1.85</v>
      </c>
      <c r="H882" s="60">
        <f>VLOOKUP(A882,'[1]SINAPI ES'!$A$7:$D$12674,4,0)</f>
        <v>21.72</v>
      </c>
    </row>
    <row r="883" spans="1:8" ht="18" customHeight="1">
      <c r="A883" s="51"/>
      <c r="B883" s="51"/>
      <c r="C883" s="51"/>
      <c r="D883" s="51"/>
      <c r="E883" s="103" t="s">
        <v>1858</v>
      </c>
      <c r="F883" s="103"/>
      <c r="G883" s="52">
        <f>SUM(G881:G882)</f>
        <v>6.66</v>
      </c>
      <c r="H883" s="60" t="e">
        <f>VLOOKUP(A883,'[1]SINAPI ES'!$A$7:$D$12674,4,0)</f>
        <v>#N/A</v>
      </c>
    </row>
    <row r="884" spans="1:8" ht="15" customHeight="1">
      <c r="A884" s="51"/>
      <c r="B884" s="51"/>
      <c r="C884" s="51"/>
      <c r="D884" s="51"/>
      <c r="E884" s="104" t="s">
        <v>1861</v>
      </c>
      <c r="F884" s="104"/>
      <c r="G884" s="53">
        <f>G879+G883</f>
        <v>159.63999999999999</v>
      </c>
      <c r="H884" s="60" t="e">
        <f>VLOOKUP(A884,'[1]SINAPI ES'!$A$7:$D$12674,4,0)</f>
        <v>#N/A</v>
      </c>
    </row>
    <row r="885" spans="1:8" ht="9.9499999999999993" customHeight="1">
      <c r="A885" s="51"/>
      <c r="B885" s="51"/>
      <c r="C885" s="105"/>
      <c r="D885" s="105"/>
      <c r="E885" s="51"/>
      <c r="F885" s="51"/>
      <c r="G885" s="51"/>
      <c r="H885" s="60" t="e">
        <f>VLOOKUP(A885,'[1]SINAPI ES'!$A$7:$D$12674,4,0)</f>
        <v>#N/A</v>
      </c>
    </row>
    <row r="886" spans="1:8" ht="20.100000000000001" customHeight="1">
      <c r="A886" s="116" t="s">
        <v>2027</v>
      </c>
      <c r="B886" s="116"/>
      <c r="C886" s="116"/>
      <c r="D886" s="116"/>
      <c r="E886" s="116"/>
      <c r="F886" s="116"/>
      <c r="G886" s="116"/>
      <c r="H886" s="60" t="e">
        <f>VLOOKUP(A886,'[1]SINAPI ES'!$A$7:$D$12674,4,0)</f>
        <v>#N/A</v>
      </c>
    </row>
    <row r="887" spans="1:8" ht="15" customHeight="1">
      <c r="A887" s="102" t="s">
        <v>1838</v>
      </c>
      <c r="B887" s="102"/>
      <c r="C887" s="46" t="s">
        <v>1839</v>
      </c>
      <c r="D887" s="46" t="s">
        <v>1840</v>
      </c>
      <c r="E887" s="46" t="s">
        <v>1841</v>
      </c>
      <c r="F887" s="46" t="s">
        <v>1842</v>
      </c>
      <c r="G887" s="46" t="s">
        <v>1843</v>
      </c>
      <c r="H887" s="60" t="e">
        <f>VLOOKUP(A887,'[1]SINAPI ES'!$A$7:$D$12674,4,0)</f>
        <v>#N/A</v>
      </c>
    </row>
    <row r="888" spans="1:8" ht="15" customHeight="1">
      <c r="A888" s="47">
        <v>4791</v>
      </c>
      <c r="B888" s="48" t="s">
        <v>2025</v>
      </c>
      <c r="C888" s="47" t="s">
        <v>12</v>
      </c>
      <c r="D888" s="47" t="s">
        <v>80</v>
      </c>
      <c r="E888" s="49">
        <v>9.5000000000000001E-2</v>
      </c>
      <c r="F888" s="50">
        <f t="shared" ref="F888:F889" si="233">H888</f>
        <v>55.57</v>
      </c>
      <c r="G888" s="50">
        <f>ROUND(F888*E888,2)</f>
        <v>5.28</v>
      </c>
      <c r="H888" s="60">
        <f>VLOOKUP(A888,'[1]SINAPI ES'!$A$7:$D$12674,4,0)</f>
        <v>55.57</v>
      </c>
    </row>
    <row r="889" spans="1:8" ht="21" customHeight="1">
      <c r="A889" s="47">
        <v>4792</v>
      </c>
      <c r="B889" s="48" t="s">
        <v>2026</v>
      </c>
      <c r="C889" s="47" t="s">
        <v>12</v>
      </c>
      <c r="D889" s="47" t="s">
        <v>15</v>
      </c>
      <c r="E889" s="49">
        <v>1.1100000000000001</v>
      </c>
      <c r="F889" s="50">
        <f t="shared" si="233"/>
        <v>133.06</v>
      </c>
      <c r="G889" s="50">
        <f>ROUND(F889*E889,2)</f>
        <v>147.69999999999999</v>
      </c>
      <c r="H889" s="60">
        <f>VLOOKUP(A889,'[1]SINAPI ES'!$A$7:$D$12674,4,0)</f>
        <v>133.06</v>
      </c>
    </row>
    <row r="890" spans="1:8" ht="15" customHeight="1">
      <c r="A890" s="51"/>
      <c r="B890" s="51"/>
      <c r="C890" s="51"/>
      <c r="D890" s="51"/>
      <c r="E890" s="103" t="s">
        <v>1851</v>
      </c>
      <c r="F890" s="103"/>
      <c r="G890" s="52">
        <f>SUM(G888:G889)</f>
        <v>152.97999999999999</v>
      </c>
      <c r="H890" s="60" t="e">
        <f>VLOOKUP(A890,'[1]SINAPI ES'!$A$7:$D$12674,4,0)</f>
        <v>#N/A</v>
      </c>
    </row>
    <row r="891" spans="1:8" ht="15" customHeight="1">
      <c r="A891" s="102" t="s">
        <v>1852</v>
      </c>
      <c r="B891" s="102"/>
      <c r="C891" s="46" t="s">
        <v>1839</v>
      </c>
      <c r="D891" s="46" t="s">
        <v>1840</v>
      </c>
      <c r="E891" s="46" t="s">
        <v>1841</v>
      </c>
      <c r="F891" s="46" t="s">
        <v>1842</v>
      </c>
      <c r="G891" s="46" t="s">
        <v>1843</v>
      </c>
      <c r="H891" s="60" t="e">
        <f>VLOOKUP(A891,'[1]SINAPI ES'!$A$7:$D$12674,4,0)</f>
        <v>#N/A</v>
      </c>
    </row>
    <row r="892" spans="1:8" ht="15" customHeight="1">
      <c r="A892" s="47">
        <v>88309</v>
      </c>
      <c r="B892" s="48" t="s">
        <v>1899</v>
      </c>
      <c r="C892" s="47" t="s">
        <v>12</v>
      </c>
      <c r="D892" s="47" t="s">
        <v>1854</v>
      </c>
      <c r="E892" s="49">
        <v>0.17100000000000001</v>
      </c>
      <c r="F892" s="50">
        <f t="shared" ref="F892:F893" si="234">H892</f>
        <v>28.13</v>
      </c>
      <c r="G892" s="50">
        <f>ROUND(F892*E892,2)</f>
        <v>4.8099999999999996</v>
      </c>
      <c r="H892" s="60">
        <f>VLOOKUP(A892,'[1]SINAPI ES'!$A$7:$D$12674,4,0)</f>
        <v>28.13</v>
      </c>
    </row>
    <row r="893" spans="1:8" ht="15" customHeight="1">
      <c r="A893" s="47">
        <v>88316</v>
      </c>
      <c r="B893" s="48" t="s">
        <v>1867</v>
      </c>
      <c r="C893" s="47" t="s">
        <v>12</v>
      </c>
      <c r="D893" s="47" t="s">
        <v>1854</v>
      </c>
      <c r="E893" s="49">
        <v>8.5000000000000006E-2</v>
      </c>
      <c r="F893" s="50">
        <f t="shared" si="234"/>
        <v>21.72</v>
      </c>
      <c r="G893" s="50">
        <f>ROUND(F893*E893,2)</f>
        <v>1.85</v>
      </c>
      <c r="H893" s="60">
        <f>VLOOKUP(A893,'[1]SINAPI ES'!$A$7:$D$12674,4,0)</f>
        <v>21.72</v>
      </c>
    </row>
    <row r="894" spans="1:8" ht="18" customHeight="1">
      <c r="A894" s="51"/>
      <c r="B894" s="51"/>
      <c r="C894" s="51"/>
      <c r="D894" s="51"/>
      <c r="E894" s="103" t="s">
        <v>1858</v>
      </c>
      <c r="F894" s="103"/>
      <c r="G894" s="52">
        <f>SUM(G892:G893)</f>
        <v>6.66</v>
      </c>
      <c r="H894" s="60" t="e">
        <f>VLOOKUP(A894,'[1]SINAPI ES'!$A$7:$D$12674,4,0)</f>
        <v>#N/A</v>
      </c>
    </row>
    <row r="895" spans="1:8" ht="15" customHeight="1">
      <c r="A895" s="51"/>
      <c r="B895" s="51"/>
      <c r="C895" s="51"/>
      <c r="D895" s="51"/>
      <c r="E895" s="104" t="s">
        <v>1861</v>
      </c>
      <c r="F895" s="104"/>
      <c r="G895" s="53">
        <f>G890+G894</f>
        <v>159.63999999999999</v>
      </c>
      <c r="H895" s="60" t="e">
        <f>VLOOKUP(A895,'[1]SINAPI ES'!$A$7:$D$12674,4,0)</f>
        <v>#N/A</v>
      </c>
    </row>
    <row r="896" spans="1:8" ht="9.9499999999999993" customHeight="1">
      <c r="A896" s="51"/>
      <c r="B896" s="51"/>
      <c r="C896" s="105"/>
      <c r="D896" s="105"/>
      <c r="E896" s="51"/>
      <c r="F896" s="51"/>
      <c r="G896" s="51"/>
      <c r="H896" s="60" t="e">
        <f>VLOOKUP(A896,'[1]SINAPI ES'!$A$7:$D$12674,4,0)</f>
        <v>#N/A</v>
      </c>
    </row>
    <row r="897" spans="1:8" ht="20.100000000000001" customHeight="1">
      <c r="A897" s="116" t="s">
        <v>2028</v>
      </c>
      <c r="B897" s="116"/>
      <c r="C897" s="116"/>
      <c r="D897" s="116"/>
      <c r="E897" s="116"/>
      <c r="F897" s="116"/>
      <c r="G897" s="116"/>
      <c r="H897" s="60" t="e">
        <f>VLOOKUP(A897,'[1]SINAPI ES'!$A$7:$D$12674,4,0)</f>
        <v>#N/A</v>
      </c>
    </row>
    <row r="898" spans="1:8" ht="15" customHeight="1">
      <c r="A898" s="102" t="s">
        <v>1838</v>
      </c>
      <c r="B898" s="102"/>
      <c r="C898" s="46" t="s">
        <v>1839</v>
      </c>
      <c r="D898" s="46" t="s">
        <v>1840</v>
      </c>
      <c r="E898" s="46" t="s">
        <v>1841</v>
      </c>
      <c r="F898" s="46" t="s">
        <v>1842</v>
      </c>
      <c r="G898" s="46" t="s">
        <v>1843</v>
      </c>
      <c r="H898" s="60" t="e">
        <f>VLOOKUP(A898,'[1]SINAPI ES'!$A$7:$D$12674,4,0)</f>
        <v>#N/A</v>
      </c>
    </row>
    <row r="899" spans="1:8" ht="15" customHeight="1">
      <c r="A899" s="47">
        <v>4791</v>
      </c>
      <c r="B899" s="48" t="s">
        <v>2025</v>
      </c>
      <c r="C899" s="47" t="s">
        <v>12</v>
      </c>
      <c r="D899" s="47" t="s">
        <v>80</v>
      </c>
      <c r="E899" s="49">
        <v>9.5000000000000001E-2</v>
      </c>
      <c r="F899" s="50">
        <f t="shared" ref="F899:F900" si="235">H899</f>
        <v>55.57</v>
      </c>
      <c r="G899" s="50">
        <f>ROUND(F899*E899,2)</f>
        <v>5.28</v>
      </c>
      <c r="H899" s="60">
        <f>VLOOKUP(A899,'[1]SINAPI ES'!$A$7:$D$12674,4,0)</f>
        <v>55.57</v>
      </c>
    </row>
    <row r="900" spans="1:8" ht="21" customHeight="1">
      <c r="A900" s="47">
        <v>4792</v>
      </c>
      <c r="B900" s="48" t="s">
        <v>2026</v>
      </c>
      <c r="C900" s="47" t="s">
        <v>12</v>
      </c>
      <c r="D900" s="47" t="s">
        <v>15</v>
      </c>
      <c r="E900" s="49">
        <v>1.1100000000000001</v>
      </c>
      <c r="F900" s="50">
        <f t="shared" si="235"/>
        <v>133.06</v>
      </c>
      <c r="G900" s="50">
        <f>ROUND(F900*E900,2)</f>
        <v>147.69999999999999</v>
      </c>
      <c r="H900" s="60">
        <f>VLOOKUP(A900,'[1]SINAPI ES'!$A$7:$D$12674,4,0)</f>
        <v>133.06</v>
      </c>
    </row>
    <row r="901" spans="1:8" ht="15" customHeight="1">
      <c r="A901" s="51"/>
      <c r="B901" s="51"/>
      <c r="C901" s="51"/>
      <c r="D901" s="51"/>
      <c r="E901" s="103" t="s">
        <v>1851</v>
      </c>
      <c r="F901" s="103"/>
      <c r="G901" s="52">
        <f>SUM(G899:G900)</f>
        <v>152.97999999999999</v>
      </c>
      <c r="H901" s="60" t="e">
        <f>VLOOKUP(A901,'[1]SINAPI ES'!$A$7:$D$12674,4,0)</f>
        <v>#N/A</v>
      </c>
    </row>
    <row r="902" spans="1:8" ht="15" customHeight="1">
      <c r="A902" s="102" t="s">
        <v>1852</v>
      </c>
      <c r="B902" s="102"/>
      <c r="C902" s="46" t="s">
        <v>1839</v>
      </c>
      <c r="D902" s="46" t="s">
        <v>1840</v>
      </c>
      <c r="E902" s="46" t="s">
        <v>1841</v>
      </c>
      <c r="F902" s="46" t="s">
        <v>1842</v>
      </c>
      <c r="G902" s="46" t="s">
        <v>1843</v>
      </c>
      <c r="H902" s="60" t="e">
        <f>VLOOKUP(A902,'[1]SINAPI ES'!$A$7:$D$12674,4,0)</f>
        <v>#N/A</v>
      </c>
    </row>
    <row r="903" spans="1:8" ht="15" customHeight="1">
      <c r="A903" s="47">
        <v>88309</v>
      </c>
      <c r="B903" s="48" t="s">
        <v>1899</v>
      </c>
      <c r="C903" s="47" t="s">
        <v>12</v>
      </c>
      <c r="D903" s="47" t="s">
        <v>1854</v>
      </c>
      <c r="E903" s="49">
        <v>0.17100000000000001</v>
      </c>
      <c r="F903" s="50">
        <f t="shared" ref="F903:F904" si="236">H903</f>
        <v>28.13</v>
      </c>
      <c r="G903" s="50">
        <f>ROUND(F903*E903,2)</f>
        <v>4.8099999999999996</v>
      </c>
      <c r="H903" s="60">
        <f>VLOOKUP(A903,'[1]SINAPI ES'!$A$7:$D$12674,4,0)</f>
        <v>28.13</v>
      </c>
    </row>
    <row r="904" spans="1:8" ht="15" customHeight="1">
      <c r="A904" s="47">
        <v>88316</v>
      </c>
      <c r="B904" s="48" t="s">
        <v>1867</v>
      </c>
      <c r="C904" s="47" t="s">
        <v>12</v>
      </c>
      <c r="D904" s="47" t="s">
        <v>1854</v>
      </c>
      <c r="E904" s="49">
        <v>8.5000000000000006E-2</v>
      </c>
      <c r="F904" s="50">
        <f t="shared" si="236"/>
        <v>21.72</v>
      </c>
      <c r="G904" s="50">
        <f>ROUND(F904*E904,2)</f>
        <v>1.85</v>
      </c>
      <c r="H904" s="60">
        <f>VLOOKUP(A904,'[1]SINAPI ES'!$A$7:$D$12674,4,0)</f>
        <v>21.72</v>
      </c>
    </row>
    <row r="905" spans="1:8" ht="18" customHeight="1">
      <c r="A905" s="51"/>
      <c r="B905" s="51"/>
      <c r="C905" s="51"/>
      <c r="D905" s="51"/>
      <c r="E905" s="103" t="s">
        <v>1858</v>
      </c>
      <c r="F905" s="103"/>
      <c r="G905" s="52">
        <f>SUM(G903:G904)</f>
        <v>6.66</v>
      </c>
      <c r="H905" s="60" t="e">
        <f>VLOOKUP(A905,'[1]SINAPI ES'!$A$7:$D$12674,4,0)</f>
        <v>#N/A</v>
      </c>
    </row>
    <row r="906" spans="1:8" ht="15" customHeight="1">
      <c r="A906" s="51"/>
      <c r="B906" s="51"/>
      <c r="C906" s="51"/>
      <c r="D906" s="51"/>
      <c r="E906" s="104" t="s">
        <v>1861</v>
      </c>
      <c r="F906" s="104"/>
      <c r="G906" s="53">
        <f>G901+G905</f>
        <v>159.63999999999999</v>
      </c>
      <c r="H906" s="60" t="e">
        <f>VLOOKUP(A906,'[1]SINAPI ES'!$A$7:$D$12674,4,0)</f>
        <v>#N/A</v>
      </c>
    </row>
    <row r="907" spans="1:8" ht="9.9499999999999993" customHeight="1">
      <c r="A907" s="51"/>
      <c r="B907" s="51"/>
      <c r="C907" s="105"/>
      <c r="D907" s="105"/>
      <c r="E907" s="51"/>
      <c r="F907" s="51"/>
      <c r="G907" s="51"/>
      <c r="H907" s="60" t="e">
        <f>VLOOKUP(A907,'[1]SINAPI ES'!$A$7:$D$12674,4,0)</f>
        <v>#N/A</v>
      </c>
    </row>
    <row r="908" spans="1:8" ht="20.100000000000001" customHeight="1">
      <c r="A908" s="116" t="s">
        <v>2029</v>
      </c>
      <c r="B908" s="116"/>
      <c r="C908" s="116"/>
      <c r="D908" s="116"/>
      <c r="E908" s="116"/>
      <c r="F908" s="116"/>
      <c r="G908" s="116"/>
      <c r="H908" s="60" t="e">
        <f>VLOOKUP(A908,'[1]SINAPI ES'!$A$7:$D$12674,4,0)</f>
        <v>#N/A</v>
      </c>
    </row>
    <row r="909" spans="1:8" ht="15" customHeight="1">
      <c r="A909" s="102" t="s">
        <v>1838</v>
      </c>
      <c r="B909" s="102"/>
      <c r="C909" s="46" t="s">
        <v>1839</v>
      </c>
      <c r="D909" s="46" t="s">
        <v>1840</v>
      </c>
      <c r="E909" s="46" t="s">
        <v>1841</v>
      </c>
      <c r="F909" s="46" t="s">
        <v>1842</v>
      </c>
      <c r="G909" s="46" t="s">
        <v>1843</v>
      </c>
      <c r="H909" s="60" t="e">
        <f>VLOOKUP(A909,'[1]SINAPI ES'!$A$7:$D$12674,4,0)</f>
        <v>#N/A</v>
      </c>
    </row>
    <row r="910" spans="1:8" ht="15" customHeight="1">
      <c r="A910" s="47">
        <v>4791</v>
      </c>
      <c r="B910" s="48" t="s">
        <v>2025</v>
      </c>
      <c r="C910" s="47" t="s">
        <v>12</v>
      </c>
      <c r="D910" s="47" t="s">
        <v>80</v>
      </c>
      <c r="E910" s="49">
        <v>9.5000000000000001E-2</v>
      </c>
      <c r="F910" s="50">
        <f t="shared" ref="F910:F911" si="237">H910</f>
        <v>55.57</v>
      </c>
      <c r="G910" s="50">
        <f>ROUND(F910*E910,2)</f>
        <v>5.28</v>
      </c>
      <c r="H910" s="60">
        <f>VLOOKUP(A910,'[1]SINAPI ES'!$A$7:$D$12674,4,0)</f>
        <v>55.57</v>
      </c>
    </row>
    <row r="911" spans="1:8" ht="21" customHeight="1">
      <c r="A911" s="47">
        <v>4792</v>
      </c>
      <c r="B911" s="48" t="s">
        <v>2026</v>
      </c>
      <c r="C911" s="47" t="s">
        <v>12</v>
      </c>
      <c r="D911" s="47" t="s">
        <v>15</v>
      </c>
      <c r="E911" s="49">
        <v>1.1100000000000001</v>
      </c>
      <c r="F911" s="50">
        <f t="shared" si="237"/>
        <v>133.06</v>
      </c>
      <c r="G911" s="50">
        <f>ROUND(F911*E911,2)</f>
        <v>147.69999999999999</v>
      </c>
      <c r="H911" s="60">
        <f>VLOOKUP(A911,'[1]SINAPI ES'!$A$7:$D$12674,4,0)</f>
        <v>133.06</v>
      </c>
    </row>
    <row r="912" spans="1:8" ht="15" customHeight="1">
      <c r="A912" s="51"/>
      <c r="B912" s="51"/>
      <c r="C912" s="51"/>
      <c r="D912" s="51"/>
      <c r="E912" s="103" t="s">
        <v>1851</v>
      </c>
      <c r="F912" s="103"/>
      <c r="G912" s="52">
        <f>SUM(G910:G911)</f>
        <v>152.97999999999999</v>
      </c>
      <c r="H912" s="60" t="e">
        <f>VLOOKUP(A912,'[1]SINAPI ES'!$A$7:$D$12674,4,0)</f>
        <v>#N/A</v>
      </c>
    </row>
    <row r="913" spans="1:8" ht="15" customHeight="1">
      <c r="A913" s="102" t="s">
        <v>1852</v>
      </c>
      <c r="B913" s="102"/>
      <c r="C913" s="46" t="s">
        <v>1839</v>
      </c>
      <c r="D913" s="46" t="s">
        <v>1840</v>
      </c>
      <c r="E913" s="46" t="s">
        <v>1841</v>
      </c>
      <c r="F913" s="46" t="s">
        <v>1842</v>
      </c>
      <c r="G913" s="46" t="s">
        <v>1843</v>
      </c>
      <c r="H913" s="60" t="e">
        <f>VLOOKUP(A913,'[1]SINAPI ES'!$A$7:$D$12674,4,0)</f>
        <v>#N/A</v>
      </c>
    </row>
    <row r="914" spans="1:8" ht="15" customHeight="1">
      <c r="A914" s="47">
        <v>88309</v>
      </c>
      <c r="B914" s="48" t="s">
        <v>1899</v>
      </c>
      <c r="C914" s="47" t="s">
        <v>12</v>
      </c>
      <c r="D914" s="47" t="s">
        <v>1854</v>
      </c>
      <c r="E914" s="49">
        <v>0.17100000000000001</v>
      </c>
      <c r="F914" s="50">
        <f t="shared" ref="F914:F915" si="238">H914</f>
        <v>28.13</v>
      </c>
      <c r="G914" s="50">
        <f>ROUND(F914*E914,2)</f>
        <v>4.8099999999999996</v>
      </c>
      <c r="H914" s="60">
        <f>VLOOKUP(A914,'[1]SINAPI ES'!$A$7:$D$12674,4,0)</f>
        <v>28.13</v>
      </c>
    </row>
    <row r="915" spans="1:8" ht="15" customHeight="1">
      <c r="A915" s="47">
        <v>88316</v>
      </c>
      <c r="B915" s="48" t="s">
        <v>1867</v>
      </c>
      <c r="C915" s="47" t="s">
        <v>12</v>
      </c>
      <c r="D915" s="47" t="s">
        <v>1854</v>
      </c>
      <c r="E915" s="49">
        <v>8.5000000000000006E-2</v>
      </c>
      <c r="F915" s="50">
        <f t="shared" si="238"/>
        <v>21.72</v>
      </c>
      <c r="G915" s="50">
        <f>ROUND(F915*E915,2)</f>
        <v>1.85</v>
      </c>
      <c r="H915" s="60">
        <f>VLOOKUP(A915,'[1]SINAPI ES'!$A$7:$D$12674,4,0)</f>
        <v>21.72</v>
      </c>
    </row>
    <row r="916" spans="1:8" ht="18" customHeight="1">
      <c r="A916" s="51"/>
      <c r="B916" s="51"/>
      <c r="C916" s="51"/>
      <c r="D916" s="51"/>
      <c r="E916" s="103" t="s">
        <v>1858</v>
      </c>
      <c r="F916" s="103"/>
      <c r="G916" s="52">
        <f>SUM(G914:G915)</f>
        <v>6.66</v>
      </c>
      <c r="H916" s="60" t="e">
        <f>VLOOKUP(A916,'[1]SINAPI ES'!$A$7:$D$12674,4,0)</f>
        <v>#N/A</v>
      </c>
    </row>
    <row r="917" spans="1:8" ht="15" customHeight="1">
      <c r="A917" s="51"/>
      <c r="B917" s="51"/>
      <c r="C917" s="51"/>
      <c r="D917" s="51"/>
      <c r="E917" s="104" t="s">
        <v>1861</v>
      </c>
      <c r="F917" s="104"/>
      <c r="G917" s="53">
        <f>G912+G916</f>
        <v>159.63999999999999</v>
      </c>
      <c r="H917" s="60" t="e">
        <f>VLOOKUP(A917,'[1]SINAPI ES'!$A$7:$D$12674,4,0)</f>
        <v>#N/A</v>
      </c>
    </row>
    <row r="918" spans="1:8" ht="9.9499999999999993" customHeight="1">
      <c r="A918" s="51"/>
      <c r="B918" s="51"/>
      <c r="C918" s="105"/>
      <c r="D918" s="105"/>
      <c r="E918" s="51"/>
      <c r="F918" s="51"/>
      <c r="G918" s="51"/>
      <c r="H918" s="60" t="e">
        <f>VLOOKUP(A918,'[1]SINAPI ES'!$A$7:$D$12674,4,0)</f>
        <v>#N/A</v>
      </c>
    </row>
    <row r="919" spans="1:8" s="59" customFormat="1" ht="20.100000000000001" customHeight="1">
      <c r="A919" s="110" t="s">
        <v>3325</v>
      </c>
      <c r="B919" s="110"/>
      <c r="C919" s="110"/>
      <c r="D919" s="110"/>
      <c r="E919" s="110"/>
      <c r="F919" s="110"/>
      <c r="G919" s="110"/>
      <c r="H919" s="101" t="e">
        <f>VLOOKUP(A919,'[1]SINAPI ES'!$A$7:$D$12674,4,0)</f>
        <v>#N/A</v>
      </c>
    </row>
    <row r="920" spans="1:8" ht="15" customHeight="1">
      <c r="A920" s="102" t="s">
        <v>1838</v>
      </c>
      <c r="B920" s="102"/>
      <c r="C920" s="46" t="s">
        <v>1839</v>
      </c>
      <c r="D920" s="46" t="s">
        <v>1840</v>
      </c>
      <c r="E920" s="46" t="s">
        <v>1841</v>
      </c>
      <c r="F920" s="46" t="s">
        <v>1842</v>
      </c>
      <c r="G920" s="46" t="s">
        <v>1843</v>
      </c>
      <c r="H920" s="60" t="e">
        <f>VLOOKUP(A920,'[1]SINAPI ES'!$A$7:$D$12674,4,0)</f>
        <v>#N/A</v>
      </c>
    </row>
    <row r="921" spans="1:8" ht="15" customHeight="1">
      <c r="A921" s="47">
        <v>37595</v>
      </c>
      <c r="B921" s="48" t="s">
        <v>2031</v>
      </c>
      <c r="C921" s="47" t="s">
        <v>12</v>
      </c>
      <c r="D921" s="47" t="s">
        <v>80</v>
      </c>
      <c r="E921" s="49">
        <v>1.2150000000000001</v>
      </c>
      <c r="F921" s="50">
        <f t="shared" ref="F921:F923" si="239">H921</f>
        <v>2.2400000000000002</v>
      </c>
      <c r="G921" s="50">
        <f>ROUND(F921*E921,2)</f>
        <v>2.72</v>
      </c>
      <c r="H921" s="60">
        <f>VLOOKUP(A921,'[1]SINAPI ES'!$A$7:$D$12674,4,0)</f>
        <v>2.2400000000000002</v>
      </c>
    </row>
    <row r="922" spans="1:8" ht="15" customHeight="1">
      <c r="A922" s="47">
        <v>1379</v>
      </c>
      <c r="B922" s="48" t="s">
        <v>2020</v>
      </c>
      <c r="C922" s="47" t="s">
        <v>12</v>
      </c>
      <c r="D922" s="47" t="s">
        <v>80</v>
      </c>
      <c r="E922" s="49">
        <v>0.24</v>
      </c>
      <c r="F922" s="50">
        <f t="shared" si="239"/>
        <v>0.66</v>
      </c>
      <c r="G922" s="50">
        <f t="shared" ref="G922:G923" si="240">ROUND(F922*E922,2)</f>
        <v>0.16</v>
      </c>
      <c r="H922" s="60">
        <f>VLOOKUP(A922,'[1]SINAPI ES'!$A$7:$D$12674,4,0)</f>
        <v>0.66</v>
      </c>
    </row>
    <row r="923" spans="1:8" ht="21" customHeight="1">
      <c r="A923" s="47">
        <v>38186</v>
      </c>
      <c r="B923" s="48" t="s">
        <v>2032</v>
      </c>
      <c r="C923" s="47" t="s">
        <v>12</v>
      </c>
      <c r="D923" s="47" t="s">
        <v>15</v>
      </c>
      <c r="E923" s="49">
        <v>0.25</v>
      </c>
      <c r="F923" s="50">
        <f t="shared" si="239"/>
        <v>468.51</v>
      </c>
      <c r="G923" s="50">
        <f t="shared" si="240"/>
        <v>117.13</v>
      </c>
      <c r="H923" s="60">
        <f>VLOOKUP(A923,'[1]SINAPI ES'!$A$7:$D$12674,4,0)</f>
        <v>468.51</v>
      </c>
    </row>
    <row r="924" spans="1:8" ht="15" customHeight="1">
      <c r="A924" s="51"/>
      <c r="B924" s="51"/>
      <c r="C924" s="51"/>
      <c r="D924" s="51"/>
      <c r="E924" s="103" t="s">
        <v>1851</v>
      </c>
      <c r="F924" s="103"/>
      <c r="G924" s="52">
        <f>SUM(G921:G923)</f>
        <v>120.00999999999999</v>
      </c>
      <c r="H924" s="60" t="e">
        <f>VLOOKUP(A924,'[1]SINAPI ES'!$A$7:$D$12674,4,0)</f>
        <v>#N/A</v>
      </c>
    </row>
    <row r="925" spans="1:8" ht="15" customHeight="1">
      <c r="A925" s="102" t="s">
        <v>1852</v>
      </c>
      <c r="B925" s="102"/>
      <c r="C925" s="46" t="s">
        <v>1839</v>
      </c>
      <c r="D925" s="46" t="s">
        <v>1840</v>
      </c>
      <c r="E925" s="46" t="s">
        <v>1841</v>
      </c>
      <c r="F925" s="46" t="s">
        <v>1842</v>
      </c>
      <c r="G925" s="46" t="s">
        <v>1843</v>
      </c>
      <c r="H925" s="60" t="e">
        <f>VLOOKUP(A925,'[1]SINAPI ES'!$A$7:$D$12674,4,0)</f>
        <v>#N/A</v>
      </c>
    </row>
    <row r="926" spans="1:8" ht="15" customHeight="1">
      <c r="A926" s="47">
        <v>88309</v>
      </c>
      <c r="B926" s="48" t="s">
        <v>1899</v>
      </c>
      <c r="C926" s="47" t="s">
        <v>12</v>
      </c>
      <c r="D926" s="47" t="s">
        <v>1854</v>
      </c>
      <c r="E926" s="49">
        <v>0.437</v>
      </c>
      <c r="F926" s="50">
        <f t="shared" ref="F926:F927" si="241">H926</f>
        <v>28.13</v>
      </c>
      <c r="G926" s="50">
        <f>ROUND(F926*E926,2)</f>
        <v>12.29</v>
      </c>
      <c r="H926" s="60">
        <f>VLOOKUP(A926,'[1]SINAPI ES'!$A$7:$D$12674,4,0)</f>
        <v>28.13</v>
      </c>
    </row>
    <row r="927" spans="1:8" ht="15" customHeight="1">
      <c r="A927" s="47">
        <v>88316</v>
      </c>
      <c r="B927" s="48" t="s">
        <v>1867</v>
      </c>
      <c r="C927" s="47" t="s">
        <v>12</v>
      </c>
      <c r="D927" s="47" t="s">
        <v>1854</v>
      </c>
      <c r="E927" s="49">
        <v>0.218</v>
      </c>
      <c r="F927" s="50">
        <f t="shared" si="241"/>
        <v>21.72</v>
      </c>
      <c r="G927" s="50">
        <f>ROUND(F927*E927,2)</f>
        <v>4.7300000000000004</v>
      </c>
      <c r="H927" s="60">
        <f>VLOOKUP(A927,'[1]SINAPI ES'!$A$7:$D$12674,4,0)</f>
        <v>21.72</v>
      </c>
    </row>
    <row r="928" spans="1:8" ht="18" customHeight="1">
      <c r="A928" s="51"/>
      <c r="B928" s="51"/>
      <c r="C928" s="51"/>
      <c r="D928" s="51"/>
      <c r="E928" s="103" t="s">
        <v>1858</v>
      </c>
      <c r="F928" s="103"/>
      <c r="G928" s="52">
        <f>SUM(G926:G927)</f>
        <v>17.02</v>
      </c>
      <c r="H928" s="60" t="e">
        <f>VLOOKUP(A928,'[1]SINAPI ES'!$A$7:$D$12674,4,0)</f>
        <v>#N/A</v>
      </c>
    </row>
    <row r="929" spans="1:8" ht="15" customHeight="1">
      <c r="A929" s="51"/>
      <c r="B929" s="51"/>
      <c r="C929" s="51"/>
      <c r="D929" s="51"/>
      <c r="E929" s="104" t="s">
        <v>1861</v>
      </c>
      <c r="F929" s="104"/>
      <c r="G929" s="53">
        <f>G924+G928</f>
        <v>137.03</v>
      </c>
      <c r="H929" s="60" t="e">
        <f>VLOOKUP(A929,'[1]SINAPI ES'!$A$7:$D$12674,4,0)</f>
        <v>#N/A</v>
      </c>
    </row>
    <row r="930" spans="1:8" ht="9.9499999999999993" customHeight="1">
      <c r="A930" s="51"/>
      <c r="B930" s="51"/>
      <c r="C930" s="105"/>
      <c r="D930" s="105"/>
      <c r="E930" s="51"/>
      <c r="F930" s="51"/>
      <c r="G930" s="51"/>
      <c r="H930" s="60" t="e">
        <f>VLOOKUP(A930,'[1]SINAPI ES'!$A$7:$D$12674,4,0)</f>
        <v>#N/A</v>
      </c>
    </row>
    <row r="931" spans="1:8" s="59" customFormat="1" ht="20.100000000000001" customHeight="1">
      <c r="A931" s="110" t="s">
        <v>2030</v>
      </c>
      <c r="B931" s="110"/>
      <c r="C931" s="110"/>
      <c r="D931" s="110"/>
      <c r="E931" s="110"/>
      <c r="F931" s="110"/>
      <c r="G931" s="110"/>
      <c r="H931" s="101" t="e">
        <f>VLOOKUP(A931,'[1]SINAPI ES'!$A$7:$D$12674,4,0)</f>
        <v>#N/A</v>
      </c>
    </row>
    <row r="932" spans="1:8" ht="15" customHeight="1">
      <c r="A932" s="102" t="s">
        <v>1838</v>
      </c>
      <c r="B932" s="102"/>
      <c r="C932" s="46" t="s">
        <v>1839</v>
      </c>
      <c r="D932" s="46" t="s">
        <v>1840</v>
      </c>
      <c r="E932" s="46" t="s">
        <v>1841</v>
      </c>
      <c r="F932" s="46" t="s">
        <v>1842</v>
      </c>
      <c r="G932" s="46" t="s">
        <v>1843</v>
      </c>
      <c r="H932" s="60" t="e">
        <f>VLOOKUP(A932,'[1]SINAPI ES'!$A$7:$D$12674,4,0)</f>
        <v>#N/A</v>
      </c>
    </row>
    <row r="933" spans="1:8" ht="15" customHeight="1">
      <c r="A933" s="47">
        <v>37595</v>
      </c>
      <c r="B933" s="48" t="s">
        <v>2031</v>
      </c>
      <c r="C933" s="47" t="s">
        <v>12</v>
      </c>
      <c r="D933" s="47" t="s">
        <v>80</v>
      </c>
      <c r="E933" s="49">
        <v>1.2150000000000001</v>
      </c>
      <c r="F933" s="50">
        <f t="shared" ref="F933:F935" si="242">H933</f>
        <v>2.2400000000000002</v>
      </c>
      <c r="G933" s="50">
        <f>ROUND(F933*E933,2)</f>
        <v>2.72</v>
      </c>
      <c r="H933" s="60">
        <f>VLOOKUP(A933,'[1]SINAPI ES'!$A$7:$D$12674,4,0)</f>
        <v>2.2400000000000002</v>
      </c>
    </row>
    <row r="934" spans="1:8" ht="15" customHeight="1">
      <c r="A934" s="47">
        <v>1379</v>
      </c>
      <c r="B934" s="48" t="s">
        <v>2020</v>
      </c>
      <c r="C934" s="47" t="s">
        <v>12</v>
      </c>
      <c r="D934" s="47" t="s">
        <v>80</v>
      </c>
      <c r="E934" s="49">
        <v>0.24</v>
      </c>
      <c r="F934" s="50">
        <f t="shared" si="242"/>
        <v>0.66</v>
      </c>
      <c r="G934" s="50">
        <f t="shared" ref="G934:G935" si="243">ROUND(F934*E934,2)</f>
        <v>0.16</v>
      </c>
      <c r="H934" s="60">
        <f>VLOOKUP(A934,'[1]SINAPI ES'!$A$7:$D$12674,4,0)</f>
        <v>0.66</v>
      </c>
    </row>
    <row r="935" spans="1:8" ht="21" customHeight="1">
      <c r="A935" s="47">
        <v>38186</v>
      </c>
      <c r="B935" s="48" t="s">
        <v>2032</v>
      </c>
      <c r="C935" s="47" t="s">
        <v>12</v>
      </c>
      <c r="D935" s="47" t="s">
        <v>15</v>
      </c>
      <c r="E935" s="49">
        <v>0.25</v>
      </c>
      <c r="F935" s="50">
        <f t="shared" si="242"/>
        <v>468.51</v>
      </c>
      <c r="G935" s="50">
        <f t="shared" si="243"/>
        <v>117.13</v>
      </c>
      <c r="H935" s="60">
        <f>VLOOKUP(A935,'[1]SINAPI ES'!$A$7:$D$12674,4,0)</f>
        <v>468.51</v>
      </c>
    </row>
    <row r="936" spans="1:8" ht="15" customHeight="1">
      <c r="A936" s="51"/>
      <c r="B936" s="51"/>
      <c r="C936" s="51"/>
      <c r="D936" s="51"/>
      <c r="E936" s="103" t="s">
        <v>1851</v>
      </c>
      <c r="F936" s="103"/>
      <c r="G936" s="52">
        <f>SUM(G933:G935)</f>
        <v>120.00999999999999</v>
      </c>
      <c r="H936" s="60" t="e">
        <f>VLOOKUP(A936,'[1]SINAPI ES'!$A$7:$D$12674,4,0)</f>
        <v>#N/A</v>
      </c>
    </row>
    <row r="937" spans="1:8" ht="15" customHeight="1">
      <c r="A937" s="102" t="s">
        <v>1852</v>
      </c>
      <c r="B937" s="102"/>
      <c r="C937" s="46" t="s">
        <v>1839</v>
      </c>
      <c r="D937" s="46" t="s">
        <v>1840</v>
      </c>
      <c r="E937" s="46" t="s">
        <v>1841</v>
      </c>
      <c r="F937" s="46" t="s">
        <v>1842</v>
      </c>
      <c r="G937" s="46" t="s">
        <v>1843</v>
      </c>
      <c r="H937" s="60" t="e">
        <f>VLOOKUP(A937,'[1]SINAPI ES'!$A$7:$D$12674,4,0)</f>
        <v>#N/A</v>
      </c>
    </row>
    <row r="938" spans="1:8" ht="15" customHeight="1">
      <c r="A938" s="47">
        <v>88309</v>
      </c>
      <c r="B938" s="48" t="s">
        <v>1899</v>
      </c>
      <c r="C938" s="47" t="s">
        <v>12</v>
      </c>
      <c r="D938" s="47" t="s">
        <v>1854</v>
      </c>
      <c r="E938" s="49">
        <v>0.437</v>
      </c>
      <c r="F938" s="50">
        <f t="shared" ref="F938:F939" si="244">H938</f>
        <v>28.13</v>
      </c>
      <c r="G938" s="50">
        <f>ROUND(F938*E938,2)</f>
        <v>12.29</v>
      </c>
      <c r="H938" s="60">
        <f>VLOOKUP(A938,'[1]SINAPI ES'!$A$7:$D$12674,4,0)</f>
        <v>28.13</v>
      </c>
    </row>
    <row r="939" spans="1:8" ht="15" customHeight="1">
      <c r="A939" s="47">
        <v>88316</v>
      </c>
      <c r="B939" s="48" t="s">
        <v>1867</v>
      </c>
      <c r="C939" s="47" t="s">
        <v>12</v>
      </c>
      <c r="D939" s="47" t="s">
        <v>1854</v>
      </c>
      <c r="E939" s="49">
        <v>0.218</v>
      </c>
      <c r="F939" s="50">
        <f t="shared" si="244"/>
        <v>21.72</v>
      </c>
      <c r="G939" s="50">
        <f>ROUND(F939*E939,2)</f>
        <v>4.7300000000000004</v>
      </c>
      <c r="H939" s="60">
        <f>VLOOKUP(A939,'[1]SINAPI ES'!$A$7:$D$12674,4,0)</f>
        <v>21.72</v>
      </c>
    </row>
    <row r="940" spans="1:8" ht="18" customHeight="1">
      <c r="A940" s="51"/>
      <c r="B940" s="51"/>
      <c r="C940" s="51"/>
      <c r="D940" s="51"/>
      <c r="E940" s="103" t="s">
        <v>1858</v>
      </c>
      <c r="F940" s="103"/>
      <c r="G940" s="52">
        <f>SUM(G938:G939)</f>
        <v>17.02</v>
      </c>
      <c r="H940" s="60" t="e">
        <f>VLOOKUP(A940,'[1]SINAPI ES'!$A$7:$D$12674,4,0)</f>
        <v>#N/A</v>
      </c>
    </row>
    <row r="941" spans="1:8" ht="15" customHeight="1">
      <c r="A941" s="51"/>
      <c r="B941" s="51"/>
      <c r="C941" s="51"/>
      <c r="D941" s="51"/>
      <c r="E941" s="104" t="s">
        <v>1861</v>
      </c>
      <c r="F941" s="104"/>
      <c r="G941" s="53">
        <f>G936+G940</f>
        <v>137.03</v>
      </c>
      <c r="H941" s="60" t="e">
        <f>VLOOKUP(A941,'[1]SINAPI ES'!$A$7:$D$12674,4,0)</f>
        <v>#N/A</v>
      </c>
    </row>
    <row r="942" spans="1:8" ht="9.9499999999999993" customHeight="1">
      <c r="A942" s="51"/>
      <c r="B942" s="51"/>
      <c r="C942" s="105"/>
      <c r="D942" s="105"/>
      <c r="E942" s="51"/>
      <c r="F942" s="51"/>
      <c r="G942" s="51"/>
      <c r="H942" s="60" t="e">
        <f>VLOOKUP(A942,'[1]SINAPI ES'!$A$7:$D$12674,4,0)</f>
        <v>#N/A</v>
      </c>
    </row>
    <row r="943" spans="1:8" ht="20.100000000000001" customHeight="1">
      <c r="A943" s="116" t="s">
        <v>2033</v>
      </c>
      <c r="B943" s="116"/>
      <c r="C943" s="116"/>
      <c r="D943" s="116"/>
      <c r="E943" s="116"/>
      <c r="F943" s="116"/>
      <c r="G943" s="116"/>
      <c r="H943" s="60" t="e">
        <f>VLOOKUP(A943,'[1]SINAPI ES'!$A$7:$D$12674,4,0)</f>
        <v>#N/A</v>
      </c>
    </row>
    <row r="944" spans="1:8" ht="15" customHeight="1">
      <c r="A944" s="102" t="s">
        <v>1838</v>
      </c>
      <c r="B944" s="102"/>
      <c r="C944" s="46" t="s">
        <v>1839</v>
      </c>
      <c r="D944" s="46" t="s">
        <v>1840</v>
      </c>
      <c r="E944" s="46" t="s">
        <v>1841</v>
      </c>
      <c r="F944" s="46" t="s">
        <v>1842</v>
      </c>
      <c r="G944" s="46" t="s">
        <v>1843</v>
      </c>
      <c r="H944" s="60" t="e">
        <f>VLOOKUP(A944,'[1]SINAPI ES'!$A$7:$D$12674,4,0)</f>
        <v>#N/A</v>
      </c>
    </row>
    <row r="945" spans="1:8" ht="15" customHeight="1">
      <c r="A945" s="47">
        <v>34353</v>
      </c>
      <c r="B945" s="48" t="s">
        <v>2034</v>
      </c>
      <c r="C945" s="47" t="s">
        <v>12</v>
      </c>
      <c r="D945" s="47" t="s">
        <v>80</v>
      </c>
      <c r="E945" s="49">
        <v>10</v>
      </c>
      <c r="F945" s="50">
        <f t="shared" ref="F945:F946" si="245">H945</f>
        <v>1.35</v>
      </c>
      <c r="G945" s="50">
        <f>ROUND(F945*E945,2)</f>
        <v>13.5</v>
      </c>
      <c r="H945" s="60">
        <f>VLOOKUP(A945,'[1]SINAPI ES'!$A$7:$D$12674,4,0)</f>
        <v>1.35</v>
      </c>
    </row>
    <row r="946" spans="1:8" ht="29.1" customHeight="1">
      <c r="A946" s="47">
        <v>36178</v>
      </c>
      <c r="B946" s="48" t="s">
        <v>2035</v>
      </c>
      <c r="C946" s="47" t="s">
        <v>12</v>
      </c>
      <c r="D946" s="47" t="s">
        <v>24</v>
      </c>
      <c r="E946" s="49">
        <v>6.25</v>
      </c>
      <c r="F946" s="50">
        <f t="shared" si="245"/>
        <v>16.21</v>
      </c>
      <c r="G946" s="50">
        <f>ROUND(F946*E946,2)</f>
        <v>101.31</v>
      </c>
      <c r="H946" s="60">
        <f>VLOOKUP(A946,'[1]SINAPI ES'!$A$7:$D$12674,4,0)</f>
        <v>16.21</v>
      </c>
    </row>
    <row r="947" spans="1:8" ht="15" customHeight="1">
      <c r="A947" s="51"/>
      <c r="B947" s="51"/>
      <c r="C947" s="51"/>
      <c r="D947" s="51"/>
      <c r="E947" s="103" t="s">
        <v>1851</v>
      </c>
      <c r="F947" s="103"/>
      <c r="G947" s="52">
        <f>SUM(G945:G946)</f>
        <v>114.81</v>
      </c>
      <c r="H947" s="60" t="e">
        <f>VLOOKUP(A947,'[1]SINAPI ES'!$A$7:$D$12674,4,0)</f>
        <v>#N/A</v>
      </c>
    </row>
    <row r="948" spans="1:8" ht="15" customHeight="1">
      <c r="A948" s="102" t="s">
        <v>1852</v>
      </c>
      <c r="B948" s="102"/>
      <c r="C948" s="46" t="s">
        <v>1839</v>
      </c>
      <c r="D948" s="46" t="s">
        <v>1840</v>
      </c>
      <c r="E948" s="46" t="s">
        <v>1841</v>
      </c>
      <c r="F948" s="46" t="s">
        <v>1842</v>
      </c>
      <c r="G948" s="46" t="s">
        <v>1843</v>
      </c>
      <c r="H948" s="60" t="e">
        <f>VLOOKUP(A948,'[1]SINAPI ES'!$A$7:$D$12674,4,0)</f>
        <v>#N/A</v>
      </c>
    </row>
    <row r="949" spans="1:8" ht="15" customHeight="1">
      <c r="A949" s="47">
        <v>88309</v>
      </c>
      <c r="B949" s="48" t="s">
        <v>1899</v>
      </c>
      <c r="C949" s="47" t="s">
        <v>12</v>
      </c>
      <c r="D949" s="47" t="s">
        <v>1854</v>
      </c>
      <c r="E949" s="49">
        <v>1.2789999999999999</v>
      </c>
      <c r="F949" s="50">
        <f t="shared" ref="F949:F950" si="246">H949</f>
        <v>28.13</v>
      </c>
      <c r="G949" s="50">
        <f>ROUND(F949*E949,2)</f>
        <v>35.979999999999997</v>
      </c>
      <c r="H949" s="60">
        <f>VLOOKUP(A949,'[1]SINAPI ES'!$A$7:$D$12674,4,0)</f>
        <v>28.13</v>
      </c>
    </row>
    <row r="950" spans="1:8" ht="15" customHeight="1">
      <c r="A950" s="47">
        <v>88316</v>
      </c>
      <c r="B950" s="48" t="s">
        <v>1867</v>
      </c>
      <c r="C950" s="47" t="s">
        <v>12</v>
      </c>
      <c r="D950" s="47" t="s">
        <v>1854</v>
      </c>
      <c r="E950" s="49">
        <v>2.5569999999999999</v>
      </c>
      <c r="F950" s="50">
        <f t="shared" si="246"/>
        <v>21.72</v>
      </c>
      <c r="G950" s="50">
        <f>ROUND(F950*E950,2)</f>
        <v>55.54</v>
      </c>
      <c r="H950" s="60">
        <f>VLOOKUP(A950,'[1]SINAPI ES'!$A$7:$D$12674,4,0)</f>
        <v>21.72</v>
      </c>
    </row>
    <row r="951" spans="1:8" ht="18" customHeight="1">
      <c r="A951" s="51"/>
      <c r="B951" s="51"/>
      <c r="C951" s="51"/>
      <c r="D951" s="51"/>
      <c r="E951" s="103" t="s">
        <v>1858</v>
      </c>
      <c r="F951" s="103"/>
      <c r="G951" s="52">
        <f>SUM(G949:G950)</f>
        <v>91.52</v>
      </c>
      <c r="H951" s="60" t="e">
        <f>VLOOKUP(A951,'[1]SINAPI ES'!$A$7:$D$12674,4,0)</f>
        <v>#N/A</v>
      </c>
    </row>
    <row r="952" spans="1:8" ht="15" customHeight="1">
      <c r="A952" s="51"/>
      <c r="B952" s="51"/>
      <c r="C952" s="51"/>
      <c r="D952" s="51"/>
      <c r="E952" s="104" t="s">
        <v>1861</v>
      </c>
      <c r="F952" s="104"/>
      <c r="G952" s="53">
        <f>G951+G947</f>
        <v>206.32999999999998</v>
      </c>
      <c r="H952" s="60" t="e">
        <f>VLOOKUP(A952,'[1]SINAPI ES'!$A$7:$D$12674,4,0)</f>
        <v>#N/A</v>
      </c>
    </row>
    <row r="953" spans="1:8" ht="9.9499999999999993" customHeight="1">
      <c r="A953" s="51"/>
      <c r="B953" s="51"/>
      <c r="C953" s="105"/>
      <c r="D953" s="105"/>
      <c r="E953" s="51"/>
      <c r="F953" s="51"/>
      <c r="G953" s="51"/>
      <c r="H953" s="60" t="e">
        <f>VLOOKUP(A953,'[1]SINAPI ES'!$A$7:$D$12674,4,0)</f>
        <v>#N/A</v>
      </c>
    </row>
    <row r="954" spans="1:8" ht="20.100000000000001" customHeight="1">
      <c r="A954" s="116" t="s">
        <v>2036</v>
      </c>
      <c r="B954" s="116"/>
      <c r="C954" s="116"/>
      <c r="D954" s="116"/>
      <c r="E954" s="116"/>
      <c r="F954" s="116"/>
      <c r="G954" s="116"/>
      <c r="H954" s="60" t="e">
        <f>VLOOKUP(A954,'[1]SINAPI ES'!$A$7:$D$12674,4,0)</f>
        <v>#N/A</v>
      </c>
    </row>
    <row r="955" spans="1:8" ht="15" customHeight="1">
      <c r="A955" s="102" t="s">
        <v>1935</v>
      </c>
      <c r="B955" s="102"/>
      <c r="C955" s="46" t="s">
        <v>1839</v>
      </c>
      <c r="D955" s="46" t="s">
        <v>1840</v>
      </c>
      <c r="E955" s="46" t="s">
        <v>1841</v>
      </c>
      <c r="F955" s="46" t="s">
        <v>1842</v>
      </c>
      <c r="G955" s="46" t="s">
        <v>1843</v>
      </c>
      <c r="H955" s="60" t="e">
        <f>VLOOKUP(A955,'[1]SINAPI ES'!$A$7:$D$12674,4,0)</f>
        <v>#N/A</v>
      </c>
    </row>
    <row r="956" spans="1:8" ht="45.95" customHeight="1">
      <c r="A956" s="47">
        <v>5678</v>
      </c>
      <c r="B956" s="48" t="s">
        <v>2037</v>
      </c>
      <c r="C956" s="47" t="s">
        <v>12</v>
      </c>
      <c r="D956" s="47" t="s">
        <v>1937</v>
      </c>
      <c r="E956" s="49">
        <v>1.9E-2</v>
      </c>
      <c r="F956" s="50">
        <f t="shared" ref="F956" si="247">H956</f>
        <v>154.30000000000001</v>
      </c>
      <c r="G956" s="50">
        <f>ROUND(F956*E956,2)</f>
        <v>2.93</v>
      </c>
      <c r="H956" s="60">
        <f>VLOOKUP(A956,'[1]SINAPI ES'!$A$7:$D$12674,4,0)</f>
        <v>154.30000000000001</v>
      </c>
    </row>
    <row r="957" spans="1:8" ht="18" customHeight="1">
      <c r="A957" s="51"/>
      <c r="B957" s="51"/>
      <c r="C957" s="51"/>
      <c r="D957" s="51"/>
      <c r="E957" s="103" t="s">
        <v>1938</v>
      </c>
      <c r="F957" s="103"/>
      <c r="G957" s="52">
        <f>G956</f>
        <v>2.93</v>
      </c>
      <c r="H957" s="60" t="e">
        <f>VLOOKUP(A957,'[1]SINAPI ES'!$A$7:$D$12674,4,0)</f>
        <v>#N/A</v>
      </c>
    </row>
    <row r="958" spans="1:8" ht="15" customHeight="1">
      <c r="A958" s="102" t="s">
        <v>1838</v>
      </c>
      <c r="B958" s="102"/>
      <c r="C958" s="46" t="s">
        <v>1839</v>
      </c>
      <c r="D958" s="46" t="s">
        <v>1840</v>
      </c>
      <c r="E958" s="46" t="s">
        <v>1841</v>
      </c>
      <c r="F958" s="46" t="s">
        <v>1842</v>
      </c>
      <c r="G958" s="46" t="s">
        <v>1843</v>
      </c>
      <c r="H958" s="60" t="e">
        <f>VLOOKUP(A958,'[1]SINAPI ES'!$A$7:$D$12674,4,0)</f>
        <v>#N/A</v>
      </c>
    </row>
    <row r="959" spans="1:8" ht="21" customHeight="1">
      <c r="A959" s="47">
        <v>367</v>
      </c>
      <c r="B959" s="48" t="s">
        <v>2038</v>
      </c>
      <c r="C959" s="47" t="s">
        <v>12</v>
      </c>
      <c r="D959" s="47" t="s">
        <v>51</v>
      </c>
      <c r="E959" s="49">
        <v>1.25</v>
      </c>
      <c r="F959" s="50">
        <f t="shared" ref="F959" si="248">H959</f>
        <v>84.42</v>
      </c>
      <c r="G959" s="50">
        <f>ROUND(F959*E959,2)</f>
        <v>105.53</v>
      </c>
      <c r="H959" s="60">
        <f>VLOOKUP(A959,'[1]SINAPI ES'!$A$7:$D$12674,4,0)</f>
        <v>84.42</v>
      </c>
    </row>
    <row r="960" spans="1:8" ht="15" customHeight="1">
      <c r="A960" s="51"/>
      <c r="B960" s="51"/>
      <c r="C960" s="51"/>
      <c r="D960" s="51"/>
      <c r="E960" s="103" t="s">
        <v>1851</v>
      </c>
      <c r="F960" s="103"/>
      <c r="G960" s="52">
        <f>G959</f>
        <v>105.53</v>
      </c>
      <c r="H960" s="60" t="e">
        <f>VLOOKUP(A960,'[1]SINAPI ES'!$A$7:$D$12674,4,0)</f>
        <v>#N/A</v>
      </c>
    </row>
    <row r="961" spans="1:8" ht="15" customHeight="1">
      <c r="A961" s="102" t="s">
        <v>1852</v>
      </c>
      <c r="B961" s="102"/>
      <c r="C961" s="46" t="s">
        <v>1839</v>
      </c>
      <c r="D961" s="46" t="s">
        <v>1840</v>
      </c>
      <c r="E961" s="46" t="s">
        <v>1841</v>
      </c>
      <c r="F961" s="46" t="s">
        <v>1842</v>
      </c>
      <c r="G961" s="46" t="s">
        <v>1843</v>
      </c>
      <c r="H961" s="60" t="e">
        <f>VLOOKUP(A961,'[1]SINAPI ES'!$A$7:$D$12674,4,0)</f>
        <v>#N/A</v>
      </c>
    </row>
    <row r="962" spans="1:8" ht="15" customHeight="1">
      <c r="A962" s="47">
        <v>88316</v>
      </c>
      <c r="B962" s="48" t="s">
        <v>1867</v>
      </c>
      <c r="C962" s="47" t="s">
        <v>12</v>
      </c>
      <c r="D962" s="47" t="s">
        <v>1854</v>
      </c>
      <c r="E962" s="49">
        <v>3.1699999999999999E-2</v>
      </c>
      <c r="F962" s="50">
        <f t="shared" ref="F962" si="249">H962</f>
        <v>21.72</v>
      </c>
      <c r="G962" s="50">
        <f>ROUND(F962*E962,2)</f>
        <v>0.69</v>
      </c>
      <c r="H962" s="60">
        <f>VLOOKUP(A962,'[1]SINAPI ES'!$A$7:$D$12674,4,0)</f>
        <v>21.72</v>
      </c>
    </row>
    <row r="963" spans="1:8" ht="18" customHeight="1">
      <c r="A963" s="51"/>
      <c r="B963" s="51"/>
      <c r="C963" s="51"/>
      <c r="D963" s="51"/>
      <c r="E963" s="103" t="s">
        <v>1858</v>
      </c>
      <c r="F963" s="103"/>
      <c r="G963" s="52">
        <f>G962</f>
        <v>0.69</v>
      </c>
      <c r="H963" s="60" t="e">
        <f>VLOOKUP(A963,'[1]SINAPI ES'!$A$7:$D$12674,4,0)</f>
        <v>#N/A</v>
      </c>
    </row>
    <row r="964" spans="1:8" ht="15" customHeight="1">
      <c r="A964" s="51"/>
      <c r="B964" s="51"/>
      <c r="C964" s="51"/>
      <c r="D964" s="51"/>
      <c r="E964" s="104" t="s">
        <v>1861</v>
      </c>
      <c r="F964" s="104"/>
      <c r="G964" s="53">
        <f>G957+G960+G963</f>
        <v>109.15</v>
      </c>
      <c r="H964" s="60" t="e">
        <f>VLOOKUP(A964,'[1]SINAPI ES'!$A$7:$D$12674,4,0)</f>
        <v>#N/A</v>
      </c>
    </row>
    <row r="965" spans="1:8" ht="9.9499999999999993" customHeight="1">
      <c r="A965" s="51"/>
      <c r="B965" s="51"/>
      <c r="C965" s="105"/>
      <c r="D965" s="105"/>
      <c r="E965" s="51"/>
      <c r="F965" s="51"/>
      <c r="G965" s="51"/>
      <c r="H965" s="60" t="e">
        <f>VLOOKUP(A965,'[1]SINAPI ES'!$A$7:$D$12674,4,0)</f>
        <v>#N/A</v>
      </c>
    </row>
    <row r="966" spans="1:8" ht="20.100000000000001" customHeight="1">
      <c r="A966" s="116" t="s">
        <v>2039</v>
      </c>
      <c r="B966" s="116"/>
      <c r="C966" s="116"/>
      <c r="D966" s="116"/>
      <c r="E966" s="116"/>
      <c r="F966" s="116"/>
      <c r="G966" s="116"/>
      <c r="H966" s="60" t="e">
        <f>VLOOKUP(A966,'[1]SINAPI ES'!$A$7:$D$12674,4,0)</f>
        <v>#N/A</v>
      </c>
    </row>
    <row r="967" spans="1:8" ht="15" customHeight="1">
      <c r="A967" s="102" t="s">
        <v>1838</v>
      </c>
      <c r="B967" s="102"/>
      <c r="C967" s="46" t="s">
        <v>1839</v>
      </c>
      <c r="D967" s="46" t="s">
        <v>1840</v>
      </c>
      <c r="E967" s="46" t="s">
        <v>1841</v>
      </c>
      <c r="F967" s="46" t="s">
        <v>1842</v>
      </c>
      <c r="G967" s="46" t="s">
        <v>1843</v>
      </c>
      <c r="H967" s="60" t="e">
        <f>VLOOKUP(A967,'[1]SINAPI ES'!$A$7:$D$12674,4,0)</f>
        <v>#N/A</v>
      </c>
    </row>
    <row r="968" spans="1:8" ht="15" customHeight="1">
      <c r="A968" s="47" t="s">
        <v>2040</v>
      </c>
      <c r="B968" s="48" t="s">
        <v>2041</v>
      </c>
      <c r="C968" s="47" t="s">
        <v>2042</v>
      </c>
      <c r="D968" s="47" t="s">
        <v>31</v>
      </c>
      <c r="E968" s="49">
        <v>1.1000000000000001</v>
      </c>
      <c r="F968" s="50">
        <v>15</v>
      </c>
      <c r="G968" s="50">
        <f>ROUND(F968*E968,2)</f>
        <v>16.5</v>
      </c>
      <c r="H968" s="60" t="e">
        <f>VLOOKUP(A968,'[1]SINAPI ES'!$A$7:$D$12674,4,0)</f>
        <v>#N/A</v>
      </c>
    </row>
    <row r="969" spans="1:8" ht="15" customHeight="1">
      <c r="A969" s="51"/>
      <c r="B969" s="51"/>
      <c r="C969" s="51"/>
      <c r="D969" s="51"/>
      <c r="E969" s="103" t="s">
        <v>1851</v>
      </c>
      <c r="F969" s="103"/>
      <c r="G969" s="52">
        <f>G968</f>
        <v>16.5</v>
      </c>
      <c r="H969" s="60" t="e">
        <f>VLOOKUP(A969,'[1]SINAPI ES'!$A$7:$D$12674,4,0)</f>
        <v>#N/A</v>
      </c>
    </row>
    <row r="970" spans="1:8" ht="15" customHeight="1">
      <c r="A970" s="102" t="s">
        <v>1852</v>
      </c>
      <c r="B970" s="102"/>
      <c r="C970" s="46" t="s">
        <v>1839</v>
      </c>
      <c r="D970" s="46" t="s">
        <v>1840</v>
      </c>
      <c r="E970" s="46" t="s">
        <v>1841</v>
      </c>
      <c r="F970" s="46" t="s">
        <v>1842</v>
      </c>
      <c r="G970" s="46" t="s">
        <v>1843</v>
      </c>
      <c r="H970" s="60" t="e">
        <f>VLOOKUP(A970,'[1]SINAPI ES'!$A$7:$D$12674,4,0)</f>
        <v>#N/A</v>
      </c>
    </row>
    <row r="971" spans="1:8" ht="15" customHeight="1">
      <c r="A971" s="47">
        <v>88316</v>
      </c>
      <c r="B971" s="48" t="s">
        <v>1867</v>
      </c>
      <c r="C971" s="47" t="s">
        <v>12</v>
      </c>
      <c r="D971" s="47" t="s">
        <v>1854</v>
      </c>
      <c r="E971" s="49">
        <v>0.08</v>
      </c>
      <c r="F971" s="50">
        <f t="shared" ref="F971" si="250">H971</f>
        <v>21.72</v>
      </c>
      <c r="G971" s="50">
        <f>ROUND(F971*E971,2)</f>
        <v>1.74</v>
      </c>
      <c r="H971" s="60">
        <f>VLOOKUP(A971,'[1]SINAPI ES'!$A$7:$D$12674,4,0)</f>
        <v>21.72</v>
      </c>
    </row>
    <row r="972" spans="1:8" ht="18" customHeight="1">
      <c r="A972" s="51"/>
      <c r="B972" s="51"/>
      <c r="C972" s="51"/>
      <c r="D972" s="51"/>
      <c r="E972" s="103" t="s">
        <v>1858</v>
      </c>
      <c r="F972" s="103"/>
      <c r="G972" s="52">
        <f>G971</f>
        <v>1.74</v>
      </c>
      <c r="H972" s="60" t="e">
        <f>VLOOKUP(A972,'[1]SINAPI ES'!$A$7:$D$12674,4,0)</f>
        <v>#N/A</v>
      </c>
    </row>
    <row r="973" spans="1:8" ht="15" customHeight="1">
      <c r="A973" s="51"/>
      <c r="B973" s="51"/>
      <c r="C973" s="51"/>
      <c r="D973" s="51"/>
      <c r="E973" s="104" t="s">
        <v>1861</v>
      </c>
      <c r="F973" s="104"/>
      <c r="G973" s="53">
        <f>G972+G969</f>
        <v>18.239999999999998</v>
      </c>
      <c r="H973" s="60" t="e">
        <f>VLOOKUP(A973,'[1]SINAPI ES'!$A$7:$D$12674,4,0)</f>
        <v>#N/A</v>
      </c>
    </row>
    <row r="974" spans="1:8" ht="9.9499999999999993" customHeight="1">
      <c r="A974" s="51"/>
      <c r="B974" s="51"/>
      <c r="C974" s="105"/>
      <c r="D974" s="105"/>
      <c r="E974" s="51"/>
      <c r="F974" s="51"/>
      <c r="G974" s="51"/>
      <c r="H974" s="60" t="e">
        <f>VLOOKUP(A974,'[1]SINAPI ES'!$A$7:$D$12674,4,0)</f>
        <v>#N/A</v>
      </c>
    </row>
    <row r="975" spans="1:8" ht="20.100000000000001" customHeight="1">
      <c r="A975" s="116" t="s">
        <v>2043</v>
      </c>
      <c r="B975" s="116"/>
      <c r="C975" s="116"/>
      <c r="D975" s="116"/>
      <c r="E975" s="116"/>
      <c r="F975" s="116"/>
      <c r="G975" s="116"/>
      <c r="H975" s="60" t="e">
        <f>VLOOKUP(A975,'[1]SINAPI ES'!$A$7:$D$12674,4,0)</f>
        <v>#N/A</v>
      </c>
    </row>
    <row r="976" spans="1:8" ht="15" customHeight="1">
      <c r="A976" s="102" t="s">
        <v>1838</v>
      </c>
      <c r="B976" s="102"/>
      <c r="C976" s="46" t="s">
        <v>1839</v>
      </c>
      <c r="D976" s="46" t="s">
        <v>1840</v>
      </c>
      <c r="E976" s="46" t="s">
        <v>1841</v>
      </c>
      <c r="F976" s="46" t="s">
        <v>1842</v>
      </c>
      <c r="G976" s="46" t="s">
        <v>1843</v>
      </c>
      <c r="H976" s="60" t="e">
        <f>VLOOKUP(A976,'[1]SINAPI ES'!$A$7:$D$12674,4,0)</f>
        <v>#N/A</v>
      </c>
    </row>
    <row r="977" spans="1:8" ht="15" customHeight="1">
      <c r="A977" s="47">
        <v>7356</v>
      </c>
      <c r="B977" s="48" t="s">
        <v>2044</v>
      </c>
      <c r="C977" s="47" t="s">
        <v>12</v>
      </c>
      <c r="D977" s="47" t="s">
        <v>2019</v>
      </c>
      <c r="E977" s="49">
        <v>0.22850000000000001</v>
      </c>
      <c r="F977" s="50">
        <f t="shared" ref="F977" si="251">H977</f>
        <v>28</v>
      </c>
      <c r="G977" s="50">
        <f>ROUND(F977*E977,2)</f>
        <v>6.4</v>
      </c>
      <c r="H977" s="60">
        <f>VLOOKUP(A977,'[1]SINAPI ES'!$A$7:$D$12674,4,0)</f>
        <v>28</v>
      </c>
    </row>
    <row r="978" spans="1:8" ht="15" customHeight="1">
      <c r="A978" s="51"/>
      <c r="B978" s="51"/>
      <c r="C978" s="51"/>
      <c r="D978" s="51"/>
      <c r="E978" s="103" t="s">
        <v>1851</v>
      </c>
      <c r="F978" s="103"/>
      <c r="G978" s="52">
        <f>G977</f>
        <v>6.4</v>
      </c>
      <c r="H978" s="60" t="e">
        <f>VLOOKUP(A978,'[1]SINAPI ES'!$A$7:$D$12674,4,0)</f>
        <v>#N/A</v>
      </c>
    </row>
    <row r="979" spans="1:8" ht="15" customHeight="1">
      <c r="A979" s="102" t="s">
        <v>1852</v>
      </c>
      <c r="B979" s="102"/>
      <c r="C979" s="46" t="s">
        <v>1839</v>
      </c>
      <c r="D979" s="46" t="s">
        <v>1840</v>
      </c>
      <c r="E979" s="46" t="s">
        <v>1841</v>
      </c>
      <c r="F979" s="46" t="s">
        <v>1842</v>
      </c>
      <c r="G979" s="46" t="s">
        <v>1843</v>
      </c>
      <c r="H979" s="60" t="e">
        <f>VLOOKUP(A979,'[1]SINAPI ES'!$A$7:$D$12674,4,0)</f>
        <v>#N/A</v>
      </c>
    </row>
    <row r="980" spans="1:8" ht="15" customHeight="1">
      <c r="A980" s="47">
        <v>88310</v>
      </c>
      <c r="B980" s="48" t="s">
        <v>2045</v>
      </c>
      <c r="C980" s="47" t="s">
        <v>12</v>
      </c>
      <c r="D980" s="47" t="s">
        <v>1854</v>
      </c>
      <c r="E980" s="49">
        <v>0.16309999999999999</v>
      </c>
      <c r="F980" s="50">
        <f t="shared" ref="F980:F981" si="252">H980</f>
        <v>29.59</v>
      </c>
      <c r="G980" s="50">
        <f>ROUND(F980*E980,2)</f>
        <v>4.83</v>
      </c>
      <c r="H980" s="60">
        <f>VLOOKUP(A980,'[1]SINAPI ES'!$A$7:$D$12674,4,0)</f>
        <v>29.59</v>
      </c>
    </row>
    <row r="981" spans="1:8" ht="15" customHeight="1">
      <c r="A981" s="47">
        <v>88316</v>
      </c>
      <c r="B981" s="48" t="s">
        <v>1867</v>
      </c>
      <c r="C981" s="47" t="s">
        <v>12</v>
      </c>
      <c r="D981" s="47" t="s">
        <v>1854</v>
      </c>
      <c r="E981" s="49">
        <v>5.4399999999999997E-2</v>
      </c>
      <c r="F981" s="50">
        <f t="shared" si="252"/>
        <v>21.72</v>
      </c>
      <c r="G981" s="50">
        <f>ROUND(F981*E981,2)</f>
        <v>1.18</v>
      </c>
      <c r="H981" s="60">
        <f>VLOOKUP(A981,'[1]SINAPI ES'!$A$7:$D$12674,4,0)</f>
        <v>21.72</v>
      </c>
    </row>
    <row r="982" spans="1:8" ht="18" customHeight="1">
      <c r="A982" s="51"/>
      <c r="B982" s="51"/>
      <c r="C982" s="51"/>
      <c r="D982" s="51"/>
      <c r="E982" s="103" t="s">
        <v>1858</v>
      </c>
      <c r="F982" s="103"/>
      <c r="G982" s="52">
        <f>SUM(G980:G981)</f>
        <v>6.01</v>
      </c>
      <c r="H982" s="60" t="e">
        <f>VLOOKUP(A982,'[1]SINAPI ES'!$A$7:$D$12674,4,0)</f>
        <v>#N/A</v>
      </c>
    </row>
    <row r="983" spans="1:8" ht="15" customHeight="1">
      <c r="A983" s="51"/>
      <c r="B983" s="51"/>
      <c r="C983" s="51"/>
      <c r="D983" s="51"/>
      <c r="E983" s="104" t="s">
        <v>1861</v>
      </c>
      <c r="F983" s="104"/>
      <c r="G983" s="53">
        <f>G982+G978</f>
        <v>12.41</v>
      </c>
      <c r="H983" s="60" t="e">
        <f>VLOOKUP(A983,'[1]SINAPI ES'!$A$7:$D$12674,4,0)</f>
        <v>#N/A</v>
      </c>
    </row>
    <row r="984" spans="1:8" ht="9.9499999999999993" customHeight="1">
      <c r="A984" s="51"/>
      <c r="B984" s="51"/>
      <c r="C984" s="105"/>
      <c r="D984" s="105"/>
      <c r="E984" s="51"/>
      <c r="F984" s="51"/>
      <c r="G984" s="51"/>
      <c r="H984" s="60" t="e">
        <f>VLOOKUP(A984,'[1]SINAPI ES'!$A$7:$D$12674,4,0)</f>
        <v>#N/A</v>
      </c>
    </row>
    <row r="985" spans="1:8" ht="20.100000000000001" customHeight="1">
      <c r="A985" s="116" t="s">
        <v>2046</v>
      </c>
      <c r="B985" s="116"/>
      <c r="C985" s="116"/>
      <c r="D985" s="116"/>
      <c r="E985" s="116"/>
      <c r="F985" s="116"/>
      <c r="G985" s="116"/>
      <c r="H985" s="60" t="e">
        <f>VLOOKUP(A985,'[1]SINAPI ES'!$A$7:$D$12674,4,0)</f>
        <v>#N/A</v>
      </c>
    </row>
    <row r="986" spans="1:8" ht="15" customHeight="1">
      <c r="A986" s="102" t="s">
        <v>1838</v>
      </c>
      <c r="B986" s="102"/>
      <c r="C986" s="46" t="s">
        <v>1839</v>
      </c>
      <c r="D986" s="46" t="s">
        <v>1840</v>
      </c>
      <c r="E986" s="46" t="s">
        <v>1841</v>
      </c>
      <c r="F986" s="46" t="s">
        <v>1842</v>
      </c>
      <c r="G986" s="46" t="s">
        <v>1843</v>
      </c>
      <c r="H986" s="60" t="e">
        <f>VLOOKUP(A986,'[1]SINAPI ES'!$A$7:$D$12674,4,0)</f>
        <v>#N/A</v>
      </c>
    </row>
    <row r="987" spans="1:8" ht="15" customHeight="1">
      <c r="A987" s="47">
        <v>7356</v>
      </c>
      <c r="B987" s="48" t="s">
        <v>2044</v>
      </c>
      <c r="C987" s="47" t="s">
        <v>12</v>
      </c>
      <c r="D987" s="47" t="s">
        <v>2019</v>
      </c>
      <c r="E987" s="49">
        <v>0.22850000000000001</v>
      </c>
      <c r="F987" s="50">
        <f t="shared" ref="F987" si="253">H987</f>
        <v>28</v>
      </c>
      <c r="G987" s="50">
        <f>ROUND(F987*E987,2)</f>
        <v>6.4</v>
      </c>
      <c r="H987" s="60">
        <f>VLOOKUP(A987,'[1]SINAPI ES'!$A$7:$D$12674,4,0)</f>
        <v>28</v>
      </c>
    </row>
    <row r="988" spans="1:8" ht="15" customHeight="1">
      <c r="A988" s="51"/>
      <c r="B988" s="51"/>
      <c r="C988" s="51"/>
      <c r="D988" s="51"/>
      <c r="E988" s="103" t="s">
        <v>1851</v>
      </c>
      <c r="F988" s="103"/>
      <c r="G988" s="52">
        <f>G987</f>
        <v>6.4</v>
      </c>
      <c r="H988" s="60" t="e">
        <f>VLOOKUP(A988,'[1]SINAPI ES'!$A$7:$D$12674,4,0)</f>
        <v>#N/A</v>
      </c>
    </row>
    <row r="989" spans="1:8" ht="15" customHeight="1">
      <c r="A989" s="102" t="s">
        <v>1852</v>
      </c>
      <c r="B989" s="102"/>
      <c r="C989" s="46" t="s">
        <v>1839</v>
      </c>
      <c r="D989" s="46" t="s">
        <v>1840</v>
      </c>
      <c r="E989" s="46" t="s">
        <v>1841</v>
      </c>
      <c r="F989" s="46" t="s">
        <v>1842</v>
      </c>
      <c r="G989" s="46" t="s">
        <v>1843</v>
      </c>
      <c r="H989" s="60" t="e">
        <f>VLOOKUP(A989,'[1]SINAPI ES'!$A$7:$D$12674,4,0)</f>
        <v>#N/A</v>
      </c>
    </row>
    <row r="990" spans="1:8" ht="15" customHeight="1">
      <c r="A990" s="47">
        <v>88310</v>
      </c>
      <c r="B990" s="48" t="s">
        <v>2045</v>
      </c>
      <c r="C990" s="47" t="s">
        <v>12</v>
      </c>
      <c r="D990" s="47" t="s">
        <v>1854</v>
      </c>
      <c r="E990" s="49">
        <v>0.16309999999999999</v>
      </c>
      <c r="F990" s="50">
        <f t="shared" ref="F990:F991" si="254">H990</f>
        <v>29.59</v>
      </c>
      <c r="G990" s="50">
        <f>ROUND(F990*E990,2)</f>
        <v>4.83</v>
      </c>
      <c r="H990" s="60">
        <f>VLOOKUP(A990,'[1]SINAPI ES'!$A$7:$D$12674,4,0)</f>
        <v>29.59</v>
      </c>
    </row>
    <row r="991" spans="1:8" ht="15" customHeight="1">
      <c r="A991" s="47">
        <v>88316</v>
      </c>
      <c r="B991" s="48" t="s">
        <v>1867</v>
      </c>
      <c r="C991" s="47" t="s">
        <v>12</v>
      </c>
      <c r="D991" s="47" t="s">
        <v>1854</v>
      </c>
      <c r="E991" s="49">
        <v>5.4399999999999997E-2</v>
      </c>
      <c r="F991" s="50">
        <f t="shared" si="254"/>
        <v>21.72</v>
      </c>
      <c r="G991" s="50">
        <f>ROUND(F991*E991,2)</f>
        <v>1.18</v>
      </c>
      <c r="H991" s="60">
        <f>VLOOKUP(A991,'[1]SINAPI ES'!$A$7:$D$12674,4,0)</f>
        <v>21.72</v>
      </c>
    </row>
    <row r="992" spans="1:8" ht="18" customHeight="1">
      <c r="A992" s="51"/>
      <c r="B992" s="51"/>
      <c r="C992" s="51"/>
      <c r="D992" s="51"/>
      <c r="E992" s="103" t="s">
        <v>1858</v>
      </c>
      <c r="F992" s="103"/>
      <c r="G992" s="52">
        <f>SUM(G990:G991)</f>
        <v>6.01</v>
      </c>
      <c r="H992" s="60" t="e">
        <f>VLOOKUP(A992,'[1]SINAPI ES'!$A$7:$D$12674,4,0)</f>
        <v>#N/A</v>
      </c>
    </row>
    <row r="993" spans="1:8" ht="15" customHeight="1">
      <c r="A993" s="51"/>
      <c r="B993" s="51"/>
      <c r="C993" s="51"/>
      <c r="D993" s="51"/>
      <c r="E993" s="104" t="s">
        <v>1861</v>
      </c>
      <c r="F993" s="104"/>
      <c r="G993" s="53">
        <f>G992+G988</f>
        <v>12.41</v>
      </c>
      <c r="H993" s="60" t="e">
        <f>VLOOKUP(A993,'[1]SINAPI ES'!$A$7:$D$12674,4,0)</f>
        <v>#N/A</v>
      </c>
    </row>
    <row r="994" spans="1:8" ht="9.9499999999999993" customHeight="1">
      <c r="A994" s="51"/>
      <c r="B994" s="51"/>
      <c r="C994" s="105"/>
      <c r="D994" s="105"/>
      <c r="E994" s="51"/>
      <c r="F994" s="51"/>
      <c r="G994" s="51"/>
      <c r="H994" s="60" t="e">
        <f>VLOOKUP(A994,'[1]SINAPI ES'!$A$7:$D$12674,4,0)</f>
        <v>#N/A</v>
      </c>
    </row>
    <row r="995" spans="1:8" ht="20.100000000000001" customHeight="1">
      <c r="A995" s="116" t="s">
        <v>2047</v>
      </c>
      <c r="B995" s="116"/>
      <c r="C995" s="116"/>
      <c r="D995" s="116"/>
      <c r="E995" s="116"/>
      <c r="F995" s="116"/>
      <c r="G995" s="116"/>
      <c r="H995" s="60" t="e">
        <f>VLOOKUP(A995,'[1]SINAPI ES'!$A$7:$D$12674,4,0)</f>
        <v>#N/A</v>
      </c>
    </row>
    <row r="996" spans="1:8" ht="15" customHeight="1">
      <c r="A996" s="102" t="s">
        <v>1838</v>
      </c>
      <c r="B996" s="102"/>
      <c r="C996" s="46" t="s">
        <v>1839</v>
      </c>
      <c r="D996" s="46" t="s">
        <v>1840</v>
      </c>
      <c r="E996" s="46" t="s">
        <v>1841</v>
      </c>
      <c r="F996" s="46" t="s">
        <v>1842</v>
      </c>
      <c r="G996" s="46" t="s">
        <v>1843</v>
      </c>
      <c r="H996" s="60" t="e">
        <f>VLOOKUP(A996,'[1]SINAPI ES'!$A$7:$D$12674,4,0)</f>
        <v>#N/A</v>
      </c>
    </row>
    <row r="997" spans="1:8" ht="15" customHeight="1">
      <c r="A997" s="47">
        <v>7356</v>
      </c>
      <c r="B997" s="48" t="s">
        <v>2044</v>
      </c>
      <c r="C997" s="47" t="s">
        <v>12</v>
      </c>
      <c r="D997" s="47" t="s">
        <v>2019</v>
      </c>
      <c r="E997" s="49">
        <v>0.22850000000000001</v>
      </c>
      <c r="F997" s="50">
        <f t="shared" ref="F997" si="255">H997</f>
        <v>28</v>
      </c>
      <c r="G997" s="50">
        <f>ROUND(F997*E997,2)</f>
        <v>6.4</v>
      </c>
      <c r="H997" s="60">
        <f>VLOOKUP(A997,'[1]SINAPI ES'!$A$7:$D$12674,4,0)</f>
        <v>28</v>
      </c>
    </row>
    <row r="998" spans="1:8" ht="15" customHeight="1">
      <c r="A998" s="51"/>
      <c r="B998" s="51"/>
      <c r="C998" s="51"/>
      <c r="D998" s="51"/>
      <c r="E998" s="103" t="s">
        <v>1851</v>
      </c>
      <c r="F998" s="103"/>
      <c r="G998" s="52">
        <f>G997</f>
        <v>6.4</v>
      </c>
      <c r="H998" s="60" t="e">
        <f>VLOOKUP(A998,'[1]SINAPI ES'!$A$7:$D$12674,4,0)</f>
        <v>#N/A</v>
      </c>
    </row>
    <row r="999" spans="1:8" ht="15" customHeight="1">
      <c r="A999" s="102" t="s">
        <v>1852</v>
      </c>
      <c r="B999" s="102"/>
      <c r="C999" s="46" t="s">
        <v>1839</v>
      </c>
      <c r="D999" s="46" t="s">
        <v>1840</v>
      </c>
      <c r="E999" s="46" t="s">
        <v>1841</v>
      </c>
      <c r="F999" s="46" t="s">
        <v>1842</v>
      </c>
      <c r="G999" s="46" t="s">
        <v>1843</v>
      </c>
      <c r="H999" s="60" t="e">
        <f>VLOOKUP(A999,'[1]SINAPI ES'!$A$7:$D$12674,4,0)</f>
        <v>#N/A</v>
      </c>
    </row>
    <row r="1000" spans="1:8" ht="15" customHeight="1">
      <c r="A1000" s="47">
        <v>88310</v>
      </c>
      <c r="B1000" s="48" t="s">
        <v>2045</v>
      </c>
      <c r="C1000" s="47" t="s">
        <v>12</v>
      </c>
      <c r="D1000" s="47" t="s">
        <v>1854</v>
      </c>
      <c r="E1000" s="49">
        <v>0.16309999999999999</v>
      </c>
      <c r="F1000" s="50">
        <f t="shared" ref="F1000:F1001" si="256">H1000</f>
        <v>29.59</v>
      </c>
      <c r="G1000" s="50">
        <f>ROUND(F1000*E1000,2)</f>
        <v>4.83</v>
      </c>
      <c r="H1000" s="60">
        <f>VLOOKUP(A1000,'[1]SINAPI ES'!$A$7:$D$12674,4,0)</f>
        <v>29.59</v>
      </c>
    </row>
    <row r="1001" spans="1:8" ht="15" customHeight="1">
      <c r="A1001" s="47">
        <v>88316</v>
      </c>
      <c r="B1001" s="48" t="s">
        <v>1867</v>
      </c>
      <c r="C1001" s="47" t="s">
        <v>12</v>
      </c>
      <c r="D1001" s="47" t="s">
        <v>1854</v>
      </c>
      <c r="E1001" s="49">
        <v>5.4399999999999997E-2</v>
      </c>
      <c r="F1001" s="50">
        <f t="shared" si="256"/>
        <v>21.72</v>
      </c>
      <c r="G1001" s="50">
        <f>ROUND(F1001*E1001,2)</f>
        <v>1.18</v>
      </c>
      <c r="H1001" s="60">
        <f>VLOOKUP(A1001,'[1]SINAPI ES'!$A$7:$D$12674,4,0)</f>
        <v>21.72</v>
      </c>
    </row>
    <row r="1002" spans="1:8" ht="18" customHeight="1">
      <c r="A1002" s="51"/>
      <c r="B1002" s="51"/>
      <c r="C1002" s="51"/>
      <c r="D1002" s="51"/>
      <c r="E1002" s="103" t="s">
        <v>1858</v>
      </c>
      <c r="F1002" s="103"/>
      <c r="G1002" s="52">
        <f>SUM(G1000:G1001)</f>
        <v>6.01</v>
      </c>
      <c r="H1002" s="60" t="e">
        <f>VLOOKUP(A1002,'[1]SINAPI ES'!$A$7:$D$12674,4,0)</f>
        <v>#N/A</v>
      </c>
    </row>
    <row r="1003" spans="1:8" ht="15" customHeight="1">
      <c r="A1003" s="51"/>
      <c r="B1003" s="51"/>
      <c r="C1003" s="51"/>
      <c r="D1003" s="51"/>
      <c r="E1003" s="104" t="s">
        <v>1861</v>
      </c>
      <c r="F1003" s="104"/>
      <c r="G1003" s="53">
        <f>G1002+G998</f>
        <v>12.41</v>
      </c>
      <c r="H1003" s="60" t="e">
        <f>VLOOKUP(A1003,'[1]SINAPI ES'!$A$7:$D$12674,4,0)</f>
        <v>#N/A</v>
      </c>
    </row>
    <row r="1004" spans="1:8" ht="9.9499999999999993" customHeight="1">
      <c r="A1004" s="51"/>
      <c r="B1004" s="51"/>
      <c r="C1004" s="105"/>
      <c r="D1004" s="105"/>
      <c r="E1004" s="51"/>
      <c r="F1004" s="51"/>
      <c r="G1004" s="51"/>
      <c r="H1004" s="60" t="e">
        <f>VLOOKUP(A1004,'[1]SINAPI ES'!$A$7:$D$12674,4,0)</f>
        <v>#N/A</v>
      </c>
    </row>
    <row r="1005" spans="1:8" ht="20.100000000000001" customHeight="1">
      <c r="A1005" s="116" t="s">
        <v>2048</v>
      </c>
      <c r="B1005" s="116"/>
      <c r="C1005" s="116"/>
      <c r="D1005" s="116"/>
      <c r="E1005" s="116"/>
      <c r="F1005" s="116"/>
      <c r="G1005" s="116"/>
      <c r="H1005" s="60" t="e">
        <f>VLOOKUP(A1005,'[1]SINAPI ES'!$A$7:$D$12674,4,0)</f>
        <v>#N/A</v>
      </c>
    </row>
    <row r="1006" spans="1:8" ht="15" customHeight="1">
      <c r="A1006" s="102" t="s">
        <v>1838</v>
      </c>
      <c r="B1006" s="102"/>
      <c r="C1006" s="46" t="s">
        <v>1839</v>
      </c>
      <c r="D1006" s="46" t="s">
        <v>1840</v>
      </c>
      <c r="E1006" s="46" t="s">
        <v>1841</v>
      </c>
      <c r="F1006" s="46" t="s">
        <v>1842</v>
      </c>
      <c r="G1006" s="46" t="s">
        <v>1843</v>
      </c>
      <c r="H1006" s="60" t="e">
        <f>VLOOKUP(A1006,'[1]SINAPI ES'!$A$7:$D$12674,4,0)</f>
        <v>#N/A</v>
      </c>
    </row>
    <row r="1007" spans="1:8" ht="15" customHeight="1">
      <c r="A1007" s="47">
        <v>7356</v>
      </c>
      <c r="B1007" s="48" t="s">
        <v>2044</v>
      </c>
      <c r="C1007" s="47" t="s">
        <v>12</v>
      </c>
      <c r="D1007" s="47" t="s">
        <v>2019</v>
      </c>
      <c r="E1007" s="49">
        <v>0.22850000000000001</v>
      </c>
      <c r="F1007" s="50">
        <f t="shared" ref="F1007" si="257">H1007</f>
        <v>28</v>
      </c>
      <c r="G1007" s="50">
        <f>ROUND(F1007*E1007,2)</f>
        <v>6.4</v>
      </c>
      <c r="H1007" s="60">
        <f>VLOOKUP(A1007,'[1]SINAPI ES'!$A$7:$D$12674,4,0)</f>
        <v>28</v>
      </c>
    </row>
    <row r="1008" spans="1:8" ht="15" customHeight="1">
      <c r="A1008" s="51"/>
      <c r="B1008" s="51"/>
      <c r="C1008" s="51"/>
      <c r="D1008" s="51"/>
      <c r="E1008" s="103" t="s">
        <v>1851</v>
      </c>
      <c r="F1008" s="103"/>
      <c r="G1008" s="52">
        <f>G1007</f>
        <v>6.4</v>
      </c>
      <c r="H1008" s="60" t="e">
        <f>VLOOKUP(A1008,'[1]SINAPI ES'!$A$7:$D$12674,4,0)</f>
        <v>#N/A</v>
      </c>
    </row>
    <row r="1009" spans="1:8" ht="15" customHeight="1">
      <c r="A1009" s="102" t="s">
        <v>1852</v>
      </c>
      <c r="B1009" s="102"/>
      <c r="C1009" s="46" t="s">
        <v>1839</v>
      </c>
      <c r="D1009" s="46" t="s">
        <v>1840</v>
      </c>
      <c r="E1009" s="46" t="s">
        <v>1841</v>
      </c>
      <c r="F1009" s="46" t="s">
        <v>1842</v>
      </c>
      <c r="G1009" s="46" t="s">
        <v>1843</v>
      </c>
      <c r="H1009" s="60" t="e">
        <f>VLOOKUP(A1009,'[1]SINAPI ES'!$A$7:$D$12674,4,0)</f>
        <v>#N/A</v>
      </c>
    </row>
    <row r="1010" spans="1:8" ht="15" customHeight="1">
      <c r="A1010" s="47">
        <v>88310</v>
      </c>
      <c r="B1010" s="48" t="s">
        <v>2045</v>
      </c>
      <c r="C1010" s="47" t="s">
        <v>12</v>
      </c>
      <c r="D1010" s="47" t="s">
        <v>1854</v>
      </c>
      <c r="E1010" s="49">
        <v>0.16309999999999999</v>
      </c>
      <c r="F1010" s="50">
        <f t="shared" ref="F1010:F1011" si="258">H1010</f>
        <v>29.59</v>
      </c>
      <c r="G1010" s="50">
        <f>ROUND(F1010*E1010,2)</f>
        <v>4.83</v>
      </c>
      <c r="H1010" s="60">
        <f>VLOOKUP(A1010,'[1]SINAPI ES'!$A$7:$D$12674,4,0)</f>
        <v>29.59</v>
      </c>
    </row>
    <row r="1011" spans="1:8" ht="15" customHeight="1">
      <c r="A1011" s="47">
        <v>88316</v>
      </c>
      <c r="B1011" s="48" t="s">
        <v>1867</v>
      </c>
      <c r="C1011" s="47" t="s">
        <v>12</v>
      </c>
      <c r="D1011" s="47" t="s">
        <v>1854</v>
      </c>
      <c r="E1011" s="49">
        <v>5.4399999999999997E-2</v>
      </c>
      <c r="F1011" s="50">
        <f t="shared" si="258"/>
        <v>21.72</v>
      </c>
      <c r="G1011" s="50">
        <f>ROUND(F1011*E1011,2)</f>
        <v>1.18</v>
      </c>
      <c r="H1011" s="60">
        <f>VLOOKUP(A1011,'[1]SINAPI ES'!$A$7:$D$12674,4,0)</f>
        <v>21.72</v>
      </c>
    </row>
    <row r="1012" spans="1:8" ht="18" customHeight="1">
      <c r="A1012" s="51"/>
      <c r="B1012" s="51"/>
      <c r="C1012" s="51"/>
      <c r="D1012" s="51"/>
      <c r="E1012" s="103" t="s">
        <v>1858</v>
      </c>
      <c r="F1012" s="103"/>
      <c r="G1012" s="52">
        <f>SUM(G1010:G1011)</f>
        <v>6.01</v>
      </c>
      <c r="H1012" s="60" t="e">
        <f>VLOOKUP(A1012,'[1]SINAPI ES'!$A$7:$D$12674,4,0)</f>
        <v>#N/A</v>
      </c>
    </row>
    <row r="1013" spans="1:8" ht="15" customHeight="1">
      <c r="A1013" s="51"/>
      <c r="B1013" s="51"/>
      <c r="C1013" s="51"/>
      <c r="D1013" s="51"/>
      <c r="E1013" s="104" t="s">
        <v>1861</v>
      </c>
      <c r="F1013" s="104"/>
      <c r="G1013" s="53">
        <f>G1012+G1008</f>
        <v>12.41</v>
      </c>
      <c r="H1013" s="60" t="e">
        <f>VLOOKUP(A1013,'[1]SINAPI ES'!$A$7:$D$12674,4,0)</f>
        <v>#N/A</v>
      </c>
    </row>
    <row r="1014" spans="1:8" ht="9.9499999999999993" customHeight="1">
      <c r="A1014" s="51"/>
      <c r="B1014" s="51"/>
      <c r="C1014" s="105"/>
      <c r="D1014" s="105"/>
      <c r="E1014" s="51"/>
      <c r="F1014" s="51"/>
      <c r="G1014" s="51"/>
      <c r="H1014" s="60" t="e">
        <f>VLOOKUP(A1014,'[1]SINAPI ES'!$A$7:$D$12674,4,0)</f>
        <v>#N/A</v>
      </c>
    </row>
    <row r="1015" spans="1:8" ht="20.100000000000001" customHeight="1">
      <c r="A1015" s="116" t="s">
        <v>2049</v>
      </c>
      <c r="B1015" s="116"/>
      <c r="C1015" s="116"/>
      <c r="D1015" s="116"/>
      <c r="E1015" s="116"/>
      <c r="F1015" s="116"/>
      <c r="G1015" s="116"/>
      <c r="H1015" s="60" t="e">
        <f>VLOOKUP(A1015,'[1]SINAPI ES'!$A$7:$D$12674,4,0)</f>
        <v>#N/A</v>
      </c>
    </row>
    <row r="1016" spans="1:8" ht="15" customHeight="1">
      <c r="A1016" s="102" t="s">
        <v>1838</v>
      </c>
      <c r="B1016" s="102"/>
      <c r="C1016" s="46" t="s">
        <v>1839</v>
      </c>
      <c r="D1016" s="46" t="s">
        <v>1840</v>
      </c>
      <c r="E1016" s="46" t="s">
        <v>1841</v>
      </c>
      <c r="F1016" s="46" t="s">
        <v>1842</v>
      </c>
      <c r="G1016" s="46" t="s">
        <v>1843</v>
      </c>
      <c r="H1016" s="60" t="e">
        <f>VLOOKUP(A1016,'[1]SINAPI ES'!$A$7:$D$12674,4,0)</f>
        <v>#N/A</v>
      </c>
    </row>
    <row r="1017" spans="1:8" ht="15" customHeight="1">
      <c r="A1017" s="47">
        <v>5330</v>
      </c>
      <c r="B1017" s="48" t="s">
        <v>2050</v>
      </c>
      <c r="C1017" s="47" t="s">
        <v>12</v>
      </c>
      <c r="D1017" s="47" t="s">
        <v>2019</v>
      </c>
      <c r="E1017" s="49">
        <v>6.4000000000000001E-2</v>
      </c>
      <c r="F1017" s="50">
        <f t="shared" ref="F1017:F1020" si="259">H1017</f>
        <v>43.72</v>
      </c>
      <c r="G1017" s="50">
        <f>ROUND(F1017*E1017,2)</f>
        <v>2.8</v>
      </c>
      <c r="H1017" s="60">
        <f>VLOOKUP(A1017,'[1]SINAPI ES'!$A$7:$D$12674,4,0)</f>
        <v>43.72</v>
      </c>
    </row>
    <row r="1018" spans="1:8" ht="21" customHeight="1">
      <c r="A1018" s="47">
        <v>3767</v>
      </c>
      <c r="B1018" s="48" t="s">
        <v>2051</v>
      </c>
      <c r="C1018" s="47" t="s">
        <v>12</v>
      </c>
      <c r="D1018" s="47" t="s">
        <v>24</v>
      </c>
      <c r="E1018" s="49">
        <v>1.5</v>
      </c>
      <c r="F1018" s="50">
        <f t="shared" si="259"/>
        <v>1.62</v>
      </c>
      <c r="G1018" s="50">
        <f t="shared" ref="G1018:G1020" si="260">ROUND(F1018*E1018,2)</f>
        <v>2.4300000000000002</v>
      </c>
      <c r="H1018" s="60">
        <f>VLOOKUP(A1018,'[1]SINAPI ES'!$A$7:$D$12674,4,0)</f>
        <v>1.62</v>
      </c>
    </row>
    <row r="1019" spans="1:8" ht="15" customHeight="1">
      <c r="A1019" s="47">
        <v>6085</v>
      </c>
      <c r="B1019" s="48" t="s">
        <v>2052</v>
      </c>
      <c r="C1019" s="47" t="s">
        <v>12</v>
      </c>
      <c r="D1019" s="47" t="s">
        <v>2019</v>
      </c>
      <c r="E1019" s="49">
        <v>0.3</v>
      </c>
      <c r="F1019" s="50">
        <f t="shared" si="259"/>
        <v>12.9</v>
      </c>
      <c r="G1019" s="50">
        <f t="shared" si="260"/>
        <v>3.87</v>
      </c>
      <c r="H1019" s="60">
        <f>VLOOKUP(A1019,'[1]SINAPI ES'!$A$7:$D$12674,4,0)</f>
        <v>12.9</v>
      </c>
    </row>
    <row r="1020" spans="1:8" ht="15" customHeight="1">
      <c r="A1020" s="47">
        <v>7304</v>
      </c>
      <c r="B1020" s="48" t="s">
        <v>2053</v>
      </c>
      <c r="C1020" s="47" t="s">
        <v>12</v>
      </c>
      <c r="D1020" s="47" t="s">
        <v>2019</v>
      </c>
      <c r="E1020" s="49">
        <v>0.32200000000000001</v>
      </c>
      <c r="F1020" s="50">
        <f t="shared" si="259"/>
        <v>83.08</v>
      </c>
      <c r="G1020" s="50">
        <f t="shared" si="260"/>
        <v>26.75</v>
      </c>
      <c r="H1020" s="60">
        <f>VLOOKUP(A1020,'[1]SINAPI ES'!$A$7:$D$12674,4,0)</f>
        <v>83.08</v>
      </c>
    </row>
    <row r="1021" spans="1:8" ht="15" customHeight="1">
      <c r="A1021" s="51"/>
      <c r="B1021" s="51"/>
      <c r="C1021" s="51"/>
      <c r="D1021" s="51"/>
      <c r="E1021" s="103" t="s">
        <v>1851</v>
      </c>
      <c r="F1021" s="103"/>
      <c r="G1021" s="52">
        <f>SUM(G1017:G1020)</f>
        <v>35.85</v>
      </c>
      <c r="H1021" s="60" t="e">
        <f>VLOOKUP(A1021,'[1]SINAPI ES'!$A$7:$D$12674,4,0)</f>
        <v>#N/A</v>
      </c>
    </row>
    <row r="1022" spans="1:8" ht="15" customHeight="1">
      <c r="A1022" s="102" t="s">
        <v>1852</v>
      </c>
      <c r="B1022" s="102"/>
      <c r="C1022" s="46" t="s">
        <v>1839</v>
      </c>
      <c r="D1022" s="46" t="s">
        <v>1840</v>
      </c>
      <c r="E1022" s="46" t="s">
        <v>1841</v>
      </c>
      <c r="F1022" s="46" t="s">
        <v>1842</v>
      </c>
      <c r="G1022" s="46" t="s">
        <v>1843</v>
      </c>
      <c r="H1022" s="60" t="e">
        <f>VLOOKUP(A1022,'[1]SINAPI ES'!$A$7:$D$12674,4,0)</f>
        <v>#N/A</v>
      </c>
    </row>
    <row r="1023" spans="1:8" ht="15" customHeight="1">
      <c r="A1023" s="47">
        <v>88310</v>
      </c>
      <c r="B1023" s="48" t="s">
        <v>2045</v>
      </c>
      <c r="C1023" s="47" t="s">
        <v>12</v>
      </c>
      <c r="D1023" s="47" t="s">
        <v>1854</v>
      </c>
      <c r="E1023" s="49">
        <v>1.9</v>
      </c>
      <c r="F1023" s="50">
        <f t="shared" ref="F1023:F1024" si="261">H1023</f>
        <v>29.59</v>
      </c>
      <c r="G1023" s="50">
        <f>ROUND(F1023*E1023,2)</f>
        <v>56.22</v>
      </c>
      <c r="H1023" s="60">
        <f>VLOOKUP(A1023,'[1]SINAPI ES'!$A$7:$D$12674,4,0)</f>
        <v>29.59</v>
      </c>
    </row>
    <row r="1024" spans="1:8" ht="15" customHeight="1">
      <c r="A1024" s="47">
        <v>88316</v>
      </c>
      <c r="B1024" s="48" t="s">
        <v>1867</v>
      </c>
      <c r="C1024" s="47" t="s">
        <v>12</v>
      </c>
      <c r="D1024" s="47" t="s">
        <v>1854</v>
      </c>
      <c r="E1024" s="49">
        <v>1.9</v>
      </c>
      <c r="F1024" s="50">
        <f t="shared" si="261"/>
        <v>21.72</v>
      </c>
      <c r="G1024" s="50">
        <f>ROUND(F1024*E1024,2)</f>
        <v>41.27</v>
      </c>
      <c r="H1024" s="60">
        <f>VLOOKUP(A1024,'[1]SINAPI ES'!$A$7:$D$12674,4,0)</f>
        <v>21.72</v>
      </c>
    </row>
    <row r="1025" spans="1:8" ht="18" customHeight="1">
      <c r="A1025" s="51"/>
      <c r="B1025" s="51"/>
      <c r="C1025" s="51"/>
      <c r="D1025" s="51"/>
      <c r="E1025" s="103" t="s">
        <v>1858</v>
      </c>
      <c r="F1025" s="103"/>
      <c r="G1025" s="52">
        <f>SUM(G1023:G1024)</f>
        <v>97.490000000000009</v>
      </c>
      <c r="H1025" s="60" t="e">
        <f>VLOOKUP(A1025,'[1]SINAPI ES'!$A$7:$D$12674,4,0)</f>
        <v>#N/A</v>
      </c>
    </row>
    <row r="1026" spans="1:8" ht="15" customHeight="1">
      <c r="A1026" s="51"/>
      <c r="B1026" s="51"/>
      <c r="C1026" s="51"/>
      <c r="D1026" s="51"/>
      <c r="E1026" s="104" t="s">
        <v>1861</v>
      </c>
      <c r="F1026" s="104"/>
      <c r="G1026" s="53">
        <f>G1025+G1021</f>
        <v>133.34</v>
      </c>
      <c r="H1026" s="60" t="e">
        <f>VLOOKUP(A1026,'[1]SINAPI ES'!$A$7:$D$12674,4,0)</f>
        <v>#N/A</v>
      </c>
    </row>
    <row r="1027" spans="1:8" ht="9.9499999999999993" customHeight="1">
      <c r="A1027" s="51"/>
      <c r="B1027" s="51"/>
      <c r="C1027" s="105"/>
      <c r="D1027" s="105"/>
      <c r="E1027" s="51"/>
      <c r="F1027" s="51"/>
      <c r="G1027" s="51"/>
      <c r="H1027" s="60" t="e">
        <f>VLOOKUP(A1027,'[1]SINAPI ES'!$A$7:$D$12674,4,0)</f>
        <v>#N/A</v>
      </c>
    </row>
    <row r="1028" spans="1:8" ht="20.100000000000001" customHeight="1">
      <c r="A1028" s="116" t="s">
        <v>2054</v>
      </c>
      <c r="B1028" s="116"/>
      <c r="C1028" s="116"/>
      <c r="D1028" s="116"/>
      <c r="E1028" s="116"/>
      <c r="F1028" s="116"/>
      <c r="G1028" s="116"/>
      <c r="H1028" s="60" t="e">
        <f>VLOOKUP(A1028,'[1]SINAPI ES'!$A$7:$D$12674,4,0)</f>
        <v>#N/A</v>
      </c>
    </row>
    <row r="1029" spans="1:8" ht="15" customHeight="1">
      <c r="A1029" s="102" t="s">
        <v>1838</v>
      </c>
      <c r="B1029" s="102"/>
      <c r="C1029" s="46" t="s">
        <v>1839</v>
      </c>
      <c r="D1029" s="46" t="s">
        <v>1840</v>
      </c>
      <c r="E1029" s="46" t="s">
        <v>1841</v>
      </c>
      <c r="F1029" s="46" t="s">
        <v>1842</v>
      </c>
      <c r="G1029" s="46" t="s">
        <v>1843</v>
      </c>
      <c r="H1029" s="60" t="e">
        <f>VLOOKUP(A1029,'[1]SINAPI ES'!$A$7:$D$12674,4,0)</f>
        <v>#N/A</v>
      </c>
    </row>
    <row r="1030" spans="1:8" ht="15" customHeight="1">
      <c r="A1030" s="47">
        <v>5330</v>
      </c>
      <c r="B1030" s="48" t="s">
        <v>2050</v>
      </c>
      <c r="C1030" s="47" t="s">
        <v>12</v>
      </c>
      <c r="D1030" s="47" t="s">
        <v>2019</v>
      </c>
      <c r="E1030" s="49">
        <v>6.4000000000000001E-2</v>
      </c>
      <c r="F1030" s="50">
        <f t="shared" ref="F1030:F1033" si="262">H1030</f>
        <v>43.72</v>
      </c>
      <c r="G1030" s="50">
        <f>ROUND(F1030*E1030,2)</f>
        <v>2.8</v>
      </c>
      <c r="H1030" s="60">
        <f>VLOOKUP(A1030,'[1]SINAPI ES'!$A$7:$D$12674,4,0)</f>
        <v>43.72</v>
      </c>
    </row>
    <row r="1031" spans="1:8" ht="21" customHeight="1">
      <c r="A1031" s="47">
        <v>3767</v>
      </c>
      <c r="B1031" s="48" t="s">
        <v>2051</v>
      </c>
      <c r="C1031" s="47" t="s">
        <v>12</v>
      </c>
      <c r="D1031" s="47" t="s">
        <v>24</v>
      </c>
      <c r="E1031" s="49">
        <v>1.5</v>
      </c>
      <c r="F1031" s="50">
        <f t="shared" si="262"/>
        <v>1.62</v>
      </c>
      <c r="G1031" s="50">
        <f t="shared" ref="G1031:G1033" si="263">ROUND(F1031*E1031,2)</f>
        <v>2.4300000000000002</v>
      </c>
      <c r="H1031" s="60">
        <f>VLOOKUP(A1031,'[1]SINAPI ES'!$A$7:$D$12674,4,0)</f>
        <v>1.62</v>
      </c>
    </row>
    <row r="1032" spans="1:8" ht="15" customHeight="1">
      <c r="A1032" s="47">
        <v>6085</v>
      </c>
      <c r="B1032" s="48" t="s">
        <v>2052</v>
      </c>
      <c r="C1032" s="47" t="s">
        <v>12</v>
      </c>
      <c r="D1032" s="47" t="s">
        <v>2019</v>
      </c>
      <c r="E1032" s="49">
        <v>0.3</v>
      </c>
      <c r="F1032" s="50">
        <f t="shared" si="262"/>
        <v>12.9</v>
      </c>
      <c r="G1032" s="50">
        <f t="shared" si="263"/>
        <v>3.87</v>
      </c>
      <c r="H1032" s="60">
        <f>VLOOKUP(A1032,'[1]SINAPI ES'!$A$7:$D$12674,4,0)</f>
        <v>12.9</v>
      </c>
    </row>
    <row r="1033" spans="1:8" ht="15" customHeight="1">
      <c r="A1033" s="47">
        <v>7304</v>
      </c>
      <c r="B1033" s="48" t="s">
        <v>2053</v>
      </c>
      <c r="C1033" s="47" t="s">
        <v>12</v>
      </c>
      <c r="D1033" s="47" t="s">
        <v>2019</v>
      </c>
      <c r="E1033" s="49">
        <v>0.32200000000000001</v>
      </c>
      <c r="F1033" s="50">
        <f t="shared" si="262"/>
        <v>83.08</v>
      </c>
      <c r="G1033" s="50">
        <f t="shared" si="263"/>
        <v>26.75</v>
      </c>
      <c r="H1033" s="60">
        <f>VLOOKUP(A1033,'[1]SINAPI ES'!$A$7:$D$12674,4,0)</f>
        <v>83.08</v>
      </c>
    </row>
    <row r="1034" spans="1:8" ht="15" customHeight="1">
      <c r="A1034" s="51"/>
      <c r="B1034" s="51"/>
      <c r="C1034" s="51"/>
      <c r="D1034" s="51"/>
      <c r="E1034" s="103" t="s">
        <v>1851</v>
      </c>
      <c r="F1034" s="103"/>
      <c r="G1034" s="52">
        <f>SUM(G1030:G1033)</f>
        <v>35.85</v>
      </c>
      <c r="H1034" s="60" t="e">
        <f>VLOOKUP(A1034,'[1]SINAPI ES'!$A$7:$D$12674,4,0)</f>
        <v>#N/A</v>
      </c>
    </row>
    <row r="1035" spans="1:8" ht="15" customHeight="1">
      <c r="A1035" s="102" t="s">
        <v>1852</v>
      </c>
      <c r="B1035" s="102"/>
      <c r="C1035" s="46" t="s">
        <v>1839</v>
      </c>
      <c r="D1035" s="46" t="s">
        <v>1840</v>
      </c>
      <c r="E1035" s="46" t="s">
        <v>1841</v>
      </c>
      <c r="F1035" s="46" t="s">
        <v>1842</v>
      </c>
      <c r="G1035" s="46" t="s">
        <v>1843</v>
      </c>
      <c r="H1035" s="60" t="e">
        <f>VLOOKUP(A1035,'[1]SINAPI ES'!$A$7:$D$12674,4,0)</f>
        <v>#N/A</v>
      </c>
    </row>
    <row r="1036" spans="1:8" ht="15" customHeight="1">
      <c r="A1036" s="47">
        <v>88310</v>
      </c>
      <c r="B1036" s="48" t="s">
        <v>2045</v>
      </c>
      <c r="C1036" s="47" t="s">
        <v>12</v>
      </c>
      <c r="D1036" s="47" t="s">
        <v>1854</v>
      </c>
      <c r="E1036" s="49">
        <v>1.9</v>
      </c>
      <c r="F1036" s="50">
        <f t="shared" ref="F1036:F1037" si="264">H1036</f>
        <v>29.59</v>
      </c>
      <c r="G1036" s="50">
        <f>ROUND(F1036*E1036,2)</f>
        <v>56.22</v>
      </c>
      <c r="H1036" s="60">
        <f>VLOOKUP(A1036,'[1]SINAPI ES'!$A$7:$D$12674,4,0)</f>
        <v>29.59</v>
      </c>
    </row>
    <row r="1037" spans="1:8" ht="15" customHeight="1">
      <c r="A1037" s="47">
        <v>88316</v>
      </c>
      <c r="B1037" s="48" t="s">
        <v>1867</v>
      </c>
      <c r="C1037" s="47" t="s">
        <v>12</v>
      </c>
      <c r="D1037" s="47" t="s">
        <v>1854</v>
      </c>
      <c r="E1037" s="49">
        <v>1.9</v>
      </c>
      <c r="F1037" s="50">
        <f t="shared" si="264"/>
        <v>21.72</v>
      </c>
      <c r="G1037" s="50">
        <f>ROUND(F1037*E1037,2)</f>
        <v>41.27</v>
      </c>
      <c r="H1037" s="60">
        <f>VLOOKUP(A1037,'[1]SINAPI ES'!$A$7:$D$12674,4,0)</f>
        <v>21.72</v>
      </c>
    </row>
    <row r="1038" spans="1:8" ht="18" customHeight="1">
      <c r="A1038" s="51"/>
      <c r="B1038" s="51"/>
      <c r="C1038" s="51"/>
      <c r="D1038" s="51"/>
      <c r="E1038" s="103" t="s">
        <v>1858</v>
      </c>
      <c r="F1038" s="103"/>
      <c r="G1038" s="52">
        <f>SUM(G1036:G1037)</f>
        <v>97.490000000000009</v>
      </c>
      <c r="H1038" s="60" t="e">
        <f>VLOOKUP(A1038,'[1]SINAPI ES'!$A$7:$D$12674,4,0)</f>
        <v>#N/A</v>
      </c>
    </row>
    <row r="1039" spans="1:8" ht="15" customHeight="1">
      <c r="A1039" s="51"/>
      <c r="B1039" s="51"/>
      <c r="C1039" s="51"/>
      <c r="D1039" s="51"/>
      <c r="E1039" s="104" t="s">
        <v>1861</v>
      </c>
      <c r="F1039" s="104"/>
      <c r="G1039" s="53">
        <f>G1038+G1034</f>
        <v>133.34</v>
      </c>
      <c r="H1039" s="60" t="e">
        <f>VLOOKUP(A1039,'[1]SINAPI ES'!$A$7:$D$12674,4,0)</f>
        <v>#N/A</v>
      </c>
    </row>
    <row r="1040" spans="1:8" ht="9.9499999999999993" customHeight="1">
      <c r="A1040" s="51"/>
      <c r="B1040" s="51"/>
      <c r="C1040" s="105"/>
      <c r="D1040" s="105"/>
      <c r="E1040" s="51"/>
      <c r="F1040" s="51"/>
      <c r="G1040" s="51"/>
      <c r="H1040" s="60" t="e">
        <f>VLOOKUP(A1040,'[1]SINAPI ES'!$A$7:$D$12674,4,0)</f>
        <v>#N/A</v>
      </c>
    </row>
    <row r="1041" spans="1:8" ht="20.100000000000001" customHeight="1">
      <c r="A1041" s="116" t="s">
        <v>2055</v>
      </c>
      <c r="B1041" s="116"/>
      <c r="C1041" s="116"/>
      <c r="D1041" s="116"/>
      <c r="E1041" s="116"/>
      <c r="F1041" s="116"/>
      <c r="G1041" s="116"/>
      <c r="H1041" s="60" t="e">
        <f>VLOOKUP(A1041,'[1]SINAPI ES'!$A$7:$D$12674,4,0)</f>
        <v>#N/A</v>
      </c>
    </row>
    <row r="1042" spans="1:8" ht="15" customHeight="1">
      <c r="A1042" s="102" t="s">
        <v>1838</v>
      </c>
      <c r="B1042" s="102"/>
      <c r="C1042" s="46" t="s">
        <v>1839</v>
      </c>
      <c r="D1042" s="46" t="s">
        <v>1840</v>
      </c>
      <c r="E1042" s="46" t="s">
        <v>1841</v>
      </c>
      <c r="F1042" s="46" t="s">
        <v>1842</v>
      </c>
      <c r="G1042" s="46" t="s">
        <v>1843</v>
      </c>
      <c r="H1042" s="60" t="e">
        <f>VLOOKUP(A1042,'[1]SINAPI ES'!$A$7:$D$12674,4,0)</f>
        <v>#N/A</v>
      </c>
    </row>
    <row r="1043" spans="1:8" ht="15" customHeight="1">
      <c r="A1043" s="47">
        <v>5318</v>
      </c>
      <c r="B1043" s="48" t="s">
        <v>2056</v>
      </c>
      <c r="C1043" s="47" t="s">
        <v>12</v>
      </c>
      <c r="D1043" s="47" t="s">
        <v>2019</v>
      </c>
      <c r="E1043" s="49">
        <v>1.4E-2</v>
      </c>
      <c r="F1043" s="50">
        <f t="shared" ref="F1043:F1044" si="265">H1043</f>
        <v>19.18</v>
      </c>
      <c r="G1043" s="50">
        <f>ROUND(F1043*E1043,2)</f>
        <v>0.27</v>
      </c>
      <c r="H1043" s="60">
        <f>VLOOKUP(A1043,'[1]SINAPI ES'!$A$7:$D$12674,4,0)</f>
        <v>19.18</v>
      </c>
    </row>
    <row r="1044" spans="1:8" ht="15" customHeight="1">
      <c r="A1044" s="47">
        <v>7311</v>
      </c>
      <c r="B1044" s="48" t="s">
        <v>2057</v>
      </c>
      <c r="C1044" s="47" t="s">
        <v>12</v>
      </c>
      <c r="D1044" s="47" t="s">
        <v>2019</v>
      </c>
      <c r="E1044" s="49">
        <v>0.14030000000000001</v>
      </c>
      <c r="F1044" s="50">
        <f t="shared" si="265"/>
        <v>41.59</v>
      </c>
      <c r="G1044" s="50">
        <f>ROUND(F1044*E1044,2)</f>
        <v>5.84</v>
      </c>
      <c r="H1044" s="60">
        <f>VLOOKUP(A1044,'[1]SINAPI ES'!$A$7:$D$12674,4,0)</f>
        <v>41.59</v>
      </c>
    </row>
    <row r="1045" spans="1:8" ht="15" customHeight="1">
      <c r="A1045" s="51"/>
      <c r="B1045" s="51"/>
      <c r="C1045" s="51"/>
      <c r="D1045" s="51"/>
      <c r="E1045" s="103" t="s">
        <v>1851</v>
      </c>
      <c r="F1045" s="103"/>
      <c r="G1045" s="52">
        <f>SUM(G1043:G1044)</f>
        <v>6.1099999999999994</v>
      </c>
      <c r="H1045" s="60" t="e">
        <f>VLOOKUP(A1045,'[1]SINAPI ES'!$A$7:$D$12674,4,0)</f>
        <v>#N/A</v>
      </c>
    </row>
    <row r="1046" spans="1:8" ht="15" customHeight="1">
      <c r="A1046" s="102" t="s">
        <v>1852</v>
      </c>
      <c r="B1046" s="102"/>
      <c r="C1046" s="46" t="s">
        <v>1839</v>
      </c>
      <c r="D1046" s="46" t="s">
        <v>1840</v>
      </c>
      <c r="E1046" s="46" t="s">
        <v>1841</v>
      </c>
      <c r="F1046" s="46" t="s">
        <v>1842</v>
      </c>
      <c r="G1046" s="46" t="s">
        <v>1843</v>
      </c>
      <c r="H1046" s="60" t="e">
        <f>VLOOKUP(A1046,'[1]SINAPI ES'!$A$7:$D$12674,4,0)</f>
        <v>#N/A</v>
      </c>
    </row>
    <row r="1047" spans="1:8" ht="15" customHeight="1">
      <c r="A1047" s="47">
        <v>88310</v>
      </c>
      <c r="B1047" s="48" t="s">
        <v>2045</v>
      </c>
      <c r="C1047" s="47" t="s">
        <v>12</v>
      </c>
      <c r="D1047" s="47" t="s">
        <v>1854</v>
      </c>
      <c r="E1047" s="49">
        <v>0.3805</v>
      </c>
      <c r="F1047" s="50">
        <f t="shared" ref="F1047" si="266">H1047</f>
        <v>29.59</v>
      </c>
      <c r="G1047" s="50">
        <f>ROUND(F1047*E1047,2)</f>
        <v>11.26</v>
      </c>
      <c r="H1047" s="60">
        <f>VLOOKUP(A1047,'[1]SINAPI ES'!$A$7:$D$12674,4,0)</f>
        <v>29.59</v>
      </c>
    </row>
    <row r="1048" spans="1:8" ht="18" customHeight="1">
      <c r="A1048" s="51"/>
      <c r="B1048" s="51"/>
      <c r="C1048" s="51"/>
      <c r="D1048" s="51"/>
      <c r="E1048" s="103" t="s">
        <v>1858</v>
      </c>
      <c r="F1048" s="103"/>
      <c r="G1048" s="52">
        <f>SUM(G1047)</f>
        <v>11.26</v>
      </c>
      <c r="H1048" s="60" t="e">
        <f>VLOOKUP(A1048,'[1]SINAPI ES'!$A$7:$D$12674,4,0)</f>
        <v>#N/A</v>
      </c>
    </row>
    <row r="1049" spans="1:8" ht="15" customHeight="1">
      <c r="A1049" s="51"/>
      <c r="B1049" s="51"/>
      <c r="C1049" s="51"/>
      <c r="D1049" s="51"/>
      <c r="E1049" s="104" t="s">
        <v>1861</v>
      </c>
      <c r="F1049" s="104"/>
      <c r="G1049" s="53">
        <f>G1048+G1045</f>
        <v>17.369999999999997</v>
      </c>
      <c r="H1049" s="60" t="e">
        <f>VLOOKUP(A1049,'[1]SINAPI ES'!$A$7:$D$12674,4,0)</f>
        <v>#N/A</v>
      </c>
    </row>
    <row r="1050" spans="1:8" ht="9.9499999999999993" customHeight="1">
      <c r="A1050" s="51"/>
      <c r="B1050" s="51"/>
      <c r="C1050" s="105"/>
      <c r="D1050" s="105"/>
      <c r="E1050" s="51"/>
      <c r="F1050" s="51"/>
      <c r="G1050" s="51"/>
      <c r="H1050" s="60" t="e">
        <f>VLOOKUP(A1050,'[1]SINAPI ES'!$A$7:$D$12674,4,0)</f>
        <v>#N/A</v>
      </c>
    </row>
    <row r="1051" spans="1:8" ht="20.100000000000001" customHeight="1">
      <c r="A1051" s="116" t="s">
        <v>2058</v>
      </c>
      <c r="B1051" s="116"/>
      <c r="C1051" s="116"/>
      <c r="D1051" s="116"/>
      <c r="E1051" s="116"/>
      <c r="F1051" s="116"/>
      <c r="G1051" s="116"/>
      <c r="H1051" s="60" t="e">
        <f>VLOOKUP(A1051,'[1]SINAPI ES'!$A$7:$D$12674,4,0)</f>
        <v>#N/A</v>
      </c>
    </row>
    <row r="1052" spans="1:8" ht="15" customHeight="1">
      <c r="A1052" s="102" t="s">
        <v>1838</v>
      </c>
      <c r="B1052" s="102"/>
      <c r="C1052" s="46" t="s">
        <v>1839</v>
      </c>
      <c r="D1052" s="46" t="s">
        <v>1840</v>
      </c>
      <c r="E1052" s="46" t="s">
        <v>1841</v>
      </c>
      <c r="F1052" s="46" t="s">
        <v>1842</v>
      </c>
      <c r="G1052" s="46" t="s">
        <v>1843</v>
      </c>
      <c r="H1052" s="60" t="e">
        <f>VLOOKUP(A1052,'[1]SINAPI ES'!$A$7:$D$12674,4,0)</f>
        <v>#N/A</v>
      </c>
    </row>
    <row r="1053" spans="1:8" ht="15" customHeight="1">
      <c r="A1053" s="47">
        <v>5330</v>
      </c>
      <c r="B1053" s="48" t="s">
        <v>2050</v>
      </c>
      <c r="C1053" s="47" t="s">
        <v>12</v>
      </c>
      <c r="D1053" s="47" t="s">
        <v>2019</v>
      </c>
      <c r="E1053" s="49">
        <v>6.4000000000000001E-2</v>
      </c>
      <c r="F1053" s="50">
        <f t="shared" ref="F1053:F1056" si="267">H1053</f>
        <v>43.72</v>
      </c>
      <c r="G1053" s="50">
        <f>ROUND(F1053*E1053,2)</f>
        <v>2.8</v>
      </c>
      <c r="H1053" s="60">
        <f>VLOOKUP(A1053,'[1]SINAPI ES'!$A$7:$D$12674,4,0)</f>
        <v>43.72</v>
      </c>
    </row>
    <row r="1054" spans="1:8" ht="15" customHeight="1">
      <c r="A1054" s="47">
        <v>12815</v>
      </c>
      <c r="B1054" s="48" t="s">
        <v>2059</v>
      </c>
      <c r="C1054" s="47" t="s">
        <v>12</v>
      </c>
      <c r="D1054" s="47" t="s">
        <v>24</v>
      </c>
      <c r="E1054" s="49">
        <v>0.01</v>
      </c>
      <c r="F1054" s="50">
        <f t="shared" si="267"/>
        <v>9.99</v>
      </c>
      <c r="G1054" s="50">
        <f t="shared" ref="G1054:G1056" si="268">ROUND(F1054*E1054,2)</f>
        <v>0.1</v>
      </c>
      <c r="H1054" s="60">
        <f>VLOOKUP(A1054,'[1]SINAPI ES'!$A$7:$D$12674,4,0)</f>
        <v>9.99</v>
      </c>
    </row>
    <row r="1055" spans="1:8" ht="15" customHeight="1">
      <c r="A1055" s="47">
        <v>44072</v>
      </c>
      <c r="B1055" s="48" t="s">
        <v>2060</v>
      </c>
      <c r="C1055" s="47" t="s">
        <v>12</v>
      </c>
      <c r="D1055" s="47" t="s">
        <v>2019</v>
      </c>
      <c r="E1055" s="49">
        <v>0.2016</v>
      </c>
      <c r="F1055" s="50">
        <f t="shared" si="267"/>
        <v>125.09</v>
      </c>
      <c r="G1055" s="50">
        <f t="shared" si="268"/>
        <v>25.22</v>
      </c>
      <c r="H1055" s="60">
        <f>VLOOKUP(A1055,'[1]SINAPI ES'!$A$7:$D$12674,4,0)</f>
        <v>125.09</v>
      </c>
    </row>
    <row r="1056" spans="1:8" ht="15" customHeight="1">
      <c r="A1056" s="47">
        <v>7304</v>
      </c>
      <c r="B1056" s="48" t="s">
        <v>2053</v>
      </c>
      <c r="C1056" s="47" t="s">
        <v>12</v>
      </c>
      <c r="D1056" s="47" t="s">
        <v>2019</v>
      </c>
      <c r="E1056" s="49">
        <v>0.32200000000000001</v>
      </c>
      <c r="F1056" s="50">
        <f t="shared" si="267"/>
        <v>83.08</v>
      </c>
      <c r="G1056" s="50">
        <f t="shared" si="268"/>
        <v>26.75</v>
      </c>
      <c r="H1056" s="60">
        <f>VLOOKUP(A1056,'[1]SINAPI ES'!$A$7:$D$12674,4,0)</f>
        <v>83.08</v>
      </c>
    </row>
    <row r="1057" spans="1:8" ht="15" customHeight="1">
      <c r="A1057" s="51"/>
      <c r="B1057" s="51"/>
      <c r="C1057" s="51"/>
      <c r="D1057" s="51"/>
      <c r="E1057" s="103" t="s">
        <v>1851</v>
      </c>
      <c r="F1057" s="103"/>
      <c r="G1057" s="52">
        <f>SUM(G1053:G1056)</f>
        <v>54.87</v>
      </c>
      <c r="H1057" s="60" t="e">
        <f>VLOOKUP(A1057,'[1]SINAPI ES'!$A$7:$D$12674,4,0)</f>
        <v>#N/A</v>
      </c>
    </row>
    <row r="1058" spans="1:8" ht="15" customHeight="1">
      <c r="A1058" s="102" t="s">
        <v>1852</v>
      </c>
      <c r="B1058" s="102"/>
      <c r="C1058" s="46" t="s">
        <v>1839</v>
      </c>
      <c r="D1058" s="46" t="s">
        <v>1840</v>
      </c>
      <c r="E1058" s="46" t="s">
        <v>1841</v>
      </c>
      <c r="F1058" s="46" t="s">
        <v>1842</v>
      </c>
      <c r="G1058" s="46" t="s">
        <v>1843</v>
      </c>
      <c r="H1058" s="60" t="e">
        <f>VLOOKUP(A1058,'[1]SINAPI ES'!$A$7:$D$12674,4,0)</f>
        <v>#N/A</v>
      </c>
    </row>
    <row r="1059" spans="1:8" ht="15" customHeight="1">
      <c r="A1059" s="47">
        <v>88310</v>
      </c>
      <c r="B1059" s="48" t="s">
        <v>2045</v>
      </c>
      <c r="C1059" s="47" t="s">
        <v>12</v>
      </c>
      <c r="D1059" s="47" t="s">
        <v>1854</v>
      </c>
      <c r="E1059" s="49">
        <v>0.27500000000000002</v>
      </c>
      <c r="F1059" s="50">
        <f t="shared" ref="F1059:F1060" si="269">H1059</f>
        <v>29.59</v>
      </c>
      <c r="G1059" s="50">
        <f>ROUND(F1059*E1059,2)</f>
        <v>8.14</v>
      </c>
      <c r="H1059" s="60">
        <f>VLOOKUP(A1059,'[1]SINAPI ES'!$A$7:$D$12674,4,0)</f>
        <v>29.59</v>
      </c>
    </row>
    <row r="1060" spans="1:8" ht="15" customHeight="1">
      <c r="A1060" s="47">
        <v>88316</v>
      </c>
      <c r="B1060" s="48" t="s">
        <v>1867</v>
      </c>
      <c r="C1060" s="47" t="s">
        <v>12</v>
      </c>
      <c r="D1060" s="47" t="s">
        <v>1854</v>
      </c>
      <c r="E1060" s="49">
        <v>0.115</v>
      </c>
      <c r="F1060" s="50">
        <f t="shared" si="269"/>
        <v>21.72</v>
      </c>
      <c r="G1060" s="50">
        <f>ROUND(F1060*E1060,2)</f>
        <v>2.5</v>
      </c>
      <c r="H1060" s="60">
        <f>VLOOKUP(A1060,'[1]SINAPI ES'!$A$7:$D$12674,4,0)</f>
        <v>21.72</v>
      </c>
    </row>
    <row r="1061" spans="1:8" ht="18" customHeight="1">
      <c r="A1061" s="51"/>
      <c r="B1061" s="51"/>
      <c r="C1061" s="51"/>
      <c r="D1061" s="51"/>
      <c r="E1061" s="103" t="s">
        <v>1858</v>
      </c>
      <c r="F1061" s="103"/>
      <c r="G1061" s="52">
        <f>SUM(G1059:G1060)</f>
        <v>10.64</v>
      </c>
      <c r="H1061" s="60" t="e">
        <f>VLOOKUP(A1061,'[1]SINAPI ES'!$A$7:$D$12674,4,0)</f>
        <v>#N/A</v>
      </c>
    </row>
    <row r="1062" spans="1:8" ht="15" customHeight="1">
      <c r="A1062" s="51"/>
      <c r="B1062" s="51"/>
      <c r="C1062" s="51"/>
      <c r="D1062" s="51"/>
      <c r="E1062" s="104" t="s">
        <v>1861</v>
      </c>
      <c r="F1062" s="104"/>
      <c r="G1062" s="53">
        <f>G1061+G1057</f>
        <v>65.509999999999991</v>
      </c>
      <c r="H1062" s="60" t="e">
        <f>VLOOKUP(A1062,'[1]SINAPI ES'!$A$7:$D$12674,4,0)</f>
        <v>#N/A</v>
      </c>
    </row>
    <row r="1063" spans="1:8" ht="9.9499999999999993" customHeight="1">
      <c r="A1063" s="51"/>
      <c r="B1063" s="51"/>
      <c r="C1063" s="105"/>
      <c r="D1063" s="105"/>
      <c r="E1063" s="51"/>
      <c r="F1063" s="51"/>
      <c r="G1063" s="51"/>
      <c r="H1063" s="60" t="e">
        <f>VLOOKUP(A1063,'[1]SINAPI ES'!$A$7:$D$12674,4,0)</f>
        <v>#N/A</v>
      </c>
    </row>
    <row r="1064" spans="1:8" ht="20.100000000000001" customHeight="1">
      <c r="A1064" s="110" t="s">
        <v>2061</v>
      </c>
      <c r="B1064" s="110"/>
      <c r="C1064" s="110"/>
      <c r="D1064" s="110"/>
      <c r="E1064" s="110"/>
      <c r="F1064" s="110"/>
      <c r="G1064" s="110"/>
      <c r="H1064" s="60" t="e">
        <f>VLOOKUP(A1064,'[1]SINAPI ES'!$A$7:$D$12674,4,0)</f>
        <v>#N/A</v>
      </c>
    </row>
    <row r="1065" spans="1:8" ht="15" customHeight="1">
      <c r="A1065" s="102" t="s">
        <v>1838</v>
      </c>
      <c r="B1065" s="102"/>
      <c r="C1065" s="46" t="s">
        <v>1839</v>
      </c>
      <c r="D1065" s="46" t="s">
        <v>1840</v>
      </c>
      <c r="E1065" s="46" t="s">
        <v>1841</v>
      </c>
      <c r="F1065" s="46" t="s">
        <v>1842</v>
      </c>
      <c r="G1065" s="46" t="s">
        <v>1843</v>
      </c>
      <c r="H1065" s="60" t="e">
        <f>VLOOKUP(A1065,'[1]SINAPI ES'!$A$7:$D$12674,4,0)</f>
        <v>#N/A</v>
      </c>
    </row>
    <row r="1066" spans="1:8" ht="15" customHeight="1">
      <c r="A1066" s="47">
        <v>5330</v>
      </c>
      <c r="B1066" s="48" t="s">
        <v>2050</v>
      </c>
      <c r="C1066" s="47" t="s">
        <v>12</v>
      </c>
      <c r="D1066" s="47" t="s">
        <v>2019</v>
      </c>
      <c r="E1066" s="49">
        <v>6.4000000000000001E-2</v>
      </c>
      <c r="F1066" s="50">
        <f t="shared" ref="F1066:F1069" si="270">H1066</f>
        <v>43.72</v>
      </c>
      <c r="G1066" s="50">
        <f>ROUND(F1066*E1066,2)</f>
        <v>2.8</v>
      </c>
      <c r="H1066" s="60">
        <f>VLOOKUP(A1066,'[1]SINAPI ES'!$A$7:$D$12674,4,0)</f>
        <v>43.72</v>
      </c>
    </row>
    <row r="1067" spans="1:8" ht="15" customHeight="1">
      <c r="A1067" s="47">
        <v>12815</v>
      </c>
      <c r="B1067" s="48" t="s">
        <v>2059</v>
      </c>
      <c r="C1067" s="47" t="s">
        <v>12</v>
      </c>
      <c r="D1067" s="47" t="s">
        <v>24</v>
      </c>
      <c r="E1067" s="49">
        <v>0.01</v>
      </c>
      <c r="F1067" s="50">
        <f t="shared" si="270"/>
        <v>9.99</v>
      </c>
      <c r="G1067" s="50">
        <f t="shared" ref="G1067:G1069" si="271">ROUND(F1067*E1067,2)</f>
        <v>0.1</v>
      </c>
      <c r="H1067" s="60">
        <f>VLOOKUP(A1067,'[1]SINAPI ES'!$A$7:$D$12674,4,0)</f>
        <v>9.99</v>
      </c>
    </row>
    <row r="1068" spans="1:8" ht="15" customHeight="1">
      <c r="A1068" s="47">
        <v>44072</v>
      </c>
      <c r="B1068" s="48" t="s">
        <v>2060</v>
      </c>
      <c r="C1068" s="47" t="s">
        <v>12</v>
      </c>
      <c r="D1068" s="47" t="s">
        <v>2019</v>
      </c>
      <c r="E1068" s="49">
        <v>0.2016</v>
      </c>
      <c r="F1068" s="50">
        <f t="shared" si="270"/>
        <v>125.09</v>
      </c>
      <c r="G1068" s="50">
        <f t="shared" si="271"/>
        <v>25.22</v>
      </c>
      <c r="H1068" s="60">
        <f>VLOOKUP(A1068,'[1]SINAPI ES'!$A$7:$D$12674,4,0)</f>
        <v>125.09</v>
      </c>
    </row>
    <row r="1069" spans="1:8" ht="15" customHeight="1">
      <c r="A1069" s="47">
        <v>7304</v>
      </c>
      <c r="B1069" s="48" t="s">
        <v>2053</v>
      </c>
      <c r="C1069" s="47" t="s">
        <v>12</v>
      </c>
      <c r="D1069" s="47" t="s">
        <v>2019</v>
      </c>
      <c r="E1069" s="49">
        <v>0.32200000000000001</v>
      </c>
      <c r="F1069" s="50">
        <f t="shared" si="270"/>
        <v>83.08</v>
      </c>
      <c r="G1069" s="50">
        <f t="shared" si="271"/>
        <v>26.75</v>
      </c>
      <c r="H1069" s="60">
        <f>VLOOKUP(A1069,'[1]SINAPI ES'!$A$7:$D$12674,4,0)</f>
        <v>83.08</v>
      </c>
    </row>
    <row r="1070" spans="1:8" ht="15" customHeight="1">
      <c r="A1070" s="51"/>
      <c r="B1070" s="51"/>
      <c r="C1070" s="51"/>
      <c r="D1070" s="51"/>
      <c r="E1070" s="103" t="s">
        <v>1851</v>
      </c>
      <c r="F1070" s="103"/>
      <c r="G1070" s="52">
        <f>SUM(G1066:G1069)</f>
        <v>54.87</v>
      </c>
      <c r="H1070" s="60" t="e">
        <f>VLOOKUP(A1070,'[1]SINAPI ES'!$A$7:$D$12674,4,0)</f>
        <v>#N/A</v>
      </c>
    </row>
    <row r="1071" spans="1:8" ht="15" customHeight="1">
      <c r="A1071" s="102" t="s">
        <v>1852</v>
      </c>
      <c r="B1071" s="102"/>
      <c r="C1071" s="46" t="s">
        <v>1839</v>
      </c>
      <c r="D1071" s="46" t="s">
        <v>1840</v>
      </c>
      <c r="E1071" s="46" t="s">
        <v>1841</v>
      </c>
      <c r="F1071" s="46" t="s">
        <v>1842</v>
      </c>
      <c r="G1071" s="46" t="s">
        <v>1843</v>
      </c>
      <c r="H1071" s="60" t="e">
        <f>VLOOKUP(A1071,'[1]SINAPI ES'!$A$7:$D$12674,4,0)</f>
        <v>#N/A</v>
      </c>
    </row>
    <row r="1072" spans="1:8" ht="15" customHeight="1">
      <c r="A1072" s="47">
        <v>88310</v>
      </c>
      <c r="B1072" s="48" t="s">
        <v>2045</v>
      </c>
      <c r="C1072" s="47" t="s">
        <v>12</v>
      </c>
      <c r="D1072" s="47" t="s">
        <v>1854</v>
      </c>
      <c r="E1072" s="49">
        <v>0.27500000000000002</v>
      </c>
      <c r="F1072" s="50">
        <f t="shared" ref="F1072:F1073" si="272">H1072</f>
        <v>29.59</v>
      </c>
      <c r="G1072" s="50">
        <f>ROUND(F1072*E1072,2)</f>
        <v>8.14</v>
      </c>
      <c r="H1072" s="60">
        <f>VLOOKUP(A1072,'[1]SINAPI ES'!$A$7:$D$12674,4,0)</f>
        <v>29.59</v>
      </c>
    </row>
    <row r="1073" spans="1:8" ht="15" customHeight="1">
      <c r="A1073" s="47">
        <v>88316</v>
      </c>
      <c r="B1073" s="48" t="s">
        <v>1867</v>
      </c>
      <c r="C1073" s="47" t="s">
        <v>12</v>
      </c>
      <c r="D1073" s="47" t="s">
        <v>1854</v>
      </c>
      <c r="E1073" s="49">
        <v>0.115</v>
      </c>
      <c r="F1073" s="50">
        <f t="shared" si="272"/>
        <v>21.72</v>
      </c>
      <c r="G1073" s="50">
        <f>ROUND(F1073*E1073,2)</f>
        <v>2.5</v>
      </c>
      <c r="H1073" s="60">
        <f>VLOOKUP(A1073,'[1]SINAPI ES'!$A$7:$D$12674,4,0)</f>
        <v>21.72</v>
      </c>
    </row>
    <row r="1074" spans="1:8" ht="18" customHeight="1">
      <c r="A1074" s="51"/>
      <c r="B1074" s="51"/>
      <c r="C1074" s="51"/>
      <c r="D1074" s="51"/>
      <c r="E1074" s="103" t="s">
        <v>1858</v>
      </c>
      <c r="F1074" s="103"/>
      <c r="G1074" s="52">
        <f>SUM(G1072:G1073)</f>
        <v>10.64</v>
      </c>
      <c r="H1074" s="60" t="e">
        <f>VLOOKUP(A1074,'[1]SINAPI ES'!$A$7:$D$12674,4,0)</f>
        <v>#N/A</v>
      </c>
    </row>
    <row r="1075" spans="1:8" ht="15" customHeight="1">
      <c r="A1075" s="51"/>
      <c r="B1075" s="51"/>
      <c r="C1075" s="51"/>
      <c r="D1075" s="51"/>
      <c r="E1075" s="104" t="s">
        <v>1861</v>
      </c>
      <c r="F1075" s="104"/>
      <c r="G1075" s="53">
        <f>G1074+G1070</f>
        <v>65.509999999999991</v>
      </c>
      <c r="H1075" s="60" t="e">
        <f>VLOOKUP(A1075,'[1]SINAPI ES'!$A$7:$D$12674,4,0)</f>
        <v>#N/A</v>
      </c>
    </row>
    <row r="1076" spans="1:8" ht="9.9499999999999993" customHeight="1">
      <c r="A1076" s="51"/>
      <c r="B1076" s="51"/>
      <c r="C1076" s="105"/>
      <c r="D1076" s="105"/>
      <c r="E1076" s="51"/>
      <c r="F1076" s="51"/>
      <c r="G1076" s="51"/>
      <c r="H1076" s="60" t="e">
        <f>VLOOKUP(A1076,'[1]SINAPI ES'!$A$7:$D$12674,4,0)</f>
        <v>#N/A</v>
      </c>
    </row>
    <row r="1077" spans="1:8" ht="20.100000000000001" customHeight="1">
      <c r="A1077" s="116" t="s">
        <v>2062</v>
      </c>
      <c r="B1077" s="116"/>
      <c r="C1077" s="116"/>
      <c r="D1077" s="116"/>
      <c r="E1077" s="116"/>
      <c r="F1077" s="116"/>
      <c r="G1077" s="116"/>
      <c r="H1077" s="60" t="e">
        <f>VLOOKUP(A1077,'[1]SINAPI ES'!$A$7:$D$12674,4,0)</f>
        <v>#N/A</v>
      </c>
    </row>
    <row r="1078" spans="1:8" ht="15" customHeight="1">
      <c r="A1078" s="102" t="s">
        <v>1838</v>
      </c>
      <c r="B1078" s="102"/>
      <c r="C1078" s="46" t="s">
        <v>1839</v>
      </c>
      <c r="D1078" s="46" t="s">
        <v>1840</v>
      </c>
      <c r="E1078" s="46" t="s">
        <v>1841</v>
      </c>
      <c r="F1078" s="46" t="s">
        <v>1842</v>
      </c>
      <c r="G1078" s="46" t="s">
        <v>1843</v>
      </c>
      <c r="H1078" s="60" t="e">
        <f>VLOOKUP(A1078,'[1]SINAPI ES'!$A$7:$D$12674,4,0)</f>
        <v>#N/A</v>
      </c>
    </row>
    <row r="1079" spans="1:8" ht="15" customHeight="1">
      <c r="A1079" s="47">
        <v>5330</v>
      </c>
      <c r="B1079" s="48" t="s">
        <v>2050</v>
      </c>
      <c r="C1079" s="47" t="s">
        <v>12</v>
      </c>
      <c r="D1079" s="47" t="s">
        <v>2019</v>
      </c>
      <c r="E1079" s="49">
        <v>6.4000000000000001E-2</v>
      </c>
      <c r="F1079" s="50">
        <f t="shared" ref="F1079:F1082" si="273">H1079</f>
        <v>43.72</v>
      </c>
      <c r="G1079" s="50">
        <f>ROUND(F1079*E1079,2)</f>
        <v>2.8</v>
      </c>
      <c r="H1079" s="60">
        <f>VLOOKUP(A1079,'[1]SINAPI ES'!$A$7:$D$12674,4,0)</f>
        <v>43.72</v>
      </c>
    </row>
    <row r="1080" spans="1:8" ht="15" customHeight="1">
      <c r="A1080" s="47">
        <v>12815</v>
      </c>
      <c r="B1080" s="48" t="s">
        <v>2059</v>
      </c>
      <c r="C1080" s="47" t="s">
        <v>12</v>
      </c>
      <c r="D1080" s="47" t="s">
        <v>24</v>
      </c>
      <c r="E1080" s="49">
        <v>0.01</v>
      </c>
      <c r="F1080" s="50">
        <f t="shared" si="273"/>
        <v>9.99</v>
      </c>
      <c r="G1080" s="50">
        <f t="shared" ref="G1080:G1082" si="274">ROUND(F1080*E1080,2)</f>
        <v>0.1</v>
      </c>
      <c r="H1080" s="60">
        <f>VLOOKUP(A1080,'[1]SINAPI ES'!$A$7:$D$12674,4,0)</f>
        <v>9.99</v>
      </c>
    </row>
    <row r="1081" spans="1:8" ht="15" customHeight="1">
      <c r="A1081" s="47">
        <v>44072</v>
      </c>
      <c r="B1081" s="48" t="s">
        <v>2060</v>
      </c>
      <c r="C1081" s="47" t="s">
        <v>12</v>
      </c>
      <c r="D1081" s="47" t="s">
        <v>2019</v>
      </c>
      <c r="E1081" s="49">
        <v>0.2016</v>
      </c>
      <c r="F1081" s="50">
        <f t="shared" si="273"/>
        <v>125.09</v>
      </c>
      <c r="G1081" s="50">
        <f t="shared" si="274"/>
        <v>25.22</v>
      </c>
      <c r="H1081" s="60">
        <f>VLOOKUP(A1081,'[1]SINAPI ES'!$A$7:$D$12674,4,0)</f>
        <v>125.09</v>
      </c>
    </row>
    <row r="1082" spans="1:8" ht="15" customHeight="1">
      <c r="A1082" s="47">
        <v>7304</v>
      </c>
      <c r="B1082" s="48" t="s">
        <v>2053</v>
      </c>
      <c r="C1082" s="47" t="s">
        <v>12</v>
      </c>
      <c r="D1082" s="47" t="s">
        <v>2019</v>
      </c>
      <c r="E1082" s="49">
        <v>0.32200000000000001</v>
      </c>
      <c r="F1082" s="50">
        <f t="shared" si="273"/>
        <v>83.08</v>
      </c>
      <c r="G1082" s="50">
        <f t="shared" si="274"/>
        <v>26.75</v>
      </c>
      <c r="H1082" s="60">
        <f>VLOOKUP(A1082,'[1]SINAPI ES'!$A$7:$D$12674,4,0)</f>
        <v>83.08</v>
      </c>
    </row>
    <row r="1083" spans="1:8" ht="15" customHeight="1">
      <c r="A1083" s="51"/>
      <c r="B1083" s="51"/>
      <c r="C1083" s="51"/>
      <c r="D1083" s="51"/>
      <c r="E1083" s="103" t="s">
        <v>1851</v>
      </c>
      <c r="F1083" s="103"/>
      <c r="G1083" s="52">
        <f>SUM(G1079:G1082)</f>
        <v>54.87</v>
      </c>
      <c r="H1083" s="60" t="e">
        <f>VLOOKUP(A1083,'[1]SINAPI ES'!$A$7:$D$12674,4,0)</f>
        <v>#N/A</v>
      </c>
    </row>
    <row r="1084" spans="1:8" ht="15" customHeight="1">
      <c r="A1084" s="102" t="s">
        <v>1852</v>
      </c>
      <c r="B1084" s="102"/>
      <c r="C1084" s="46" t="s">
        <v>1839</v>
      </c>
      <c r="D1084" s="46" t="s">
        <v>1840</v>
      </c>
      <c r="E1084" s="46" t="s">
        <v>1841</v>
      </c>
      <c r="F1084" s="46" t="s">
        <v>1842</v>
      </c>
      <c r="G1084" s="46" t="s">
        <v>1843</v>
      </c>
      <c r="H1084" s="60" t="e">
        <f>VLOOKUP(A1084,'[1]SINAPI ES'!$A$7:$D$12674,4,0)</f>
        <v>#N/A</v>
      </c>
    </row>
    <row r="1085" spans="1:8" ht="15" customHeight="1">
      <c r="A1085" s="47">
        <v>88310</v>
      </c>
      <c r="B1085" s="48" t="s">
        <v>2045</v>
      </c>
      <c r="C1085" s="47" t="s">
        <v>12</v>
      </c>
      <c r="D1085" s="47" t="s">
        <v>1854</v>
      </c>
      <c r="E1085" s="49">
        <v>0.27500000000000002</v>
      </c>
      <c r="F1085" s="50">
        <f t="shared" ref="F1085:F1086" si="275">H1085</f>
        <v>29.59</v>
      </c>
      <c r="G1085" s="50">
        <f>ROUND(F1085*E1085,2)</f>
        <v>8.14</v>
      </c>
      <c r="H1085" s="60">
        <f>VLOOKUP(A1085,'[1]SINAPI ES'!$A$7:$D$12674,4,0)</f>
        <v>29.59</v>
      </c>
    </row>
    <row r="1086" spans="1:8" ht="15" customHeight="1">
      <c r="A1086" s="47">
        <v>88316</v>
      </c>
      <c r="B1086" s="48" t="s">
        <v>1867</v>
      </c>
      <c r="C1086" s="47" t="s">
        <v>12</v>
      </c>
      <c r="D1086" s="47" t="s">
        <v>1854</v>
      </c>
      <c r="E1086" s="49">
        <v>0.115</v>
      </c>
      <c r="F1086" s="50">
        <f t="shared" si="275"/>
        <v>21.72</v>
      </c>
      <c r="G1086" s="50">
        <f>ROUND(F1086*E1086,2)</f>
        <v>2.5</v>
      </c>
      <c r="H1086" s="60">
        <f>VLOOKUP(A1086,'[1]SINAPI ES'!$A$7:$D$12674,4,0)</f>
        <v>21.72</v>
      </c>
    </row>
    <row r="1087" spans="1:8" ht="18" customHeight="1">
      <c r="A1087" s="51"/>
      <c r="B1087" s="51"/>
      <c r="C1087" s="51"/>
      <c r="D1087" s="51"/>
      <c r="E1087" s="103" t="s">
        <v>1858</v>
      </c>
      <c r="F1087" s="103"/>
      <c r="G1087" s="52">
        <f>SUM(G1085:G1086)</f>
        <v>10.64</v>
      </c>
      <c r="H1087" s="60" t="e">
        <f>VLOOKUP(A1087,'[1]SINAPI ES'!$A$7:$D$12674,4,0)</f>
        <v>#N/A</v>
      </c>
    </row>
    <row r="1088" spans="1:8" ht="15" customHeight="1">
      <c r="A1088" s="51"/>
      <c r="B1088" s="51"/>
      <c r="C1088" s="51"/>
      <c r="D1088" s="51"/>
      <c r="E1088" s="104" t="s">
        <v>1861</v>
      </c>
      <c r="F1088" s="104"/>
      <c r="G1088" s="53">
        <f>G1087+G1083</f>
        <v>65.509999999999991</v>
      </c>
      <c r="H1088" s="60" t="e">
        <f>VLOOKUP(A1088,'[1]SINAPI ES'!$A$7:$D$12674,4,0)</f>
        <v>#N/A</v>
      </c>
    </row>
    <row r="1089" spans="1:8" ht="9.9499999999999993" customHeight="1">
      <c r="A1089" s="51"/>
      <c r="B1089" s="51"/>
      <c r="C1089" s="105"/>
      <c r="D1089" s="105"/>
      <c r="E1089" s="51"/>
      <c r="F1089" s="51"/>
      <c r="G1089" s="51"/>
      <c r="H1089" s="60" t="e">
        <f>VLOOKUP(A1089,'[1]SINAPI ES'!$A$7:$D$12674,4,0)</f>
        <v>#N/A</v>
      </c>
    </row>
    <row r="1090" spans="1:8" ht="20.100000000000001" customHeight="1">
      <c r="A1090" s="116" t="s">
        <v>2058</v>
      </c>
      <c r="B1090" s="116"/>
      <c r="C1090" s="116"/>
      <c r="D1090" s="116"/>
      <c r="E1090" s="116"/>
      <c r="F1090" s="116"/>
      <c r="G1090" s="116"/>
      <c r="H1090" s="60" t="e">
        <f>VLOOKUP(A1090,'[1]SINAPI ES'!$A$7:$D$12674,4,0)</f>
        <v>#N/A</v>
      </c>
    </row>
    <row r="1091" spans="1:8" ht="15" customHeight="1">
      <c r="A1091" s="102" t="s">
        <v>1838</v>
      </c>
      <c r="B1091" s="102"/>
      <c r="C1091" s="46" t="s">
        <v>1839</v>
      </c>
      <c r="D1091" s="46" t="s">
        <v>1840</v>
      </c>
      <c r="E1091" s="46" t="s">
        <v>1841</v>
      </c>
      <c r="F1091" s="46" t="s">
        <v>1842</v>
      </c>
      <c r="G1091" s="46" t="s">
        <v>1843</v>
      </c>
      <c r="H1091" s="60" t="e">
        <f>VLOOKUP(A1091,'[1]SINAPI ES'!$A$7:$D$12674,4,0)</f>
        <v>#N/A</v>
      </c>
    </row>
    <row r="1092" spans="1:8" ht="15" customHeight="1">
      <c r="A1092" s="47">
        <v>5330</v>
      </c>
      <c r="B1092" s="48" t="s">
        <v>2050</v>
      </c>
      <c r="C1092" s="47" t="s">
        <v>12</v>
      </c>
      <c r="D1092" s="47" t="s">
        <v>2019</v>
      </c>
      <c r="E1092" s="49">
        <v>6.4000000000000001E-2</v>
      </c>
      <c r="F1092" s="50">
        <f t="shared" ref="F1092:F1095" si="276">H1092</f>
        <v>43.72</v>
      </c>
      <c r="G1092" s="50">
        <f>ROUND(F1092*E1092,2)</f>
        <v>2.8</v>
      </c>
      <c r="H1092" s="60">
        <f>VLOOKUP(A1092,'[1]SINAPI ES'!$A$7:$D$12674,4,0)</f>
        <v>43.72</v>
      </c>
    </row>
    <row r="1093" spans="1:8" ht="15" customHeight="1">
      <c r="A1093" s="47">
        <v>12815</v>
      </c>
      <c r="B1093" s="48" t="s">
        <v>2059</v>
      </c>
      <c r="C1093" s="47" t="s">
        <v>12</v>
      </c>
      <c r="D1093" s="47" t="s">
        <v>24</v>
      </c>
      <c r="E1093" s="49">
        <v>0.01</v>
      </c>
      <c r="F1093" s="50">
        <f t="shared" si="276"/>
        <v>9.99</v>
      </c>
      <c r="G1093" s="50">
        <f t="shared" ref="G1093:G1095" si="277">ROUND(F1093*E1093,2)</f>
        <v>0.1</v>
      </c>
      <c r="H1093" s="60">
        <f>VLOOKUP(A1093,'[1]SINAPI ES'!$A$7:$D$12674,4,0)</f>
        <v>9.99</v>
      </c>
    </row>
    <row r="1094" spans="1:8" ht="15" customHeight="1">
      <c r="A1094" s="47">
        <v>44072</v>
      </c>
      <c r="B1094" s="48" t="s">
        <v>2060</v>
      </c>
      <c r="C1094" s="47" t="s">
        <v>12</v>
      </c>
      <c r="D1094" s="47" t="s">
        <v>2019</v>
      </c>
      <c r="E1094" s="49">
        <v>0.2016</v>
      </c>
      <c r="F1094" s="50">
        <f t="shared" si="276"/>
        <v>125.09</v>
      </c>
      <c r="G1094" s="50">
        <f t="shared" si="277"/>
        <v>25.22</v>
      </c>
      <c r="H1094" s="60">
        <f>VLOOKUP(A1094,'[1]SINAPI ES'!$A$7:$D$12674,4,0)</f>
        <v>125.09</v>
      </c>
    </row>
    <row r="1095" spans="1:8" ht="15" customHeight="1">
      <c r="A1095" s="47">
        <v>7304</v>
      </c>
      <c r="B1095" s="48" t="s">
        <v>2053</v>
      </c>
      <c r="C1095" s="47" t="s">
        <v>12</v>
      </c>
      <c r="D1095" s="47" t="s">
        <v>2019</v>
      </c>
      <c r="E1095" s="49">
        <v>0.32200000000000001</v>
      </c>
      <c r="F1095" s="50">
        <f t="shared" si="276"/>
        <v>83.08</v>
      </c>
      <c r="G1095" s="50">
        <f t="shared" si="277"/>
        <v>26.75</v>
      </c>
      <c r="H1095" s="60">
        <f>VLOOKUP(A1095,'[1]SINAPI ES'!$A$7:$D$12674,4,0)</f>
        <v>83.08</v>
      </c>
    </row>
    <row r="1096" spans="1:8" ht="15" customHeight="1">
      <c r="A1096" s="51"/>
      <c r="B1096" s="51"/>
      <c r="C1096" s="51"/>
      <c r="D1096" s="51"/>
      <c r="E1096" s="103" t="s">
        <v>1851</v>
      </c>
      <c r="F1096" s="103"/>
      <c r="G1096" s="52">
        <f>SUM(G1092:G1095)</f>
        <v>54.87</v>
      </c>
      <c r="H1096" s="60" t="e">
        <f>VLOOKUP(A1096,'[1]SINAPI ES'!$A$7:$D$12674,4,0)</f>
        <v>#N/A</v>
      </c>
    </row>
    <row r="1097" spans="1:8" ht="15" customHeight="1">
      <c r="A1097" s="102" t="s">
        <v>1852</v>
      </c>
      <c r="B1097" s="102"/>
      <c r="C1097" s="46" t="s">
        <v>1839</v>
      </c>
      <c r="D1097" s="46" t="s">
        <v>1840</v>
      </c>
      <c r="E1097" s="46" t="s">
        <v>1841</v>
      </c>
      <c r="F1097" s="46" t="s">
        <v>1842</v>
      </c>
      <c r="G1097" s="46" t="s">
        <v>1843</v>
      </c>
      <c r="H1097" s="60" t="e">
        <f>VLOOKUP(A1097,'[1]SINAPI ES'!$A$7:$D$12674,4,0)</f>
        <v>#N/A</v>
      </c>
    </row>
    <row r="1098" spans="1:8" ht="15" customHeight="1">
      <c r="A1098" s="47">
        <v>88310</v>
      </c>
      <c r="B1098" s="48" t="s">
        <v>2045</v>
      </c>
      <c r="C1098" s="47" t="s">
        <v>12</v>
      </c>
      <c r="D1098" s="47" t="s">
        <v>1854</v>
      </c>
      <c r="E1098" s="49">
        <v>0.27500000000000002</v>
      </c>
      <c r="F1098" s="50">
        <f t="shared" ref="F1098:F1099" si="278">H1098</f>
        <v>29.59</v>
      </c>
      <c r="G1098" s="50">
        <f>ROUND(F1098*E1098,2)</f>
        <v>8.14</v>
      </c>
      <c r="H1098" s="60">
        <f>VLOOKUP(A1098,'[1]SINAPI ES'!$A$7:$D$12674,4,0)</f>
        <v>29.59</v>
      </c>
    </row>
    <row r="1099" spans="1:8" ht="15" customHeight="1">
      <c r="A1099" s="47">
        <v>88316</v>
      </c>
      <c r="B1099" s="48" t="s">
        <v>1867</v>
      </c>
      <c r="C1099" s="47" t="s">
        <v>12</v>
      </c>
      <c r="D1099" s="47" t="s">
        <v>1854</v>
      </c>
      <c r="E1099" s="49">
        <v>0.115</v>
      </c>
      <c r="F1099" s="50">
        <f t="shared" si="278"/>
        <v>21.72</v>
      </c>
      <c r="G1099" s="50">
        <f>ROUND(F1099*E1099,2)</f>
        <v>2.5</v>
      </c>
      <c r="H1099" s="60">
        <f>VLOOKUP(A1099,'[1]SINAPI ES'!$A$7:$D$12674,4,0)</f>
        <v>21.72</v>
      </c>
    </row>
    <row r="1100" spans="1:8" ht="18" customHeight="1">
      <c r="A1100" s="51"/>
      <c r="B1100" s="51"/>
      <c r="C1100" s="51"/>
      <c r="D1100" s="51"/>
      <c r="E1100" s="103" t="s">
        <v>1858</v>
      </c>
      <c r="F1100" s="103"/>
      <c r="G1100" s="52">
        <f>SUM(G1098:G1099)</f>
        <v>10.64</v>
      </c>
      <c r="H1100" s="60" t="e">
        <f>VLOOKUP(A1100,'[1]SINAPI ES'!$A$7:$D$12674,4,0)</f>
        <v>#N/A</v>
      </c>
    </row>
    <row r="1101" spans="1:8" ht="15" customHeight="1">
      <c r="A1101" s="51"/>
      <c r="B1101" s="51"/>
      <c r="C1101" s="51"/>
      <c r="D1101" s="51"/>
      <c r="E1101" s="104" t="s">
        <v>1861</v>
      </c>
      <c r="F1101" s="104"/>
      <c r="G1101" s="53">
        <f>G1100+G1096</f>
        <v>65.509999999999991</v>
      </c>
      <c r="H1101" s="60" t="e">
        <f>VLOOKUP(A1101,'[1]SINAPI ES'!$A$7:$D$12674,4,0)</f>
        <v>#N/A</v>
      </c>
    </row>
    <row r="1102" spans="1:8" ht="9.9499999999999993" customHeight="1">
      <c r="A1102" s="51"/>
      <c r="B1102" s="51"/>
      <c r="C1102" s="105"/>
      <c r="D1102" s="105"/>
      <c r="E1102" s="51"/>
      <c r="F1102" s="51"/>
      <c r="G1102" s="51"/>
      <c r="H1102" s="60" t="e">
        <f>VLOOKUP(A1102,'[1]SINAPI ES'!$A$7:$D$12674,4,0)</f>
        <v>#N/A</v>
      </c>
    </row>
    <row r="1103" spans="1:8" ht="20.100000000000001" customHeight="1">
      <c r="A1103" s="116" t="s">
        <v>2061</v>
      </c>
      <c r="B1103" s="116"/>
      <c r="C1103" s="116"/>
      <c r="D1103" s="116"/>
      <c r="E1103" s="116"/>
      <c r="F1103" s="116"/>
      <c r="G1103" s="116"/>
      <c r="H1103" s="60" t="e">
        <f>VLOOKUP(A1103,'[1]SINAPI ES'!$A$7:$D$12674,4,0)</f>
        <v>#N/A</v>
      </c>
    </row>
    <row r="1104" spans="1:8" ht="15" customHeight="1">
      <c r="A1104" s="102" t="s">
        <v>1838</v>
      </c>
      <c r="B1104" s="102"/>
      <c r="C1104" s="46" t="s">
        <v>1839</v>
      </c>
      <c r="D1104" s="46" t="s">
        <v>1840</v>
      </c>
      <c r="E1104" s="46" t="s">
        <v>1841</v>
      </c>
      <c r="F1104" s="46" t="s">
        <v>1842</v>
      </c>
      <c r="G1104" s="46" t="s">
        <v>1843</v>
      </c>
      <c r="H1104" s="60" t="e">
        <f>VLOOKUP(A1104,'[1]SINAPI ES'!$A$7:$D$12674,4,0)</f>
        <v>#N/A</v>
      </c>
    </row>
    <row r="1105" spans="1:8" ht="15" customHeight="1">
      <c r="A1105" s="47">
        <v>5330</v>
      </c>
      <c r="B1105" s="48" t="s">
        <v>2050</v>
      </c>
      <c r="C1105" s="47" t="s">
        <v>12</v>
      </c>
      <c r="D1105" s="47" t="s">
        <v>2019</v>
      </c>
      <c r="E1105" s="49">
        <v>6.4000000000000001E-2</v>
      </c>
      <c r="F1105" s="50">
        <f t="shared" ref="F1105:F1108" si="279">H1105</f>
        <v>43.72</v>
      </c>
      <c r="G1105" s="50">
        <f>ROUND(F1105*E1105,2)</f>
        <v>2.8</v>
      </c>
      <c r="H1105" s="60">
        <f>VLOOKUP(A1105,'[1]SINAPI ES'!$A$7:$D$12674,4,0)</f>
        <v>43.72</v>
      </c>
    </row>
    <row r="1106" spans="1:8" ht="15" customHeight="1">
      <c r="A1106" s="47">
        <v>12815</v>
      </c>
      <c r="B1106" s="48" t="s">
        <v>2059</v>
      </c>
      <c r="C1106" s="47" t="s">
        <v>12</v>
      </c>
      <c r="D1106" s="47" t="s">
        <v>24</v>
      </c>
      <c r="E1106" s="49">
        <v>0.01</v>
      </c>
      <c r="F1106" s="50">
        <f t="shared" si="279"/>
        <v>9.99</v>
      </c>
      <c r="G1106" s="50">
        <f t="shared" ref="G1106:G1108" si="280">ROUND(F1106*E1106,2)</f>
        <v>0.1</v>
      </c>
      <c r="H1106" s="60">
        <f>VLOOKUP(A1106,'[1]SINAPI ES'!$A$7:$D$12674,4,0)</f>
        <v>9.99</v>
      </c>
    </row>
    <row r="1107" spans="1:8" ht="15" customHeight="1">
      <c r="A1107" s="47">
        <v>44072</v>
      </c>
      <c r="B1107" s="48" t="s">
        <v>2060</v>
      </c>
      <c r="C1107" s="47" t="s">
        <v>12</v>
      </c>
      <c r="D1107" s="47" t="s">
        <v>2019</v>
      </c>
      <c r="E1107" s="49">
        <v>0.2016</v>
      </c>
      <c r="F1107" s="50">
        <f t="shared" si="279"/>
        <v>125.09</v>
      </c>
      <c r="G1107" s="50">
        <f t="shared" si="280"/>
        <v>25.22</v>
      </c>
      <c r="H1107" s="60">
        <f>VLOOKUP(A1107,'[1]SINAPI ES'!$A$7:$D$12674,4,0)</f>
        <v>125.09</v>
      </c>
    </row>
    <row r="1108" spans="1:8" ht="15" customHeight="1">
      <c r="A1108" s="47">
        <v>7304</v>
      </c>
      <c r="B1108" s="48" t="s">
        <v>2053</v>
      </c>
      <c r="C1108" s="47" t="s">
        <v>12</v>
      </c>
      <c r="D1108" s="47" t="s">
        <v>2019</v>
      </c>
      <c r="E1108" s="49">
        <v>0.32200000000000001</v>
      </c>
      <c r="F1108" s="50">
        <f t="shared" si="279"/>
        <v>83.08</v>
      </c>
      <c r="G1108" s="50">
        <f t="shared" si="280"/>
        <v>26.75</v>
      </c>
      <c r="H1108" s="60">
        <f>VLOOKUP(A1108,'[1]SINAPI ES'!$A$7:$D$12674,4,0)</f>
        <v>83.08</v>
      </c>
    </row>
    <row r="1109" spans="1:8" ht="15" customHeight="1">
      <c r="A1109" s="51"/>
      <c r="B1109" s="51"/>
      <c r="C1109" s="51"/>
      <c r="D1109" s="51"/>
      <c r="E1109" s="103" t="s">
        <v>1851</v>
      </c>
      <c r="F1109" s="103"/>
      <c r="G1109" s="52">
        <f>SUM(G1105:G1108)</f>
        <v>54.87</v>
      </c>
      <c r="H1109" s="60" t="e">
        <f>VLOOKUP(A1109,'[1]SINAPI ES'!$A$7:$D$12674,4,0)</f>
        <v>#N/A</v>
      </c>
    </row>
    <row r="1110" spans="1:8" ht="15" customHeight="1">
      <c r="A1110" s="102" t="s">
        <v>1852</v>
      </c>
      <c r="B1110" s="102"/>
      <c r="C1110" s="46" t="s">
        <v>1839</v>
      </c>
      <c r="D1110" s="46" t="s">
        <v>1840</v>
      </c>
      <c r="E1110" s="46" t="s">
        <v>1841</v>
      </c>
      <c r="F1110" s="46" t="s">
        <v>1842</v>
      </c>
      <c r="G1110" s="46" t="s">
        <v>1843</v>
      </c>
      <c r="H1110" s="60" t="e">
        <f>VLOOKUP(A1110,'[1]SINAPI ES'!$A$7:$D$12674,4,0)</f>
        <v>#N/A</v>
      </c>
    </row>
    <row r="1111" spans="1:8" ht="15" customHeight="1">
      <c r="A1111" s="47">
        <v>88310</v>
      </c>
      <c r="B1111" s="48" t="s">
        <v>2045</v>
      </c>
      <c r="C1111" s="47" t="s">
        <v>12</v>
      </c>
      <c r="D1111" s="47" t="s">
        <v>1854</v>
      </c>
      <c r="E1111" s="49">
        <v>0.27500000000000002</v>
      </c>
      <c r="F1111" s="50">
        <f t="shared" ref="F1111:F1112" si="281">H1111</f>
        <v>29.59</v>
      </c>
      <c r="G1111" s="50">
        <f>ROUND(F1111*E1111,2)</f>
        <v>8.14</v>
      </c>
      <c r="H1111" s="60">
        <f>VLOOKUP(A1111,'[1]SINAPI ES'!$A$7:$D$12674,4,0)</f>
        <v>29.59</v>
      </c>
    </row>
    <row r="1112" spans="1:8" ht="15" customHeight="1">
      <c r="A1112" s="47">
        <v>88316</v>
      </c>
      <c r="B1112" s="48" t="s">
        <v>1867</v>
      </c>
      <c r="C1112" s="47" t="s">
        <v>12</v>
      </c>
      <c r="D1112" s="47" t="s">
        <v>1854</v>
      </c>
      <c r="E1112" s="49">
        <v>0.115</v>
      </c>
      <c r="F1112" s="50">
        <f t="shared" si="281"/>
        <v>21.72</v>
      </c>
      <c r="G1112" s="50">
        <f>ROUND(F1112*E1112,2)</f>
        <v>2.5</v>
      </c>
      <c r="H1112" s="60">
        <f>VLOOKUP(A1112,'[1]SINAPI ES'!$A$7:$D$12674,4,0)</f>
        <v>21.72</v>
      </c>
    </row>
    <row r="1113" spans="1:8" ht="18" customHeight="1">
      <c r="A1113" s="51"/>
      <c r="B1113" s="51"/>
      <c r="C1113" s="51"/>
      <c r="D1113" s="51"/>
      <c r="E1113" s="103" t="s">
        <v>1858</v>
      </c>
      <c r="F1113" s="103"/>
      <c r="G1113" s="52">
        <f>SUM(G1111:G1112)</f>
        <v>10.64</v>
      </c>
      <c r="H1113" s="60" t="e">
        <f>VLOOKUP(A1113,'[1]SINAPI ES'!$A$7:$D$12674,4,0)</f>
        <v>#N/A</v>
      </c>
    </row>
    <row r="1114" spans="1:8" ht="15" customHeight="1">
      <c r="A1114" s="51"/>
      <c r="B1114" s="51"/>
      <c r="C1114" s="51"/>
      <c r="D1114" s="51"/>
      <c r="E1114" s="104" t="s">
        <v>1861</v>
      </c>
      <c r="F1114" s="104"/>
      <c r="G1114" s="53">
        <f>G1113+G1109</f>
        <v>65.509999999999991</v>
      </c>
      <c r="H1114" s="60" t="e">
        <f>VLOOKUP(A1114,'[1]SINAPI ES'!$A$7:$D$12674,4,0)</f>
        <v>#N/A</v>
      </c>
    </row>
    <row r="1115" spans="1:8" ht="9.9499999999999993" customHeight="1">
      <c r="A1115" s="51"/>
      <c r="B1115" s="51"/>
      <c r="C1115" s="105"/>
      <c r="D1115" s="105"/>
      <c r="E1115" s="51"/>
      <c r="F1115" s="51"/>
      <c r="G1115" s="51"/>
      <c r="H1115" s="60" t="e">
        <f>VLOOKUP(A1115,'[1]SINAPI ES'!$A$7:$D$12674,4,0)</f>
        <v>#N/A</v>
      </c>
    </row>
    <row r="1116" spans="1:8" ht="20.100000000000001" customHeight="1">
      <c r="A1116" s="116" t="s">
        <v>2062</v>
      </c>
      <c r="B1116" s="116"/>
      <c r="C1116" s="116"/>
      <c r="D1116" s="116"/>
      <c r="E1116" s="116"/>
      <c r="F1116" s="116"/>
      <c r="G1116" s="116"/>
      <c r="H1116" s="60" t="e">
        <f>VLOOKUP(A1116,'[1]SINAPI ES'!$A$7:$D$12674,4,0)</f>
        <v>#N/A</v>
      </c>
    </row>
    <row r="1117" spans="1:8" ht="15" customHeight="1">
      <c r="A1117" s="102" t="s">
        <v>1838</v>
      </c>
      <c r="B1117" s="102"/>
      <c r="C1117" s="46" t="s">
        <v>1839</v>
      </c>
      <c r="D1117" s="46" t="s">
        <v>1840</v>
      </c>
      <c r="E1117" s="46" t="s">
        <v>1841</v>
      </c>
      <c r="F1117" s="46" t="s">
        <v>1842</v>
      </c>
      <c r="G1117" s="46" t="s">
        <v>1843</v>
      </c>
      <c r="H1117" s="60" t="e">
        <f>VLOOKUP(A1117,'[1]SINAPI ES'!$A$7:$D$12674,4,0)</f>
        <v>#N/A</v>
      </c>
    </row>
    <row r="1118" spans="1:8" ht="15" customHeight="1">
      <c r="A1118" s="47">
        <v>5330</v>
      </c>
      <c r="B1118" s="48" t="s">
        <v>2050</v>
      </c>
      <c r="C1118" s="47" t="s">
        <v>12</v>
      </c>
      <c r="D1118" s="47" t="s">
        <v>2019</v>
      </c>
      <c r="E1118" s="49">
        <v>6.4000000000000001E-2</v>
      </c>
      <c r="F1118" s="50">
        <f t="shared" ref="F1118:F1121" si="282">H1118</f>
        <v>43.72</v>
      </c>
      <c r="G1118" s="50">
        <f>ROUND(F1118*E1118,2)</f>
        <v>2.8</v>
      </c>
      <c r="H1118" s="60">
        <f>VLOOKUP(A1118,'[1]SINAPI ES'!$A$7:$D$12674,4,0)</f>
        <v>43.72</v>
      </c>
    </row>
    <row r="1119" spans="1:8" ht="15" customHeight="1">
      <c r="A1119" s="47">
        <v>12815</v>
      </c>
      <c r="B1119" s="48" t="s">
        <v>2059</v>
      </c>
      <c r="C1119" s="47" t="s">
        <v>12</v>
      </c>
      <c r="D1119" s="47" t="s">
        <v>24</v>
      </c>
      <c r="E1119" s="49">
        <v>0.01</v>
      </c>
      <c r="F1119" s="50">
        <f t="shared" si="282"/>
        <v>9.99</v>
      </c>
      <c r="G1119" s="50">
        <f t="shared" ref="G1119:G1121" si="283">ROUND(F1119*E1119,2)</f>
        <v>0.1</v>
      </c>
      <c r="H1119" s="60">
        <f>VLOOKUP(A1119,'[1]SINAPI ES'!$A$7:$D$12674,4,0)</f>
        <v>9.99</v>
      </c>
    </row>
    <row r="1120" spans="1:8" ht="15" customHeight="1">
      <c r="A1120" s="47">
        <v>44072</v>
      </c>
      <c r="B1120" s="48" t="s">
        <v>2060</v>
      </c>
      <c r="C1120" s="47" t="s">
        <v>12</v>
      </c>
      <c r="D1120" s="47" t="s">
        <v>2019</v>
      </c>
      <c r="E1120" s="49">
        <v>0.2016</v>
      </c>
      <c r="F1120" s="50">
        <f t="shared" si="282"/>
        <v>125.09</v>
      </c>
      <c r="G1120" s="50">
        <f t="shared" si="283"/>
        <v>25.22</v>
      </c>
      <c r="H1120" s="60">
        <f>VLOOKUP(A1120,'[1]SINAPI ES'!$A$7:$D$12674,4,0)</f>
        <v>125.09</v>
      </c>
    </row>
    <row r="1121" spans="1:8" ht="15" customHeight="1">
      <c r="A1121" s="47">
        <v>7304</v>
      </c>
      <c r="B1121" s="48" t="s">
        <v>2053</v>
      </c>
      <c r="C1121" s="47" t="s">
        <v>12</v>
      </c>
      <c r="D1121" s="47" t="s">
        <v>2019</v>
      </c>
      <c r="E1121" s="49">
        <v>0.32200000000000001</v>
      </c>
      <c r="F1121" s="50">
        <f t="shared" si="282"/>
        <v>83.08</v>
      </c>
      <c r="G1121" s="50">
        <f t="shared" si="283"/>
        <v>26.75</v>
      </c>
      <c r="H1121" s="60">
        <f>VLOOKUP(A1121,'[1]SINAPI ES'!$A$7:$D$12674,4,0)</f>
        <v>83.08</v>
      </c>
    </row>
    <row r="1122" spans="1:8" ht="15" customHeight="1">
      <c r="A1122" s="51"/>
      <c r="B1122" s="51"/>
      <c r="C1122" s="51"/>
      <c r="D1122" s="51"/>
      <c r="E1122" s="103" t="s">
        <v>1851</v>
      </c>
      <c r="F1122" s="103"/>
      <c r="G1122" s="52">
        <f>SUM(G1118:G1121)</f>
        <v>54.87</v>
      </c>
      <c r="H1122" s="60" t="e">
        <f>VLOOKUP(A1122,'[1]SINAPI ES'!$A$7:$D$12674,4,0)</f>
        <v>#N/A</v>
      </c>
    </row>
    <row r="1123" spans="1:8" ht="15" customHeight="1">
      <c r="A1123" s="102" t="s">
        <v>1852</v>
      </c>
      <c r="B1123" s="102"/>
      <c r="C1123" s="46" t="s">
        <v>1839</v>
      </c>
      <c r="D1123" s="46" t="s">
        <v>1840</v>
      </c>
      <c r="E1123" s="46" t="s">
        <v>1841</v>
      </c>
      <c r="F1123" s="46" t="s">
        <v>1842</v>
      </c>
      <c r="G1123" s="46" t="s">
        <v>1843</v>
      </c>
      <c r="H1123" s="60" t="e">
        <f>VLOOKUP(A1123,'[1]SINAPI ES'!$A$7:$D$12674,4,0)</f>
        <v>#N/A</v>
      </c>
    </row>
    <row r="1124" spans="1:8" ht="15" customHeight="1">
      <c r="A1124" s="47">
        <v>88310</v>
      </c>
      <c r="B1124" s="48" t="s">
        <v>2045</v>
      </c>
      <c r="C1124" s="47" t="s">
        <v>12</v>
      </c>
      <c r="D1124" s="47" t="s">
        <v>1854</v>
      </c>
      <c r="E1124" s="49">
        <v>0.27500000000000002</v>
      </c>
      <c r="F1124" s="50">
        <f t="shared" ref="F1124:F1125" si="284">H1124</f>
        <v>29.59</v>
      </c>
      <c r="G1124" s="50">
        <f>ROUND(F1124*E1124,2)</f>
        <v>8.14</v>
      </c>
      <c r="H1124" s="60">
        <f>VLOOKUP(A1124,'[1]SINAPI ES'!$A$7:$D$12674,4,0)</f>
        <v>29.59</v>
      </c>
    </row>
    <row r="1125" spans="1:8" ht="15" customHeight="1">
      <c r="A1125" s="47">
        <v>88316</v>
      </c>
      <c r="B1125" s="48" t="s">
        <v>1867</v>
      </c>
      <c r="C1125" s="47" t="s">
        <v>12</v>
      </c>
      <c r="D1125" s="47" t="s">
        <v>1854</v>
      </c>
      <c r="E1125" s="49">
        <v>0.115</v>
      </c>
      <c r="F1125" s="50">
        <f t="shared" si="284"/>
        <v>21.72</v>
      </c>
      <c r="G1125" s="50">
        <f>ROUND(F1125*E1125,2)</f>
        <v>2.5</v>
      </c>
      <c r="H1125" s="60">
        <f>VLOOKUP(A1125,'[1]SINAPI ES'!$A$7:$D$12674,4,0)</f>
        <v>21.72</v>
      </c>
    </row>
    <row r="1126" spans="1:8" ht="18" customHeight="1">
      <c r="A1126" s="51"/>
      <c r="B1126" s="51"/>
      <c r="C1126" s="51"/>
      <c r="D1126" s="51"/>
      <c r="E1126" s="103" t="s">
        <v>1858</v>
      </c>
      <c r="F1126" s="103"/>
      <c r="G1126" s="52">
        <f>SUM(G1124:G1125)</f>
        <v>10.64</v>
      </c>
      <c r="H1126" s="60" t="e">
        <f>VLOOKUP(A1126,'[1]SINAPI ES'!$A$7:$D$12674,4,0)</f>
        <v>#N/A</v>
      </c>
    </row>
    <row r="1127" spans="1:8" ht="15" customHeight="1">
      <c r="A1127" s="51"/>
      <c r="B1127" s="51"/>
      <c r="C1127" s="51"/>
      <c r="D1127" s="51"/>
      <c r="E1127" s="104" t="s">
        <v>1861</v>
      </c>
      <c r="F1127" s="104"/>
      <c r="G1127" s="53">
        <f>G1126+G1122</f>
        <v>65.509999999999991</v>
      </c>
      <c r="H1127" s="60" t="e">
        <f>VLOOKUP(A1127,'[1]SINAPI ES'!$A$7:$D$12674,4,0)</f>
        <v>#N/A</v>
      </c>
    </row>
    <row r="1128" spans="1:8" ht="9.9499999999999993" customHeight="1">
      <c r="A1128" s="51"/>
      <c r="B1128" s="51"/>
      <c r="C1128" s="105"/>
      <c r="D1128" s="105"/>
      <c r="E1128" s="51"/>
      <c r="F1128" s="51"/>
      <c r="G1128" s="51"/>
      <c r="H1128" s="60" t="e">
        <f>VLOOKUP(A1128,'[1]SINAPI ES'!$A$7:$D$12674,4,0)</f>
        <v>#N/A</v>
      </c>
    </row>
    <row r="1129" spans="1:8" ht="20.100000000000001" customHeight="1">
      <c r="A1129" s="116" t="s">
        <v>2062</v>
      </c>
      <c r="B1129" s="116"/>
      <c r="C1129" s="116"/>
      <c r="D1129" s="116"/>
      <c r="E1129" s="116"/>
      <c r="F1129" s="116"/>
      <c r="G1129" s="116"/>
      <c r="H1129" s="60" t="e">
        <f>VLOOKUP(A1129,'[1]SINAPI ES'!$A$7:$D$12674,4,0)</f>
        <v>#N/A</v>
      </c>
    </row>
    <row r="1130" spans="1:8" ht="15" customHeight="1">
      <c r="A1130" s="102" t="s">
        <v>1838</v>
      </c>
      <c r="B1130" s="102"/>
      <c r="C1130" s="46" t="s">
        <v>1839</v>
      </c>
      <c r="D1130" s="46" t="s">
        <v>1840</v>
      </c>
      <c r="E1130" s="46" t="s">
        <v>1841</v>
      </c>
      <c r="F1130" s="46" t="s">
        <v>1842</v>
      </c>
      <c r="G1130" s="46" t="s">
        <v>1843</v>
      </c>
      <c r="H1130" s="60" t="e">
        <f>VLOOKUP(A1130,'[1]SINAPI ES'!$A$7:$D$12674,4,0)</f>
        <v>#N/A</v>
      </c>
    </row>
    <row r="1131" spans="1:8" ht="15" customHeight="1">
      <c r="A1131" s="47">
        <v>5330</v>
      </c>
      <c r="B1131" s="48" t="s">
        <v>2050</v>
      </c>
      <c r="C1131" s="47" t="s">
        <v>12</v>
      </c>
      <c r="D1131" s="47" t="s">
        <v>2019</v>
      </c>
      <c r="E1131" s="49">
        <v>6.4000000000000001E-2</v>
      </c>
      <c r="F1131" s="50">
        <f t="shared" ref="F1131:F1134" si="285">H1131</f>
        <v>43.72</v>
      </c>
      <c r="G1131" s="50">
        <f>ROUND(F1131*E1131,2)</f>
        <v>2.8</v>
      </c>
      <c r="H1131" s="60">
        <f>VLOOKUP(A1131,'[1]SINAPI ES'!$A$7:$D$12674,4,0)</f>
        <v>43.72</v>
      </c>
    </row>
    <row r="1132" spans="1:8" ht="15" customHeight="1">
      <c r="A1132" s="47">
        <v>12815</v>
      </c>
      <c r="B1132" s="48" t="s">
        <v>2059</v>
      </c>
      <c r="C1132" s="47" t="s">
        <v>12</v>
      </c>
      <c r="D1132" s="47" t="s">
        <v>24</v>
      </c>
      <c r="E1132" s="49">
        <v>0.01</v>
      </c>
      <c r="F1132" s="50">
        <f t="shared" si="285"/>
        <v>9.99</v>
      </c>
      <c r="G1132" s="50">
        <f t="shared" ref="G1132:G1134" si="286">ROUND(F1132*E1132,2)</f>
        <v>0.1</v>
      </c>
      <c r="H1132" s="60">
        <f>VLOOKUP(A1132,'[1]SINAPI ES'!$A$7:$D$12674,4,0)</f>
        <v>9.99</v>
      </c>
    </row>
    <row r="1133" spans="1:8" ht="15" customHeight="1">
      <c r="A1133" s="47">
        <v>44072</v>
      </c>
      <c r="B1133" s="48" t="s">
        <v>2060</v>
      </c>
      <c r="C1133" s="47" t="s">
        <v>12</v>
      </c>
      <c r="D1133" s="47" t="s">
        <v>2019</v>
      </c>
      <c r="E1133" s="49">
        <v>0.2016</v>
      </c>
      <c r="F1133" s="50">
        <f t="shared" si="285"/>
        <v>125.09</v>
      </c>
      <c r="G1133" s="50">
        <f t="shared" si="286"/>
        <v>25.22</v>
      </c>
      <c r="H1133" s="60">
        <f>VLOOKUP(A1133,'[1]SINAPI ES'!$A$7:$D$12674,4,0)</f>
        <v>125.09</v>
      </c>
    </row>
    <row r="1134" spans="1:8" ht="15" customHeight="1">
      <c r="A1134" s="47">
        <v>7304</v>
      </c>
      <c r="B1134" s="48" t="s">
        <v>2053</v>
      </c>
      <c r="C1134" s="47" t="s">
        <v>12</v>
      </c>
      <c r="D1134" s="47" t="s">
        <v>2019</v>
      </c>
      <c r="E1134" s="49">
        <v>0.32200000000000001</v>
      </c>
      <c r="F1134" s="50">
        <f t="shared" si="285"/>
        <v>83.08</v>
      </c>
      <c r="G1134" s="50">
        <f t="shared" si="286"/>
        <v>26.75</v>
      </c>
      <c r="H1134" s="60">
        <f>VLOOKUP(A1134,'[1]SINAPI ES'!$A$7:$D$12674,4,0)</f>
        <v>83.08</v>
      </c>
    </row>
    <row r="1135" spans="1:8" ht="15" customHeight="1">
      <c r="A1135" s="51"/>
      <c r="B1135" s="51"/>
      <c r="C1135" s="51"/>
      <c r="D1135" s="51"/>
      <c r="E1135" s="103" t="s">
        <v>1851</v>
      </c>
      <c r="F1135" s="103"/>
      <c r="G1135" s="52">
        <f>SUM(G1131:G1134)</f>
        <v>54.87</v>
      </c>
      <c r="H1135" s="60" t="e">
        <f>VLOOKUP(A1135,'[1]SINAPI ES'!$A$7:$D$12674,4,0)</f>
        <v>#N/A</v>
      </c>
    </row>
    <row r="1136" spans="1:8" ht="15" customHeight="1">
      <c r="A1136" s="102" t="s">
        <v>1852</v>
      </c>
      <c r="B1136" s="102"/>
      <c r="C1136" s="46" t="s">
        <v>1839</v>
      </c>
      <c r="D1136" s="46" t="s">
        <v>1840</v>
      </c>
      <c r="E1136" s="46" t="s">
        <v>1841</v>
      </c>
      <c r="F1136" s="46" t="s">
        <v>1842</v>
      </c>
      <c r="G1136" s="46" t="s">
        <v>1843</v>
      </c>
      <c r="H1136" s="60" t="e">
        <f>VLOOKUP(A1136,'[1]SINAPI ES'!$A$7:$D$12674,4,0)</f>
        <v>#N/A</v>
      </c>
    </row>
    <row r="1137" spans="1:8" ht="15" customHeight="1">
      <c r="A1137" s="47">
        <v>88310</v>
      </c>
      <c r="B1137" s="48" t="s">
        <v>2045</v>
      </c>
      <c r="C1137" s="47" t="s">
        <v>12</v>
      </c>
      <c r="D1137" s="47" t="s">
        <v>1854</v>
      </c>
      <c r="E1137" s="49">
        <v>0.27500000000000002</v>
      </c>
      <c r="F1137" s="50">
        <f t="shared" ref="F1137:F1138" si="287">H1137</f>
        <v>29.59</v>
      </c>
      <c r="G1137" s="50">
        <f>ROUND(F1137*E1137,2)</f>
        <v>8.14</v>
      </c>
      <c r="H1137" s="60">
        <f>VLOOKUP(A1137,'[1]SINAPI ES'!$A$7:$D$12674,4,0)</f>
        <v>29.59</v>
      </c>
    </row>
    <row r="1138" spans="1:8" ht="15" customHeight="1">
      <c r="A1138" s="47">
        <v>88316</v>
      </c>
      <c r="B1138" s="48" t="s">
        <v>1867</v>
      </c>
      <c r="C1138" s="47" t="s">
        <v>12</v>
      </c>
      <c r="D1138" s="47" t="s">
        <v>1854</v>
      </c>
      <c r="E1138" s="49">
        <v>0.115</v>
      </c>
      <c r="F1138" s="50">
        <f t="shared" si="287"/>
        <v>21.72</v>
      </c>
      <c r="G1138" s="50">
        <f>ROUND(F1138*E1138,2)</f>
        <v>2.5</v>
      </c>
      <c r="H1138" s="60">
        <f>VLOOKUP(A1138,'[1]SINAPI ES'!$A$7:$D$12674,4,0)</f>
        <v>21.72</v>
      </c>
    </row>
    <row r="1139" spans="1:8" ht="18" customHeight="1">
      <c r="A1139" s="51"/>
      <c r="B1139" s="51"/>
      <c r="C1139" s="51"/>
      <c r="D1139" s="51"/>
      <c r="E1139" s="103" t="s">
        <v>1858</v>
      </c>
      <c r="F1139" s="103"/>
      <c r="G1139" s="52">
        <f>SUM(G1137:G1138)</f>
        <v>10.64</v>
      </c>
      <c r="H1139" s="60" t="e">
        <f>VLOOKUP(A1139,'[1]SINAPI ES'!$A$7:$D$12674,4,0)</f>
        <v>#N/A</v>
      </c>
    </row>
    <row r="1140" spans="1:8" ht="15" customHeight="1">
      <c r="A1140" s="51"/>
      <c r="B1140" s="51"/>
      <c r="C1140" s="51"/>
      <c r="D1140" s="51"/>
      <c r="E1140" s="104" t="s">
        <v>1861</v>
      </c>
      <c r="F1140" s="104"/>
      <c r="G1140" s="53">
        <f>G1139+G1135</f>
        <v>65.509999999999991</v>
      </c>
      <c r="H1140" s="60" t="e">
        <f>VLOOKUP(A1140,'[1]SINAPI ES'!$A$7:$D$12674,4,0)</f>
        <v>#N/A</v>
      </c>
    </row>
    <row r="1141" spans="1:8" ht="9.9499999999999993" customHeight="1">
      <c r="A1141" s="51"/>
      <c r="B1141" s="51"/>
      <c r="C1141" s="105"/>
      <c r="D1141" s="105"/>
      <c r="E1141" s="51"/>
      <c r="F1141" s="51"/>
      <c r="G1141" s="51"/>
      <c r="H1141" s="60" t="e">
        <f>VLOOKUP(A1141,'[1]SINAPI ES'!$A$7:$D$12674,4,0)</f>
        <v>#N/A</v>
      </c>
    </row>
    <row r="1142" spans="1:8" ht="20.100000000000001" customHeight="1">
      <c r="A1142" s="116" t="s">
        <v>2063</v>
      </c>
      <c r="B1142" s="116"/>
      <c r="C1142" s="116"/>
      <c r="D1142" s="116"/>
      <c r="E1142" s="116"/>
      <c r="F1142" s="116"/>
      <c r="G1142" s="116"/>
      <c r="H1142" s="60" t="e">
        <f>VLOOKUP(A1142,'[1]SINAPI ES'!$A$7:$D$12674,4,0)</f>
        <v>#N/A</v>
      </c>
    </row>
    <row r="1143" spans="1:8" ht="15" customHeight="1">
      <c r="A1143" s="102" t="s">
        <v>1838</v>
      </c>
      <c r="B1143" s="102"/>
      <c r="C1143" s="46" t="s">
        <v>1839</v>
      </c>
      <c r="D1143" s="46" t="s">
        <v>1840</v>
      </c>
      <c r="E1143" s="46" t="s">
        <v>1841</v>
      </c>
      <c r="F1143" s="46" t="s">
        <v>1842</v>
      </c>
      <c r="G1143" s="46" t="s">
        <v>1843</v>
      </c>
      <c r="H1143" s="60" t="e">
        <f>VLOOKUP(A1143,'[1]SINAPI ES'!$A$7:$D$12674,4,0)</f>
        <v>#N/A</v>
      </c>
    </row>
    <row r="1144" spans="1:8" ht="15" customHeight="1">
      <c r="A1144" s="47">
        <v>5330</v>
      </c>
      <c r="B1144" s="48" t="s">
        <v>2050</v>
      </c>
      <c r="C1144" s="47" t="s">
        <v>12</v>
      </c>
      <c r="D1144" s="47" t="s">
        <v>2019</v>
      </c>
      <c r="E1144" s="49">
        <v>6.4000000000000001E-2</v>
      </c>
      <c r="F1144" s="50">
        <f t="shared" ref="F1144:F1147" si="288">H1144</f>
        <v>43.72</v>
      </c>
      <c r="G1144" s="50">
        <f>ROUND(F1144*E1144,2)</f>
        <v>2.8</v>
      </c>
      <c r="H1144" s="60">
        <f>VLOOKUP(A1144,'[1]SINAPI ES'!$A$7:$D$12674,4,0)</f>
        <v>43.72</v>
      </c>
    </row>
    <row r="1145" spans="1:8" ht="15" customHeight="1">
      <c r="A1145" s="47">
        <v>12815</v>
      </c>
      <c r="B1145" s="48" t="s">
        <v>2059</v>
      </c>
      <c r="C1145" s="47" t="s">
        <v>12</v>
      </c>
      <c r="D1145" s="47" t="s">
        <v>24</v>
      </c>
      <c r="E1145" s="49">
        <v>0.01</v>
      </c>
      <c r="F1145" s="50">
        <f t="shared" si="288"/>
        <v>9.99</v>
      </c>
      <c r="G1145" s="50">
        <f t="shared" ref="G1145:G1147" si="289">ROUND(F1145*E1145,2)</f>
        <v>0.1</v>
      </c>
      <c r="H1145" s="60">
        <f>VLOOKUP(A1145,'[1]SINAPI ES'!$A$7:$D$12674,4,0)</f>
        <v>9.99</v>
      </c>
    </row>
    <row r="1146" spans="1:8" ht="15" customHeight="1">
      <c r="A1146" s="47">
        <v>44072</v>
      </c>
      <c r="B1146" s="48" t="s">
        <v>2060</v>
      </c>
      <c r="C1146" s="47" t="s">
        <v>12</v>
      </c>
      <c r="D1146" s="47" t="s">
        <v>2019</v>
      </c>
      <c r="E1146" s="49">
        <v>0.2016</v>
      </c>
      <c r="F1146" s="50">
        <f t="shared" si="288"/>
        <v>125.09</v>
      </c>
      <c r="G1146" s="50">
        <f t="shared" si="289"/>
        <v>25.22</v>
      </c>
      <c r="H1146" s="60">
        <f>VLOOKUP(A1146,'[1]SINAPI ES'!$A$7:$D$12674,4,0)</f>
        <v>125.09</v>
      </c>
    </row>
    <row r="1147" spans="1:8" ht="15" customHeight="1">
      <c r="A1147" s="47">
        <v>7304</v>
      </c>
      <c r="B1147" s="48" t="s">
        <v>2053</v>
      </c>
      <c r="C1147" s="47" t="s">
        <v>12</v>
      </c>
      <c r="D1147" s="47" t="s">
        <v>2019</v>
      </c>
      <c r="E1147" s="49">
        <v>0.32200000000000001</v>
      </c>
      <c r="F1147" s="50">
        <f t="shared" si="288"/>
        <v>83.08</v>
      </c>
      <c r="G1147" s="50">
        <f t="shared" si="289"/>
        <v>26.75</v>
      </c>
      <c r="H1147" s="60">
        <f>VLOOKUP(A1147,'[1]SINAPI ES'!$A$7:$D$12674,4,0)</f>
        <v>83.08</v>
      </c>
    </row>
    <row r="1148" spans="1:8" ht="15" customHeight="1">
      <c r="A1148" s="51"/>
      <c r="B1148" s="51"/>
      <c r="C1148" s="51"/>
      <c r="D1148" s="51"/>
      <c r="E1148" s="103" t="s">
        <v>1851</v>
      </c>
      <c r="F1148" s="103"/>
      <c r="G1148" s="52">
        <f>SUM(G1144:G1147)</f>
        <v>54.87</v>
      </c>
      <c r="H1148" s="60" t="e">
        <f>VLOOKUP(A1148,'[1]SINAPI ES'!$A$7:$D$12674,4,0)</f>
        <v>#N/A</v>
      </c>
    </row>
    <row r="1149" spans="1:8" ht="15" customHeight="1">
      <c r="A1149" s="102" t="s">
        <v>1852</v>
      </c>
      <c r="B1149" s="102"/>
      <c r="C1149" s="46" t="s">
        <v>1839</v>
      </c>
      <c r="D1149" s="46" t="s">
        <v>1840</v>
      </c>
      <c r="E1149" s="46" t="s">
        <v>1841</v>
      </c>
      <c r="F1149" s="46" t="s">
        <v>1842</v>
      </c>
      <c r="G1149" s="46" t="s">
        <v>1843</v>
      </c>
      <c r="H1149" s="60" t="e">
        <f>VLOOKUP(A1149,'[1]SINAPI ES'!$A$7:$D$12674,4,0)</f>
        <v>#N/A</v>
      </c>
    </row>
    <row r="1150" spans="1:8" ht="15" customHeight="1">
      <c r="A1150" s="47">
        <v>88310</v>
      </c>
      <c r="B1150" s="48" t="s">
        <v>2045</v>
      </c>
      <c r="C1150" s="47" t="s">
        <v>12</v>
      </c>
      <c r="D1150" s="47" t="s">
        <v>1854</v>
      </c>
      <c r="E1150" s="49">
        <v>0.27500000000000002</v>
      </c>
      <c r="F1150" s="50">
        <f t="shared" ref="F1150:F1151" si="290">H1150</f>
        <v>29.59</v>
      </c>
      <c r="G1150" s="50">
        <f>ROUND(F1150*E1150,2)</f>
        <v>8.14</v>
      </c>
      <c r="H1150" s="60">
        <f>VLOOKUP(A1150,'[1]SINAPI ES'!$A$7:$D$12674,4,0)</f>
        <v>29.59</v>
      </c>
    </row>
    <row r="1151" spans="1:8" ht="15" customHeight="1">
      <c r="A1151" s="47">
        <v>88316</v>
      </c>
      <c r="B1151" s="48" t="s">
        <v>1867</v>
      </c>
      <c r="C1151" s="47" t="s">
        <v>12</v>
      </c>
      <c r="D1151" s="47" t="s">
        <v>1854</v>
      </c>
      <c r="E1151" s="49">
        <v>0.115</v>
      </c>
      <c r="F1151" s="50">
        <f t="shared" si="290"/>
        <v>21.72</v>
      </c>
      <c r="G1151" s="50">
        <f>ROUND(F1151*E1151,2)</f>
        <v>2.5</v>
      </c>
      <c r="H1151" s="60">
        <f>VLOOKUP(A1151,'[1]SINAPI ES'!$A$7:$D$12674,4,0)</f>
        <v>21.72</v>
      </c>
    </row>
    <row r="1152" spans="1:8" ht="18" customHeight="1">
      <c r="A1152" s="51"/>
      <c r="B1152" s="51"/>
      <c r="C1152" s="51"/>
      <c r="D1152" s="51"/>
      <c r="E1152" s="103" t="s">
        <v>1858</v>
      </c>
      <c r="F1152" s="103"/>
      <c r="G1152" s="52">
        <f>SUM(G1150:G1151)</f>
        <v>10.64</v>
      </c>
      <c r="H1152" s="60" t="e">
        <f>VLOOKUP(A1152,'[1]SINAPI ES'!$A$7:$D$12674,4,0)</f>
        <v>#N/A</v>
      </c>
    </row>
    <row r="1153" spans="1:8" ht="15" customHeight="1">
      <c r="A1153" s="51"/>
      <c r="B1153" s="51"/>
      <c r="C1153" s="51"/>
      <c r="D1153" s="51"/>
      <c r="E1153" s="104" t="s">
        <v>1861</v>
      </c>
      <c r="F1153" s="104"/>
      <c r="G1153" s="53">
        <f>G1152+G1148</f>
        <v>65.509999999999991</v>
      </c>
      <c r="H1153" s="60" t="e">
        <f>VLOOKUP(A1153,'[1]SINAPI ES'!$A$7:$D$12674,4,0)</f>
        <v>#N/A</v>
      </c>
    </row>
    <row r="1154" spans="1:8" ht="9.9499999999999993" customHeight="1">
      <c r="A1154" s="51"/>
      <c r="B1154" s="51"/>
      <c r="C1154" s="105"/>
      <c r="D1154" s="105"/>
      <c r="E1154" s="51"/>
      <c r="F1154" s="51"/>
      <c r="G1154" s="51"/>
      <c r="H1154" s="60" t="e">
        <f>VLOOKUP(A1154,'[1]SINAPI ES'!$A$7:$D$12674,4,0)</f>
        <v>#N/A</v>
      </c>
    </row>
    <row r="1155" spans="1:8" ht="20.100000000000001" customHeight="1">
      <c r="A1155" s="116" t="s">
        <v>2064</v>
      </c>
      <c r="B1155" s="116"/>
      <c r="C1155" s="116"/>
      <c r="D1155" s="116"/>
      <c r="E1155" s="116"/>
      <c r="F1155" s="116"/>
      <c r="G1155" s="116"/>
      <c r="H1155" s="60" t="e">
        <f>VLOOKUP(A1155,'[1]SINAPI ES'!$A$7:$D$12674,4,0)</f>
        <v>#N/A</v>
      </c>
    </row>
    <row r="1156" spans="1:8" ht="15" customHeight="1">
      <c r="A1156" s="102" t="s">
        <v>1838</v>
      </c>
      <c r="B1156" s="102"/>
      <c r="C1156" s="46" t="s">
        <v>1839</v>
      </c>
      <c r="D1156" s="46" t="s">
        <v>1840</v>
      </c>
      <c r="E1156" s="46" t="s">
        <v>1841</v>
      </c>
      <c r="F1156" s="46" t="s">
        <v>1842</v>
      </c>
      <c r="G1156" s="46" t="s">
        <v>1843</v>
      </c>
      <c r="H1156" s="60" t="e">
        <f>VLOOKUP(A1156,'[1]SINAPI ES'!$A$7:$D$12674,4,0)</f>
        <v>#N/A</v>
      </c>
    </row>
    <row r="1157" spans="1:8" ht="15" customHeight="1">
      <c r="A1157" s="47">
        <v>5330</v>
      </c>
      <c r="B1157" s="48" t="s">
        <v>2050</v>
      </c>
      <c r="C1157" s="47" t="s">
        <v>12</v>
      </c>
      <c r="D1157" s="47" t="s">
        <v>2019</v>
      </c>
      <c r="E1157" s="49">
        <v>6.4000000000000001E-2</v>
      </c>
      <c r="F1157" s="50">
        <f t="shared" ref="F1157:F1160" si="291">H1157</f>
        <v>43.72</v>
      </c>
      <c r="G1157" s="50">
        <f>ROUND(F1157*E1157,2)</f>
        <v>2.8</v>
      </c>
      <c r="H1157" s="60">
        <f>VLOOKUP(A1157,'[1]SINAPI ES'!$A$7:$D$12674,4,0)</f>
        <v>43.72</v>
      </c>
    </row>
    <row r="1158" spans="1:8" ht="15" customHeight="1">
      <c r="A1158" s="47">
        <v>12815</v>
      </c>
      <c r="B1158" s="48" t="s">
        <v>2059</v>
      </c>
      <c r="C1158" s="47" t="s">
        <v>12</v>
      </c>
      <c r="D1158" s="47" t="s">
        <v>24</v>
      </c>
      <c r="E1158" s="49">
        <v>0.01</v>
      </c>
      <c r="F1158" s="50">
        <f t="shared" si="291"/>
        <v>9.99</v>
      </c>
      <c r="G1158" s="50">
        <f t="shared" ref="G1158:G1160" si="292">ROUND(F1158*E1158,2)</f>
        <v>0.1</v>
      </c>
      <c r="H1158" s="60">
        <f>VLOOKUP(A1158,'[1]SINAPI ES'!$A$7:$D$12674,4,0)</f>
        <v>9.99</v>
      </c>
    </row>
    <row r="1159" spans="1:8" ht="15" customHeight="1">
      <c r="A1159" s="47">
        <v>44072</v>
      </c>
      <c r="B1159" s="48" t="s">
        <v>2060</v>
      </c>
      <c r="C1159" s="47" t="s">
        <v>12</v>
      </c>
      <c r="D1159" s="47" t="s">
        <v>2019</v>
      </c>
      <c r="E1159" s="49">
        <v>0.2016</v>
      </c>
      <c r="F1159" s="50">
        <f t="shared" si="291"/>
        <v>125.09</v>
      </c>
      <c r="G1159" s="50">
        <f t="shared" si="292"/>
        <v>25.22</v>
      </c>
      <c r="H1159" s="60">
        <f>VLOOKUP(A1159,'[1]SINAPI ES'!$A$7:$D$12674,4,0)</f>
        <v>125.09</v>
      </c>
    </row>
    <row r="1160" spans="1:8" ht="15" customHeight="1">
      <c r="A1160" s="47">
        <v>7304</v>
      </c>
      <c r="B1160" s="48" t="s">
        <v>2053</v>
      </c>
      <c r="C1160" s="47" t="s">
        <v>12</v>
      </c>
      <c r="D1160" s="47" t="s">
        <v>2019</v>
      </c>
      <c r="E1160" s="49">
        <v>0.32200000000000001</v>
      </c>
      <c r="F1160" s="50">
        <f t="shared" si="291"/>
        <v>83.08</v>
      </c>
      <c r="G1160" s="50">
        <f t="shared" si="292"/>
        <v>26.75</v>
      </c>
      <c r="H1160" s="60">
        <f>VLOOKUP(A1160,'[1]SINAPI ES'!$A$7:$D$12674,4,0)</f>
        <v>83.08</v>
      </c>
    </row>
    <row r="1161" spans="1:8" ht="15" customHeight="1">
      <c r="A1161" s="51"/>
      <c r="B1161" s="51"/>
      <c r="C1161" s="51"/>
      <c r="D1161" s="51"/>
      <c r="E1161" s="103" t="s">
        <v>1851</v>
      </c>
      <c r="F1161" s="103"/>
      <c r="G1161" s="52">
        <f>SUM(G1157:G1160)</f>
        <v>54.87</v>
      </c>
      <c r="H1161" s="60" t="e">
        <f>VLOOKUP(A1161,'[1]SINAPI ES'!$A$7:$D$12674,4,0)</f>
        <v>#N/A</v>
      </c>
    </row>
    <row r="1162" spans="1:8" ht="15" customHeight="1">
      <c r="A1162" s="102" t="s">
        <v>1852</v>
      </c>
      <c r="B1162" s="102"/>
      <c r="C1162" s="46" t="s">
        <v>1839</v>
      </c>
      <c r="D1162" s="46" t="s">
        <v>1840</v>
      </c>
      <c r="E1162" s="46" t="s">
        <v>1841</v>
      </c>
      <c r="F1162" s="46" t="s">
        <v>1842</v>
      </c>
      <c r="G1162" s="46" t="s">
        <v>1843</v>
      </c>
      <c r="H1162" s="60" t="e">
        <f>VLOOKUP(A1162,'[1]SINAPI ES'!$A$7:$D$12674,4,0)</f>
        <v>#N/A</v>
      </c>
    </row>
    <row r="1163" spans="1:8" ht="15" customHeight="1">
      <c r="A1163" s="47">
        <v>88310</v>
      </c>
      <c r="B1163" s="48" t="s">
        <v>2045</v>
      </c>
      <c r="C1163" s="47" t="s">
        <v>12</v>
      </c>
      <c r="D1163" s="47" t="s">
        <v>1854</v>
      </c>
      <c r="E1163" s="49">
        <v>0.27500000000000002</v>
      </c>
      <c r="F1163" s="50">
        <f t="shared" ref="F1163:F1164" si="293">H1163</f>
        <v>29.59</v>
      </c>
      <c r="G1163" s="50">
        <f>ROUND(F1163*E1163,2)</f>
        <v>8.14</v>
      </c>
      <c r="H1163" s="60">
        <f>VLOOKUP(A1163,'[1]SINAPI ES'!$A$7:$D$12674,4,0)</f>
        <v>29.59</v>
      </c>
    </row>
    <row r="1164" spans="1:8" ht="15" customHeight="1">
      <c r="A1164" s="47">
        <v>88316</v>
      </c>
      <c r="B1164" s="48" t="s">
        <v>1867</v>
      </c>
      <c r="C1164" s="47" t="s">
        <v>12</v>
      </c>
      <c r="D1164" s="47" t="s">
        <v>1854</v>
      </c>
      <c r="E1164" s="49">
        <v>0.115</v>
      </c>
      <c r="F1164" s="50">
        <f t="shared" si="293"/>
        <v>21.72</v>
      </c>
      <c r="G1164" s="50">
        <f>ROUND(F1164*E1164,2)</f>
        <v>2.5</v>
      </c>
      <c r="H1164" s="60">
        <f>VLOOKUP(A1164,'[1]SINAPI ES'!$A$7:$D$12674,4,0)</f>
        <v>21.72</v>
      </c>
    </row>
    <row r="1165" spans="1:8" ht="18" customHeight="1">
      <c r="A1165" s="51"/>
      <c r="B1165" s="51"/>
      <c r="C1165" s="51"/>
      <c r="D1165" s="51"/>
      <c r="E1165" s="103" t="s">
        <v>1858</v>
      </c>
      <c r="F1165" s="103"/>
      <c r="G1165" s="52">
        <f>SUM(G1163:G1164)</f>
        <v>10.64</v>
      </c>
      <c r="H1165" s="60" t="e">
        <f>VLOOKUP(A1165,'[1]SINAPI ES'!$A$7:$D$12674,4,0)</f>
        <v>#N/A</v>
      </c>
    </row>
    <row r="1166" spans="1:8" ht="15" customHeight="1">
      <c r="A1166" s="51"/>
      <c r="B1166" s="51"/>
      <c r="C1166" s="51"/>
      <c r="D1166" s="51"/>
      <c r="E1166" s="104" t="s">
        <v>1861</v>
      </c>
      <c r="F1166" s="104"/>
      <c r="G1166" s="53">
        <f>G1165+G1161</f>
        <v>65.509999999999991</v>
      </c>
      <c r="H1166" s="60" t="e">
        <f>VLOOKUP(A1166,'[1]SINAPI ES'!$A$7:$D$12674,4,0)</f>
        <v>#N/A</v>
      </c>
    </row>
    <row r="1167" spans="1:8" ht="9.9499999999999993" customHeight="1">
      <c r="A1167" s="51"/>
      <c r="B1167" s="51"/>
      <c r="C1167" s="105"/>
      <c r="D1167" s="105"/>
      <c r="E1167" s="51"/>
      <c r="F1167" s="51"/>
      <c r="G1167" s="51"/>
      <c r="H1167" s="60" t="e">
        <f>VLOOKUP(A1167,'[1]SINAPI ES'!$A$7:$D$12674,4,0)</f>
        <v>#N/A</v>
      </c>
    </row>
    <row r="1168" spans="1:8" ht="20.100000000000001" customHeight="1">
      <c r="A1168" s="116" t="s">
        <v>2065</v>
      </c>
      <c r="B1168" s="116"/>
      <c r="C1168" s="116"/>
      <c r="D1168" s="116"/>
      <c r="E1168" s="116"/>
      <c r="F1168" s="116"/>
      <c r="G1168" s="116"/>
      <c r="H1168" s="60" t="e">
        <f>VLOOKUP(A1168,'[1]SINAPI ES'!$A$7:$D$12674,4,0)</f>
        <v>#N/A</v>
      </c>
    </row>
    <row r="1169" spans="1:8" ht="15" customHeight="1">
      <c r="A1169" s="102" t="s">
        <v>1838</v>
      </c>
      <c r="B1169" s="102"/>
      <c r="C1169" s="46" t="s">
        <v>1839</v>
      </c>
      <c r="D1169" s="46" t="s">
        <v>1840</v>
      </c>
      <c r="E1169" s="46" t="s">
        <v>1841</v>
      </c>
      <c r="F1169" s="46" t="s">
        <v>1842</v>
      </c>
      <c r="G1169" s="46" t="s">
        <v>1843</v>
      </c>
      <c r="H1169" s="60" t="e">
        <f>VLOOKUP(A1169,'[1]SINAPI ES'!$A$7:$D$12674,4,0)</f>
        <v>#N/A</v>
      </c>
    </row>
    <row r="1170" spans="1:8" ht="15" customHeight="1">
      <c r="A1170" s="47">
        <v>5330</v>
      </c>
      <c r="B1170" s="48" t="s">
        <v>2050</v>
      </c>
      <c r="C1170" s="47" t="s">
        <v>12</v>
      </c>
      <c r="D1170" s="47" t="s">
        <v>2019</v>
      </c>
      <c r="E1170" s="49">
        <v>6.4000000000000001E-2</v>
      </c>
      <c r="F1170" s="50">
        <f t="shared" ref="F1170:F1173" si="294">H1170</f>
        <v>43.72</v>
      </c>
      <c r="G1170" s="50">
        <f>ROUND(F1170*E1170,2)</f>
        <v>2.8</v>
      </c>
      <c r="H1170" s="60">
        <f>VLOOKUP(A1170,'[1]SINAPI ES'!$A$7:$D$12674,4,0)</f>
        <v>43.72</v>
      </c>
    </row>
    <row r="1171" spans="1:8" ht="15" customHeight="1">
      <c r="A1171" s="47">
        <v>12815</v>
      </c>
      <c r="B1171" s="48" t="s">
        <v>2059</v>
      </c>
      <c r="C1171" s="47" t="s">
        <v>12</v>
      </c>
      <c r="D1171" s="47" t="s">
        <v>24</v>
      </c>
      <c r="E1171" s="49">
        <v>0.01</v>
      </c>
      <c r="F1171" s="50">
        <f t="shared" si="294"/>
        <v>9.99</v>
      </c>
      <c r="G1171" s="50">
        <f t="shared" ref="G1171:G1173" si="295">ROUND(F1171*E1171,2)</f>
        <v>0.1</v>
      </c>
      <c r="H1171" s="60">
        <f>VLOOKUP(A1171,'[1]SINAPI ES'!$A$7:$D$12674,4,0)</f>
        <v>9.99</v>
      </c>
    </row>
    <row r="1172" spans="1:8" ht="15" customHeight="1">
      <c r="A1172" s="47">
        <v>44072</v>
      </c>
      <c r="B1172" s="48" t="s">
        <v>2060</v>
      </c>
      <c r="C1172" s="47" t="s">
        <v>12</v>
      </c>
      <c r="D1172" s="47" t="s">
        <v>2019</v>
      </c>
      <c r="E1172" s="49">
        <v>0.2016</v>
      </c>
      <c r="F1172" s="50">
        <f t="shared" si="294"/>
        <v>125.09</v>
      </c>
      <c r="G1172" s="50">
        <f t="shared" si="295"/>
        <v>25.22</v>
      </c>
      <c r="H1172" s="60">
        <f>VLOOKUP(A1172,'[1]SINAPI ES'!$A$7:$D$12674,4,0)</f>
        <v>125.09</v>
      </c>
    </row>
    <row r="1173" spans="1:8" ht="15" customHeight="1">
      <c r="A1173" s="47">
        <v>7304</v>
      </c>
      <c r="B1173" s="48" t="s">
        <v>2053</v>
      </c>
      <c r="C1173" s="47" t="s">
        <v>12</v>
      </c>
      <c r="D1173" s="47" t="s">
        <v>2019</v>
      </c>
      <c r="E1173" s="49">
        <v>0.32200000000000001</v>
      </c>
      <c r="F1173" s="50">
        <f t="shared" si="294"/>
        <v>83.08</v>
      </c>
      <c r="G1173" s="50">
        <f t="shared" si="295"/>
        <v>26.75</v>
      </c>
      <c r="H1173" s="60">
        <f>VLOOKUP(A1173,'[1]SINAPI ES'!$A$7:$D$12674,4,0)</f>
        <v>83.08</v>
      </c>
    </row>
    <row r="1174" spans="1:8" ht="15" customHeight="1">
      <c r="A1174" s="51"/>
      <c r="B1174" s="51"/>
      <c r="C1174" s="51"/>
      <c r="D1174" s="51"/>
      <c r="E1174" s="103" t="s">
        <v>1851</v>
      </c>
      <c r="F1174" s="103"/>
      <c r="G1174" s="52">
        <f>SUM(G1170:G1173)</f>
        <v>54.87</v>
      </c>
      <c r="H1174" s="60" t="e">
        <f>VLOOKUP(A1174,'[1]SINAPI ES'!$A$7:$D$12674,4,0)</f>
        <v>#N/A</v>
      </c>
    </row>
    <row r="1175" spans="1:8" ht="15" customHeight="1">
      <c r="A1175" s="102" t="s">
        <v>1852</v>
      </c>
      <c r="B1175" s="102"/>
      <c r="C1175" s="46" t="s">
        <v>1839</v>
      </c>
      <c r="D1175" s="46" t="s">
        <v>1840</v>
      </c>
      <c r="E1175" s="46" t="s">
        <v>1841</v>
      </c>
      <c r="F1175" s="46" t="s">
        <v>1842</v>
      </c>
      <c r="G1175" s="46" t="s">
        <v>1843</v>
      </c>
      <c r="H1175" s="60" t="e">
        <f>VLOOKUP(A1175,'[1]SINAPI ES'!$A$7:$D$12674,4,0)</f>
        <v>#N/A</v>
      </c>
    </row>
    <row r="1176" spans="1:8" ht="15" customHeight="1">
      <c r="A1176" s="47">
        <v>88310</v>
      </c>
      <c r="B1176" s="48" t="s">
        <v>2045</v>
      </c>
      <c r="C1176" s="47" t="s">
        <v>12</v>
      </c>
      <c r="D1176" s="47" t="s">
        <v>1854</v>
      </c>
      <c r="E1176" s="49">
        <v>0.27500000000000002</v>
      </c>
      <c r="F1176" s="50">
        <f t="shared" ref="F1176:F1177" si="296">H1176</f>
        <v>29.59</v>
      </c>
      <c r="G1176" s="50">
        <f>ROUND(F1176*E1176,2)</f>
        <v>8.14</v>
      </c>
      <c r="H1176" s="60">
        <f>VLOOKUP(A1176,'[1]SINAPI ES'!$A$7:$D$12674,4,0)</f>
        <v>29.59</v>
      </c>
    </row>
    <row r="1177" spans="1:8" ht="15" customHeight="1">
      <c r="A1177" s="47">
        <v>88316</v>
      </c>
      <c r="B1177" s="48" t="s">
        <v>1867</v>
      </c>
      <c r="C1177" s="47" t="s">
        <v>12</v>
      </c>
      <c r="D1177" s="47" t="s">
        <v>1854</v>
      </c>
      <c r="E1177" s="49">
        <v>0.115</v>
      </c>
      <c r="F1177" s="50">
        <f t="shared" si="296"/>
        <v>21.72</v>
      </c>
      <c r="G1177" s="50">
        <f>ROUND(F1177*E1177,2)</f>
        <v>2.5</v>
      </c>
      <c r="H1177" s="60">
        <f>VLOOKUP(A1177,'[1]SINAPI ES'!$A$7:$D$12674,4,0)</f>
        <v>21.72</v>
      </c>
    </row>
    <row r="1178" spans="1:8" ht="18" customHeight="1">
      <c r="A1178" s="51"/>
      <c r="B1178" s="51"/>
      <c r="C1178" s="51"/>
      <c r="D1178" s="51"/>
      <c r="E1178" s="103" t="s">
        <v>1858</v>
      </c>
      <c r="F1178" s="103"/>
      <c r="G1178" s="52">
        <f>SUM(G1176:G1177)</f>
        <v>10.64</v>
      </c>
      <c r="H1178" s="60" t="e">
        <f>VLOOKUP(A1178,'[1]SINAPI ES'!$A$7:$D$12674,4,0)</f>
        <v>#N/A</v>
      </c>
    </row>
    <row r="1179" spans="1:8" ht="15" customHeight="1">
      <c r="A1179" s="51"/>
      <c r="B1179" s="51"/>
      <c r="C1179" s="51"/>
      <c r="D1179" s="51"/>
      <c r="E1179" s="104" t="s">
        <v>1861</v>
      </c>
      <c r="F1179" s="104"/>
      <c r="G1179" s="53">
        <f>G1178+G1174</f>
        <v>65.509999999999991</v>
      </c>
      <c r="H1179" s="60" t="e">
        <f>VLOOKUP(A1179,'[1]SINAPI ES'!$A$7:$D$12674,4,0)</f>
        <v>#N/A</v>
      </c>
    </row>
    <row r="1180" spans="1:8" ht="9.9499999999999993" customHeight="1">
      <c r="A1180" s="51"/>
      <c r="B1180" s="51"/>
      <c r="C1180" s="105"/>
      <c r="D1180" s="105"/>
      <c r="E1180" s="51"/>
      <c r="F1180" s="51"/>
      <c r="G1180" s="51"/>
      <c r="H1180" s="60" t="e">
        <f>VLOOKUP(A1180,'[1]SINAPI ES'!$A$7:$D$12674,4,0)</f>
        <v>#N/A</v>
      </c>
    </row>
    <row r="1181" spans="1:8" ht="20.100000000000001" customHeight="1">
      <c r="A1181" s="116" t="s">
        <v>2066</v>
      </c>
      <c r="B1181" s="116"/>
      <c r="C1181" s="116"/>
      <c r="D1181" s="116"/>
      <c r="E1181" s="116"/>
      <c r="F1181" s="116"/>
      <c r="G1181" s="116"/>
      <c r="H1181" s="60" t="e">
        <f>VLOOKUP(A1181,'[1]SINAPI ES'!$A$7:$D$12674,4,0)</f>
        <v>#N/A</v>
      </c>
    </row>
    <row r="1182" spans="1:8" ht="15" customHeight="1">
      <c r="A1182" s="102" t="s">
        <v>1838</v>
      </c>
      <c r="B1182" s="102"/>
      <c r="C1182" s="46" t="s">
        <v>1839</v>
      </c>
      <c r="D1182" s="46" t="s">
        <v>1840</v>
      </c>
      <c r="E1182" s="46" t="s">
        <v>1841</v>
      </c>
      <c r="F1182" s="46" t="s">
        <v>1842</v>
      </c>
      <c r="G1182" s="46" t="s">
        <v>1843</v>
      </c>
      <c r="H1182" s="60" t="e">
        <f>VLOOKUP(A1182,'[1]SINAPI ES'!$A$7:$D$12674,4,0)</f>
        <v>#N/A</v>
      </c>
    </row>
    <row r="1183" spans="1:8" ht="15" customHeight="1">
      <c r="A1183" s="47">
        <v>122</v>
      </c>
      <c r="B1183" s="48" t="s">
        <v>2067</v>
      </c>
      <c r="C1183" s="47" t="s">
        <v>12</v>
      </c>
      <c r="D1183" s="47" t="s">
        <v>24</v>
      </c>
      <c r="E1183" s="49">
        <v>2.12E-2</v>
      </c>
      <c r="F1183" s="50">
        <f t="shared" ref="F1183:F1186" si="297">H1183</f>
        <v>68.86</v>
      </c>
      <c r="G1183" s="50">
        <f>ROUND(F1183*E1183,2)</f>
        <v>1.46</v>
      </c>
      <c r="H1183" s="60">
        <f>VLOOKUP(A1183,'[1]SINAPI ES'!$A$7:$D$12674,4,0)</f>
        <v>68.86</v>
      </c>
    </row>
    <row r="1184" spans="1:8" ht="21" customHeight="1">
      <c r="A1184" s="47">
        <v>821</v>
      </c>
      <c r="B1184" s="48" t="s">
        <v>2068</v>
      </c>
      <c r="C1184" s="47" t="s">
        <v>12</v>
      </c>
      <c r="D1184" s="47" t="s">
        <v>24</v>
      </c>
      <c r="E1184" s="49">
        <v>1</v>
      </c>
      <c r="F1184" s="50">
        <f t="shared" si="297"/>
        <v>22.68</v>
      </c>
      <c r="G1184" s="50">
        <f t="shared" ref="G1184:G1186" si="298">ROUND(F1184*E1184,2)</f>
        <v>22.68</v>
      </c>
      <c r="H1184" s="60">
        <f>VLOOKUP(A1184,'[1]SINAPI ES'!$A$7:$D$12674,4,0)</f>
        <v>22.68</v>
      </c>
    </row>
    <row r="1185" spans="1:8" ht="15" customHeight="1">
      <c r="A1185" s="47">
        <v>38383</v>
      </c>
      <c r="B1185" s="48" t="s">
        <v>2069</v>
      </c>
      <c r="C1185" s="47" t="s">
        <v>12</v>
      </c>
      <c r="D1185" s="47" t="s">
        <v>24</v>
      </c>
      <c r="E1185" s="49">
        <v>2.3300000000000001E-2</v>
      </c>
      <c r="F1185" s="50">
        <f t="shared" si="297"/>
        <v>2.44</v>
      </c>
      <c r="G1185" s="50">
        <f t="shared" si="298"/>
        <v>0.06</v>
      </c>
      <c r="H1185" s="60">
        <f>VLOOKUP(A1185,'[1]SINAPI ES'!$A$7:$D$12674,4,0)</f>
        <v>2.44</v>
      </c>
    </row>
    <row r="1186" spans="1:8" ht="21" customHeight="1">
      <c r="A1186" s="47">
        <v>20083</v>
      </c>
      <c r="B1186" s="48" t="s">
        <v>2070</v>
      </c>
      <c r="C1186" s="47" t="s">
        <v>12</v>
      </c>
      <c r="D1186" s="47" t="s">
        <v>24</v>
      </c>
      <c r="E1186" s="49">
        <v>3.5999999999999997E-2</v>
      </c>
      <c r="F1186" s="50">
        <f t="shared" si="297"/>
        <v>78.02</v>
      </c>
      <c r="G1186" s="50">
        <f t="shared" si="298"/>
        <v>2.81</v>
      </c>
      <c r="H1186" s="60">
        <f>VLOOKUP(A1186,'[1]SINAPI ES'!$A$7:$D$12674,4,0)</f>
        <v>78.02</v>
      </c>
    </row>
    <row r="1187" spans="1:8" ht="15" customHeight="1">
      <c r="A1187" s="51"/>
      <c r="B1187" s="51"/>
      <c r="C1187" s="51"/>
      <c r="D1187" s="51"/>
      <c r="E1187" s="103" t="s">
        <v>1851</v>
      </c>
      <c r="F1187" s="103"/>
      <c r="G1187" s="52">
        <f>SUM(G1183:G1186)</f>
        <v>27.009999999999998</v>
      </c>
      <c r="H1187" s="60" t="e">
        <f>VLOOKUP(A1187,'[1]SINAPI ES'!$A$7:$D$12674,4,0)</f>
        <v>#N/A</v>
      </c>
    </row>
    <row r="1188" spans="1:8" ht="15" customHeight="1">
      <c r="A1188" s="102" t="s">
        <v>1852</v>
      </c>
      <c r="B1188" s="102"/>
      <c r="C1188" s="46" t="s">
        <v>1839</v>
      </c>
      <c r="D1188" s="46" t="s">
        <v>1840</v>
      </c>
      <c r="E1188" s="46" t="s">
        <v>1841</v>
      </c>
      <c r="F1188" s="46" t="s">
        <v>1842</v>
      </c>
      <c r="G1188" s="46" t="s">
        <v>1843</v>
      </c>
      <c r="H1188" s="60" t="e">
        <f>VLOOKUP(A1188,'[1]SINAPI ES'!$A$7:$D$12674,4,0)</f>
        <v>#N/A</v>
      </c>
    </row>
    <row r="1189" spans="1:8" ht="21" customHeight="1">
      <c r="A1189" s="47">
        <v>88248</v>
      </c>
      <c r="B1189" s="48" t="s">
        <v>2071</v>
      </c>
      <c r="C1189" s="47" t="s">
        <v>12</v>
      </c>
      <c r="D1189" s="47" t="s">
        <v>1854</v>
      </c>
      <c r="E1189" s="49">
        <v>0.10349999999999999</v>
      </c>
      <c r="F1189" s="50">
        <f t="shared" ref="F1189:F1190" si="299">H1189</f>
        <v>22.9</v>
      </c>
      <c r="G1189" s="50">
        <f>ROUND(F1189*E1189,2)</f>
        <v>2.37</v>
      </c>
      <c r="H1189" s="60">
        <f>VLOOKUP(A1189,'[1]SINAPI ES'!$A$7:$D$12674,4,0)</f>
        <v>22.9</v>
      </c>
    </row>
    <row r="1190" spans="1:8" ht="21" customHeight="1">
      <c r="A1190" s="47">
        <v>88267</v>
      </c>
      <c r="B1190" s="48" t="s">
        <v>2072</v>
      </c>
      <c r="C1190" s="47" t="s">
        <v>12</v>
      </c>
      <c r="D1190" s="47" t="s">
        <v>1854</v>
      </c>
      <c r="E1190" s="49">
        <v>0.10349999999999999</v>
      </c>
      <c r="F1190" s="50">
        <f t="shared" si="299"/>
        <v>26.54</v>
      </c>
      <c r="G1190" s="50">
        <f t="shared" ref="G1190" si="300">ROUND(F1190*E1190,2)</f>
        <v>2.75</v>
      </c>
      <c r="H1190" s="60">
        <f>VLOOKUP(A1190,'[1]SINAPI ES'!$A$7:$D$12674,4,0)</f>
        <v>26.54</v>
      </c>
    </row>
    <row r="1191" spans="1:8" ht="18" customHeight="1">
      <c r="A1191" s="51"/>
      <c r="B1191" s="51"/>
      <c r="C1191" s="51"/>
      <c r="D1191" s="51"/>
      <c r="E1191" s="103" t="s">
        <v>1858</v>
      </c>
      <c r="F1191" s="103"/>
      <c r="G1191" s="52">
        <f>SUM(G1189:G1190)</f>
        <v>5.12</v>
      </c>
      <c r="H1191" s="60" t="e">
        <f>VLOOKUP(A1191,'[1]SINAPI ES'!$A$7:$D$12674,4,0)</f>
        <v>#N/A</v>
      </c>
    </row>
    <row r="1192" spans="1:8" ht="15" customHeight="1">
      <c r="A1192" s="51"/>
      <c r="B1192" s="51"/>
      <c r="C1192" s="51"/>
      <c r="D1192" s="51"/>
      <c r="E1192" s="104" t="s">
        <v>1861</v>
      </c>
      <c r="F1192" s="104"/>
      <c r="G1192" s="53">
        <f>G1191+G1187</f>
        <v>32.129999999999995</v>
      </c>
      <c r="H1192" s="60" t="e">
        <f>VLOOKUP(A1192,'[1]SINAPI ES'!$A$7:$D$12674,4,0)</f>
        <v>#N/A</v>
      </c>
    </row>
    <row r="1193" spans="1:8" ht="9.9499999999999993" customHeight="1">
      <c r="A1193" s="51"/>
      <c r="B1193" s="51"/>
      <c r="C1193" s="105"/>
      <c r="D1193" s="105"/>
      <c r="E1193" s="51"/>
      <c r="F1193" s="51"/>
      <c r="G1193" s="51"/>
      <c r="H1193" s="60" t="e">
        <f>VLOOKUP(A1193,'[1]SINAPI ES'!$A$7:$D$12674,4,0)</f>
        <v>#N/A</v>
      </c>
    </row>
    <row r="1194" spans="1:8" ht="20.100000000000001" customHeight="1">
      <c r="A1194" s="116" t="s">
        <v>2073</v>
      </c>
      <c r="B1194" s="116"/>
      <c r="C1194" s="116"/>
      <c r="D1194" s="116"/>
      <c r="E1194" s="116"/>
      <c r="F1194" s="116"/>
      <c r="G1194" s="116"/>
      <c r="H1194" s="60" t="e">
        <f>VLOOKUP(A1194,'[1]SINAPI ES'!$A$7:$D$12674,4,0)</f>
        <v>#N/A</v>
      </c>
    </row>
    <row r="1195" spans="1:8" ht="15" customHeight="1">
      <c r="A1195" s="102" t="s">
        <v>1838</v>
      </c>
      <c r="B1195" s="102"/>
      <c r="C1195" s="46" t="s">
        <v>1839</v>
      </c>
      <c r="D1195" s="46" t="s">
        <v>1840</v>
      </c>
      <c r="E1195" s="46" t="s">
        <v>1841</v>
      </c>
      <c r="F1195" s="46" t="s">
        <v>1842</v>
      </c>
      <c r="G1195" s="46" t="s">
        <v>1843</v>
      </c>
      <c r="H1195" s="60" t="e">
        <f>VLOOKUP(A1195,'[1]SINAPI ES'!$A$7:$D$12674,4,0)</f>
        <v>#N/A</v>
      </c>
    </row>
    <row r="1196" spans="1:8" ht="15" customHeight="1">
      <c r="A1196" s="47">
        <v>122</v>
      </c>
      <c r="B1196" s="48" t="s">
        <v>2067</v>
      </c>
      <c r="C1196" s="47" t="s">
        <v>12</v>
      </c>
      <c r="D1196" s="47" t="s">
        <v>24</v>
      </c>
      <c r="E1196" s="49">
        <v>7.1000000000000004E-3</v>
      </c>
      <c r="F1196" s="50">
        <f t="shared" ref="F1196:F1199" si="301">H1196</f>
        <v>68.86</v>
      </c>
      <c r="G1196" s="50">
        <f>ROUND(F1196*E1196,2)</f>
        <v>0.49</v>
      </c>
      <c r="H1196" s="60">
        <f>VLOOKUP(A1196,'[1]SINAPI ES'!$A$7:$D$12674,4,0)</f>
        <v>68.86</v>
      </c>
    </row>
    <row r="1197" spans="1:8" ht="15" customHeight="1">
      <c r="A1197" s="47">
        <v>38383</v>
      </c>
      <c r="B1197" s="48" t="s">
        <v>2069</v>
      </c>
      <c r="C1197" s="47" t="s">
        <v>12</v>
      </c>
      <c r="D1197" s="47" t="s">
        <v>24</v>
      </c>
      <c r="E1197" s="49">
        <v>3.0200000000000001E-2</v>
      </c>
      <c r="F1197" s="50">
        <f t="shared" si="301"/>
        <v>2.44</v>
      </c>
      <c r="G1197" s="50">
        <f t="shared" ref="G1197:G1199" si="302">ROUND(F1197*E1197,2)</f>
        <v>7.0000000000000007E-2</v>
      </c>
      <c r="H1197" s="60">
        <f>VLOOKUP(A1197,'[1]SINAPI ES'!$A$7:$D$12674,4,0)</f>
        <v>2.44</v>
      </c>
    </row>
    <row r="1198" spans="1:8" ht="15" customHeight="1">
      <c r="A1198" s="47">
        <v>3904</v>
      </c>
      <c r="B1198" s="48" t="s">
        <v>2074</v>
      </c>
      <c r="C1198" s="47" t="s">
        <v>12</v>
      </c>
      <c r="D1198" s="47" t="s">
        <v>24</v>
      </c>
      <c r="E1198" s="49">
        <v>1</v>
      </c>
      <c r="F1198" s="50">
        <f t="shared" si="301"/>
        <v>0.98</v>
      </c>
      <c r="G1198" s="50">
        <f t="shared" si="302"/>
        <v>0.98</v>
      </c>
      <c r="H1198" s="60">
        <f>VLOOKUP(A1198,'[1]SINAPI ES'!$A$7:$D$12674,4,0)</f>
        <v>0.98</v>
      </c>
    </row>
    <row r="1199" spans="1:8" ht="21" customHeight="1">
      <c r="A1199" s="47">
        <v>20083</v>
      </c>
      <c r="B1199" s="48" t="s">
        <v>2070</v>
      </c>
      <c r="C1199" s="47" t="s">
        <v>12</v>
      </c>
      <c r="D1199" s="47" t="s">
        <v>24</v>
      </c>
      <c r="E1199" s="49">
        <v>8.0000000000000002E-3</v>
      </c>
      <c r="F1199" s="50">
        <f t="shared" si="301"/>
        <v>78.02</v>
      </c>
      <c r="G1199" s="50">
        <f t="shared" si="302"/>
        <v>0.62</v>
      </c>
      <c r="H1199" s="60">
        <f>VLOOKUP(A1199,'[1]SINAPI ES'!$A$7:$D$12674,4,0)</f>
        <v>78.02</v>
      </c>
    </row>
    <row r="1200" spans="1:8" ht="15" customHeight="1">
      <c r="A1200" s="51"/>
      <c r="B1200" s="51"/>
      <c r="C1200" s="51"/>
      <c r="D1200" s="51"/>
      <c r="E1200" s="103" t="s">
        <v>1851</v>
      </c>
      <c r="F1200" s="103"/>
      <c r="G1200" s="52">
        <f>SUM(G1196:G1199)</f>
        <v>2.16</v>
      </c>
      <c r="H1200" s="60" t="e">
        <f>VLOOKUP(A1200,'[1]SINAPI ES'!$A$7:$D$12674,4,0)</f>
        <v>#N/A</v>
      </c>
    </row>
    <row r="1201" spans="1:8" ht="15" customHeight="1">
      <c r="A1201" s="102" t="s">
        <v>1852</v>
      </c>
      <c r="B1201" s="102"/>
      <c r="C1201" s="46" t="s">
        <v>1839</v>
      </c>
      <c r="D1201" s="46" t="s">
        <v>1840</v>
      </c>
      <c r="E1201" s="46" t="s">
        <v>1841</v>
      </c>
      <c r="F1201" s="46" t="s">
        <v>1842</v>
      </c>
      <c r="G1201" s="46" t="s">
        <v>1843</v>
      </c>
      <c r="H1201" s="60" t="e">
        <f>VLOOKUP(A1201,'[1]SINAPI ES'!$A$7:$D$12674,4,0)</f>
        <v>#N/A</v>
      </c>
    </row>
    <row r="1202" spans="1:8" ht="21" customHeight="1">
      <c r="A1202" s="47">
        <v>88248</v>
      </c>
      <c r="B1202" s="48" t="s">
        <v>2071</v>
      </c>
      <c r="C1202" s="47" t="s">
        <v>12</v>
      </c>
      <c r="D1202" s="47" t="s">
        <v>1854</v>
      </c>
      <c r="E1202" s="49">
        <v>9.06E-2</v>
      </c>
      <c r="F1202" s="50">
        <f t="shared" ref="F1202:F1203" si="303">H1202</f>
        <v>22.9</v>
      </c>
      <c r="G1202" s="50">
        <f>ROUND(F1202*E1202,2)</f>
        <v>2.0699999999999998</v>
      </c>
      <c r="H1202" s="60">
        <f>VLOOKUP(A1202,'[1]SINAPI ES'!$A$7:$D$12674,4,0)</f>
        <v>22.9</v>
      </c>
    </row>
    <row r="1203" spans="1:8" ht="21" customHeight="1">
      <c r="A1203" s="47">
        <v>88267</v>
      </c>
      <c r="B1203" s="48" t="s">
        <v>2072</v>
      </c>
      <c r="C1203" s="47" t="s">
        <v>12</v>
      </c>
      <c r="D1203" s="47" t="s">
        <v>1854</v>
      </c>
      <c r="E1203" s="49">
        <v>9.06E-2</v>
      </c>
      <c r="F1203" s="50">
        <f t="shared" si="303"/>
        <v>26.54</v>
      </c>
      <c r="G1203" s="50">
        <f t="shared" ref="G1203" si="304">ROUND(F1203*E1203,2)</f>
        <v>2.4</v>
      </c>
      <c r="H1203" s="60">
        <f>VLOOKUP(A1203,'[1]SINAPI ES'!$A$7:$D$12674,4,0)</f>
        <v>26.54</v>
      </c>
    </row>
    <row r="1204" spans="1:8" ht="18" customHeight="1">
      <c r="A1204" s="51"/>
      <c r="B1204" s="51"/>
      <c r="C1204" s="51"/>
      <c r="D1204" s="51"/>
      <c r="E1204" s="103" t="s">
        <v>1858</v>
      </c>
      <c r="F1204" s="103"/>
      <c r="G1204" s="52">
        <f>SUM(G1202:G1203)</f>
        <v>4.47</v>
      </c>
      <c r="H1204" s="60" t="e">
        <f>VLOOKUP(A1204,'[1]SINAPI ES'!$A$7:$D$12674,4,0)</f>
        <v>#N/A</v>
      </c>
    </row>
    <row r="1205" spans="1:8" ht="15" customHeight="1">
      <c r="A1205" s="51"/>
      <c r="B1205" s="51"/>
      <c r="C1205" s="51"/>
      <c r="D1205" s="51"/>
      <c r="E1205" s="104" t="s">
        <v>1861</v>
      </c>
      <c r="F1205" s="104"/>
      <c r="G1205" s="53">
        <f>G1204+G1200</f>
        <v>6.63</v>
      </c>
      <c r="H1205" s="60" t="e">
        <f>VLOOKUP(A1205,'[1]SINAPI ES'!$A$7:$D$12674,4,0)</f>
        <v>#N/A</v>
      </c>
    </row>
    <row r="1206" spans="1:8" ht="9.9499999999999993" customHeight="1">
      <c r="A1206" s="51"/>
      <c r="B1206" s="51"/>
      <c r="C1206" s="105"/>
      <c r="D1206" s="105"/>
      <c r="E1206" s="51"/>
      <c r="F1206" s="51"/>
      <c r="G1206" s="51"/>
      <c r="H1206" s="60" t="e">
        <f>VLOOKUP(A1206,'[1]SINAPI ES'!$A$7:$D$12674,4,0)</f>
        <v>#N/A</v>
      </c>
    </row>
    <row r="1207" spans="1:8" ht="20.100000000000001" customHeight="1">
      <c r="A1207" s="116" t="s">
        <v>2075</v>
      </c>
      <c r="B1207" s="116"/>
      <c r="C1207" s="116"/>
      <c r="D1207" s="116"/>
      <c r="E1207" s="116"/>
      <c r="F1207" s="116"/>
      <c r="G1207" s="116"/>
      <c r="H1207" s="60" t="e">
        <f>VLOOKUP(A1207,'[1]SINAPI ES'!$A$7:$D$12674,4,0)</f>
        <v>#N/A</v>
      </c>
    </row>
    <row r="1208" spans="1:8" ht="15" customHeight="1">
      <c r="A1208" s="102" t="s">
        <v>1838</v>
      </c>
      <c r="B1208" s="102"/>
      <c r="C1208" s="46" t="s">
        <v>1839</v>
      </c>
      <c r="D1208" s="46" t="s">
        <v>1840</v>
      </c>
      <c r="E1208" s="46" t="s">
        <v>1841</v>
      </c>
      <c r="F1208" s="46" t="s">
        <v>1842</v>
      </c>
      <c r="G1208" s="46" t="s">
        <v>1843</v>
      </c>
      <c r="H1208" s="60" t="e">
        <f>VLOOKUP(A1208,'[1]SINAPI ES'!$A$7:$D$12674,4,0)</f>
        <v>#N/A</v>
      </c>
    </row>
    <row r="1209" spans="1:8" ht="21" customHeight="1">
      <c r="A1209" s="47">
        <v>12613</v>
      </c>
      <c r="B1209" s="48" t="s">
        <v>680</v>
      </c>
      <c r="C1209" s="47" t="s">
        <v>12</v>
      </c>
      <c r="D1209" s="47" t="s">
        <v>24</v>
      </c>
      <c r="E1209" s="49">
        <v>1</v>
      </c>
      <c r="F1209" s="50">
        <f t="shared" ref="F1209" si="305">H1209</f>
        <v>20.92</v>
      </c>
      <c r="G1209" s="50">
        <f t="shared" ref="G1209" si="306">ROUND(F1209*E1209,2)</f>
        <v>20.92</v>
      </c>
      <c r="H1209" s="60">
        <f>VLOOKUP(A1209,'[1]SINAPI ES'!$A$7:$D$12674,4,0)</f>
        <v>20.92</v>
      </c>
    </row>
    <row r="1210" spans="1:8" ht="15" customHeight="1">
      <c r="A1210" s="51"/>
      <c r="B1210" s="51"/>
      <c r="C1210" s="51"/>
      <c r="D1210" s="51"/>
      <c r="E1210" s="103" t="s">
        <v>1851</v>
      </c>
      <c r="F1210" s="103"/>
      <c r="G1210" s="52">
        <f>G1209</f>
        <v>20.92</v>
      </c>
      <c r="H1210" s="60" t="e">
        <f>VLOOKUP(A1210,'[1]SINAPI ES'!$A$7:$D$12674,4,0)</f>
        <v>#N/A</v>
      </c>
    </row>
    <row r="1211" spans="1:8" ht="15" customHeight="1">
      <c r="A1211" s="102" t="s">
        <v>1852</v>
      </c>
      <c r="B1211" s="102"/>
      <c r="C1211" s="46" t="s">
        <v>1839</v>
      </c>
      <c r="D1211" s="46" t="s">
        <v>1840</v>
      </c>
      <c r="E1211" s="46" t="s">
        <v>1841</v>
      </c>
      <c r="F1211" s="46" t="s">
        <v>1842</v>
      </c>
      <c r="G1211" s="46" t="s">
        <v>1843</v>
      </c>
      <c r="H1211" s="60" t="e">
        <f>VLOOKUP(A1211,'[1]SINAPI ES'!$A$7:$D$12674,4,0)</f>
        <v>#N/A</v>
      </c>
    </row>
    <row r="1212" spans="1:8" ht="21" customHeight="1">
      <c r="A1212" s="47">
        <v>88248</v>
      </c>
      <c r="B1212" s="48" t="s">
        <v>2071</v>
      </c>
      <c r="C1212" s="47" t="s">
        <v>12</v>
      </c>
      <c r="D1212" s="47" t="s">
        <v>1854</v>
      </c>
      <c r="E1212" s="49">
        <v>0.29299999999999998</v>
      </c>
      <c r="F1212" s="50">
        <f t="shared" ref="F1212:F1213" si="307">H1212</f>
        <v>22.9</v>
      </c>
      <c r="G1212" s="50">
        <f>ROUND(F1212*E1212,2)</f>
        <v>6.71</v>
      </c>
      <c r="H1212" s="60">
        <f>VLOOKUP(A1212,'[1]SINAPI ES'!$A$7:$D$12674,4,0)</f>
        <v>22.9</v>
      </c>
    </row>
    <row r="1213" spans="1:8" ht="21" customHeight="1">
      <c r="A1213" s="47">
        <v>88267</v>
      </c>
      <c r="B1213" s="48" t="s">
        <v>2072</v>
      </c>
      <c r="C1213" s="47" t="s">
        <v>12</v>
      </c>
      <c r="D1213" s="47" t="s">
        <v>1854</v>
      </c>
      <c r="E1213" s="49">
        <v>0.29299999999999998</v>
      </c>
      <c r="F1213" s="50">
        <f t="shared" si="307"/>
        <v>26.54</v>
      </c>
      <c r="G1213" s="50">
        <f t="shared" ref="G1213" si="308">ROUND(F1213*E1213,2)</f>
        <v>7.78</v>
      </c>
      <c r="H1213" s="60">
        <f>VLOOKUP(A1213,'[1]SINAPI ES'!$A$7:$D$12674,4,0)</f>
        <v>26.54</v>
      </c>
    </row>
    <row r="1214" spans="1:8" ht="18" customHeight="1">
      <c r="A1214" s="51"/>
      <c r="B1214" s="51"/>
      <c r="C1214" s="51"/>
      <c r="D1214" s="51"/>
      <c r="E1214" s="103" t="s">
        <v>1858</v>
      </c>
      <c r="F1214" s="103"/>
      <c r="G1214" s="52">
        <f>SUM(G1212:G1213)</f>
        <v>14.49</v>
      </c>
      <c r="H1214" s="60" t="e">
        <f>VLOOKUP(A1214,'[1]SINAPI ES'!$A$7:$D$12674,4,0)</f>
        <v>#N/A</v>
      </c>
    </row>
    <row r="1215" spans="1:8" ht="15" customHeight="1">
      <c r="A1215" s="51"/>
      <c r="B1215" s="51"/>
      <c r="C1215" s="51"/>
      <c r="D1215" s="51"/>
      <c r="E1215" s="104" t="s">
        <v>1861</v>
      </c>
      <c r="F1215" s="104"/>
      <c r="G1215" s="53">
        <f>G1214+G1210</f>
        <v>35.410000000000004</v>
      </c>
      <c r="H1215" s="60" t="e">
        <f>VLOOKUP(A1215,'[1]SINAPI ES'!$A$7:$D$12674,4,0)</f>
        <v>#N/A</v>
      </c>
    </row>
    <row r="1216" spans="1:8" ht="9.9499999999999993" customHeight="1">
      <c r="A1216" s="51"/>
      <c r="B1216" s="51"/>
      <c r="C1216" s="105"/>
      <c r="D1216" s="105"/>
      <c r="E1216" s="51"/>
      <c r="F1216" s="51"/>
      <c r="G1216" s="51"/>
      <c r="H1216" s="60" t="e">
        <f>VLOOKUP(A1216,'[1]SINAPI ES'!$A$7:$D$12674,4,0)</f>
        <v>#N/A</v>
      </c>
    </row>
    <row r="1217" spans="1:8" ht="20.100000000000001" customHeight="1">
      <c r="A1217" s="116" t="s">
        <v>2076</v>
      </c>
      <c r="B1217" s="116"/>
      <c r="C1217" s="116"/>
      <c r="D1217" s="116"/>
      <c r="E1217" s="116"/>
      <c r="F1217" s="116"/>
      <c r="G1217" s="116"/>
      <c r="H1217" s="60" t="e">
        <f>VLOOKUP(A1217,'[1]SINAPI ES'!$A$7:$D$12674,4,0)</f>
        <v>#N/A</v>
      </c>
    </row>
    <row r="1218" spans="1:8" ht="15" customHeight="1">
      <c r="A1218" s="102" t="s">
        <v>1838</v>
      </c>
      <c r="B1218" s="102"/>
      <c r="C1218" s="46" t="s">
        <v>1839</v>
      </c>
      <c r="D1218" s="46" t="s">
        <v>1840</v>
      </c>
      <c r="E1218" s="46" t="s">
        <v>1841</v>
      </c>
      <c r="F1218" s="46" t="s">
        <v>1842</v>
      </c>
      <c r="G1218" s="46" t="s">
        <v>1843</v>
      </c>
      <c r="H1218" s="60" t="e">
        <f>VLOOKUP(A1218,'[1]SINAPI ES'!$A$7:$D$12674,4,0)</f>
        <v>#N/A</v>
      </c>
    </row>
    <row r="1219" spans="1:8" ht="15" customHeight="1">
      <c r="A1219" s="47">
        <v>122</v>
      </c>
      <c r="B1219" s="48" t="s">
        <v>2067</v>
      </c>
      <c r="C1219" s="47" t="s">
        <v>12</v>
      </c>
      <c r="D1219" s="47" t="s">
        <v>24</v>
      </c>
      <c r="E1219" s="49">
        <v>7.1000000000000004E-3</v>
      </c>
      <c r="F1219" s="50">
        <f t="shared" ref="F1219:F1222" si="309">H1219</f>
        <v>68.86</v>
      </c>
      <c r="G1219" s="50">
        <f>ROUND(F1219*E1219,2)</f>
        <v>0.49</v>
      </c>
      <c r="H1219" s="60">
        <f>VLOOKUP(A1219,'[1]SINAPI ES'!$A$7:$D$12674,4,0)</f>
        <v>68.86</v>
      </c>
    </row>
    <row r="1220" spans="1:8" ht="21" customHeight="1">
      <c r="A1220" s="47">
        <v>3529</v>
      </c>
      <c r="B1220" s="48" t="s">
        <v>2077</v>
      </c>
      <c r="C1220" s="47" t="s">
        <v>12</v>
      </c>
      <c r="D1220" s="47" t="s">
        <v>24</v>
      </c>
      <c r="E1220" s="49">
        <v>1</v>
      </c>
      <c r="F1220" s="50">
        <f t="shared" si="309"/>
        <v>0.87</v>
      </c>
      <c r="G1220" s="50">
        <f t="shared" ref="G1220:G1222" si="310">ROUND(F1220*E1220,2)</f>
        <v>0.87</v>
      </c>
      <c r="H1220" s="60">
        <f>VLOOKUP(A1220,'[1]SINAPI ES'!$A$7:$D$12674,4,0)</f>
        <v>0.87</v>
      </c>
    </row>
    <row r="1221" spans="1:8" ht="15" customHeight="1">
      <c r="A1221" s="47">
        <v>38383</v>
      </c>
      <c r="B1221" s="48" t="s">
        <v>2069</v>
      </c>
      <c r="C1221" s="47" t="s">
        <v>12</v>
      </c>
      <c r="D1221" s="47" t="s">
        <v>24</v>
      </c>
      <c r="E1221" s="49">
        <v>3.0200000000000001E-2</v>
      </c>
      <c r="F1221" s="50">
        <f t="shared" si="309"/>
        <v>2.44</v>
      </c>
      <c r="G1221" s="50">
        <f t="shared" si="310"/>
        <v>7.0000000000000007E-2</v>
      </c>
      <c r="H1221" s="60">
        <f>VLOOKUP(A1221,'[1]SINAPI ES'!$A$7:$D$12674,4,0)</f>
        <v>2.44</v>
      </c>
    </row>
    <row r="1222" spans="1:8" ht="21" customHeight="1">
      <c r="A1222" s="47">
        <v>20083</v>
      </c>
      <c r="B1222" s="48" t="s">
        <v>2070</v>
      </c>
      <c r="C1222" s="47" t="s">
        <v>12</v>
      </c>
      <c r="D1222" s="47" t="s">
        <v>24</v>
      </c>
      <c r="E1222" s="49">
        <v>8.0000000000000002E-3</v>
      </c>
      <c r="F1222" s="50">
        <f t="shared" si="309"/>
        <v>78.02</v>
      </c>
      <c r="G1222" s="50">
        <f t="shared" si="310"/>
        <v>0.62</v>
      </c>
      <c r="H1222" s="60">
        <f>VLOOKUP(A1222,'[1]SINAPI ES'!$A$7:$D$12674,4,0)</f>
        <v>78.02</v>
      </c>
    </row>
    <row r="1223" spans="1:8" ht="15" customHeight="1">
      <c r="A1223" s="51"/>
      <c r="B1223" s="51"/>
      <c r="C1223" s="51"/>
      <c r="D1223" s="51"/>
      <c r="E1223" s="103" t="s">
        <v>1851</v>
      </c>
      <c r="F1223" s="103"/>
      <c r="G1223" s="52">
        <f>SUM(G1219:G1222)</f>
        <v>2.0499999999999998</v>
      </c>
      <c r="H1223" s="60" t="e">
        <f>VLOOKUP(A1223,'[1]SINAPI ES'!$A$7:$D$12674,4,0)</f>
        <v>#N/A</v>
      </c>
    </row>
    <row r="1224" spans="1:8" ht="15" customHeight="1">
      <c r="A1224" s="102" t="s">
        <v>1852</v>
      </c>
      <c r="B1224" s="102"/>
      <c r="C1224" s="46" t="s">
        <v>1839</v>
      </c>
      <c r="D1224" s="46" t="s">
        <v>1840</v>
      </c>
      <c r="E1224" s="46" t="s">
        <v>1841</v>
      </c>
      <c r="F1224" s="46" t="s">
        <v>1842</v>
      </c>
      <c r="G1224" s="46" t="s">
        <v>1843</v>
      </c>
      <c r="H1224" s="60" t="e">
        <f>VLOOKUP(A1224,'[1]SINAPI ES'!$A$7:$D$12674,4,0)</f>
        <v>#N/A</v>
      </c>
    </row>
    <row r="1225" spans="1:8" ht="21" customHeight="1">
      <c r="A1225" s="47">
        <v>88248</v>
      </c>
      <c r="B1225" s="48" t="s">
        <v>2071</v>
      </c>
      <c r="C1225" s="47" t="s">
        <v>12</v>
      </c>
      <c r="D1225" s="47" t="s">
        <v>1854</v>
      </c>
      <c r="E1225" s="49">
        <v>0.13589999999999999</v>
      </c>
      <c r="F1225" s="50">
        <f t="shared" ref="F1225:F1226" si="311">H1225</f>
        <v>22.9</v>
      </c>
      <c r="G1225" s="50">
        <f>ROUND(F1225*E1225,2)</f>
        <v>3.11</v>
      </c>
      <c r="H1225" s="60">
        <f>VLOOKUP(A1225,'[1]SINAPI ES'!$A$7:$D$12674,4,0)</f>
        <v>22.9</v>
      </c>
    </row>
    <row r="1226" spans="1:8" ht="21" customHeight="1">
      <c r="A1226" s="47">
        <v>88267</v>
      </c>
      <c r="B1226" s="48" t="s">
        <v>2072</v>
      </c>
      <c r="C1226" s="47" t="s">
        <v>12</v>
      </c>
      <c r="D1226" s="47" t="s">
        <v>1854</v>
      </c>
      <c r="E1226" s="49">
        <v>0.13589999999999999</v>
      </c>
      <c r="F1226" s="50">
        <f t="shared" si="311"/>
        <v>26.54</v>
      </c>
      <c r="G1226" s="50">
        <f t="shared" ref="G1226" si="312">ROUND(F1226*E1226,2)</f>
        <v>3.61</v>
      </c>
      <c r="H1226" s="60">
        <f>VLOOKUP(A1226,'[1]SINAPI ES'!$A$7:$D$12674,4,0)</f>
        <v>26.54</v>
      </c>
    </row>
    <row r="1227" spans="1:8" ht="18" customHeight="1">
      <c r="A1227" s="51"/>
      <c r="B1227" s="51"/>
      <c r="C1227" s="51"/>
      <c r="D1227" s="51"/>
      <c r="E1227" s="103" t="s">
        <v>1858</v>
      </c>
      <c r="F1227" s="103"/>
      <c r="G1227" s="52">
        <f>SUM(G1225:G1226)</f>
        <v>6.72</v>
      </c>
      <c r="H1227" s="60" t="e">
        <f>VLOOKUP(A1227,'[1]SINAPI ES'!$A$7:$D$12674,4,0)</f>
        <v>#N/A</v>
      </c>
    </row>
    <row r="1228" spans="1:8" ht="15" customHeight="1">
      <c r="A1228" s="51"/>
      <c r="B1228" s="51"/>
      <c r="C1228" s="51"/>
      <c r="D1228" s="51"/>
      <c r="E1228" s="104" t="s">
        <v>1861</v>
      </c>
      <c r="F1228" s="104"/>
      <c r="G1228" s="53">
        <f>G1227+G1223</f>
        <v>8.77</v>
      </c>
      <c r="H1228" s="60" t="e">
        <f>VLOOKUP(A1228,'[1]SINAPI ES'!$A$7:$D$12674,4,0)</f>
        <v>#N/A</v>
      </c>
    </row>
    <row r="1229" spans="1:8" ht="9.9499999999999993" customHeight="1">
      <c r="A1229" s="51"/>
      <c r="B1229" s="51"/>
      <c r="C1229" s="105"/>
      <c r="D1229" s="105"/>
      <c r="E1229" s="51"/>
      <c r="F1229" s="51"/>
      <c r="G1229" s="51"/>
      <c r="H1229" s="60" t="e">
        <f>VLOOKUP(A1229,'[1]SINAPI ES'!$A$7:$D$12674,4,0)</f>
        <v>#N/A</v>
      </c>
    </row>
    <row r="1230" spans="1:8" ht="20.100000000000001" customHeight="1">
      <c r="A1230" s="116" t="s">
        <v>2078</v>
      </c>
      <c r="B1230" s="116"/>
      <c r="C1230" s="116"/>
      <c r="D1230" s="116"/>
      <c r="E1230" s="116"/>
      <c r="F1230" s="116"/>
      <c r="G1230" s="116"/>
      <c r="H1230" s="60" t="e">
        <f>VLOOKUP(A1230,'[1]SINAPI ES'!$A$7:$D$12674,4,0)</f>
        <v>#N/A</v>
      </c>
    </row>
    <row r="1231" spans="1:8" ht="15" customHeight="1">
      <c r="A1231" s="102" t="s">
        <v>1838</v>
      </c>
      <c r="B1231" s="102"/>
      <c r="C1231" s="46" t="s">
        <v>1839</v>
      </c>
      <c r="D1231" s="46" t="s">
        <v>1840</v>
      </c>
      <c r="E1231" s="46" t="s">
        <v>1841</v>
      </c>
      <c r="F1231" s="46" t="s">
        <v>1842</v>
      </c>
      <c r="G1231" s="46" t="s">
        <v>1843</v>
      </c>
      <c r="H1231" s="60" t="e">
        <f>VLOOKUP(A1231,'[1]SINAPI ES'!$A$7:$D$12674,4,0)</f>
        <v>#N/A</v>
      </c>
    </row>
    <row r="1232" spans="1:8" ht="15" customHeight="1">
      <c r="A1232" s="47">
        <v>34</v>
      </c>
      <c r="B1232" s="48" t="s">
        <v>2079</v>
      </c>
      <c r="C1232" s="47" t="s">
        <v>12</v>
      </c>
      <c r="D1232" s="47" t="s">
        <v>80</v>
      </c>
      <c r="E1232" s="49">
        <v>19.96</v>
      </c>
      <c r="F1232" s="50">
        <f t="shared" ref="F1232:F1246" si="313">H1232</f>
        <v>9.8800000000000008</v>
      </c>
      <c r="G1232" s="50">
        <f>ROUND(F1232*E1232,2)</f>
        <v>197.2</v>
      </c>
      <c r="H1232" s="60">
        <f>VLOOKUP(A1232,'[1]SINAPI ES'!$A$7:$D$12674,4,0)</f>
        <v>9.8800000000000008</v>
      </c>
    </row>
    <row r="1233" spans="1:8" ht="21" customHeight="1">
      <c r="A1233" s="47">
        <v>43059</v>
      </c>
      <c r="B1233" s="48" t="s">
        <v>2080</v>
      </c>
      <c r="C1233" s="47" t="s">
        <v>12</v>
      </c>
      <c r="D1233" s="47" t="s">
        <v>80</v>
      </c>
      <c r="E1233" s="49">
        <v>9.48</v>
      </c>
      <c r="F1233" s="50">
        <f t="shared" si="313"/>
        <v>9.35</v>
      </c>
      <c r="G1233" s="50">
        <f t="shared" ref="G1233:G1246" si="314">ROUND(F1233*E1233,2)</f>
        <v>88.64</v>
      </c>
      <c r="H1233" s="60">
        <f>VLOOKUP(A1233,'[1]SINAPI ES'!$A$7:$D$12674,4,0)</f>
        <v>9.35</v>
      </c>
    </row>
    <row r="1234" spans="1:8" ht="15" customHeight="1">
      <c r="A1234" s="47">
        <v>344</v>
      </c>
      <c r="B1234" s="48" t="s">
        <v>2081</v>
      </c>
      <c r="C1234" s="47" t="s">
        <v>12</v>
      </c>
      <c r="D1234" s="47" t="s">
        <v>80</v>
      </c>
      <c r="E1234" s="49">
        <v>0.03</v>
      </c>
      <c r="F1234" s="50">
        <f t="shared" si="313"/>
        <v>37.119999999999997</v>
      </c>
      <c r="G1234" s="50">
        <f t="shared" si="314"/>
        <v>1.1100000000000001</v>
      </c>
      <c r="H1234" s="60">
        <f>VLOOKUP(A1234,'[1]SINAPI ES'!$A$7:$D$12674,4,0)</f>
        <v>37.119999999999997</v>
      </c>
    </row>
    <row r="1235" spans="1:8" ht="21" customHeight="1">
      <c r="A1235" s="47">
        <v>43132</v>
      </c>
      <c r="B1235" s="48" t="s">
        <v>2082</v>
      </c>
      <c r="C1235" s="47" t="s">
        <v>12</v>
      </c>
      <c r="D1235" s="47" t="s">
        <v>80</v>
      </c>
      <c r="E1235" s="49">
        <v>0.54</v>
      </c>
      <c r="F1235" s="50">
        <f t="shared" si="313"/>
        <v>28.24</v>
      </c>
      <c r="G1235" s="50">
        <f t="shared" si="314"/>
        <v>15.25</v>
      </c>
      <c r="H1235" s="60">
        <f>VLOOKUP(A1235,'[1]SINAPI ES'!$A$7:$D$12674,4,0)</f>
        <v>28.24</v>
      </c>
    </row>
    <row r="1236" spans="1:8" ht="21" customHeight="1">
      <c r="A1236" s="47">
        <v>370</v>
      </c>
      <c r="B1236" s="48" t="s">
        <v>2083</v>
      </c>
      <c r="C1236" s="47" t="s">
        <v>12</v>
      </c>
      <c r="D1236" s="47" t="s">
        <v>51</v>
      </c>
      <c r="E1236" s="49">
        <v>1</v>
      </c>
      <c r="F1236" s="50">
        <f t="shared" si="313"/>
        <v>83.34</v>
      </c>
      <c r="G1236" s="50">
        <f t="shared" si="314"/>
        <v>83.34</v>
      </c>
      <c r="H1236" s="60">
        <f>VLOOKUP(A1236,'[1]SINAPI ES'!$A$7:$D$12674,4,0)</f>
        <v>83.34</v>
      </c>
    </row>
    <row r="1237" spans="1:8" ht="15" customHeight="1">
      <c r="A1237" s="47">
        <v>1379</v>
      </c>
      <c r="B1237" s="48" t="s">
        <v>2020</v>
      </c>
      <c r="C1237" s="47" t="s">
        <v>12</v>
      </c>
      <c r="D1237" s="47" t="s">
        <v>80</v>
      </c>
      <c r="E1237" s="49">
        <v>690.29</v>
      </c>
      <c r="F1237" s="50">
        <f t="shared" si="313"/>
        <v>0.66</v>
      </c>
      <c r="G1237" s="50">
        <f t="shared" si="314"/>
        <v>455.59</v>
      </c>
      <c r="H1237" s="60">
        <f>VLOOKUP(A1237,'[1]SINAPI ES'!$A$7:$D$12674,4,0)</f>
        <v>0.66</v>
      </c>
    </row>
    <row r="1238" spans="1:8" ht="21" customHeight="1">
      <c r="A1238" s="47">
        <v>2692</v>
      </c>
      <c r="B1238" s="48" t="s">
        <v>2084</v>
      </c>
      <c r="C1238" s="47" t="s">
        <v>12</v>
      </c>
      <c r="D1238" s="47" t="s">
        <v>2019</v>
      </c>
      <c r="E1238" s="49">
        <v>1.84</v>
      </c>
      <c r="F1238" s="50">
        <f t="shared" si="313"/>
        <v>5.79</v>
      </c>
      <c r="G1238" s="50">
        <f t="shared" si="314"/>
        <v>10.65</v>
      </c>
      <c r="H1238" s="60">
        <f>VLOOKUP(A1238,'[1]SINAPI ES'!$A$7:$D$12674,4,0)</f>
        <v>5.79</v>
      </c>
    </row>
    <row r="1239" spans="1:8" ht="21" customHeight="1">
      <c r="A1239" s="47">
        <v>4721</v>
      </c>
      <c r="B1239" s="48" t="s">
        <v>2085</v>
      </c>
      <c r="C1239" s="47" t="s">
        <v>12</v>
      </c>
      <c r="D1239" s="47" t="s">
        <v>51</v>
      </c>
      <c r="E1239" s="49">
        <v>0.93</v>
      </c>
      <c r="F1239" s="50">
        <f t="shared" si="313"/>
        <v>139.26</v>
      </c>
      <c r="G1239" s="50">
        <f t="shared" si="314"/>
        <v>129.51</v>
      </c>
      <c r="H1239" s="60">
        <f>VLOOKUP(A1239,'[1]SINAPI ES'!$A$7:$D$12674,4,0)</f>
        <v>139.26</v>
      </c>
    </row>
    <row r="1240" spans="1:8" ht="21" customHeight="1">
      <c r="A1240" s="47">
        <v>4718</v>
      </c>
      <c r="B1240" s="48" t="s">
        <v>2086</v>
      </c>
      <c r="C1240" s="47" t="s">
        <v>12</v>
      </c>
      <c r="D1240" s="47" t="s">
        <v>51</v>
      </c>
      <c r="E1240" s="49">
        <v>0.93</v>
      </c>
      <c r="F1240" s="50">
        <f t="shared" si="313"/>
        <v>140</v>
      </c>
      <c r="G1240" s="50">
        <f t="shared" si="314"/>
        <v>130.19999999999999</v>
      </c>
      <c r="H1240" s="60">
        <f>VLOOKUP(A1240,'[1]SINAPI ES'!$A$7:$D$12674,4,0)</f>
        <v>140</v>
      </c>
    </row>
    <row r="1241" spans="1:8" ht="21" customHeight="1">
      <c r="A1241" s="47">
        <v>4491</v>
      </c>
      <c r="B1241" s="48" t="s">
        <v>2087</v>
      </c>
      <c r="C1241" s="47" t="s">
        <v>12</v>
      </c>
      <c r="D1241" s="47" t="s">
        <v>31</v>
      </c>
      <c r="E1241" s="49">
        <v>0.05</v>
      </c>
      <c r="F1241" s="50">
        <f t="shared" si="313"/>
        <v>8.02</v>
      </c>
      <c r="G1241" s="50">
        <f t="shared" si="314"/>
        <v>0.4</v>
      </c>
      <c r="H1241" s="60">
        <f>VLOOKUP(A1241,'[1]SINAPI ES'!$A$7:$D$12674,4,0)</f>
        <v>8.02</v>
      </c>
    </row>
    <row r="1242" spans="1:8" ht="15" customHeight="1">
      <c r="A1242" s="47">
        <v>5071</v>
      </c>
      <c r="B1242" s="48" t="s">
        <v>2088</v>
      </c>
      <c r="C1242" s="47" t="s">
        <v>12</v>
      </c>
      <c r="D1242" s="47" t="s">
        <v>80</v>
      </c>
      <c r="E1242" s="49">
        <v>0.02</v>
      </c>
      <c r="F1242" s="50">
        <f t="shared" si="313"/>
        <v>20.34</v>
      </c>
      <c r="G1242" s="50">
        <f t="shared" si="314"/>
        <v>0.41</v>
      </c>
      <c r="H1242" s="60">
        <f>VLOOKUP(A1242,'[1]SINAPI ES'!$A$7:$D$12674,4,0)</f>
        <v>20.34</v>
      </c>
    </row>
    <row r="1243" spans="1:8" ht="15" customHeight="1">
      <c r="A1243" s="47">
        <v>5075</v>
      </c>
      <c r="B1243" s="48" t="s">
        <v>2089</v>
      </c>
      <c r="C1243" s="47" t="s">
        <v>12</v>
      </c>
      <c r="D1243" s="47" t="s">
        <v>80</v>
      </c>
      <c r="E1243" s="49">
        <v>0.69</v>
      </c>
      <c r="F1243" s="50">
        <f t="shared" si="313"/>
        <v>20.34</v>
      </c>
      <c r="G1243" s="50">
        <f t="shared" si="314"/>
        <v>14.03</v>
      </c>
      <c r="H1243" s="60">
        <f>VLOOKUP(A1243,'[1]SINAPI ES'!$A$7:$D$12674,4,0)</f>
        <v>20.34</v>
      </c>
    </row>
    <row r="1244" spans="1:8" ht="21" customHeight="1">
      <c r="A1244" s="47" t="s">
        <v>2090</v>
      </c>
      <c r="B1244" s="48" t="s">
        <v>2091</v>
      </c>
      <c r="C1244" s="47" t="s">
        <v>2042</v>
      </c>
      <c r="D1244" s="47" t="s">
        <v>24</v>
      </c>
      <c r="E1244" s="49">
        <v>1</v>
      </c>
      <c r="F1244" s="50">
        <v>19601.25</v>
      </c>
      <c r="G1244" s="50">
        <f t="shared" si="314"/>
        <v>19601.25</v>
      </c>
      <c r="H1244" s="60" t="e">
        <f>VLOOKUP(A1244,'[1]SINAPI ES'!$A$7:$D$12674,4,0)</f>
        <v>#N/A</v>
      </c>
    </row>
    <row r="1245" spans="1:8" ht="29.1" customHeight="1">
      <c r="A1245" s="47">
        <v>20206</v>
      </c>
      <c r="B1245" s="48" t="s">
        <v>2092</v>
      </c>
      <c r="C1245" s="47" t="s">
        <v>12</v>
      </c>
      <c r="D1245" s="47" t="s">
        <v>31</v>
      </c>
      <c r="E1245" s="49">
        <v>2.2999999999999998</v>
      </c>
      <c r="F1245" s="50">
        <f t="shared" si="313"/>
        <v>9.5500000000000007</v>
      </c>
      <c r="G1245" s="50">
        <f t="shared" si="314"/>
        <v>21.97</v>
      </c>
      <c r="H1245" s="60">
        <f>VLOOKUP(A1245,'[1]SINAPI ES'!$A$7:$D$12674,4,0)</f>
        <v>9.5500000000000007</v>
      </c>
    </row>
    <row r="1246" spans="1:8" ht="21" customHeight="1">
      <c r="A1246" s="47">
        <v>6212</v>
      </c>
      <c r="B1246" s="48" t="s">
        <v>2093</v>
      </c>
      <c r="C1246" s="47" t="s">
        <v>12</v>
      </c>
      <c r="D1246" s="47" t="s">
        <v>31</v>
      </c>
      <c r="E1246" s="49">
        <v>6.69</v>
      </c>
      <c r="F1246" s="50">
        <f t="shared" si="313"/>
        <v>13.3</v>
      </c>
      <c r="G1246" s="50">
        <f t="shared" si="314"/>
        <v>88.98</v>
      </c>
      <c r="H1246" s="60">
        <f>VLOOKUP(A1246,'[1]SINAPI ES'!$A$7:$D$12674,4,0)</f>
        <v>13.3</v>
      </c>
    </row>
    <row r="1247" spans="1:8" ht="15" customHeight="1">
      <c r="A1247" s="51"/>
      <c r="B1247" s="51"/>
      <c r="C1247" s="51"/>
      <c r="D1247" s="51"/>
      <c r="E1247" s="103" t="s">
        <v>1851</v>
      </c>
      <c r="F1247" s="103"/>
      <c r="G1247" s="52">
        <f>SUM(G1232:G1246)</f>
        <v>20838.530000000002</v>
      </c>
      <c r="H1247" s="60" t="e">
        <f>VLOOKUP(A1247,'[1]SINAPI ES'!$A$7:$D$12674,4,0)</f>
        <v>#N/A</v>
      </c>
    </row>
    <row r="1248" spans="1:8" ht="15" customHeight="1">
      <c r="A1248" s="102" t="s">
        <v>10</v>
      </c>
      <c r="B1248" s="102"/>
      <c r="C1248" s="46" t="s">
        <v>1839</v>
      </c>
      <c r="D1248" s="46" t="s">
        <v>1840</v>
      </c>
      <c r="E1248" s="46" t="s">
        <v>1841</v>
      </c>
      <c r="F1248" s="46" t="s">
        <v>1842</v>
      </c>
      <c r="G1248" s="46" t="s">
        <v>1843</v>
      </c>
      <c r="H1248" s="60" t="e">
        <f>VLOOKUP(A1248,'[1]SINAPI ES'!$A$7:$D$12674,4,0)</f>
        <v>#N/A</v>
      </c>
    </row>
    <row r="1249" spans="1:8" ht="15" customHeight="1">
      <c r="A1249" s="47" t="s">
        <v>2094</v>
      </c>
      <c r="B1249" s="48" t="s">
        <v>2095</v>
      </c>
      <c r="C1249" s="47" t="s">
        <v>1965</v>
      </c>
      <c r="D1249" s="47" t="s">
        <v>31</v>
      </c>
      <c r="E1249" s="49">
        <v>6.97</v>
      </c>
      <c r="F1249" s="50">
        <v>823.48</v>
      </c>
      <c r="G1249" s="50">
        <f t="shared" ref="G1249:G1251" si="315">ROUND(F1249*E1249,2)</f>
        <v>5739.66</v>
      </c>
      <c r="H1249" s="60" t="e">
        <f>VLOOKUP(A1249,'[1]SINAPI ES'!$A$7:$D$12674,4,0)</f>
        <v>#N/A</v>
      </c>
    </row>
    <row r="1250" spans="1:8" ht="45.95" customHeight="1">
      <c r="A1250" s="47">
        <v>99839</v>
      </c>
      <c r="B1250" s="48" t="s">
        <v>2096</v>
      </c>
      <c r="C1250" s="47" t="s">
        <v>12</v>
      </c>
      <c r="D1250" s="47" t="s">
        <v>31</v>
      </c>
      <c r="E1250" s="49">
        <v>20</v>
      </c>
      <c r="F1250" s="50">
        <f t="shared" ref="F1250:F1251" si="316">H1250</f>
        <v>580.07000000000005</v>
      </c>
      <c r="G1250" s="50">
        <f t="shared" si="315"/>
        <v>11601.4</v>
      </c>
      <c r="H1250" s="60">
        <f>VLOOKUP(A1250,'[1]SINAPI ES'!$A$7:$D$12674,4,0)</f>
        <v>580.07000000000005</v>
      </c>
    </row>
    <row r="1251" spans="1:8" ht="38.1" customHeight="1">
      <c r="A1251" s="47">
        <v>100758</v>
      </c>
      <c r="B1251" s="48" t="s">
        <v>2097</v>
      </c>
      <c r="C1251" s="47" t="s">
        <v>12</v>
      </c>
      <c r="D1251" s="47" t="s">
        <v>15</v>
      </c>
      <c r="E1251" s="49">
        <v>10</v>
      </c>
      <c r="F1251" s="50">
        <f t="shared" si="316"/>
        <v>51.2</v>
      </c>
      <c r="G1251" s="50">
        <f t="shared" si="315"/>
        <v>512</v>
      </c>
      <c r="H1251" s="60">
        <f>VLOOKUP(A1251,'[1]SINAPI ES'!$A$7:$D$12674,4,0)</f>
        <v>51.2</v>
      </c>
    </row>
    <row r="1252" spans="1:8" ht="15" customHeight="1">
      <c r="A1252" s="51"/>
      <c r="B1252" s="51"/>
      <c r="C1252" s="51"/>
      <c r="D1252" s="51"/>
      <c r="E1252" s="103" t="s">
        <v>1860</v>
      </c>
      <c r="F1252" s="103"/>
      <c r="G1252" s="52">
        <f>SUM(G1249:G1251)</f>
        <v>17853.059999999998</v>
      </c>
      <c r="H1252" s="60" t="e">
        <f>VLOOKUP(A1252,'[1]SINAPI ES'!$A$7:$D$12674,4,0)</f>
        <v>#N/A</v>
      </c>
    </row>
    <row r="1253" spans="1:8" ht="15" customHeight="1">
      <c r="A1253" s="51"/>
      <c r="B1253" s="51"/>
      <c r="C1253" s="51"/>
      <c r="D1253" s="51"/>
      <c r="E1253" s="104" t="s">
        <v>1861</v>
      </c>
      <c r="F1253" s="104"/>
      <c r="G1253" s="53">
        <f>G1252+G1247</f>
        <v>38691.589999999997</v>
      </c>
      <c r="H1253" s="60" t="e">
        <f>VLOOKUP(A1253,'[1]SINAPI ES'!$A$7:$D$12674,4,0)</f>
        <v>#N/A</v>
      </c>
    </row>
    <row r="1254" spans="1:8" ht="9.9499999999999993" customHeight="1">
      <c r="A1254" s="51"/>
      <c r="B1254" s="51"/>
      <c r="C1254" s="105"/>
      <c r="D1254" s="105"/>
      <c r="E1254" s="51"/>
      <c r="F1254" s="51"/>
      <c r="G1254" s="51"/>
      <c r="H1254" s="60" t="e">
        <f>VLOOKUP(A1254,'[1]SINAPI ES'!$A$7:$D$12674,4,0)</f>
        <v>#N/A</v>
      </c>
    </row>
    <row r="1255" spans="1:8" ht="20.100000000000001" customHeight="1">
      <c r="A1255" s="116" t="s">
        <v>2098</v>
      </c>
      <c r="B1255" s="116"/>
      <c r="C1255" s="116"/>
      <c r="D1255" s="116"/>
      <c r="E1255" s="116"/>
      <c r="F1255" s="116"/>
      <c r="G1255" s="116"/>
      <c r="H1255" s="60" t="e">
        <f>VLOOKUP(A1255,'[1]SINAPI ES'!$A$7:$D$12674,4,0)</f>
        <v>#N/A</v>
      </c>
    </row>
    <row r="1256" spans="1:8" ht="15" customHeight="1">
      <c r="A1256" s="102" t="s">
        <v>2099</v>
      </c>
      <c r="B1256" s="102"/>
      <c r="C1256" s="46" t="s">
        <v>1839</v>
      </c>
      <c r="D1256" s="46" t="s">
        <v>1840</v>
      </c>
      <c r="E1256" s="46" t="s">
        <v>1841</v>
      </c>
      <c r="F1256" s="46" t="s">
        <v>1842</v>
      </c>
      <c r="G1256" s="46" t="s">
        <v>1843</v>
      </c>
      <c r="H1256" s="60" t="e">
        <f>VLOOKUP(A1256,'[1]SINAPI ES'!$A$7:$D$12674,4,0)</f>
        <v>#N/A</v>
      </c>
    </row>
    <row r="1257" spans="1:8" ht="15" customHeight="1">
      <c r="A1257" s="47" t="s">
        <v>2100</v>
      </c>
      <c r="B1257" s="48" t="s">
        <v>2101</v>
      </c>
      <c r="C1257" s="47" t="s">
        <v>2042</v>
      </c>
      <c r="D1257" s="47" t="s">
        <v>24</v>
      </c>
      <c r="E1257" s="49">
        <v>1</v>
      </c>
      <c r="F1257" s="50">
        <v>1850</v>
      </c>
      <c r="G1257" s="50">
        <f>ROUND(F1257*E1257,2)</f>
        <v>1850</v>
      </c>
      <c r="H1257" s="60" t="e">
        <f>VLOOKUP(A1257,'[1]SINAPI ES'!$A$7:$D$12674,4,0)</f>
        <v>#N/A</v>
      </c>
    </row>
    <row r="1258" spans="1:8" ht="15" customHeight="1">
      <c r="A1258" s="51"/>
      <c r="B1258" s="51"/>
      <c r="C1258" s="51"/>
      <c r="D1258" s="51"/>
      <c r="E1258" s="103" t="s">
        <v>2102</v>
      </c>
      <c r="F1258" s="103"/>
      <c r="G1258" s="52">
        <f>G1257</f>
        <v>1850</v>
      </c>
      <c r="H1258" s="60" t="e">
        <f>VLOOKUP(A1258,'[1]SINAPI ES'!$A$7:$D$12674,4,0)</f>
        <v>#N/A</v>
      </c>
    </row>
    <row r="1259" spans="1:8" ht="15" customHeight="1">
      <c r="A1259" s="102" t="s">
        <v>1852</v>
      </c>
      <c r="B1259" s="102"/>
      <c r="C1259" s="46" t="s">
        <v>1839</v>
      </c>
      <c r="D1259" s="46" t="s">
        <v>1840</v>
      </c>
      <c r="E1259" s="46" t="s">
        <v>1841</v>
      </c>
      <c r="F1259" s="46" t="s">
        <v>1842</v>
      </c>
      <c r="G1259" s="46" t="s">
        <v>1843</v>
      </c>
      <c r="H1259" s="60" t="e">
        <f>VLOOKUP(A1259,'[1]SINAPI ES'!$A$7:$D$12674,4,0)</f>
        <v>#N/A</v>
      </c>
    </row>
    <row r="1260" spans="1:8" ht="21" customHeight="1">
      <c r="A1260" s="47">
        <v>88248</v>
      </c>
      <c r="B1260" s="48" t="s">
        <v>2071</v>
      </c>
      <c r="C1260" s="47" t="s">
        <v>12</v>
      </c>
      <c r="D1260" s="47" t="s">
        <v>1854</v>
      </c>
      <c r="E1260" s="49">
        <v>0.26900000000000002</v>
      </c>
      <c r="F1260" s="50">
        <f t="shared" ref="F1260:F1261" si="317">H1260</f>
        <v>22.9</v>
      </c>
      <c r="G1260" s="50">
        <f>ROUND(F1260*E1260,2)</f>
        <v>6.16</v>
      </c>
      <c r="H1260" s="60">
        <f>VLOOKUP(A1260,'[1]SINAPI ES'!$A$7:$D$12674,4,0)</f>
        <v>22.9</v>
      </c>
    </row>
    <row r="1261" spans="1:8" ht="21" customHeight="1">
      <c r="A1261" s="47">
        <v>88267</v>
      </c>
      <c r="B1261" s="48" t="s">
        <v>2072</v>
      </c>
      <c r="C1261" s="47" t="s">
        <v>12</v>
      </c>
      <c r="D1261" s="47" t="s">
        <v>1854</v>
      </c>
      <c r="E1261" s="49">
        <v>0.26900000000000002</v>
      </c>
      <c r="F1261" s="50">
        <f t="shared" si="317"/>
        <v>26.54</v>
      </c>
      <c r="G1261" s="50">
        <f t="shared" ref="G1261" si="318">ROUND(F1261*E1261,2)</f>
        <v>7.14</v>
      </c>
      <c r="H1261" s="60">
        <f>VLOOKUP(A1261,'[1]SINAPI ES'!$A$7:$D$12674,4,0)</f>
        <v>26.54</v>
      </c>
    </row>
    <row r="1262" spans="1:8" ht="18" customHeight="1">
      <c r="A1262" s="51"/>
      <c r="B1262" s="51"/>
      <c r="C1262" s="51"/>
      <c r="D1262" s="51"/>
      <c r="E1262" s="103" t="s">
        <v>1858</v>
      </c>
      <c r="F1262" s="103"/>
      <c r="G1262" s="52">
        <f>SUM(G1260:G1261)</f>
        <v>13.3</v>
      </c>
      <c r="H1262" s="60" t="e">
        <f>VLOOKUP(A1262,'[1]SINAPI ES'!$A$7:$D$12674,4,0)</f>
        <v>#N/A</v>
      </c>
    </row>
    <row r="1263" spans="1:8" ht="15" customHeight="1">
      <c r="A1263" s="51"/>
      <c r="B1263" s="51"/>
      <c r="C1263" s="51"/>
      <c r="D1263" s="51"/>
      <c r="E1263" s="104" t="s">
        <v>1861</v>
      </c>
      <c r="F1263" s="104"/>
      <c r="G1263" s="53">
        <f>G1262+G1258</f>
        <v>1863.3</v>
      </c>
      <c r="H1263" s="60" t="e">
        <f>VLOOKUP(A1263,'[1]SINAPI ES'!$A$7:$D$12674,4,0)</f>
        <v>#N/A</v>
      </c>
    </row>
    <row r="1264" spans="1:8" ht="9.9499999999999993" customHeight="1">
      <c r="A1264" s="51"/>
      <c r="B1264" s="51"/>
      <c r="C1264" s="105"/>
      <c r="D1264" s="105"/>
      <c r="E1264" s="51"/>
      <c r="F1264" s="51"/>
      <c r="G1264" s="51"/>
      <c r="H1264" s="60" t="e">
        <f>VLOOKUP(A1264,'[1]SINAPI ES'!$A$7:$D$12674,4,0)</f>
        <v>#N/A</v>
      </c>
    </row>
    <row r="1265" spans="1:8" ht="20.100000000000001" customHeight="1">
      <c r="A1265" s="116" t="s">
        <v>2103</v>
      </c>
      <c r="B1265" s="116"/>
      <c r="C1265" s="116"/>
      <c r="D1265" s="116"/>
      <c r="E1265" s="116"/>
      <c r="F1265" s="116"/>
      <c r="G1265" s="116"/>
      <c r="H1265" s="60" t="e">
        <f>VLOOKUP(A1265,'[1]SINAPI ES'!$A$7:$D$12674,4,0)</f>
        <v>#N/A</v>
      </c>
    </row>
    <row r="1266" spans="1:8" ht="15" customHeight="1">
      <c r="A1266" s="102" t="s">
        <v>1838</v>
      </c>
      <c r="B1266" s="102"/>
      <c r="C1266" s="46" t="s">
        <v>1839</v>
      </c>
      <c r="D1266" s="46" t="s">
        <v>1840</v>
      </c>
      <c r="E1266" s="46" t="s">
        <v>1841</v>
      </c>
      <c r="F1266" s="46" t="s">
        <v>1842</v>
      </c>
      <c r="G1266" s="46" t="s">
        <v>1843</v>
      </c>
      <c r="H1266" s="60" t="e">
        <f>VLOOKUP(A1266,'[1]SINAPI ES'!$A$7:$D$12674,4,0)</f>
        <v>#N/A</v>
      </c>
    </row>
    <row r="1267" spans="1:8" ht="15" customHeight="1">
      <c r="A1267" s="47" t="s">
        <v>2104</v>
      </c>
      <c r="B1267" s="48" t="s">
        <v>2105</v>
      </c>
      <c r="C1267" s="47" t="s">
        <v>2042</v>
      </c>
      <c r="D1267" s="47" t="s">
        <v>24</v>
      </c>
      <c r="E1267" s="49">
        <v>1</v>
      </c>
      <c r="F1267" s="50">
        <v>390</v>
      </c>
      <c r="G1267" s="50">
        <f>ROUND(F1267*E1267,2)</f>
        <v>390</v>
      </c>
      <c r="H1267" s="60" t="e">
        <f>VLOOKUP(A1267,'[1]SINAPI ES'!$A$7:$D$12674,4,0)</f>
        <v>#N/A</v>
      </c>
    </row>
    <row r="1268" spans="1:8" ht="15" customHeight="1">
      <c r="A1268" s="51"/>
      <c r="B1268" s="51"/>
      <c r="C1268" s="51"/>
      <c r="D1268" s="51"/>
      <c r="E1268" s="103" t="s">
        <v>1851</v>
      </c>
      <c r="F1268" s="103"/>
      <c r="G1268" s="52">
        <f>G1267</f>
        <v>390</v>
      </c>
      <c r="H1268" s="60" t="e">
        <f>VLOOKUP(A1268,'[1]SINAPI ES'!$A$7:$D$12674,4,0)</f>
        <v>#N/A</v>
      </c>
    </row>
    <row r="1269" spans="1:8" ht="15" customHeight="1">
      <c r="A1269" s="102" t="s">
        <v>1852</v>
      </c>
      <c r="B1269" s="102"/>
      <c r="C1269" s="46" t="s">
        <v>1839</v>
      </c>
      <c r="D1269" s="46" t="s">
        <v>1840</v>
      </c>
      <c r="E1269" s="46" t="s">
        <v>1841</v>
      </c>
      <c r="F1269" s="46" t="s">
        <v>1842</v>
      </c>
      <c r="G1269" s="46" t="s">
        <v>1843</v>
      </c>
      <c r="H1269" s="60" t="e">
        <f>VLOOKUP(A1269,'[1]SINAPI ES'!$A$7:$D$12674,4,0)</f>
        <v>#N/A</v>
      </c>
    </row>
    <row r="1270" spans="1:8" ht="21" customHeight="1">
      <c r="A1270" s="47">
        <v>88248</v>
      </c>
      <c r="B1270" s="48" t="s">
        <v>2071</v>
      </c>
      <c r="C1270" s="47" t="s">
        <v>12</v>
      </c>
      <c r="D1270" s="47" t="s">
        <v>1854</v>
      </c>
      <c r="E1270" s="49">
        <v>0.26900000000000002</v>
      </c>
      <c r="F1270" s="50">
        <f t="shared" ref="F1270:F1271" si="319">H1270</f>
        <v>22.9</v>
      </c>
      <c r="G1270" s="50">
        <f>ROUND(F1270*E1270,2)</f>
        <v>6.16</v>
      </c>
      <c r="H1270" s="60">
        <f>VLOOKUP(A1270,'[1]SINAPI ES'!$A$7:$D$12674,4,0)</f>
        <v>22.9</v>
      </c>
    </row>
    <row r="1271" spans="1:8" ht="21" customHeight="1">
      <c r="A1271" s="47">
        <v>88267</v>
      </c>
      <c r="B1271" s="48" t="s">
        <v>2072</v>
      </c>
      <c r="C1271" s="47" t="s">
        <v>12</v>
      </c>
      <c r="D1271" s="47" t="s">
        <v>1854</v>
      </c>
      <c r="E1271" s="49">
        <v>0.26900000000000002</v>
      </c>
      <c r="F1271" s="50">
        <f t="shared" si="319"/>
        <v>26.54</v>
      </c>
      <c r="G1271" s="50">
        <f t="shared" ref="G1271" si="320">ROUND(F1271*E1271,2)</f>
        <v>7.14</v>
      </c>
      <c r="H1271" s="60">
        <f>VLOOKUP(A1271,'[1]SINAPI ES'!$A$7:$D$12674,4,0)</f>
        <v>26.54</v>
      </c>
    </row>
    <row r="1272" spans="1:8" ht="18" customHeight="1">
      <c r="A1272" s="51"/>
      <c r="B1272" s="51"/>
      <c r="C1272" s="51"/>
      <c r="D1272" s="51"/>
      <c r="E1272" s="103" t="s">
        <v>1858</v>
      </c>
      <c r="F1272" s="103"/>
      <c r="G1272" s="52">
        <f>SUM(G1270:G1271)</f>
        <v>13.3</v>
      </c>
      <c r="H1272" s="60" t="e">
        <f>VLOOKUP(A1272,'[1]SINAPI ES'!$A$7:$D$12674,4,0)</f>
        <v>#N/A</v>
      </c>
    </row>
    <row r="1273" spans="1:8" ht="15" customHeight="1">
      <c r="A1273" s="51"/>
      <c r="B1273" s="51"/>
      <c r="C1273" s="51"/>
      <c r="D1273" s="51"/>
      <c r="E1273" s="104" t="s">
        <v>1861</v>
      </c>
      <c r="F1273" s="104"/>
      <c r="G1273" s="53">
        <f>G1272+G1268</f>
        <v>403.3</v>
      </c>
      <c r="H1273" s="60" t="e">
        <f>VLOOKUP(A1273,'[1]SINAPI ES'!$A$7:$D$12674,4,0)</f>
        <v>#N/A</v>
      </c>
    </row>
    <row r="1274" spans="1:8" ht="9.9499999999999993" customHeight="1">
      <c r="A1274" s="51"/>
      <c r="B1274" s="51"/>
      <c r="C1274" s="105"/>
      <c r="D1274" s="105"/>
      <c r="E1274" s="51"/>
      <c r="F1274" s="51"/>
      <c r="G1274" s="51"/>
      <c r="H1274" s="60" t="e">
        <f>VLOOKUP(A1274,'[1]SINAPI ES'!$A$7:$D$12674,4,0)</f>
        <v>#N/A</v>
      </c>
    </row>
    <row r="1275" spans="1:8" ht="20.100000000000001" customHeight="1">
      <c r="A1275" s="116" t="s">
        <v>2106</v>
      </c>
      <c r="B1275" s="116"/>
      <c r="C1275" s="116"/>
      <c r="D1275" s="116"/>
      <c r="E1275" s="116"/>
      <c r="F1275" s="116"/>
      <c r="G1275" s="116"/>
      <c r="H1275" s="60" t="e">
        <f>VLOOKUP(A1275,'[1]SINAPI ES'!$A$7:$D$12674,4,0)</f>
        <v>#N/A</v>
      </c>
    </row>
    <row r="1276" spans="1:8" ht="15" customHeight="1">
      <c r="A1276" s="102" t="s">
        <v>1838</v>
      </c>
      <c r="B1276" s="102"/>
      <c r="C1276" s="46" t="s">
        <v>1839</v>
      </c>
      <c r="D1276" s="46" t="s">
        <v>1840</v>
      </c>
      <c r="E1276" s="46" t="s">
        <v>1841</v>
      </c>
      <c r="F1276" s="46" t="s">
        <v>1842</v>
      </c>
      <c r="G1276" s="46" t="s">
        <v>1843</v>
      </c>
      <c r="H1276" s="60" t="e">
        <f>VLOOKUP(A1276,'[1]SINAPI ES'!$A$7:$D$12674,4,0)</f>
        <v>#N/A</v>
      </c>
    </row>
    <row r="1277" spans="1:8" ht="21" customHeight="1">
      <c r="A1277" s="47">
        <v>299</v>
      </c>
      <c r="B1277" s="48" t="s">
        <v>2107</v>
      </c>
      <c r="C1277" s="47" t="s">
        <v>12</v>
      </c>
      <c r="D1277" s="47" t="s">
        <v>24</v>
      </c>
      <c r="E1277" s="49">
        <v>2</v>
      </c>
      <c r="F1277" s="50">
        <f t="shared" ref="F1277:F1280" si="321">H1277</f>
        <v>3.87</v>
      </c>
      <c r="G1277" s="50">
        <f>ROUND(F1277*E1277,2)</f>
        <v>7.74</v>
      </c>
      <c r="H1277" s="60">
        <f>VLOOKUP(A1277,'[1]SINAPI ES'!$A$7:$D$12674,4,0)</f>
        <v>3.87</v>
      </c>
    </row>
    <row r="1278" spans="1:8" ht="21" customHeight="1">
      <c r="A1278" s="47">
        <v>298</v>
      </c>
      <c r="B1278" s="48" t="s">
        <v>2108</v>
      </c>
      <c r="C1278" s="47" t="s">
        <v>12</v>
      </c>
      <c r="D1278" s="47" t="s">
        <v>24</v>
      </c>
      <c r="E1278" s="49">
        <v>1</v>
      </c>
      <c r="F1278" s="50">
        <f t="shared" si="321"/>
        <v>2.97</v>
      </c>
      <c r="G1278" s="50">
        <f>ROUND(F1278*E1278,2)</f>
        <v>2.97</v>
      </c>
      <c r="H1278" s="60">
        <f>VLOOKUP(A1278,'[1]SINAPI ES'!$A$7:$D$12674,4,0)</f>
        <v>2.97</v>
      </c>
    </row>
    <row r="1279" spans="1:8" ht="21" customHeight="1">
      <c r="A1279" s="47">
        <v>20143</v>
      </c>
      <c r="B1279" s="48" t="s">
        <v>2109</v>
      </c>
      <c r="C1279" s="47" t="s">
        <v>12</v>
      </c>
      <c r="D1279" s="47" t="s">
        <v>24</v>
      </c>
      <c r="E1279" s="49">
        <v>1</v>
      </c>
      <c r="F1279" s="50">
        <f t="shared" si="321"/>
        <v>89.15</v>
      </c>
      <c r="G1279" s="50">
        <f>ROUND(F1279*E1279,2)</f>
        <v>89.15</v>
      </c>
      <c r="H1279" s="60">
        <f>VLOOKUP(A1279,'[1]SINAPI ES'!$A$7:$D$12674,4,0)</f>
        <v>89.15</v>
      </c>
    </row>
    <row r="1280" spans="1:8" ht="29.1" customHeight="1">
      <c r="A1280" s="47">
        <v>20078</v>
      </c>
      <c r="B1280" s="48" t="s">
        <v>2110</v>
      </c>
      <c r="C1280" s="47" t="s">
        <v>12</v>
      </c>
      <c r="D1280" s="47" t="s">
        <v>24</v>
      </c>
      <c r="E1280" s="49">
        <v>0.1525</v>
      </c>
      <c r="F1280" s="50">
        <f t="shared" si="321"/>
        <v>28.42</v>
      </c>
      <c r="G1280" s="50">
        <f t="shared" ref="G1280" si="322">ROUND(F1280*E1280,2)</f>
        <v>4.33</v>
      </c>
      <c r="H1280" s="60">
        <f>VLOOKUP(A1280,'[1]SINAPI ES'!$A$7:$D$12674,4,0)</f>
        <v>28.42</v>
      </c>
    </row>
    <row r="1281" spans="1:8" ht="15" customHeight="1">
      <c r="A1281" s="51"/>
      <c r="B1281" s="51"/>
      <c r="C1281" s="51"/>
      <c r="D1281" s="51"/>
      <c r="E1281" s="103" t="s">
        <v>1851</v>
      </c>
      <c r="F1281" s="103"/>
      <c r="G1281" s="52">
        <f>SUM(G1277:G1280)</f>
        <v>104.19000000000001</v>
      </c>
      <c r="H1281" s="60" t="e">
        <f>VLOOKUP(A1281,'[1]SINAPI ES'!$A$7:$D$12674,4,0)</f>
        <v>#N/A</v>
      </c>
    </row>
    <row r="1282" spans="1:8" ht="15" customHeight="1">
      <c r="A1282" s="102" t="s">
        <v>1852</v>
      </c>
      <c r="B1282" s="102"/>
      <c r="C1282" s="46" t="s">
        <v>1839</v>
      </c>
      <c r="D1282" s="46" t="s">
        <v>1840</v>
      </c>
      <c r="E1282" s="46" t="s">
        <v>1841</v>
      </c>
      <c r="F1282" s="46" t="s">
        <v>1842</v>
      </c>
      <c r="G1282" s="46" t="s">
        <v>1843</v>
      </c>
      <c r="H1282" s="60" t="e">
        <f>VLOOKUP(A1282,'[1]SINAPI ES'!$A$7:$D$12674,4,0)</f>
        <v>#N/A</v>
      </c>
    </row>
    <row r="1283" spans="1:8" ht="21" customHeight="1">
      <c r="A1283" s="47">
        <v>88248</v>
      </c>
      <c r="B1283" s="48" t="s">
        <v>2071</v>
      </c>
      <c r="C1283" s="47" t="s">
        <v>12</v>
      </c>
      <c r="D1283" s="47" t="s">
        <v>1854</v>
      </c>
      <c r="E1283" s="49">
        <v>0.31969999999999998</v>
      </c>
      <c r="F1283" s="50">
        <f t="shared" ref="F1283:F1284" si="323">H1283</f>
        <v>22.9</v>
      </c>
      <c r="G1283" s="50">
        <f>ROUND(F1283*E1283,2)</f>
        <v>7.32</v>
      </c>
      <c r="H1283" s="60">
        <f>VLOOKUP(A1283,'[1]SINAPI ES'!$A$7:$D$12674,4,0)</f>
        <v>22.9</v>
      </c>
    </row>
    <row r="1284" spans="1:8" ht="21" customHeight="1">
      <c r="A1284" s="47">
        <v>88267</v>
      </c>
      <c r="B1284" s="48" t="s">
        <v>2072</v>
      </c>
      <c r="C1284" s="47" t="s">
        <v>12</v>
      </c>
      <c r="D1284" s="47" t="s">
        <v>1854</v>
      </c>
      <c r="E1284" s="49">
        <v>0.31969999999999998</v>
      </c>
      <c r="F1284" s="50">
        <f t="shared" si="323"/>
        <v>26.54</v>
      </c>
      <c r="G1284" s="50">
        <f t="shared" ref="G1284" si="324">ROUND(F1284*E1284,2)</f>
        <v>8.48</v>
      </c>
      <c r="H1284" s="60">
        <f>VLOOKUP(A1284,'[1]SINAPI ES'!$A$7:$D$12674,4,0)</f>
        <v>26.54</v>
      </c>
    </row>
    <row r="1285" spans="1:8" ht="18" customHeight="1">
      <c r="A1285" s="51"/>
      <c r="B1285" s="51"/>
      <c r="C1285" s="51"/>
      <c r="D1285" s="51"/>
      <c r="E1285" s="103" t="s">
        <v>1858</v>
      </c>
      <c r="F1285" s="103"/>
      <c r="G1285" s="52">
        <f>SUM(G1283:G1284)</f>
        <v>15.8</v>
      </c>
      <c r="H1285" s="60" t="e">
        <f>VLOOKUP(A1285,'[1]SINAPI ES'!$A$7:$D$12674,4,0)</f>
        <v>#N/A</v>
      </c>
    </row>
    <row r="1286" spans="1:8" ht="15" customHeight="1">
      <c r="A1286" s="51"/>
      <c r="B1286" s="51"/>
      <c r="C1286" s="51"/>
      <c r="D1286" s="51"/>
      <c r="E1286" s="104" t="s">
        <v>1861</v>
      </c>
      <c r="F1286" s="104"/>
      <c r="G1286" s="53">
        <f>G1285+G1281</f>
        <v>119.99000000000001</v>
      </c>
      <c r="H1286" s="60" t="e">
        <f>VLOOKUP(A1286,'[1]SINAPI ES'!$A$7:$D$12674,4,0)</f>
        <v>#N/A</v>
      </c>
    </row>
    <row r="1287" spans="1:8" ht="9.9499999999999993" customHeight="1">
      <c r="A1287" s="51"/>
      <c r="B1287" s="51"/>
      <c r="C1287" s="105"/>
      <c r="D1287" s="105"/>
      <c r="E1287" s="51"/>
      <c r="F1287" s="51"/>
      <c r="G1287" s="51"/>
      <c r="H1287" s="60" t="e">
        <f>VLOOKUP(A1287,'[1]SINAPI ES'!$A$7:$D$12674,4,0)</f>
        <v>#N/A</v>
      </c>
    </row>
    <row r="1288" spans="1:8" ht="20.100000000000001" customHeight="1">
      <c r="A1288" s="116" t="s">
        <v>2111</v>
      </c>
      <c r="B1288" s="116"/>
      <c r="C1288" s="116"/>
      <c r="D1288" s="116"/>
      <c r="E1288" s="116"/>
      <c r="F1288" s="116"/>
      <c r="G1288" s="116"/>
      <c r="H1288" s="60" t="e">
        <f>VLOOKUP(A1288,'[1]SINAPI ES'!$A$7:$D$12674,4,0)</f>
        <v>#N/A</v>
      </c>
    </row>
    <row r="1289" spans="1:8" ht="15" customHeight="1">
      <c r="A1289" s="102" t="s">
        <v>1838</v>
      </c>
      <c r="B1289" s="102"/>
      <c r="C1289" s="46" t="s">
        <v>1839</v>
      </c>
      <c r="D1289" s="46" t="s">
        <v>1840</v>
      </c>
      <c r="E1289" s="46" t="s">
        <v>1841</v>
      </c>
      <c r="F1289" s="46" t="s">
        <v>1842</v>
      </c>
      <c r="G1289" s="46" t="s">
        <v>1843</v>
      </c>
      <c r="H1289" s="60" t="e">
        <f>VLOOKUP(A1289,'[1]SINAPI ES'!$A$7:$D$12674,4,0)</f>
        <v>#N/A</v>
      </c>
    </row>
    <row r="1290" spans="1:8" ht="21" customHeight="1">
      <c r="A1290" s="47">
        <v>299</v>
      </c>
      <c r="B1290" s="48" t="s">
        <v>2107</v>
      </c>
      <c r="C1290" s="47" t="s">
        <v>12</v>
      </c>
      <c r="D1290" s="47" t="s">
        <v>24</v>
      </c>
      <c r="E1290" s="49">
        <v>2</v>
      </c>
      <c r="F1290" s="50">
        <f t="shared" ref="F1290:F1293" si="325">H1290</f>
        <v>3.87</v>
      </c>
      <c r="G1290" s="50">
        <f>ROUND(F1290*E1290,2)</f>
        <v>7.74</v>
      </c>
      <c r="H1290" s="60">
        <f>VLOOKUP(A1290,'[1]SINAPI ES'!$A$7:$D$12674,4,0)</f>
        <v>3.87</v>
      </c>
    </row>
    <row r="1291" spans="1:8" ht="21" customHeight="1">
      <c r="A1291" s="47">
        <v>298</v>
      </c>
      <c r="B1291" s="48" t="s">
        <v>2108</v>
      </c>
      <c r="C1291" s="47" t="s">
        <v>12</v>
      </c>
      <c r="D1291" s="47" t="s">
        <v>24</v>
      </c>
      <c r="E1291" s="49">
        <v>1</v>
      </c>
      <c r="F1291" s="50">
        <f t="shared" si="325"/>
        <v>2.97</v>
      </c>
      <c r="G1291" s="50">
        <f>ROUND(F1291*E1291,2)</f>
        <v>2.97</v>
      </c>
      <c r="H1291" s="60">
        <f>VLOOKUP(A1291,'[1]SINAPI ES'!$A$7:$D$12674,4,0)</f>
        <v>2.97</v>
      </c>
    </row>
    <row r="1292" spans="1:8" ht="21" customHeight="1">
      <c r="A1292" s="47">
        <v>20143</v>
      </c>
      <c r="B1292" s="48" t="s">
        <v>2109</v>
      </c>
      <c r="C1292" s="47" t="s">
        <v>12</v>
      </c>
      <c r="D1292" s="47" t="s">
        <v>24</v>
      </c>
      <c r="E1292" s="49">
        <v>1</v>
      </c>
      <c r="F1292" s="50">
        <f t="shared" si="325"/>
        <v>89.15</v>
      </c>
      <c r="G1292" s="50">
        <f>ROUND(F1292*E1292,2)</f>
        <v>89.15</v>
      </c>
      <c r="H1292" s="60">
        <f>VLOOKUP(A1292,'[1]SINAPI ES'!$A$7:$D$12674,4,0)</f>
        <v>89.15</v>
      </c>
    </row>
    <row r="1293" spans="1:8" ht="29.1" customHeight="1">
      <c r="A1293" s="47">
        <v>20078</v>
      </c>
      <c r="B1293" s="48" t="s">
        <v>2110</v>
      </c>
      <c r="C1293" s="47" t="s">
        <v>12</v>
      </c>
      <c r="D1293" s="47" t="s">
        <v>24</v>
      </c>
      <c r="E1293" s="49">
        <v>0.1525</v>
      </c>
      <c r="F1293" s="50">
        <f t="shared" si="325"/>
        <v>28.42</v>
      </c>
      <c r="G1293" s="50">
        <f t="shared" ref="G1293" si="326">ROUND(F1293*E1293,2)</f>
        <v>4.33</v>
      </c>
      <c r="H1293" s="60">
        <f>VLOOKUP(A1293,'[1]SINAPI ES'!$A$7:$D$12674,4,0)</f>
        <v>28.42</v>
      </c>
    </row>
    <row r="1294" spans="1:8" ht="15" customHeight="1">
      <c r="A1294" s="51"/>
      <c r="B1294" s="51"/>
      <c r="C1294" s="51"/>
      <c r="D1294" s="51"/>
      <c r="E1294" s="103" t="s">
        <v>1851</v>
      </c>
      <c r="F1294" s="103"/>
      <c r="G1294" s="52">
        <f>SUM(G1290:G1293)</f>
        <v>104.19000000000001</v>
      </c>
      <c r="H1294" s="60" t="e">
        <f>VLOOKUP(A1294,'[1]SINAPI ES'!$A$7:$D$12674,4,0)</f>
        <v>#N/A</v>
      </c>
    </row>
    <row r="1295" spans="1:8" ht="15" customHeight="1">
      <c r="A1295" s="102" t="s">
        <v>1852</v>
      </c>
      <c r="B1295" s="102"/>
      <c r="C1295" s="46" t="s">
        <v>1839</v>
      </c>
      <c r="D1295" s="46" t="s">
        <v>1840</v>
      </c>
      <c r="E1295" s="46" t="s">
        <v>1841</v>
      </c>
      <c r="F1295" s="46" t="s">
        <v>1842</v>
      </c>
      <c r="G1295" s="46" t="s">
        <v>1843</v>
      </c>
      <c r="H1295" s="60" t="e">
        <f>VLOOKUP(A1295,'[1]SINAPI ES'!$A$7:$D$12674,4,0)</f>
        <v>#N/A</v>
      </c>
    </row>
    <row r="1296" spans="1:8" ht="21" customHeight="1">
      <c r="A1296" s="47">
        <v>88248</v>
      </c>
      <c r="B1296" s="48" t="s">
        <v>2071</v>
      </c>
      <c r="C1296" s="47" t="s">
        <v>12</v>
      </c>
      <c r="D1296" s="47" t="s">
        <v>1854</v>
      </c>
      <c r="E1296" s="49">
        <v>0.31969999999999998</v>
      </c>
      <c r="F1296" s="50">
        <f t="shared" ref="F1296:F1297" si="327">H1296</f>
        <v>22.9</v>
      </c>
      <c r="G1296" s="50">
        <f>ROUND(F1296*E1296,2)</f>
        <v>7.32</v>
      </c>
      <c r="H1296" s="60">
        <f>VLOOKUP(A1296,'[1]SINAPI ES'!$A$7:$D$12674,4,0)</f>
        <v>22.9</v>
      </c>
    </row>
    <row r="1297" spans="1:8" ht="21" customHeight="1">
      <c r="A1297" s="47">
        <v>88267</v>
      </c>
      <c r="B1297" s="48" t="s">
        <v>2072</v>
      </c>
      <c r="C1297" s="47" t="s">
        <v>12</v>
      </c>
      <c r="D1297" s="47" t="s">
        <v>1854</v>
      </c>
      <c r="E1297" s="49">
        <v>0.31969999999999998</v>
      </c>
      <c r="F1297" s="50">
        <f t="shared" si="327"/>
        <v>26.54</v>
      </c>
      <c r="G1297" s="50">
        <f t="shared" ref="G1297" si="328">ROUND(F1297*E1297,2)</f>
        <v>8.48</v>
      </c>
      <c r="H1297" s="60">
        <f>VLOOKUP(A1297,'[1]SINAPI ES'!$A$7:$D$12674,4,0)</f>
        <v>26.54</v>
      </c>
    </row>
    <row r="1298" spans="1:8" ht="18" customHeight="1">
      <c r="A1298" s="51"/>
      <c r="B1298" s="51"/>
      <c r="C1298" s="51"/>
      <c r="D1298" s="51"/>
      <c r="E1298" s="103" t="s">
        <v>1858</v>
      </c>
      <c r="F1298" s="103"/>
      <c r="G1298" s="52">
        <f>SUM(G1296:G1297)</f>
        <v>15.8</v>
      </c>
      <c r="H1298" s="60" t="e">
        <f>VLOOKUP(A1298,'[1]SINAPI ES'!$A$7:$D$12674,4,0)</f>
        <v>#N/A</v>
      </c>
    </row>
    <row r="1299" spans="1:8" ht="15" customHeight="1">
      <c r="A1299" s="51"/>
      <c r="B1299" s="51"/>
      <c r="C1299" s="51"/>
      <c r="D1299" s="51"/>
      <c r="E1299" s="104" t="s">
        <v>1861</v>
      </c>
      <c r="F1299" s="104"/>
      <c r="G1299" s="53">
        <f>G1298+G1294</f>
        <v>119.99000000000001</v>
      </c>
      <c r="H1299" s="60" t="e">
        <f>VLOOKUP(A1299,'[1]SINAPI ES'!$A$7:$D$12674,4,0)</f>
        <v>#N/A</v>
      </c>
    </row>
    <row r="1300" spans="1:8" ht="9.9499999999999993" customHeight="1">
      <c r="A1300" s="51"/>
      <c r="B1300" s="51"/>
      <c r="C1300" s="105"/>
      <c r="D1300" s="105"/>
      <c r="E1300" s="51"/>
      <c r="F1300" s="51"/>
      <c r="G1300" s="51"/>
      <c r="H1300" s="60" t="e">
        <f>VLOOKUP(A1300,'[1]SINAPI ES'!$A$7:$D$12674,4,0)</f>
        <v>#N/A</v>
      </c>
    </row>
    <row r="1301" spans="1:8" ht="20.100000000000001" customHeight="1">
      <c r="A1301" s="116" t="s">
        <v>2112</v>
      </c>
      <c r="B1301" s="116"/>
      <c r="C1301" s="116"/>
      <c r="D1301" s="116"/>
      <c r="E1301" s="116"/>
      <c r="F1301" s="116"/>
      <c r="G1301" s="116"/>
      <c r="H1301" s="60" t="e">
        <f>VLOOKUP(A1301,'[1]SINAPI ES'!$A$7:$D$12674,4,0)</f>
        <v>#N/A</v>
      </c>
    </row>
    <row r="1302" spans="1:8" ht="15" customHeight="1">
      <c r="A1302" s="102" t="s">
        <v>1838</v>
      </c>
      <c r="B1302" s="102"/>
      <c r="C1302" s="46" t="s">
        <v>1839</v>
      </c>
      <c r="D1302" s="46" t="s">
        <v>1840</v>
      </c>
      <c r="E1302" s="46" t="s">
        <v>1841</v>
      </c>
      <c r="F1302" s="46" t="s">
        <v>1842</v>
      </c>
      <c r="G1302" s="46" t="s">
        <v>1843</v>
      </c>
      <c r="H1302" s="60" t="e">
        <f>VLOOKUP(A1302,'[1]SINAPI ES'!$A$7:$D$12674,4,0)</f>
        <v>#N/A</v>
      </c>
    </row>
    <row r="1303" spans="1:8" ht="21" customHeight="1">
      <c r="A1303" s="47">
        <v>306</v>
      </c>
      <c r="B1303" s="48" t="s">
        <v>2113</v>
      </c>
      <c r="C1303" s="47" t="s">
        <v>12</v>
      </c>
      <c r="D1303" s="47" t="s">
        <v>24</v>
      </c>
      <c r="E1303" s="49">
        <v>2</v>
      </c>
      <c r="F1303" s="50">
        <f t="shared" ref="F1303:F1305" si="329">H1303</f>
        <v>17.440000000000001</v>
      </c>
      <c r="G1303" s="50">
        <f>ROUND(F1303*E1303,2)</f>
        <v>34.880000000000003</v>
      </c>
      <c r="H1303" s="60">
        <f>VLOOKUP(A1303,'[1]SINAPI ES'!$A$7:$D$12674,4,0)</f>
        <v>17.440000000000001</v>
      </c>
    </row>
    <row r="1304" spans="1:8" ht="21" customHeight="1">
      <c r="A1304" s="47">
        <v>42686</v>
      </c>
      <c r="B1304" s="48" t="s">
        <v>2114</v>
      </c>
      <c r="C1304" s="47" t="s">
        <v>12</v>
      </c>
      <c r="D1304" s="47" t="s">
        <v>24</v>
      </c>
      <c r="E1304" s="49">
        <v>1</v>
      </c>
      <c r="F1304" s="50">
        <f t="shared" si="329"/>
        <v>92.46</v>
      </c>
      <c r="G1304" s="50">
        <f>ROUND(F1304*E1304,2)</f>
        <v>92.46</v>
      </c>
      <c r="H1304" s="60">
        <f>VLOOKUP(A1304,'[1]SINAPI ES'!$A$7:$D$12674,4,0)</f>
        <v>92.46</v>
      </c>
    </row>
    <row r="1305" spans="1:8" ht="29.1" customHeight="1">
      <c r="A1305" s="47">
        <v>20078</v>
      </c>
      <c r="B1305" s="48" t="s">
        <v>2110</v>
      </c>
      <c r="C1305" s="47" t="s">
        <v>12</v>
      </c>
      <c r="D1305" s="47" t="s">
        <v>24</v>
      </c>
      <c r="E1305" s="49">
        <v>0.05</v>
      </c>
      <c r="F1305" s="50">
        <f t="shared" si="329"/>
        <v>28.42</v>
      </c>
      <c r="G1305" s="50">
        <f>ROUND(F1305*E1305,2)</f>
        <v>1.42</v>
      </c>
      <c r="H1305" s="60">
        <f>VLOOKUP(A1305,'[1]SINAPI ES'!$A$7:$D$12674,4,0)</f>
        <v>28.42</v>
      </c>
    </row>
    <row r="1306" spans="1:8" ht="15" customHeight="1">
      <c r="A1306" s="51"/>
      <c r="B1306" s="51"/>
      <c r="C1306" s="51"/>
      <c r="D1306" s="51"/>
      <c r="E1306" s="103" t="s">
        <v>1851</v>
      </c>
      <c r="F1306" s="103"/>
      <c r="G1306" s="52">
        <f>SUM(G1303:G1305)</f>
        <v>128.76</v>
      </c>
      <c r="H1306" s="60" t="e">
        <f>VLOOKUP(A1306,'[1]SINAPI ES'!$A$7:$D$12674,4,0)</f>
        <v>#N/A</v>
      </c>
    </row>
    <row r="1307" spans="1:8" ht="15" customHeight="1">
      <c r="A1307" s="102" t="s">
        <v>1852</v>
      </c>
      <c r="B1307" s="102"/>
      <c r="C1307" s="46" t="s">
        <v>1839</v>
      </c>
      <c r="D1307" s="46" t="s">
        <v>1840</v>
      </c>
      <c r="E1307" s="46" t="s">
        <v>1841</v>
      </c>
      <c r="F1307" s="46" t="s">
        <v>1842</v>
      </c>
      <c r="G1307" s="46" t="s">
        <v>1843</v>
      </c>
      <c r="H1307" s="60" t="e">
        <f>VLOOKUP(A1307,'[1]SINAPI ES'!$A$7:$D$12674,4,0)</f>
        <v>#N/A</v>
      </c>
    </row>
    <row r="1308" spans="1:8" ht="21" customHeight="1">
      <c r="A1308" s="47">
        <v>88248</v>
      </c>
      <c r="B1308" s="48" t="s">
        <v>2071</v>
      </c>
      <c r="C1308" s="47" t="s">
        <v>12</v>
      </c>
      <c r="D1308" s="47" t="s">
        <v>1854</v>
      </c>
      <c r="E1308" s="49">
        <v>6.0699999999999997E-2</v>
      </c>
      <c r="F1308" s="50">
        <f t="shared" ref="F1308:F1309" si="330">H1308</f>
        <v>22.9</v>
      </c>
      <c r="G1308" s="50">
        <f>ROUND(F1308*E1308,2)</f>
        <v>1.39</v>
      </c>
      <c r="H1308" s="60">
        <f>VLOOKUP(A1308,'[1]SINAPI ES'!$A$7:$D$12674,4,0)</f>
        <v>22.9</v>
      </c>
    </row>
    <row r="1309" spans="1:8" ht="21" customHeight="1">
      <c r="A1309" s="47">
        <v>88267</v>
      </c>
      <c r="B1309" s="48" t="s">
        <v>2072</v>
      </c>
      <c r="C1309" s="47" t="s">
        <v>12</v>
      </c>
      <c r="D1309" s="47" t="s">
        <v>1854</v>
      </c>
      <c r="E1309" s="49">
        <v>6.0699999999999997E-2</v>
      </c>
      <c r="F1309" s="50">
        <f t="shared" si="330"/>
        <v>26.54</v>
      </c>
      <c r="G1309" s="50">
        <f t="shared" ref="G1309" si="331">ROUND(F1309*E1309,2)</f>
        <v>1.61</v>
      </c>
      <c r="H1309" s="60">
        <f>VLOOKUP(A1309,'[1]SINAPI ES'!$A$7:$D$12674,4,0)</f>
        <v>26.54</v>
      </c>
    </row>
    <row r="1310" spans="1:8" ht="18" customHeight="1">
      <c r="A1310" s="51"/>
      <c r="B1310" s="51"/>
      <c r="C1310" s="51"/>
      <c r="D1310" s="51"/>
      <c r="E1310" s="103" t="s">
        <v>1858</v>
      </c>
      <c r="F1310" s="103"/>
      <c r="G1310" s="52">
        <f>SUM(G1308:G1309)</f>
        <v>3</v>
      </c>
      <c r="H1310" s="60" t="e">
        <f>VLOOKUP(A1310,'[1]SINAPI ES'!$A$7:$D$12674,4,0)</f>
        <v>#N/A</v>
      </c>
    </row>
    <row r="1311" spans="1:8" ht="15" customHeight="1">
      <c r="A1311" s="51"/>
      <c r="B1311" s="51"/>
      <c r="C1311" s="51"/>
      <c r="D1311" s="51"/>
      <c r="E1311" s="104" t="s">
        <v>1861</v>
      </c>
      <c r="F1311" s="104"/>
      <c r="G1311" s="53">
        <f>G1310+G1306</f>
        <v>131.76</v>
      </c>
      <c r="H1311" s="60" t="e">
        <f>VLOOKUP(A1311,'[1]SINAPI ES'!$A$7:$D$12674,4,0)</f>
        <v>#N/A</v>
      </c>
    </row>
    <row r="1312" spans="1:8" ht="9.9499999999999993" customHeight="1">
      <c r="A1312" s="51"/>
      <c r="B1312" s="51"/>
      <c r="C1312" s="105"/>
      <c r="D1312" s="105"/>
      <c r="E1312" s="51"/>
      <c r="F1312" s="51"/>
      <c r="G1312" s="51"/>
      <c r="H1312" s="60" t="e">
        <f>VLOOKUP(A1312,'[1]SINAPI ES'!$A$7:$D$12674,4,0)</f>
        <v>#N/A</v>
      </c>
    </row>
    <row r="1313" spans="1:8" ht="20.100000000000001" customHeight="1">
      <c r="A1313" s="116" t="s">
        <v>2115</v>
      </c>
      <c r="B1313" s="116"/>
      <c r="C1313" s="116"/>
      <c r="D1313" s="116"/>
      <c r="E1313" s="116"/>
      <c r="F1313" s="116"/>
      <c r="G1313" s="116"/>
      <c r="H1313" s="60" t="e">
        <f>VLOOKUP(A1313,'[1]SINAPI ES'!$A$7:$D$12674,4,0)</f>
        <v>#N/A</v>
      </c>
    </row>
    <row r="1314" spans="1:8" ht="15" customHeight="1">
      <c r="A1314" s="102" t="s">
        <v>1838</v>
      </c>
      <c r="B1314" s="102"/>
      <c r="C1314" s="46" t="s">
        <v>1839</v>
      </c>
      <c r="D1314" s="46" t="s">
        <v>1840</v>
      </c>
      <c r="E1314" s="46" t="s">
        <v>1841</v>
      </c>
      <c r="F1314" s="46" t="s">
        <v>1842</v>
      </c>
      <c r="G1314" s="46" t="s">
        <v>1843</v>
      </c>
      <c r="H1314" s="60" t="e">
        <f>VLOOKUP(A1314,'[1]SINAPI ES'!$A$7:$D$12674,4,0)</f>
        <v>#N/A</v>
      </c>
    </row>
    <row r="1315" spans="1:8" ht="21" customHeight="1">
      <c r="A1315" s="47">
        <v>297</v>
      </c>
      <c r="B1315" s="48" t="s">
        <v>2116</v>
      </c>
      <c r="C1315" s="47" t="s">
        <v>12</v>
      </c>
      <c r="D1315" s="47" t="s">
        <v>24</v>
      </c>
      <c r="E1315" s="49">
        <v>2</v>
      </c>
      <c r="F1315" s="50">
        <f t="shared" ref="F1315:F1317" si="332">H1315</f>
        <v>2.74</v>
      </c>
      <c r="G1315" s="50">
        <f>ROUND(F1315*E1315,2)</f>
        <v>5.48</v>
      </c>
      <c r="H1315" s="60">
        <f>VLOOKUP(A1315,'[1]SINAPI ES'!$A$7:$D$12674,4,0)</f>
        <v>2.74</v>
      </c>
    </row>
    <row r="1316" spans="1:8" ht="21" customHeight="1">
      <c r="A1316" s="47">
        <v>1969</v>
      </c>
      <c r="B1316" s="48" t="s">
        <v>2117</v>
      </c>
      <c r="C1316" s="47" t="s">
        <v>12</v>
      </c>
      <c r="D1316" s="47" t="s">
        <v>24</v>
      </c>
      <c r="E1316" s="49">
        <v>1</v>
      </c>
      <c r="F1316" s="50">
        <f t="shared" si="332"/>
        <v>57.28</v>
      </c>
      <c r="G1316" s="50">
        <f t="shared" ref="G1316:G1317" si="333">ROUND(F1316*E1316,2)</f>
        <v>57.28</v>
      </c>
      <c r="H1316" s="60">
        <f>VLOOKUP(A1316,'[1]SINAPI ES'!$A$7:$D$12674,4,0)</f>
        <v>57.28</v>
      </c>
    </row>
    <row r="1317" spans="1:8" ht="29.1" customHeight="1">
      <c r="A1317" s="47">
        <v>20078</v>
      </c>
      <c r="B1317" s="48" t="s">
        <v>2110</v>
      </c>
      <c r="C1317" s="47" t="s">
        <v>12</v>
      </c>
      <c r="D1317" s="47" t="s">
        <v>24</v>
      </c>
      <c r="E1317" s="49">
        <v>7.4999999999999997E-2</v>
      </c>
      <c r="F1317" s="50">
        <f t="shared" si="332"/>
        <v>28.42</v>
      </c>
      <c r="G1317" s="50">
        <f t="shared" si="333"/>
        <v>2.13</v>
      </c>
      <c r="H1317" s="60">
        <f>VLOOKUP(A1317,'[1]SINAPI ES'!$A$7:$D$12674,4,0)</f>
        <v>28.42</v>
      </c>
    </row>
    <row r="1318" spans="1:8" ht="15" customHeight="1">
      <c r="A1318" s="51"/>
      <c r="B1318" s="51"/>
      <c r="C1318" s="51"/>
      <c r="D1318" s="51"/>
      <c r="E1318" s="103" t="s">
        <v>1851</v>
      </c>
      <c r="F1318" s="103"/>
      <c r="G1318" s="52">
        <f>SUM(G1315:G1317)</f>
        <v>64.89</v>
      </c>
      <c r="H1318" s="60" t="e">
        <f>VLOOKUP(A1318,'[1]SINAPI ES'!$A$7:$D$12674,4,0)</f>
        <v>#N/A</v>
      </c>
    </row>
    <row r="1319" spans="1:8" ht="15" customHeight="1">
      <c r="A1319" s="102" t="s">
        <v>1852</v>
      </c>
      <c r="B1319" s="102"/>
      <c r="C1319" s="46" t="s">
        <v>1839</v>
      </c>
      <c r="D1319" s="46" t="s">
        <v>1840</v>
      </c>
      <c r="E1319" s="46" t="s">
        <v>1841</v>
      </c>
      <c r="F1319" s="46" t="s">
        <v>1842</v>
      </c>
      <c r="G1319" s="46" t="s">
        <v>1843</v>
      </c>
      <c r="H1319" s="60" t="e">
        <f>VLOOKUP(A1319,'[1]SINAPI ES'!$A$7:$D$12674,4,0)</f>
        <v>#N/A</v>
      </c>
    </row>
    <row r="1320" spans="1:8" ht="21" customHeight="1">
      <c r="A1320" s="47">
        <v>88248</v>
      </c>
      <c r="B1320" s="48" t="s">
        <v>2071</v>
      </c>
      <c r="C1320" s="47" t="s">
        <v>12</v>
      </c>
      <c r="D1320" s="47" t="s">
        <v>1854</v>
      </c>
      <c r="E1320" s="49">
        <v>0.12570000000000001</v>
      </c>
      <c r="F1320" s="50">
        <f t="shared" ref="F1320:F1321" si="334">H1320</f>
        <v>22.9</v>
      </c>
      <c r="G1320" s="50">
        <f>ROUND(F1320*E1320,2)</f>
        <v>2.88</v>
      </c>
      <c r="H1320" s="60">
        <f>VLOOKUP(A1320,'[1]SINAPI ES'!$A$7:$D$12674,4,0)</f>
        <v>22.9</v>
      </c>
    </row>
    <row r="1321" spans="1:8" ht="21" customHeight="1">
      <c r="A1321" s="47">
        <v>88267</v>
      </c>
      <c r="B1321" s="48" t="s">
        <v>2072</v>
      </c>
      <c r="C1321" s="47" t="s">
        <v>12</v>
      </c>
      <c r="D1321" s="47" t="s">
        <v>1854</v>
      </c>
      <c r="E1321" s="49">
        <v>0.12570000000000001</v>
      </c>
      <c r="F1321" s="50">
        <f t="shared" si="334"/>
        <v>26.54</v>
      </c>
      <c r="G1321" s="50">
        <f t="shared" ref="G1321" si="335">ROUND(F1321*E1321,2)</f>
        <v>3.34</v>
      </c>
      <c r="H1321" s="60">
        <f>VLOOKUP(A1321,'[1]SINAPI ES'!$A$7:$D$12674,4,0)</f>
        <v>26.54</v>
      </c>
    </row>
    <row r="1322" spans="1:8" ht="18" customHeight="1">
      <c r="A1322" s="51"/>
      <c r="B1322" s="51"/>
      <c r="C1322" s="51"/>
      <c r="D1322" s="51"/>
      <c r="E1322" s="103" t="s">
        <v>1858</v>
      </c>
      <c r="F1322" s="103"/>
      <c r="G1322" s="52">
        <f>SUM(G1320:G1321)</f>
        <v>6.22</v>
      </c>
      <c r="H1322" s="60" t="e">
        <f>VLOOKUP(A1322,'[1]SINAPI ES'!$A$7:$D$12674,4,0)</f>
        <v>#N/A</v>
      </c>
    </row>
    <row r="1323" spans="1:8" ht="15" customHeight="1">
      <c r="A1323" s="51"/>
      <c r="B1323" s="51"/>
      <c r="C1323" s="51"/>
      <c r="D1323" s="51"/>
      <c r="E1323" s="104" t="s">
        <v>1861</v>
      </c>
      <c r="F1323" s="104"/>
      <c r="G1323" s="53">
        <f>G1322+G1318</f>
        <v>71.11</v>
      </c>
      <c r="H1323" s="60" t="e">
        <f>VLOOKUP(A1323,'[1]SINAPI ES'!$A$7:$D$12674,4,0)</f>
        <v>#N/A</v>
      </c>
    </row>
    <row r="1324" spans="1:8" ht="9.9499999999999993" customHeight="1">
      <c r="A1324" s="51"/>
      <c r="B1324" s="51"/>
      <c r="C1324" s="105"/>
      <c r="D1324" s="105"/>
      <c r="E1324" s="51"/>
      <c r="F1324" s="51"/>
      <c r="G1324" s="51"/>
      <c r="H1324" s="60" t="e">
        <f>VLOOKUP(A1324,'[1]SINAPI ES'!$A$7:$D$12674,4,0)</f>
        <v>#N/A</v>
      </c>
    </row>
    <row r="1325" spans="1:8" ht="20.100000000000001" customHeight="1">
      <c r="A1325" s="116" t="s">
        <v>2118</v>
      </c>
      <c r="B1325" s="116"/>
      <c r="C1325" s="116"/>
      <c r="D1325" s="116"/>
      <c r="E1325" s="116"/>
      <c r="F1325" s="116"/>
      <c r="G1325" s="116"/>
      <c r="H1325" s="60" t="e">
        <f>VLOOKUP(A1325,'[1]SINAPI ES'!$A$7:$D$12674,4,0)</f>
        <v>#N/A</v>
      </c>
    </row>
    <row r="1326" spans="1:8" ht="15" customHeight="1">
      <c r="A1326" s="102" t="s">
        <v>1838</v>
      </c>
      <c r="B1326" s="102"/>
      <c r="C1326" s="46" t="s">
        <v>1839</v>
      </c>
      <c r="D1326" s="46" t="s">
        <v>1840</v>
      </c>
      <c r="E1326" s="46" t="s">
        <v>1841</v>
      </c>
      <c r="F1326" s="46" t="s">
        <v>1842</v>
      </c>
      <c r="G1326" s="46" t="s">
        <v>1843</v>
      </c>
      <c r="H1326" s="60" t="e">
        <f>VLOOKUP(A1326,'[1]SINAPI ES'!$A$7:$D$12674,4,0)</f>
        <v>#N/A</v>
      </c>
    </row>
    <row r="1327" spans="1:8" ht="21" customHeight="1">
      <c r="A1327" s="47">
        <v>20085</v>
      </c>
      <c r="B1327" s="48" t="s">
        <v>2119</v>
      </c>
      <c r="C1327" s="47" t="s">
        <v>12</v>
      </c>
      <c r="D1327" s="47" t="s">
        <v>24</v>
      </c>
      <c r="E1327" s="49">
        <v>3</v>
      </c>
      <c r="F1327" s="50">
        <f t="shared" ref="F1327:F1329" si="336">H1327</f>
        <v>2.4500000000000002</v>
      </c>
      <c r="G1327" s="50">
        <f>ROUND(F1327*E1327,2)</f>
        <v>7.35</v>
      </c>
      <c r="H1327" s="60">
        <f>VLOOKUP(A1327,'[1]SINAPI ES'!$A$7:$D$12674,4,0)</f>
        <v>2.4500000000000002</v>
      </c>
    </row>
    <row r="1328" spans="1:8" ht="21" customHeight="1">
      <c r="A1328" s="47">
        <v>20141</v>
      </c>
      <c r="B1328" s="48" t="s">
        <v>2120</v>
      </c>
      <c r="C1328" s="47" t="s">
        <v>12</v>
      </c>
      <c r="D1328" s="47" t="s">
        <v>24</v>
      </c>
      <c r="E1328" s="49">
        <v>1</v>
      </c>
      <c r="F1328" s="50">
        <f t="shared" si="336"/>
        <v>27.01</v>
      </c>
      <c r="G1328" s="50">
        <f t="shared" ref="G1328:G1329" si="337">ROUND(F1328*E1328,2)</f>
        <v>27.01</v>
      </c>
      <c r="H1328" s="60">
        <f>VLOOKUP(A1328,'[1]SINAPI ES'!$A$7:$D$12674,4,0)</f>
        <v>27.01</v>
      </c>
    </row>
    <row r="1329" spans="1:8" ht="29.1" customHeight="1">
      <c r="A1329" s="47">
        <v>20078</v>
      </c>
      <c r="B1329" s="48" t="s">
        <v>2110</v>
      </c>
      <c r="C1329" s="47" t="s">
        <v>12</v>
      </c>
      <c r="D1329" s="47" t="s">
        <v>24</v>
      </c>
      <c r="E1329" s="49">
        <v>7.4999999999999997E-2</v>
      </c>
      <c r="F1329" s="50">
        <f t="shared" si="336"/>
        <v>28.42</v>
      </c>
      <c r="G1329" s="50">
        <f t="shared" si="337"/>
        <v>2.13</v>
      </c>
      <c r="H1329" s="60">
        <f>VLOOKUP(A1329,'[1]SINAPI ES'!$A$7:$D$12674,4,0)</f>
        <v>28.42</v>
      </c>
    </row>
    <row r="1330" spans="1:8" ht="15" customHeight="1">
      <c r="A1330" s="51"/>
      <c r="B1330" s="51"/>
      <c r="C1330" s="51"/>
      <c r="D1330" s="51"/>
      <c r="E1330" s="103" t="s">
        <v>1851</v>
      </c>
      <c r="F1330" s="103"/>
      <c r="G1330" s="52">
        <f>SUM(G1327:G1329)</f>
        <v>36.49</v>
      </c>
      <c r="H1330" s="60" t="e">
        <f>VLOOKUP(A1330,'[1]SINAPI ES'!$A$7:$D$12674,4,0)</f>
        <v>#N/A</v>
      </c>
    </row>
    <row r="1331" spans="1:8" ht="15" customHeight="1">
      <c r="A1331" s="102" t="s">
        <v>1852</v>
      </c>
      <c r="B1331" s="102"/>
      <c r="C1331" s="46" t="s">
        <v>1839</v>
      </c>
      <c r="D1331" s="46" t="s">
        <v>1840</v>
      </c>
      <c r="E1331" s="46" t="s">
        <v>1841</v>
      </c>
      <c r="F1331" s="46" t="s">
        <v>1842</v>
      </c>
      <c r="G1331" s="46" t="s">
        <v>1843</v>
      </c>
      <c r="H1331" s="60" t="e">
        <f>VLOOKUP(A1331,'[1]SINAPI ES'!$A$7:$D$12674,4,0)</f>
        <v>#N/A</v>
      </c>
    </row>
    <row r="1332" spans="1:8" ht="21" customHeight="1">
      <c r="A1332" s="47">
        <v>88248</v>
      </c>
      <c r="B1332" s="48" t="s">
        <v>2071</v>
      </c>
      <c r="C1332" s="47" t="s">
        <v>12</v>
      </c>
      <c r="D1332" s="47" t="s">
        <v>1854</v>
      </c>
      <c r="E1332" s="49">
        <v>8.09E-2</v>
      </c>
      <c r="F1332" s="50">
        <f t="shared" ref="F1332:F1333" si="338">H1332</f>
        <v>22.9</v>
      </c>
      <c r="G1332" s="50">
        <f>ROUND(F1332*E1332,2)</f>
        <v>1.85</v>
      </c>
      <c r="H1332" s="60">
        <f>VLOOKUP(A1332,'[1]SINAPI ES'!$A$7:$D$12674,4,0)</f>
        <v>22.9</v>
      </c>
    </row>
    <row r="1333" spans="1:8" ht="21" customHeight="1">
      <c r="A1333" s="47">
        <v>88267</v>
      </c>
      <c r="B1333" s="48" t="s">
        <v>2072</v>
      </c>
      <c r="C1333" s="47" t="s">
        <v>12</v>
      </c>
      <c r="D1333" s="47" t="s">
        <v>1854</v>
      </c>
      <c r="E1333" s="49">
        <v>8.09E-2</v>
      </c>
      <c r="F1333" s="50">
        <f t="shared" si="338"/>
        <v>26.54</v>
      </c>
      <c r="G1333" s="50">
        <f t="shared" ref="G1333" si="339">ROUND(F1333*E1333,2)</f>
        <v>2.15</v>
      </c>
      <c r="H1333" s="60">
        <f>VLOOKUP(A1333,'[1]SINAPI ES'!$A$7:$D$12674,4,0)</f>
        <v>26.54</v>
      </c>
    </row>
    <row r="1334" spans="1:8" ht="18" customHeight="1">
      <c r="A1334" s="51"/>
      <c r="B1334" s="51"/>
      <c r="C1334" s="51"/>
      <c r="D1334" s="51"/>
      <c r="E1334" s="103" t="s">
        <v>1858</v>
      </c>
      <c r="F1334" s="103"/>
      <c r="G1334" s="52">
        <f>SUM(G1332:G1333)</f>
        <v>4</v>
      </c>
      <c r="H1334" s="60" t="e">
        <f>VLOOKUP(A1334,'[1]SINAPI ES'!$A$7:$D$12674,4,0)</f>
        <v>#N/A</v>
      </c>
    </row>
    <row r="1335" spans="1:8" ht="15" customHeight="1">
      <c r="A1335" s="51"/>
      <c r="B1335" s="51"/>
      <c r="C1335" s="51"/>
      <c r="D1335" s="51"/>
      <c r="E1335" s="104" t="s">
        <v>1861</v>
      </c>
      <c r="F1335" s="104"/>
      <c r="G1335" s="53">
        <f>G1334+G1330</f>
        <v>40.49</v>
      </c>
      <c r="H1335" s="60" t="e">
        <f>VLOOKUP(A1335,'[1]SINAPI ES'!$A$7:$D$12674,4,0)</f>
        <v>#N/A</v>
      </c>
    </row>
    <row r="1336" spans="1:8" ht="9.9499999999999993" customHeight="1">
      <c r="A1336" s="51"/>
      <c r="B1336" s="51"/>
      <c r="C1336" s="105"/>
      <c r="D1336" s="105"/>
      <c r="E1336" s="51"/>
      <c r="F1336" s="51"/>
      <c r="G1336" s="51"/>
      <c r="H1336" s="60" t="e">
        <f>VLOOKUP(A1336,'[1]SINAPI ES'!$A$7:$D$12674,4,0)</f>
        <v>#N/A</v>
      </c>
    </row>
    <row r="1337" spans="1:8" ht="20.100000000000001" customHeight="1">
      <c r="A1337" s="116" t="s">
        <v>2121</v>
      </c>
      <c r="B1337" s="116"/>
      <c r="C1337" s="116"/>
      <c r="D1337" s="116"/>
      <c r="E1337" s="116"/>
      <c r="F1337" s="116"/>
      <c r="G1337" s="116"/>
      <c r="H1337" s="60" t="e">
        <f>VLOOKUP(A1337,'[1]SINAPI ES'!$A$7:$D$12674,4,0)</f>
        <v>#N/A</v>
      </c>
    </row>
    <row r="1338" spans="1:8" ht="15" customHeight="1">
      <c r="A1338" s="102" t="s">
        <v>1838</v>
      </c>
      <c r="B1338" s="102"/>
      <c r="C1338" s="46" t="s">
        <v>1839</v>
      </c>
      <c r="D1338" s="46" t="s">
        <v>1840</v>
      </c>
      <c r="E1338" s="46" t="s">
        <v>1841</v>
      </c>
      <c r="F1338" s="46" t="s">
        <v>1842</v>
      </c>
      <c r="G1338" s="46" t="s">
        <v>1843</v>
      </c>
      <c r="H1338" s="60" t="e">
        <f>VLOOKUP(A1338,'[1]SINAPI ES'!$A$7:$D$12674,4,0)</f>
        <v>#N/A</v>
      </c>
    </row>
    <row r="1339" spans="1:8" ht="21" customHeight="1">
      <c r="A1339" s="47">
        <v>20085</v>
      </c>
      <c r="B1339" s="48" t="s">
        <v>2119</v>
      </c>
      <c r="C1339" s="47" t="s">
        <v>12</v>
      </c>
      <c r="D1339" s="47" t="s">
        <v>24</v>
      </c>
      <c r="E1339" s="49">
        <v>3</v>
      </c>
      <c r="F1339" s="50">
        <f t="shared" ref="F1339:F1341" si="340">H1339</f>
        <v>2.4500000000000002</v>
      </c>
      <c r="G1339" s="50">
        <f>ROUND(F1339*E1339,2)</f>
        <v>7.35</v>
      </c>
      <c r="H1339" s="60">
        <f>VLOOKUP(A1339,'[1]SINAPI ES'!$A$7:$D$12674,4,0)</f>
        <v>2.4500000000000002</v>
      </c>
    </row>
    <row r="1340" spans="1:8" ht="21" customHeight="1">
      <c r="A1340" s="47">
        <v>20141</v>
      </c>
      <c r="B1340" s="48" t="s">
        <v>2120</v>
      </c>
      <c r="C1340" s="47" t="s">
        <v>12</v>
      </c>
      <c r="D1340" s="47" t="s">
        <v>24</v>
      </c>
      <c r="E1340" s="49">
        <v>1</v>
      </c>
      <c r="F1340" s="50">
        <f t="shared" si="340"/>
        <v>27.01</v>
      </c>
      <c r="G1340" s="50">
        <f t="shared" ref="G1340:G1341" si="341">ROUND(F1340*E1340,2)</f>
        <v>27.01</v>
      </c>
      <c r="H1340" s="60">
        <f>VLOOKUP(A1340,'[1]SINAPI ES'!$A$7:$D$12674,4,0)</f>
        <v>27.01</v>
      </c>
    </row>
    <row r="1341" spans="1:8" ht="29.1" customHeight="1">
      <c r="A1341" s="47">
        <v>20078</v>
      </c>
      <c r="B1341" s="48" t="s">
        <v>2110</v>
      </c>
      <c r="C1341" s="47" t="s">
        <v>12</v>
      </c>
      <c r="D1341" s="47" t="s">
        <v>24</v>
      </c>
      <c r="E1341" s="49">
        <v>7.4999999999999997E-2</v>
      </c>
      <c r="F1341" s="50">
        <f t="shared" si="340"/>
        <v>28.42</v>
      </c>
      <c r="G1341" s="50">
        <f t="shared" si="341"/>
        <v>2.13</v>
      </c>
      <c r="H1341" s="60">
        <f>VLOOKUP(A1341,'[1]SINAPI ES'!$A$7:$D$12674,4,0)</f>
        <v>28.42</v>
      </c>
    </row>
    <row r="1342" spans="1:8" ht="15" customHeight="1">
      <c r="A1342" s="51"/>
      <c r="B1342" s="51"/>
      <c r="C1342" s="51"/>
      <c r="D1342" s="51"/>
      <c r="E1342" s="103" t="s">
        <v>1851</v>
      </c>
      <c r="F1342" s="103"/>
      <c r="G1342" s="52">
        <f>SUM(G1339:G1341)</f>
        <v>36.49</v>
      </c>
      <c r="H1342" s="60" t="e">
        <f>VLOOKUP(A1342,'[1]SINAPI ES'!$A$7:$D$12674,4,0)</f>
        <v>#N/A</v>
      </c>
    </row>
    <row r="1343" spans="1:8" ht="15" customHeight="1">
      <c r="A1343" s="102" t="s">
        <v>1852</v>
      </c>
      <c r="B1343" s="102"/>
      <c r="C1343" s="46" t="s">
        <v>1839</v>
      </c>
      <c r="D1343" s="46" t="s">
        <v>1840</v>
      </c>
      <c r="E1343" s="46" t="s">
        <v>1841</v>
      </c>
      <c r="F1343" s="46" t="s">
        <v>1842</v>
      </c>
      <c r="G1343" s="46" t="s">
        <v>1843</v>
      </c>
      <c r="H1343" s="60" t="e">
        <f>VLOOKUP(A1343,'[1]SINAPI ES'!$A$7:$D$12674,4,0)</f>
        <v>#N/A</v>
      </c>
    </row>
    <row r="1344" spans="1:8" ht="21" customHeight="1">
      <c r="A1344" s="47">
        <v>88248</v>
      </c>
      <c r="B1344" s="48" t="s">
        <v>2071</v>
      </c>
      <c r="C1344" s="47" t="s">
        <v>12</v>
      </c>
      <c r="D1344" s="47" t="s">
        <v>1854</v>
      </c>
      <c r="E1344" s="49">
        <v>8.09E-2</v>
      </c>
      <c r="F1344" s="50">
        <f t="shared" ref="F1344:F1345" si="342">H1344</f>
        <v>22.9</v>
      </c>
      <c r="G1344" s="50">
        <f>ROUND(F1344*E1344,2)</f>
        <v>1.85</v>
      </c>
      <c r="H1344" s="60">
        <f>VLOOKUP(A1344,'[1]SINAPI ES'!$A$7:$D$12674,4,0)</f>
        <v>22.9</v>
      </c>
    </row>
    <row r="1345" spans="1:8" ht="21" customHeight="1">
      <c r="A1345" s="47">
        <v>88267</v>
      </c>
      <c r="B1345" s="48" t="s">
        <v>2072</v>
      </c>
      <c r="C1345" s="47" t="s">
        <v>12</v>
      </c>
      <c r="D1345" s="47" t="s">
        <v>1854</v>
      </c>
      <c r="E1345" s="49">
        <v>8.09E-2</v>
      </c>
      <c r="F1345" s="50">
        <f t="shared" si="342"/>
        <v>26.54</v>
      </c>
      <c r="G1345" s="50">
        <f t="shared" ref="G1345" si="343">ROUND(F1345*E1345,2)</f>
        <v>2.15</v>
      </c>
      <c r="H1345" s="60">
        <f>VLOOKUP(A1345,'[1]SINAPI ES'!$A$7:$D$12674,4,0)</f>
        <v>26.54</v>
      </c>
    </row>
    <row r="1346" spans="1:8" ht="18" customHeight="1">
      <c r="A1346" s="51"/>
      <c r="B1346" s="51"/>
      <c r="C1346" s="51"/>
      <c r="D1346" s="51"/>
      <c r="E1346" s="103" t="s">
        <v>1858</v>
      </c>
      <c r="F1346" s="103"/>
      <c r="G1346" s="52">
        <f>SUM(G1344:G1345)</f>
        <v>4</v>
      </c>
      <c r="H1346" s="60" t="e">
        <f>VLOOKUP(A1346,'[1]SINAPI ES'!$A$7:$D$12674,4,0)</f>
        <v>#N/A</v>
      </c>
    </row>
    <row r="1347" spans="1:8" ht="15" customHeight="1">
      <c r="A1347" s="51"/>
      <c r="B1347" s="51"/>
      <c r="C1347" s="51"/>
      <c r="D1347" s="51"/>
      <c r="E1347" s="104" t="s">
        <v>1861</v>
      </c>
      <c r="F1347" s="104"/>
      <c r="G1347" s="53">
        <f>G1346+G1342</f>
        <v>40.49</v>
      </c>
      <c r="H1347" s="60" t="e">
        <f>VLOOKUP(A1347,'[1]SINAPI ES'!$A$7:$D$12674,4,0)</f>
        <v>#N/A</v>
      </c>
    </row>
    <row r="1348" spans="1:8" ht="9.9499999999999993" customHeight="1">
      <c r="A1348" s="51"/>
      <c r="B1348" s="51"/>
      <c r="C1348" s="105"/>
      <c r="D1348" s="105"/>
      <c r="E1348" s="51"/>
      <c r="F1348" s="51"/>
      <c r="G1348" s="51"/>
      <c r="H1348" s="60" t="e">
        <f>VLOOKUP(A1348,'[1]SINAPI ES'!$A$7:$D$12674,4,0)</f>
        <v>#N/A</v>
      </c>
    </row>
    <row r="1349" spans="1:8" ht="20.100000000000001" customHeight="1">
      <c r="A1349" s="116" t="s">
        <v>2122</v>
      </c>
      <c r="B1349" s="116"/>
      <c r="C1349" s="116"/>
      <c r="D1349" s="116"/>
      <c r="E1349" s="116"/>
      <c r="F1349" s="116"/>
      <c r="G1349" s="116"/>
      <c r="H1349" s="60" t="e">
        <f>VLOOKUP(A1349,'[1]SINAPI ES'!$A$7:$D$12674,4,0)</f>
        <v>#N/A</v>
      </c>
    </row>
    <row r="1350" spans="1:8" ht="15" customHeight="1">
      <c r="A1350" s="102" t="s">
        <v>1838</v>
      </c>
      <c r="B1350" s="102"/>
      <c r="C1350" s="46" t="s">
        <v>1839</v>
      </c>
      <c r="D1350" s="46" t="s">
        <v>1840</v>
      </c>
      <c r="E1350" s="46" t="s">
        <v>1841</v>
      </c>
      <c r="F1350" s="46" t="s">
        <v>1842</v>
      </c>
      <c r="G1350" s="46" t="s">
        <v>1843</v>
      </c>
      <c r="H1350" s="60" t="e">
        <f>VLOOKUP(A1350,'[1]SINAPI ES'!$A$7:$D$12674,4,0)</f>
        <v>#N/A</v>
      </c>
    </row>
    <row r="1351" spans="1:8" ht="21" customHeight="1">
      <c r="A1351" s="47">
        <v>301</v>
      </c>
      <c r="B1351" s="48" t="s">
        <v>2123</v>
      </c>
      <c r="C1351" s="47" t="s">
        <v>12</v>
      </c>
      <c r="D1351" s="47" t="s">
        <v>24</v>
      </c>
      <c r="E1351" s="49">
        <v>2</v>
      </c>
      <c r="F1351" s="50">
        <f t="shared" ref="F1351:F1353" si="344">H1351</f>
        <v>3.3</v>
      </c>
      <c r="G1351" s="50">
        <f>ROUND(F1351*E1351,2)</f>
        <v>6.6</v>
      </c>
      <c r="H1351" s="60">
        <f>VLOOKUP(A1351,'[1]SINAPI ES'!$A$7:$D$12674,4,0)</f>
        <v>3.3</v>
      </c>
    </row>
    <row r="1352" spans="1:8" ht="21" customHeight="1">
      <c r="A1352" s="47">
        <v>1966</v>
      </c>
      <c r="B1352" s="48" t="s">
        <v>2124</v>
      </c>
      <c r="C1352" s="47" t="s">
        <v>12</v>
      </c>
      <c r="D1352" s="47" t="s">
        <v>24</v>
      </c>
      <c r="E1352" s="49">
        <v>1</v>
      </c>
      <c r="F1352" s="50">
        <f t="shared" si="344"/>
        <v>29.99</v>
      </c>
      <c r="G1352" s="50">
        <f t="shared" ref="G1352:G1353" si="345">ROUND(F1352*E1352,2)</f>
        <v>29.99</v>
      </c>
      <c r="H1352" s="60">
        <f>VLOOKUP(A1352,'[1]SINAPI ES'!$A$7:$D$12674,4,0)</f>
        <v>29.99</v>
      </c>
    </row>
    <row r="1353" spans="1:8" ht="29.1" customHeight="1">
      <c r="A1353" s="47">
        <v>20078</v>
      </c>
      <c r="B1353" s="48" t="s">
        <v>2110</v>
      </c>
      <c r="C1353" s="47" t="s">
        <v>12</v>
      </c>
      <c r="D1353" s="47" t="s">
        <v>24</v>
      </c>
      <c r="E1353" s="49">
        <v>0.115</v>
      </c>
      <c r="F1353" s="50">
        <f t="shared" si="344"/>
        <v>28.42</v>
      </c>
      <c r="G1353" s="50">
        <f t="shared" si="345"/>
        <v>3.27</v>
      </c>
      <c r="H1353" s="60">
        <f>VLOOKUP(A1353,'[1]SINAPI ES'!$A$7:$D$12674,4,0)</f>
        <v>28.42</v>
      </c>
    </row>
    <row r="1354" spans="1:8" ht="15" customHeight="1">
      <c r="A1354" s="51"/>
      <c r="B1354" s="51"/>
      <c r="C1354" s="51"/>
      <c r="D1354" s="51"/>
      <c r="E1354" s="103" t="s">
        <v>1851</v>
      </c>
      <c r="F1354" s="103"/>
      <c r="G1354" s="52">
        <f>SUM(G1351:G1353)</f>
        <v>39.86</v>
      </c>
      <c r="H1354" s="60" t="e">
        <f>VLOOKUP(A1354,'[1]SINAPI ES'!$A$7:$D$12674,4,0)</f>
        <v>#N/A</v>
      </c>
    </row>
    <row r="1355" spans="1:8" ht="15" customHeight="1">
      <c r="A1355" s="102" t="s">
        <v>1852</v>
      </c>
      <c r="B1355" s="102"/>
      <c r="C1355" s="46" t="s">
        <v>1839</v>
      </c>
      <c r="D1355" s="46" t="s">
        <v>1840</v>
      </c>
      <c r="E1355" s="46" t="s">
        <v>1841</v>
      </c>
      <c r="F1355" s="46" t="s">
        <v>1842</v>
      </c>
      <c r="G1355" s="46" t="s">
        <v>1843</v>
      </c>
      <c r="H1355" s="60" t="e">
        <f>VLOOKUP(A1355,'[1]SINAPI ES'!$A$7:$D$12674,4,0)</f>
        <v>#N/A</v>
      </c>
    </row>
    <row r="1356" spans="1:8" ht="21" customHeight="1">
      <c r="A1356" s="47">
        <v>88248</v>
      </c>
      <c r="B1356" s="48" t="s">
        <v>2071</v>
      </c>
      <c r="C1356" s="47" t="s">
        <v>12</v>
      </c>
      <c r="D1356" s="47" t="s">
        <v>1854</v>
      </c>
      <c r="E1356" s="49">
        <v>0.19259999999999999</v>
      </c>
      <c r="F1356" s="50">
        <f t="shared" ref="F1356:F1357" si="346">H1356</f>
        <v>22.9</v>
      </c>
      <c r="G1356" s="50">
        <f>ROUND(F1356*E1356,2)</f>
        <v>4.41</v>
      </c>
      <c r="H1356" s="60">
        <f>VLOOKUP(A1356,'[1]SINAPI ES'!$A$7:$D$12674,4,0)</f>
        <v>22.9</v>
      </c>
    </row>
    <row r="1357" spans="1:8" ht="21" customHeight="1">
      <c r="A1357" s="47">
        <v>88267</v>
      </c>
      <c r="B1357" s="48" t="s">
        <v>2072</v>
      </c>
      <c r="C1357" s="47" t="s">
        <v>12</v>
      </c>
      <c r="D1357" s="47" t="s">
        <v>1854</v>
      </c>
      <c r="E1357" s="49">
        <v>0.19259999999999999</v>
      </c>
      <c r="F1357" s="50">
        <f t="shared" si="346"/>
        <v>26.54</v>
      </c>
      <c r="G1357" s="50">
        <f t="shared" ref="G1357" si="347">ROUND(F1357*E1357,2)</f>
        <v>5.1100000000000003</v>
      </c>
      <c r="H1357" s="60">
        <f>VLOOKUP(A1357,'[1]SINAPI ES'!$A$7:$D$12674,4,0)</f>
        <v>26.54</v>
      </c>
    </row>
    <row r="1358" spans="1:8" ht="18" customHeight="1">
      <c r="A1358" s="51"/>
      <c r="B1358" s="51"/>
      <c r="C1358" s="51"/>
      <c r="D1358" s="51"/>
      <c r="E1358" s="103" t="s">
        <v>1858</v>
      </c>
      <c r="F1358" s="103"/>
      <c r="G1358" s="52">
        <f>SUM(G1356:G1357)</f>
        <v>9.52</v>
      </c>
      <c r="H1358" s="60" t="e">
        <f>VLOOKUP(A1358,'[1]SINAPI ES'!$A$7:$D$12674,4,0)</f>
        <v>#N/A</v>
      </c>
    </row>
    <row r="1359" spans="1:8" ht="15" customHeight="1">
      <c r="A1359" s="51"/>
      <c r="B1359" s="51"/>
      <c r="C1359" s="51"/>
      <c r="D1359" s="51"/>
      <c r="E1359" s="104" t="s">
        <v>1861</v>
      </c>
      <c r="F1359" s="104"/>
      <c r="G1359" s="53">
        <f>G1358+G1354</f>
        <v>49.379999999999995</v>
      </c>
      <c r="H1359" s="60" t="e">
        <f>VLOOKUP(A1359,'[1]SINAPI ES'!$A$7:$D$12674,4,0)</f>
        <v>#N/A</v>
      </c>
    </row>
    <row r="1360" spans="1:8" ht="9.9499999999999993" customHeight="1">
      <c r="A1360" s="51"/>
      <c r="B1360" s="51"/>
      <c r="C1360" s="105"/>
      <c r="D1360" s="105"/>
      <c r="E1360" s="51"/>
      <c r="F1360" s="51"/>
      <c r="G1360" s="51"/>
      <c r="H1360" s="60" t="e">
        <f>VLOOKUP(A1360,'[1]SINAPI ES'!$A$7:$D$12674,4,0)</f>
        <v>#N/A</v>
      </c>
    </row>
    <row r="1361" spans="1:8" ht="20.100000000000001" customHeight="1">
      <c r="A1361" s="116" t="s">
        <v>2125</v>
      </c>
      <c r="B1361" s="116"/>
      <c r="C1361" s="116"/>
      <c r="D1361" s="116"/>
      <c r="E1361" s="116"/>
      <c r="F1361" s="116"/>
      <c r="G1361" s="116"/>
      <c r="H1361" s="60" t="e">
        <f>VLOOKUP(A1361,'[1]SINAPI ES'!$A$7:$D$12674,4,0)</f>
        <v>#N/A</v>
      </c>
    </row>
    <row r="1362" spans="1:8" ht="15" customHeight="1">
      <c r="A1362" s="102" t="s">
        <v>1838</v>
      </c>
      <c r="B1362" s="102"/>
      <c r="C1362" s="46" t="s">
        <v>1839</v>
      </c>
      <c r="D1362" s="46" t="s">
        <v>1840</v>
      </c>
      <c r="E1362" s="46" t="s">
        <v>1841</v>
      </c>
      <c r="F1362" s="46" t="s">
        <v>1842</v>
      </c>
      <c r="G1362" s="46" t="s">
        <v>1843</v>
      </c>
      <c r="H1362" s="60" t="e">
        <f>VLOOKUP(A1362,'[1]SINAPI ES'!$A$7:$D$12674,4,0)</f>
        <v>#N/A</v>
      </c>
    </row>
    <row r="1363" spans="1:8" ht="15" customHeight="1">
      <c r="A1363" s="47" t="s">
        <v>2126</v>
      </c>
      <c r="B1363" s="48" t="s">
        <v>2127</v>
      </c>
      <c r="C1363" s="47" t="s">
        <v>2042</v>
      </c>
      <c r="D1363" s="47" t="s">
        <v>24</v>
      </c>
      <c r="E1363" s="49">
        <v>1</v>
      </c>
      <c r="F1363" s="50">
        <v>89.9</v>
      </c>
      <c r="G1363" s="50">
        <v>89.9</v>
      </c>
      <c r="H1363" s="60" t="e">
        <f>VLOOKUP(A1363,'[1]SINAPI ES'!$A$7:$D$12674,4,0)</f>
        <v>#N/A</v>
      </c>
    </row>
    <row r="1364" spans="1:8" ht="15" customHeight="1">
      <c r="A1364" s="47" t="s">
        <v>2126</v>
      </c>
      <c r="B1364" s="48" t="s">
        <v>2127</v>
      </c>
      <c r="C1364" s="47" t="s">
        <v>2042</v>
      </c>
      <c r="D1364" s="47" t="s">
        <v>24</v>
      </c>
      <c r="E1364" s="49">
        <v>1</v>
      </c>
      <c r="F1364" s="50">
        <v>89.9</v>
      </c>
      <c r="G1364" s="50">
        <v>89.9</v>
      </c>
      <c r="H1364" s="60" t="e">
        <f>VLOOKUP(A1364,'[1]SINAPI ES'!$A$7:$D$12674,4,0)</f>
        <v>#N/A</v>
      </c>
    </row>
    <row r="1365" spans="1:8" ht="15" customHeight="1">
      <c r="A1365" s="47">
        <v>3146</v>
      </c>
      <c r="B1365" s="48" t="s">
        <v>2128</v>
      </c>
      <c r="C1365" s="47" t="s">
        <v>12</v>
      </c>
      <c r="D1365" s="47" t="s">
        <v>24</v>
      </c>
      <c r="E1365" s="49">
        <v>1</v>
      </c>
      <c r="F1365" s="50">
        <f t="shared" ref="F1365:F1366" si="348">H1365</f>
        <v>4.87</v>
      </c>
      <c r="G1365" s="50">
        <f>ROUND(F1365*E1365,2)</f>
        <v>4.87</v>
      </c>
      <c r="H1365" s="60">
        <f>VLOOKUP(A1365,'[1]SINAPI ES'!$A$7:$D$12674,4,0)</f>
        <v>4.87</v>
      </c>
    </row>
    <row r="1366" spans="1:8" ht="21" customHeight="1">
      <c r="A1366" s="47">
        <v>37588</v>
      </c>
      <c r="B1366" s="48" t="s">
        <v>2129</v>
      </c>
      <c r="C1366" s="47" t="s">
        <v>12</v>
      </c>
      <c r="D1366" s="47" t="s">
        <v>24</v>
      </c>
      <c r="E1366" s="49">
        <v>1</v>
      </c>
      <c r="F1366" s="50">
        <f t="shared" si="348"/>
        <v>53.68</v>
      </c>
      <c r="G1366" s="50">
        <f t="shared" ref="G1366" si="349">ROUND(F1366*E1366,2)</f>
        <v>53.68</v>
      </c>
      <c r="H1366" s="60">
        <f>VLOOKUP(A1366,'[1]SINAPI ES'!$A$7:$D$12674,4,0)</f>
        <v>53.68</v>
      </c>
    </row>
    <row r="1367" spans="1:8" ht="15" customHeight="1">
      <c r="A1367" s="51"/>
      <c r="B1367" s="51"/>
      <c r="C1367" s="51"/>
      <c r="D1367" s="51"/>
      <c r="E1367" s="103" t="s">
        <v>1851</v>
      </c>
      <c r="F1367" s="103"/>
      <c r="G1367" s="52">
        <f>SUM(G1363:G1366)</f>
        <v>238.35000000000002</v>
      </c>
      <c r="H1367" s="60" t="e">
        <f>VLOOKUP(A1367,'[1]SINAPI ES'!$A$7:$D$12674,4,0)</f>
        <v>#N/A</v>
      </c>
    </row>
    <row r="1368" spans="1:8" ht="15" customHeight="1">
      <c r="A1368" s="102" t="s">
        <v>1852</v>
      </c>
      <c r="B1368" s="102"/>
      <c r="C1368" s="46" t="s">
        <v>1839</v>
      </c>
      <c r="D1368" s="46" t="s">
        <v>1840</v>
      </c>
      <c r="E1368" s="46" t="s">
        <v>1841</v>
      </c>
      <c r="F1368" s="46" t="s">
        <v>1842</v>
      </c>
      <c r="G1368" s="46" t="s">
        <v>1843</v>
      </c>
      <c r="H1368" s="60" t="e">
        <f>VLOOKUP(A1368,'[1]SINAPI ES'!$A$7:$D$12674,4,0)</f>
        <v>#N/A</v>
      </c>
    </row>
    <row r="1369" spans="1:8" ht="21" customHeight="1">
      <c r="A1369" s="47">
        <v>88267</v>
      </c>
      <c r="B1369" s="48" t="s">
        <v>2072</v>
      </c>
      <c r="C1369" s="47" t="s">
        <v>12</v>
      </c>
      <c r="D1369" s="47" t="s">
        <v>1854</v>
      </c>
      <c r="E1369" s="49">
        <v>2.5</v>
      </c>
      <c r="F1369" s="50">
        <f t="shared" ref="F1369:F1370" si="350">H1369</f>
        <v>26.54</v>
      </c>
      <c r="G1369" s="50">
        <f>ROUND(F1369*E1369,2)</f>
        <v>66.349999999999994</v>
      </c>
      <c r="H1369" s="60">
        <f>VLOOKUP(A1369,'[1]SINAPI ES'!$A$7:$D$12674,4,0)</f>
        <v>26.54</v>
      </c>
    </row>
    <row r="1370" spans="1:8" ht="15" customHeight="1">
      <c r="A1370" s="47">
        <v>88316</v>
      </c>
      <c r="B1370" s="48" t="s">
        <v>1867</v>
      </c>
      <c r="C1370" s="47" t="s">
        <v>12</v>
      </c>
      <c r="D1370" s="47" t="s">
        <v>1854</v>
      </c>
      <c r="E1370" s="49">
        <v>2.5</v>
      </c>
      <c r="F1370" s="50">
        <f t="shared" si="350"/>
        <v>21.72</v>
      </c>
      <c r="G1370" s="50">
        <f t="shared" ref="G1370" si="351">ROUND(F1370*E1370,2)</f>
        <v>54.3</v>
      </c>
      <c r="H1370" s="60">
        <f>VLOOKUP(A1370,'[1]SINAPI ES'!$A$7:$D$12674,4,0)</f>
        <v>21.72</v>
      </c>
    </row>
    <row r="1371" spans="1:8" ht="18" customHeight="1">
      <c r="A1371" s="51"/>
      <c r="B1371" s="51"/>
      <c r="C1371" s="51"/>
      <c r="D1371" s="51"/>
      <c r="E1371" s="103" t="s">
        <v>1858</v>
      </c>
      <c r="F1371" s="103"/>
      <c r="G1371" s="52">
        <f>SUM(G1369:G1370)</f>
        <v>120.64999999999999</v>
      </c>
      <c r="H1371" s="60" t="e">
        <f>VLOOKUP(A1371,'[1]SINAPI ES'!$A$7:$D$12674,4,0)</f>
        <v>#N/A</v>
      </c>
    </row>
    <row r="1372" spans="1:8" ht="15" customHeight="1">
      <c r="A1372" s="102" t="s">
        <v>10</v>
      </c>
      <c r="B1372" s="102"/>
      <c r="C1372" s="46" t="s">
        <v>1839</v>
      </c>
      <c r="D1372" s="46" t="s">
        <v>1840</v>
      </c>
      <c r="E1372" s="46" t="s">
        <v>1841</v>
      </c>
      <c r="F1372" s="46" t="s">
        <v>1842</v>
      </c>
      <c r="G1372" s="46" t="s">
        <v>1843</v>
      </c>
      <c r="H1372" s="60" t="e">
        <f>VLOOKUP(A1372,'[1]SINAPI ES'!$A$7:$D$12674,4,0)</f>
        <v>#N/A</v>
      </c>
    </row>
    <row r="1373" spans="1:8" ht="21" customHeight="1">
      <c r="A1373" s="47">
        <v>86883</v>
      </c>
      <c r="B1373" s="48" t="s">
        <v>943</v>
      </c>
      <c r="C1373" s="47" t="s">
        <v>12</v>
      </c>
      <c r="D1373" s="47" t="s">
        <v>24</v>
      </c>
      <c r="E1373" s="49">
        <v>1</v>
      </c>
      <c r="F1373" s="50">
        <f t="shared" ref="F1373" si="352">H1373</f>
        <v>11.37</v>
      </c>
      <c r="G1373" s="50">
        <f t="shared" ref="G1373" si="353">ROUND(F1373*E1373,2)</f>
        <v>11.37</v>
      </c>
      <c r="H1373" s="60">
        <f>VLOOKUP(A1373,'[1]SINAPI ES'!$A$7:$D$12674,4,0)</f>
        <v>11.37</v>
      </c>
    </row>
    <row r="1374" spans="1:8" ht="15" customHeight="1">
      <c r="A1374" s="51"/>
      <c r="B1374" s="51"/>
      <c r="C1374" s="51"/>
      <c r="D1374" s="51"/>
      <c r="E1374" s="103" t="s">
        <v>1860</v>
      </c>
      <c r="F1374" s="103"/>
      <c r="G1374" s="52">
        <f>SUM(G1373)</f>
        <v>11.37</v>
      </c>
      <c r="H1374" s="60" t="e">
        <f>VLOOKUP(A1374,'[1]SINAPI ES'!$A$7:$D$12674,4,0)</f>
        <v>#N/A</v>
      </c>
    </row>
    <row r="1375" spans="1:8" ht="15" customHeight="1">
      <c r="A1375" s="51"/>
      <c r="B1375" s="51"/>
      <c r="C1375" s="51"/>
      <c r="D1375" s="51"/>
      <c r="E1375" s="104" t="s">
        <v>1861</v>
      </c>
      <c r="F1375" s="104"/>
      <c r="G1375" s="53">
        <f>G1374+G1371+G1367</f>
        <v>370.37</v>
      </c>
      <c r="H1375" s="60" t="e">
        <f>VLOOKUP(A1375,'[1]SINAPI ES'!$A$7:$D$12674,4,0)</f>
        <v>#N/A</v>
      </c>
    </row>
    <row r="1376" spans="1:8" ht="9.9499999999999993" customHeight="1">
      <c r="A1376" s="51"/>
      <c r="B1376" s="51"/>
      <c r="C1376" s="105"/>
      <c r="D1376" s="105"/>
      <c r="E1376" s="51"/>
      <c r="F1376" s="51"/>
      <c r="G1376" s="51"/>
      <c r="H1376" s="60" t="e">
        <f>VLOOKUP(A1376,'[1]SINAPI ES'!$A$7:$D$12674,4,0)</f>
        <v>#N/A</v>
      </c>
    </row>
    <row r="1377" spans="1:8" ht="20.100000000000001" customHeight="1">
      <c r="A1377" s="116" t="s">
        <v>2130</v>
      </c>
      <c r="B1377" s="116"/>
      <c r="C1377" s="116"/>
      <c r="D1377" s="116"/>
      <c r="E1377" s="116"/>
      <c r="F1377" s="116"/>
      <c r="G1377" s="116"/>
      <c r="H1377" s="60" t="e">
        <f>VLOOKUP(A1377,'[1]SINAPI ES'!$A$7:$D$12674,4,0)</f>
        <v>#N/A</v>
      </c>
    </row>
    <row r="1378" spans="1:8" ht="15" customHeight="1">
      <c r="A1378" s="102" t="s">
        <v>1838</v>
      </c>
      <c r="B1378" s="102"/>
      <c r="C1378" s="46" t="s">
        <v>1839</v>
      </c>
      <c r="D1378" s="46" t="s">
        <v>1840</v>
      </c>
      <c r="E1378" s="46" t="s">
        <v>1841</v>
      </c>
      <c r="F1378" s="46" t="s">
        <v>1842</v>
      </c>
      <c r="G1378" s="46" t="s">
        <v>1843</v>
      </c>
      <c r="H1378" s="60" t="e">
        <f>VLOOKUP(A1378,'[1]SINAPI ES'!$A$7:$D$12674,4,0)</f>
        <v>#N/A</v>
      </c>
    </row>
    <row r="1379" spans="1:8" ht="21" customHeight="1">
      <c r="A1379" s="47">
        <v>10425</v>
      </c>
      <c r="B1379" s="48" t="s">
        <v>2131</v>
      </c>
      <c r="C1379" s="47" t="s">
        <v>12</v>
      </c>
      <c r="D1379" s="47" t="s">
        <v>24</v>
      </c>
      <c r="E1379" s="49">
        <v>1</v>
      </c>
      <c r="F1379" s="50">
        <f t="shared" ref="F1379:F1381" si="354">H1379</f>
        <v>110.92</v>
      </c>
      <c r="G1379" s="50">
        <v>89.9</v>
      </c>
      <c r="H1379" s="60">
        <f>VLOOKUP(A1379,'[1]SINAPI ES'!$A$7:$D$12674,4,0)</f>
        <v>110.92</v>
      </c>
    </row>
    <row r="1380" spans="1:8" ht="29.1" customHeight="1">
      <c r="A1380" s="47">
        <v>4351</v>
      </c>
      <c r="B1380" s="48" t="s">
        <v>2132</v>
      </c>
      <c r="C1380" s="47" t="s">
        <v>12</v>
      </c>
      <c r="D1380" s="47" t="s">
        <v>24</v>
      </c>
      <c r="E1380" s="49">
        <v>2</v>
      </c>
      <c r="F1380" s="50">
        <f t="shared" si="354"/>
        <v>18.100000000000001</v>
      </c>
      <c r="G1380" s="50">
        <f>ROUND(F1380*E1380,2)</f>
        <v>36.200000000000003</v>
      </c>
      <c r="H1380" s="60">
        <f>VLOOKUP(A1380,'[1]SINAPI ES'!$A$7:$D$12674,4,0)</f>
        <v>18.100000000000001</v>
      </c>
    </row>
    <row r="1381" spans="1:8" ht="15" customHeight="1">
      <c r="A1381" s="47">
        <v>37329</v>
      </c>
      <c r="B1381" s="48" t="s">
        <v>2133</v>
      </c>
      <c r="C1381" s="47" t="s">
        <v>12</v>
      </c>
      <c r="D1381" s="47" t="s">
        <v>80</v>
      </c>
      <c r="E1381" s="49">
        <v>3.04E-2</v>
      </c>
      <c r="F1381" s="50">
        <f t="shared" si="354"/>
        <v>90.28</v>
      </c>
      <c r="G1381" s="50">
        <f t="shared" ref="G1381" si="355">ROUND(F1381*E1381,2)</f>
        <v>2.74</v>
      </c>
      <c r="H1381" s="60">
        <f>VLOOKUP(A1381,'[1]SINAPI ES'!$A$7:$D$12674,4,0)</f>
        <v>90.28</v>
      </c>
    </row>
    <row r="1382" spans="1:8" ht="15" customHeight="1">
      <c r="A1382" s="51"/>
      <c r="B1382" s="51"/>
      <c r="C1382" s="51"/>
      <c r="D1382" s="51"/>
      <c r="E1382" s="103" t="s">
        <v>1851</v>
      </c>
      <c r="F1382" s="103"/>
      <c r="G1382" s="52">
        <f>SUM(G1379:G1381)</f>
        <v>128.84</v>
      </c>
      <c r="H1382" s="60" t="e">
        <f>VLOOKUP(A1382,'[1]SINAPI ES'!$A$7:$D$12674,4,0)</f>
        <v>#N/A</v>
      </c>
    </row>
    <row r="1383" spans="1:8" ht="15" customHeight="1">
      <c r="A1383" s="102" t="s">
        <v>1852</v>
      </c>
      <c r="B1383" s="102"/>
      <c r="C1383" s="46" t="s">
        <v>1839</v>
      </c>
      <c r="D1383" s="46" t="s">
        <v>1840</v>
      </c>
      <c r="E1383" s="46" t="s">
        <v>1841</v>
      </c>
      <c r="F1383" s="46" t="s">
        <v>1842</v>
      </c>
      <c r="G1383" s="46" t="s">
        <v>1843</v>
      </c>
      <c r="H1383" s="60" t="e">
        <f>VLOOKUP(A1383,'[1]SINAPI ES'!$A$7:$D$12674,4,0)</f>
        <v>#N/A</v>
      </c>
    </row>
    <row r="1384" spans="1:8" ht="21" customHeight="1">
      <c r="A1384" s="47">
        <v>88267</v>
      </c>
      <c r="B1384" s="48" t="s">
        <v>2072</v>
      </c>
      <c r="C1384" s="47" t="s">
        <v>12</v>
      </c>
      <c r="D1384" s="47" t="s">
        <v>1854</v>
      </c>
      <c r="E1384" s="49">
        <v>0.38700000000000001</v>
      </c>
      <c r="F1384" s="50">
        <f t="shared" ref="F1384:F1385" si="356">H1384</f>
        <v>26.54</v>
      </c>
      <c r="G1384" s="50">
        <f>ROUND(F1384*E1384,2)</f>
        <v>10.27</v>
      </c>
      <c r="H1384" s="60">
        <f>VLOOKUP(A1384,'[1]SINAPI ES'!$A$7:$D$12674,4,0)</f>
        <v>26.54</v>
      </c>
    </row>
    <row r="1385" spans="1:8" ht="15" customHeight="1">
      <c r="A1385" s="47">
        <v>88316</v>
      </c>
      <c r="B1385" s="48" t="s">
        <v>1867</v>
      </c>
      <c r="C1385" s="47" t="s">
        <v>12</v>
      </c>
      <c r="D1385" s="47" t="s">
        <v>1854</v>
      </c>
      <c r="E1385" s="49">
        <v>0.18859999999999999</v>
      </c>
      <c r="F1385" s="50">
        <f t="shared" si="356"/>
        <v>21.72</v>
      </c>
      <c r="G1385" s="50">
        <f t="shared" ref="G1385" si="357">ROUND(F1385*E1385,2)</f>
        <v>4.0999999999999996</v>
      </c>
      <c r="H1385" s="60">
        <f>VLOOKUP(A1385,'[1]SINAPI ES'!$A$7:$D$12674,4,0)</f>
        <v>21.72</v>
      </c>
    </row>
    <row r="1386" spans="1:8" ht="18" customHeight="1">
      <c r="A1386" s="51"/>
      <c r="B1386" s="51"/>
      <c r="C1386" s="51"/>
      <c r="D1386" s="51"/>
      <c r="E1386" s="103" t="s">
        <v>1858</v>
      </c>
      <c r="F1386" s="103"/>
      <c r="G1386" s="52">
        <f>SUM(G1384:G1385)</f>
        <v>14.37</v>
      </c>
      <c r="H1386" s="60" t="e">
        <f>VLOOKUP(A1386,'[1]SINAPI ES'!$A$7:$D$12674,4,0)</f>
        <v>#N/A</v>
      </c>
    </row>
    <row r="1387" spans="1:8" ht="15" customHeight="1">
      <c r="A1387" s="51"/>
      <c r="B1387" s="51"/>
      <c r="C1387" s="51"/>
      <c r="D1387" s="51"/>
      <c r="E1387" s="104" t="s">
        <v>1861</v>
      </c>
      <c r="F1387" s="104"/>
      <c r="G1387" s="53">
        <f>G1386+G1382</f>
        <v>143.21</v>
      </c>
      <c r="H1387" s="60" t="e">
        <f>VLOOKUP(A1387,'[1]SINAPI ES'!$A$7:$D$12674,4,0)</f>
        <v>#N/A</v>
      </c>
    </row>
    <row r="1388" spans="1:8" ht="9.9499999999999993" customHeight="1">
      <c r="A1388" s="51"/>
      <c r="B1388" s="51"/>
      <c r="C1388" s="105"/>
      <c r="D1388" s="105"/>
      <c r="E1388" s="51"/>
      <c r="F1388" s="51"/>
      <c r="G1388" s="51"/>
      <c r="H1388" s="60" t="e">
        <f>VLOOKUP(A1388,'[1]SINAPI ES'!$A$7:$D$12674,4,0)</f>
        <v>#N/A</v>
      </c>
    </row>
    <row r="1389" spans="1:8" ht="20.100000000000001" customHeight="1">
      <c r="A1389" s="116" t="s">
        <v>2134</v>
      </c>
      <c r="B1389" s="116"/>
      <c r="C1389" s="116"/>
      <c r="D1389" s="116"/>
      <c r="E1389" s="116"/>
      <c r="F1389" s="116"/>
      <c r="G1389" s="116"/>
      <c r="H1389" s="60" t="e">
        <f>VLOOKUP(A1389,'[1]SINAPI ES'!$A$7:$D$12674,4,0)</f>
        <v>#N/A</v>
      </c>
    </row>
    <row r="1390" spans="1:8" ht="15" customHeight="1">
      <c r="A1390" s="102" t="s">
        <v>1838</v>
      </c>
      <c r="B1390" s="102"/>
      <c r="C1390" s="46" t="s">
        <v>1839</v>
      </c>
      <c r="D1390" s="46" t="s">
        <v>1840</v>
      </c>
      <c r="E1390" s="46" t="s">
        <v>1841</v>
      </c>
      <c r="F1390" s="46" t="s">
        <v>1842</v>
      </c>
      <c r="G1390" s="46" t="s">
        <v>1843</v>
      </c>
      <c r="H1390" s="60" t="e">
        <f>VLOOKUP(A1390,'[1]SINAPI ES'!$A$7:$D$12674,4,0)</f>
        <v>#N/A</v>
      </c>
    </row>
    <row r="1391" spans="1:8" ht="21" customHeight="1">
      <c r="A1391" s="47">
        <v>1743</v>
      </c>
      <c r="B1391" s="48" t="s">
        <v>2135</v>
      </c>
      <c r="C1391" s="47" t="s">
        <v>12</v>
      </c>
      <c r="D1391" s="47" t="s">
        <v>24</v>
      </c>
      <c r="E1391" s="49">
        <v>1</v>
      </c>
      <c r="F1391" s="50">
        <f t="shared" ref="F1391:F1392" si="358">H1391</f>
        <v>216.94</v>
      </c>
      <c r="G1391" s="50">
        <f>ROUND(F1391*E1391,2)</f>
        <v>216.94</v>
      </c>
      <c r="H1391" s="60">
        <f>VLOOKUP(A1391,'[1]SINAPI ES'!$A$7:$D$12674,4,0)</f>
        <v>216.94</v>
      </c>
    </row>
    <row r="1392" spans="1:8" ht="15" customHeight="1">
      <c r="A1392" s="47">
        <v>4823</v>
      </c>
      <c r="B1392" s="48" t="s">
        <v>2136</v>
      </c>
      <c r="C1392" s="47" t="s">
        <v>12</v>
      </c>
      <c r="D1392" s="47" t="s">
        <v>80</v>
      </c>
      <c r="E1392" s="49">
        <v>0.2974</v>
      </c>
      <c r="F1392" s="50">
        <f t="shared" si="358"/>
        <v>42.27</v>
      </c>
      <c r="G1392" s="50">
        <f t="shared" ref="G1392" si="359">ROUND(F1392*E1392,2)</f>
        <v>12.57</v>
      </c>
      <c r="H1392" s="60">
        <f>VLOOKUP(A1392,'[1]SINAPI ES'!$A$7:$D$12674,4,0)</f>
        <v>42.27</v>
      </c>
    </row>
    <row r="1393" spans="1:8" ht="15" customHeight="1">
      <c r="A1393" s="51"/>
      <c r="B1393" s="51"/>
      <c r="C1393" s="51"/>
      <c r="D1393" s="51"/>
      <c r="E1393" s="103" t="s">
        <v>1851</v>
      </c>
      <c r="F1393" s="103"/>
      <c r="G1393" s="52">
        <f>SUM(G1391:G1392)</f>
        <v>229.51</v>
      </c>
      <c r="H1393" s="60" t="e">
        <f>VLOOKUP(A1393,'[1]SINAPI ES'!$A$7:$D$12674,4,0)</f>
        <v>#N/A</v>
      </c>
    </row>
    <row r="1394" spans="1:8" ht="15" customHeight="1">
      <c r="A1394" s="102" t="s">
        <v>1852</v>
      </c>
      <c r="B1394" s="102"/>
      <c r="C1394" s="46" t="s">
        <v>1839</v>
      </c>
      <c r="D1394" s="46" t="s">
        <v>1840</v>
      </c>
      <c r="E1394" s="46" t="s">
        <v>1841</v>
      </c>
      <c r="F1394" s="46" t="s">
        <v>1842</v>
      </c>
      <c r="G1394" s="46" t="s">
        <v>1843</v>
      </c>
      <c r="H1394" s="60" t="e">
        <f>VLOOKUP(A1394,'[1]SINAPI ES'!$A$7:$D$12674,4,0)</f>
        <v>#N/A</v>
      </c>
    </row>
    <row r="1395" spans="1:8" ht="15" customHeight="1">
      <c r="A1395" s="47">
        <v>88274</v>
      </c>
      <c r="B1395" s="48" t="s">
        <v>2137</v>
      </c>
      <c r="C1395" s="47" t="s">
        <v>12</v>
      </c>
      <c r="D1395" s="47" t="s">
        <v>1854</v>
      </c>
      <c r="E1395" s="49">
        <v>0.47739999999999999</v>
      </c>
      <c r="F1395" s="50">
        <f t="shared" ref="F1395:F1396" si="360">H1395</f>
        <v>28.12</v>
      </c>
      <c r="G1395" s="50">
        <f>ROUND(F1395*E1395,2)</f>
        <v>13.42</v>
      </c>
      <c r="H1395" s="60">
        <f>VLOOKUP(A1395,'[1]SINAPI ES'!$A$7:$D$12674,4,0)</f>
        <v>28.12</v>
      </c>
    </row>
    <row r="1396" spans="1:8" ht="15" customHeight="1">
      <c r="A1396" s="47">
        <v>88316</v>
      </c>
      <c r="B1396" s="48" t="s">
        <v>1867</v>
      </c>
      <c r="C1396" s="47" t="s">
        <v>12</v>
      </c>
      <c r="D1396" s="47" t="s">
        <v>1854</v>
      </c>
      <c r="E1396" s="49">
        <v>0.15040000000000001</v>
      </c>
      <c r="F1396" s="50">
        <f t="shared" si="360"/>
        <v>21.72</v>
      </c>
      <c r="G1396" s="50">
        <f t="shared" ref="G1396" si="361">ROUND(F1396*E1396,2)</f>
        <v>3.27</v>
      </c>
      <c r="H1396" s="60">
        <f>VLOOKUP(A1396,'[1]SINAPI ES'!$A$7:$D$12674,4,0)</f>
        <v>21.72</v>
      </c>
    </row>
    <row r="1397" spans="1:8" ht="18" customHeight="1">
      <c r="A1397" s="51"/>
      <c r="B1397" s="51"/>
      <c r="C1397" s="51"/>
      <c r="D1397" s="51"/>
      <c r="E1397" s="103" t="s">
        <v>1858</v>
      </c>
      <c r="F1397" s="103"/>
      <c r="G1397" s="52">
        <f>SUM(G1395:G1396)</f>
        <v>16.690000000000001</v>
      </c>
      <c r="H1397" s="60" t="e">
        <f>VLOOKUP(A1397,'[1]SINAPI ES'!$A$7:$D$12674,4,0)</f>
        <v>#N/A</v>
      </c>
    </row>
    <row r="1398" spans="1:8" ht="15" customHeight="1">
      <c r="A1398" s="51"/>
      <c r="B1398" s="51"/>
      <c r="C1398" s="51"/>
      <c r="D1398" s="51"/>
      <c r="E1398" s="104" t="s">
        <v>1861</v>
      </c>
      <c r="F1398" s="104"/>
      <c r="G1398" s="53">
        <f>G1397+G1393</f>
        <v>246.2</v>
      </c>
      <c r="H1398" s="60" t="e">
        <f>VLOOKUP(A1398,'[1]SINAPI ES'!$A$7:$D$12674,4,0)</f>
        <v>#N/A</v>
      </c>
    </row>
    <row r="1399" spans="1:8" ht="9.9499999999999993" customHeight="1">
      <c r="A1399" s="51"/>
      <c r="B1399" s="51"/>
      <c r="C1399" s="105"/>
      <c r="D1399" s="105"/>
      <c r="E1399" s="51"/>
      <c r="F1399" s="51"/>
      <c r="G1399" s="51"/>
      <c r="H1399" s="60" t="e">
        <f>VLOOKUP(A1399,'[1]SINAPI ES'!$A$7:$D$12674,4,0)</f>
        <v>#N/A</v>
      </c>
    </row>
    <row r="1400" spans="1:8" ht="20.100000000000001" customHeight="1">
      <c r="A1400" s="116" t="s">
        <v>2138</v>
      </c>
      <c r="B1400" s="116"/>
      <c r="C1400" s="116"/>
      <c r="D1400" s="116"/>
      <c r="E1400" s="116"/>
      <c r="F1400" s="116"/>
      <c r="G1400" s="116"/>
      <c r="H1400" s="60" t="e">
        <f>VLOOKUP(A1400,'[1]SINAPI ES'!$A$7:$D$12674,4,0)</f>
        <v>#N/A</v>
      </c>
    </row>
    <row r="1401" spans="1:8" ht="15" customHeight="1">
      <c r="A1401" s="102" t="s">
        <v>1838</v>
      </c>
      <c r="B1401" s="102"/>
      <c r="C1401" s="46" t="s">
        <v>1839</v>
      </c>
      <c r="D1401" s="46" t="s">
        <v>1840</v>
      </c>
      <c r="E1401" s="46" t="s">
        <v>1841</v>
      </c>
      <c r="F1401" s="46" t="s">
        <v>1842</v>
      </c>
      <c r="G1401" s="46" t="s">
        <v>1843</v>
      </c>
      <c r="H1401" s="60" t="e">
        <f>VLOOKUP(A1401,'[1]SINAPI ES'!$A$7:$D$12674,4,0)</f>
        <v>#N/A</v>
      </c>
    </row>
    <row r="1402" spans="1:8" ht="15" customHeight="1">
      <c r="A1402" s="47">
        <v>3146</v>
      </c>
      <c r="B1402" s="48" t="s">
        <v>2128</v>
      </c>
      <c r="C1402" s="47" t="s">
        <v>12</v>
      </c>
      <c r="D1402" s="47" t="s">
        <v>24</v>
      </c>
      <c r="E1402" s="49">
        <v>2.1000000000000001E-2</v>
      </c>
      <c r="F1402" s="50">
        <f t="shared" ref="F1402:F1403" si="362">H1402</f>
        <v>4.87</v>
      </c>
      <c r="G1402" s="50">
        <f>ROUND(F1402*E1402,2)</f>
        <v>0.1</v>
      </c>
      <c r="H1402" s="60">
        <f>VLOOKUP(A1402,'[1]SINAPI ES'!$A$7:$D$12674,4,0)</f>
        <v>4.87</v>
      </c>
    </row>
    <row r="1403" spans="1:8" ht="21" customHeight="1">
      <c r="A1403" s="47">
        <v>36791</v>
      </c>
      <c r="B1403" s="48" t="s">
        <v>2139</v>
      </c>
      <c r="C1403" s="47" t="s">
        <v>12</v>
      </c>
      <c r="D1403" s="47" t="s">
        <v>24</v>
      </c>
      <c r="E1403" s="49">
        <v>1</v>
      </c>
      <c r="F1403" s="50">
        <f t="shared" si="362"/>
        <v>109.74</v>
      </c>
      <c r="G1403" s="50">
        <f t="shared" ref="G1403" si="363">ROUND(F1403*E1403,2)</f>
        <v>109.74</v>
      </c>
      <c r="H1403" s="60">
        <f>VLOOKUP(A1403,'[1]SINAPI ES'!$A$7:$D$12674,4,0)</f>
        <v>109.74</v>
      </c>
    </row>
    <row r="1404" spans="1:8" ht="15" customHeight="1">
      <c r="A1404" s="51"/>
      <c r="B1404" s="51"/>
      <c r="C1404" s="51"/>
      <c r="D1404" s="51"/>
      <c r="E1404" s="103" t="s">
        <v>1851</v>
      </c>
      <c r="F1404" s="103"/>
      <c r="G1404" s="52">
        <f>SUM(G1402:G1403)</f>
        <v>109.83999999999999</v>
      </c>
      <c r="H1404" s="60" t="e">
        <f>VLOOKUP(A1404,'[1]SINAPI ES'!$A$7:$D$12674,4,0)</f>
        <v>#N/A</v>
      </c>
    </row>
    <row r="1405" spans="1:8" ht="15" customHeight="1">
      <c r="A1405" s="102" t="s">
        <v>1852</v>
      </c>
      <c r="B1405" s="102"/>
      <c r="C1405" s="46" t="s">
        <v>1839</v>
      </c>
      <c r="D1405" s="46" t="s">
        <v>1840</v>
      </c>
      <c r="E1405" s="46" t="s">
        <v>1841</v>
      </c>
      <c r="F1405" s="46" t="s">
        <v>1842</v>
      </c>
      <c r="G1405" s="46" t="s">
        <v>1843</v>
      </c>
      <c r="H1405" s="60" t="e">
        <f>VLOOKUP(A1405,'[1]SINAPI ES'!$A$7:$D$12674,4,0)</f>
        <v>#N/A</v>
      </c>
    </row>
    <row r="1406" spans="1:8" ht="21" customHeight="1">
      <c r="A1406" s="47">
        <v>88267</v>
      </c>
      <c r="B1406" s="48" t="s">
        <v>2072</v>
      </c>
      <c r="C1406" s="47" t="s">
        <v>12</v>
      </c>
      <c r="D1406" s="47" t="s">
        <v>1854</v>
      </c>
      <c r="E1406" s="49">
        <v>9.6000000000000002E-2</v>
      </c>
      <c r="F1406" s="50">
        <f t="shared" ref="F1406:F1407" si="364">H1406</f>
        <v>26.54</v>
      </c>
      <c r="G1406" s="50">
        <f>ROUND(F1406*E1406,2)</f>
        <v>2.5499999999999998</v>
      </c>
      <c r="H1406" s="60">
        <f>VLOOKUP(A1406,'[1]SINAPI ES'!$A$7:$D$12674,4,0)</f>
        <v>26.54</v>
      </c>
    </row>
    <row r="1407" spans="1:8" ht="15" customHeight="1">
      <c r="A1407" s="47">
        <v>88316</v>
      </c>
      <c r="B1407" s="48" t="s">
        <v>1867</v>
      </c>
      <c r="C1407" s="47" t="s">
        <v>12</v>
      </c>
      <c r="D1407" s="47" t="s">
        <v>1854</v>
      </c>
      <c r="E1407" s="49">
        <v>3.0300000000000001E-2</v>
      </c>
      <c r="F1407" s="50">
        <f t="shared" si="364"/>
        <v>21.72</v>
      </c>
      <c r="G1407" s="50">
        <f t="shared" ref="G1407" si="365">ROUND(F1407*E1407,2)</f>
        <v>0.66</v>
      </c>
      <c r="H1407" s="60">
        <f>VLOOKUP(A1407,'[1]SINAPI ES'!$A$7:$D$12674,4,0)</f>
        <v>21.72</v>
      </c>
    </row>
    <row r="1408" spans="1:8" ht="18" customHeight="1">
      <c r="A1408" s="51"/>
      <c r="B1408" s="51"/>
      <c r="C1408" s="51"/>
      <c r="D1408" s="51"/>
      <c r="E1408" s="103" t="s">
        <v>1858</v>
      </c>
      <c r="F1408" s="103"/>
      <c r="G1408" s="52">
        <f>SUM(G1406:G1407)</f>
        <v>3.21</v>
      </c>
      <c r="H1408" s="60" t="e">
        <f>VLOOKUP(A1408,'[1]SINAPI ES'!$A$7:$D$12674,4,0)</f>
        <v>#N/A</v>
      </c>
    </row>
    <row r="1409" spans="1:8" ht="15" customHeight="1">
      <c r="A1409" s="51"/>
      <c r="B1409" s="51"/>
      <c r="C1409" s="51"/>
      <c r="D1409" s="51"/>
      <c r="E1409" s="104" t="s">
        <v>1861</v>
      </c>
      <c r="F1409" s="104"/>
      <c r="G1409" s="53">
        <f>G1408+G1404</f>
        <v>113.04999999999998</v>
      </c>
      <c r="H1409" s="60" t="e">
        <f>VLOOKUP(A1409,'[1]SINAPI ES'!$A$7:$D$12674,4,0)</f>
        <v>#N/A</v>
      </c>
    </row>
    <row r="1410" spans="1:8" ht="9.9499999999999993" customHeight="1">
      <c r="A1410" s="51"/>
      <c r="B1410" s="51"/>
      <c r="C1410" s="105"/>
      <c r="D1410" s="105"/>
      <c r="E1410" s="51"/>
      <c r="F1410" s="51"/>
      <c r="G1410" s="51"/>
      <c r="H1410" s="60" t="e">
        <f>VLOOKUP(A1410,'[1]SINAPI ES'!$A$7:$D$12674,4,0)</f>
        <v>#N/A</v>
      </c>
    </row>
    <row r="1411" spans="1:8" ht="20.100000000000001" customHeight="1">
      <c r="A1411" s="116" t="s">
        <v>2140</v>
      </c>
      <c r="B1411" s="116"/>
      <c r="C1411" s="116"/>
      <c r="D1411" s="116"/>
      <c r="E1411" s="116"/>
      <c r="F1411" s="116"/>
      <c r="G1411" s="116"/>
      <c r="H1411" s="60" t="e">
        <f>VLOOKUP(A1411,'[1]SINAPI ES'!$A$7:$D$12674,4,0)</f>
        <v>#N/A</v>
      </c>
    </row>
    <row r="1412" spans="1:8" ht="15" customHeight="1">
      <c r="A1412" s="102" t="s">
        <v>1838</v>
      </c>
      <c r="B1412" s="102"/>
      <c r="C1412" s="46" t="s">
        <v>1839</v>
      </c>
      <c r="D1412" s="46" t="s">
        <v>1840</v>
      </c>
      <c r="E1412" s="46" t="s">
        <v>1841</v>
      </c>
      <c r="F1412" s="46" t="s">
        <v>1842</v>
      </c>
      <c r="G1412" s="46" t="s">
        <v>1843</v>
      </c>
      <c r="H1412" s="60" t="e">
        <f>VLOOKUP(A1412,'[1]SINAPI ES'!$A$7:$D$12674,4,0)</f>
        <v>#N/A</v>
      </c>
    </row>
    <row r="1413" spans="1:8" ht="21" customHeight="1">
      <c r="A1413" s="47">
        <v>11777</v>
      </c>
      <c r="B1413" s="48" t="s">
        <v>2141</v>
      </c>
      <c r="C1413" s="47" t="s">
        <v>12</v>
      </c>
      <c r="D1413" s="47" t="s">
        <v>24</v>
      </c>
      <c r="E1413" s="49">
        <v>1</v>
      </c>
      <c r="F1413" s="50">
        <f t="shared" ref="F1413" si="366">H1413</f>
        <v>178.78</v>
      </c>
      <c r="G1413" s="50">
        <f t="shared" ref="G1413" si="367">ROUND(F1413*E1413,2)</f>
        <v>178.78</v>
      </c>
      <c r="H1413" s="60">
        <f>VLOOKUP(A1413,'[1]SINAPI ES'!$A$7:$D$12674,4,0)</f>
        <v>178.78</v>
      </c>
    </row>
    <row r="1414" spans="1:8" ht="15" customHeight="1">
      <c r="A1414" s="51"/>
      <c r="B1414" s="51"/>
      <c r="C1414" s="51"/>
      <c r="D1414" s="51"/>
      <c r="E1414" s="103" t="s">
        <v>1851</v>
      </c>
      <c r="F1414" s="103"/>
      <c r="G1414" s="52">
        <f>SUM(G1413)</f>
        <v>178.78</v>
      </c>
      <c r="H1414" s="60" t="e">
        <f>VLOOKUP(A1414,'[1]SINAPI ES'!$A$7:$D$12674,4,0)</f>
        <v>#N/A</v>
      </c>
    </row>
    <row r="1415" spans="1:8" ht="15" customHeight="1">
      <c r="A1415" s="102" t="s">
        <v>1943</v>
      </c>
      <c r="B1415" s="102"/>
      <c r="C1415" s="46" t="s">
        <v>1839</v>
      </c>
      <c r="D1415" s="46" t="s">
        <v>1840</v>
      </c>
      <c r="E1415" s="46" t="s">
        <v>1841</v>
      </c>
      <c r="F1415" s="46" t="s">
        <v>1842</v>
      </c>
      <c r="G1415" s="46" t="s">
        <v>1843</v>
      </c>
      <c r="H1415" s="60" t="e">
        <f>VLOOKUP(A1415,'[1]SINAPI ES'!$A$7:$D$12674,4,0)</f>
        <v>#N/A</v>
      </c>
    </row>
    <row r="1416" spans="1:8" ht="15" customHeight="1">
      <c r="A1416" s="47">
        <v>247</v>
      </c>
      <c r="B1416" s="48" t="s">
        <v>2142</v>
      </c>
      <c r="C1416" s="47" t="s">
        <v>12</v>
      </c>
      <c r="D1416" s="47" t="s">
        <v>1854</v>
      </c>
      <c r="E1416" s="49">
        <v>0.5</v>
      </c>
      <c r="F1416" s="50">
        <f t="shared" ref="F1416" si="368">H1416</f>
        <v>14.77</v>
      </c>
      <c r="G1416" s="50">
        <f t="shared" ref="G1416" si="369">ROUND(F1416*E1416,2)</f>
        <v>7.39</v>
      </c>
      <c r="H1416" s="60">
        <f>VLOOKUP(A1416,'[1]SINAPI ES'!$A$7:$D$12674,4,0)</f>
        <v>14.77</v>
      </c>
    </row>
    <row r="1417" spans="1:8" ht="15" customHeight="1">
      <c r="A1417" s="51"/>
      <c r="B1417" s="51"/>
      <c r="C1417" s="51"/>
      <c r="D1417" s="51"/>
      <c r="E1417" s="103" t="s">
        <v>1945</v>
      </c>
      <c r="F1417" s="103"/>
      <c r="G1417" s="52">
        <f>SUM(G1416)</f>
        <v>7.39</v>
      </c>
      <c r="H1417" s="60" t="e">
        <f>VLOOKUP(A1417,'[1]SINAPI ES'!$A$7:$D$12674,4,0)</f>
        <v>#N/A</v>
      </c>
    </row>
    <row r="1418" spans="1:8" ht="15" customHeight="1">
      <c r="A1418" s="102" t="s">
        <v>1852</v>
      </c>
      <c r="B1418" s="102"/>
      <c r="C1418" s="46" t="s">
        <v>1839</v>
      </c>
      <c r="D1418" s="46" t="s">
        <v>1840</v>
      </c>
      <c r="E1418" s="46" t="s">
        <v>1841</v>
      </c>
      <c r="F1418" s="46" t="s">
        <v>1842</v>
      </c>
      <c r="G1418" s="46" t="s">
        <v>1843</v>
      </c>
      <c r="H1418" s="60" t="e">
        <f>VLOOKUP(A1418,'[1]SINAPI ES'!$A$7:$D$12674,4,0)</f>
        <v>#N/A</v>
      </c>
    </row>
    <row r="1419" spans="1:8" ht="15" customHeight="1">
      <c r="A1419" s="47">
        <v>88264</v>
      </c>
      <c r="B1419" s="48" t="s">
        <v>2143</v>
      </c>
      <c r="C1419" s="47" t="s">
        <v>12</v>
      </c>
      <c r="D1419" s="47" t="s">
        <v>1854</v>
      </c>
      <c r="E1419" s="49">
        <v>0.5</v>
      </c>
      <c r="F1419" s="50">
        <f t="shared" ref="F1419" si="370">H1419</f>
        <v>33.74</v>
      </c>
      <c r="G1419" s="50">
        <f t="shared" ref="G1419" si="371">ROUND(F1419*E1419,2)</f>
        <v>16.87</v>
      </c>
      <c r="H1419" s="60">
        <f>VLOOKUP(A1419,'[1]SINAPI ES'!$A$7:$D$12674,4,0)</f>
        <v>33.74</v>
      </c>
    </row>
    <row r="1420" spans="1:8" ht="18" customHeight="1">
      <c r="A1420" s="51"/>
      <c r="B1420" s="51"/>
      <c r="C1420" s="51"/>
      <c r="D1420" s="51"/>
      <c r="E1420" s="103" t="s">
        <v>1858</v>
      </c>
      <c r="F1420" s="103"/>
      <c r="G1420" s="52">
        <f>SUM(G1419)</f>
        <v>16.87</v>
      </c>
      <c r="H1420" s="60" t="e">
        <f>VLOOKUP(A1420,'[1]SINAPI ES'!$A$7:$D$12674,4,0)</f>
        <v>#N/A</v>
      </c>
    </row>
    <row r="1421" spans="1:8" s="59" customFormat="1" ht="15" customHeight="1">
      <c r="A1421" s="61"/>
      <c r="B1421" s="61"/>
      <c r="C1421" s="61"/>
      <c r="D1421" s="61"/>
      <c r="E1421" s="132" t="s">
        <v>1861</v>
      </c>
      <c r="F1421" s="132"/>
      <c r="G1421" s="62">
        <f>G1420+G1417+G1414</f>
        <v>203.04</v>
      </c>
      <c r="H1421" s="60" t="e">
        <f>VLOOKUP(A1421,'[1]SINAPI ES'!$A$7:$D$12674,4,0)</f>
        <v>#N/A</v>
      </c>
    </row>
    <row r="1422" spans="1:8" ht="9.9499999999999993" customHeight="1">
      <c r="A1422" s="51"/>
      <c r="B1422" s="51"/>
      <c r="C1422" s="105"/>
      <c r="D1422" s="105"/>
      <c r="E1422" s="51"/>
      <c r="F1422" s="51"/>
      <c r="G1422" s="51"/>
      <c r="H1422" s="60" t="e">
        <f>VLOOKUP(A1422,'[1]SINAPI ES'!$A$7:$D$12674,4,0)</f>
        <v>#N/A</v>
      </c>
    </row>
    <row r="1423" spans="1:8" ht="20.100000000000001" customHeight="1">
      <c r="A1423" s="116" t="s">
        <v>2144</v>
      </c>
      <c r="B1423" s="116"/>
      <c r="C1423" s="116"/>
      <c r="D1423" s="116"/>
      <c r="E1423" s="116"/>
      <c r="F1423" s="116"/>
      <c r="G1423" s="116"/>
      <c r="H1423" s="60" t="e">
        <f>VLOOKUP(A1423,'[1]SINAPI ES'!$A$7:$D$12674,4,0)</f>
        <v>#N/A</v>
      </c>
    </row>
    <row r="1424" spans="1:8" ht="15" customHeight="1">
      <c r="A1424" s="102" t="s">
        <v>1838</v>
      </c>
      <c r="B1424" s="102"/>
      <c r="C1424" s="46" t="s">
        <v>1839</v>
      </c>
      <c r="D1424" s="46" t="s">
        <v>1840</v>
      </c>
      <c r="E1424" s="46" t="s">
        <v>1841</v>
      </c>
      <c r="F1424" s="46" t="s">
        <v>1842</v>
      </c>
      <c r="G1424" s="46" t="s">
        <v>1843</v>
      </c>
      <c r="H1424" s="60" t="e">
        <f>VLOOKUP(A1424,'[1]SINAPI ES'!$A$7:$D$12674,4,0)</f>
        <v>#N/A</v>
      </c>
    </row>
    <row r="1425" spans="1:8" ht="15" customHeight="1">
      <c r="A1425" s="47">
        <v>3146</v>
      </c>
      <c r="B1425" s="48" t="s">
        <v>2128</v>
      </c>
      <c r="C1425" s="47" t="s">
        <v>12</v>
      </c>
      <c r="D1425" s="47" t="s">
        <v>24</v>
      </c>
      <c r="E1425" s="49">
        <v>4.2000000000000003E-2</v>
      </c>
      <c r="F1425" s="50">
        <f t="shared" ref="F1425:F1426" si="372">H1425</f>
        <v>4.87</v>
      </c>
      <c r="G1425" s="50">
        <f>ROUND(F1425*E1425,2)</f>
        <v>0.2</v>
      </c>
      <c r="H1425" s="60">
        <f>VLOOKUP(A1425,'[1]SINAPI ES'!$A$7:$D$12674,4,0)</f>
        <v>4.87</v>
      </c>
    </row>
    <row r="1426" spans="1:8" ht="21" customHeight="1">
      <c r="A1426" s="47">
        <v>44045</v>
      </c>
      <c r="B1426" s="48" t="s">
        <v>2145</v>
      </c>
      <c r="C1426" s="47" t="s">
        <v>12</v>
      </c>
      <c r="D1426" s="47" t="s">
        <v>24</v>
      </c>
      <c r="E1426" s="49">
        <v>1</v>
      </c>
      <c r="F1426" s="50">
        <f t="shared" si="372"/>
        <v>257.47000000000003</v>
      </c>
      <c r="G1426" s="50">
        <f t="shared" ref="G1426" si="373">ROUND(F1426*E1426,2)</f>
        <v>257.47000000000003</v>
      </c>
      <c r="H1426" s="60">
        <f>VLOOKUP(A1426,'[1]SINAPI ES'!$A$7:$D$12674,4,0)</f>
        <v>257.47000000000003</v>
      </c>
    </row>
    <row r="1427" spans="1:8" ht="15" customHeight="1">
      <c r="A1427" s="51"/>
      <c r="B1427" s="51"/>
      <c r="C1427" s="51"/>
      <c r="D1427" s="51"/>
      <c r="E1427" s="103" t="s">
        <v>1851</v>
      </c>
      <c r="F1427" s="103"/>
      <c r="G1427" s="52">
        <f>SUM(G1425:G1426)</f>
        <v>257.67</v>
      </c>
      <c r="H1427" s="60" t="e">
        <f>VLOOKUP(A1427,'[1]SINAPI ES'!$A$7:$D$12674,4,0)</f>
        <v>#N/A</v>
      </c>
    </row>
    <row r="1428" spans="1:8" ht="15" customHeight="1">
      <c r="A1428" s="102" t="s">
        <v>1852</v>
      </c>
      <c r="B1428" s="102"/>
      <c r="C1428" s="46" t="s">
        <v>1839</v>
      </c>
      <c r="D1428" s="46" t="s">
        <v>1840</v>
      </c>
      <c r="E1428" s="46" t="s">
        <v>1841</v>
      </c>
      <c r="F1428" s="46" t="s">
        <v>1842</v>
      </c>
      <c r="G1428" s="46" t="s">
        <v>1843</v>
      </c>
      <c r="H1428" s="60" t="e">
        <f>VLOOKUP(A1428,'[1]SINAPI ES'!$A$7:$D$12674,4,0)</f>
        <v>#N/A</v>
      </c>
    </row>
    <row r="1429" spans="1:8" ht="21" customHeight="1">
      <c r="A1429" s="47">
        <v>88267</v>
      </c>
      <c r="B1429" s="48" t="s">
        <v>2072</v>
      </c>
      <c r="C1429" s="47" t="s">
        <v>12</v>
      </c>
      <c r="D1429" s="47" t="s">
        <v>1854</v>
      </c>
      <c r="E1429" s="49">
        <v>0.46300000000000002</v>
      </c>
      <c r="F1429" s="50">
        <f t="shared" ref="F1429:F1430" si="374">H1429</f>
        <v>26.54</v>
      </c>
      <c r="G1429" s="50">
        <f>ROUND(F1429*E1429,2)</f>
        <v>12.29</v>
      </c>
      <c r="H1429" s="60">
        <f>VLOOKUP(A1429,'[1]SINAPI ES'!$A$7:$D$12674,4,0)</f>
        <v>26.54</v>
      </c>
    </row>
    <row r="1430" spans="1:8" ht="15" customHeight="1">
      <c r="A1430" s="47">
        <v>88316</v>
      </c>
      <c r="B1430" s="48" t="s">
        <v>1867</v>
      </c>
      <c r="C1430" s="47" t="s">
        <v>12</v>
      </c>
      <c r="D1430" s="47" t="s">
        <v>1854</v>
      </c>
      <c r="E1430" s="49">
        <v>0.1459</v>
      </c>
      <c r="F1430" s="50">
        <f t="shared" si="374"/>
        <v>21.72</v>
      </c>
      <c r="G1430" s="50">
        <f t="shared" ref="G1430" si="375">ROUND(F1430*E1430,2)</f>
        <v>3.17</v>
      </c>
      <c r="H1430" s="60">
        <f>VLOOKUP(A1430,'[1]SINAPI ES'!$A$7:$D$12674,4,0)</f>
        <v>21.72</v>
      </c>
    </row>
    <row r="1431" spans="1:8" ht="18" customHeight="1">
      <c r="A1431" s="51"/>
      <c r="B1431" s="51"/>
      <c r="C1431" s="51"/>
      <c r="D1431" s="51"/>
      <c r="E1431" s="103" t="s">
        <v>1858</v>
      </c>
      <c r="F1431" s="103"/>
      <c r="G1431" s="52">
        <f>SUM(G1429:G1430)</f>
        <v>15.459999999999999</v>
      </c>
      <c r="H1431" s="60" t="e">
        <f>VLOOKUP(A1431,'[1]SINAPI ES'!$A$7:$D$12674,4,0)</f>
        <v>#N/A</v>
      </c>
    </row>
    <row r="1432" spans="1:8" ht="15" customHeight="1">
      <c r="A1432" s="51"/>
      <c r="B1432" s="51"/>
      <c r="C1432" s="51"/>
      <c r="D1432" s="51"/>
      <c r="E1432" s="104" t="s">
        <v>1861</v>
      </c>
      <c r="F1432" s="104"/>
      <c r="G1432" s="53">
        <f>G1431+G1427</f>
        <v>273.13</v>
      </c>
      <c r="H1432" s="60" t="e">
        <f>VLOOKUP(A1432,'[1]SINAPI ES'!$A$7:$D$12674,4,0)</f>
        <v>#N/A</v>
      </c>
    </row>
    <row r="1433" spans="1:8" ht="9.9499999999999993" customHeight="1">
      <c r="A1433" s="51"/>
      <c r="B1433" s="51"/>
      <c r="C1433" s="105"/>
      <c r="D1433" s="105"/>
      <c r="E1433" s="51"/>
      <c r="F1433" s="51"/>
      <c r="G1433" s="51"/>
      <c r="H1433" s="60" t="e">
        <f>VLOOKUP(A1433,'[1]SINAPI ES'!$A$7:$D$12674,4,0)</f>
        <v>#N/A</v>
      </c>
    </row>
    <row r="1434" spans="1:8" ht="20.100000000000001" customHeight="1">
      <c r="A1434" s="116" t="s">
        <v>2146</v>
      </c>
      <c r="B1434" s="116"/>
      <c r="C1434" s="116"/>
      <c r="D1434" s="116"/>
      <c r="E1434" s="116"/>
      <c r="F1434" s="116"/>
      <c r="G1434" s="116"/>
      <c r="H1434" s="60" t="e">
        <f>VLOOKUP(A1434,'[1]SINAPI ES'!$A$7:$D$12674,4,0)</f>
        <v>#N/A</v>
      </c>
    </row>
    <row r="1435" spans="1:8" ht="15" customHeight="1">
      <c r="A1435" s="102" t="s">
        <v>1943</v>
      </c>
      <c r="B1435" s="102"/>
      <c r="C1435" s="46" t="s">
        <v>1839</v>
      </c>
      <c r="D1435" s="46" t="s">
        <v>1840</v>
      </c>
      <c r="E1435" s="46" t="s">
        <v>1841</v>
      </c>
      <c r="F1435" s="46" t="s">
        <v>1842</v>
      </c>
      <c r="G1435" s="46" t="s">
        <v>1843</v>
      </c>
      <c r="H1435" s="60" t="e">
        <f>VLOOKUP(A1435,'[1]SINAPI ES'!$A$7:$D$12674,4,0)</f>
        <v>#N/A</v>
      </c>
    </row>
    <row r="1436" spans="1:8" ht="15" customHeight="1">
      <c r="A1436" s="47">
        <v>247</v>
      </c>
      <c r="B1436" s="48" t="s">
        <v>2142</v>
      </c>
      <c r="C1436" s="47" t="s">
        <v>12</v>
      </c>
      <c r="D1436" s="47" t="s">
        <v>1854</v>
      </c>
      <c r="E1436" s="49">
        <v>0.5</v>
      </c>
      <c r="F1436" s="50">
        <f t="shared" ref="F1436" si="376">H1436</f>
        <v>14.77</v>
      </c>
      <c r="G1436" s="50">
        <f t="shared" ref="G1436" si="377">ROUND(F1436*E1436,2)</f>
        <v>7.39</v>
      </c>
      <c r="H1436" s="60">
        <f>VLOOKUP(A1436,'[1]SINAPI ES'!$A$7:$D$12674,4,0)</f>
        <v>14.77</v>
      </c>
    </row>
    <row r="1437" spans="1:8" ht="15" customHeight="1">
      <c r="A1437" s="51"/>
      <c r="B1437" s="51"/>
      <c r="C1437" s="51"/>
      <c r="D1437" s="51"/>
      <c r="E1437" s="103" t="s">
        <v>1945</v>
      </c>
      <c r="F1437" s="103"/>
      <c r="G1437" s="52">
        <f>SUM(G1436)</f>
        <v>7.39</v>
      </c>
      <c r="H1437" s="60" t="e">
        <f>VLOOKUP(A1437,'[1]SINAPI ES'!$A$7:$D$12674,4,0)</f>
        <v>#N/A</v>
      </c>
    </row>
    <row r="1438" spans="1:8" ht="15" customHeight="1">
      <c r="A1438" s="102" t="s">
        <v>1852</v>
      </c>
      <c r="B1438" s="102"/>
      <c r="C1438" s="46" t="s">
        <v>1839</v>
      </c>
      <c r="D1438" s="46" t="s">
        <v>1840</v>
      </c>
      <c r="E1438" s="46" t="s">
        <v>1841</v>
      </c>
      <c r="F1438" s="46" t="s">
        <v>1842</v>
      </c>
      <c r="G1438" s="46" t="s">
        <v>1843</v>
      </c>
      <c r="H1438" s="60" t="e">
        <f>VLOOKUP(A1438,'[1]SINAPI ES'!$A$7:$D$12674,4,0)</f>
        <v>#N/A</v>
      </c>
    </row>
    <row r="1439" spans="1:8" ht="15" customHeight="1">
      <c r="A1439" s="47">
        <v>88264</v>
      </c>
      <c r="B1439" s="48" t="s">
        <v>2143</v>
      </c>
      <c r="C1439" s="47" t="s">
        <v>12</v>
      </c>
      <c r="D1439" s="47" t="s">
        <v>1854</v>
      </c>
      <c r="E1439" s="49">
        <v>0.5</v>
      </c>
      <c r="F1439" s="50">
        <f t="shared" ref="F1439" si="378">H1439</f>
        <v>33.74</v>
      </c>
      <c r="G1439" s="50">
        <f t="shared" ref="G1439" si="379">ROUND(F1439*E1439,2)</f>
        <v>16.87</v>
      </c>
      <c r="H1439" s="60">
        <f>VLOOKUP(A1439,'[1]SINAPI ES'!$A$7:$D$12674,4,0)</f>
        <v>33.74</v>
      </c>
    </row>
    <row r="1440" spans="1:8" ht="18" customHeight="1">
      <c r="A1440" s="51"/>
      <c r="B1440" s="51"/>
      <c r="C1440" s="51"/>
      <c r="D1440" s="51"/>
      <c r="E1440" s="103" t="s">
        <v>1858</v>
      </c>
      <c r="F1440" s="103"/>
      <c r="G1440" s="52">
        <f>SUM(G1439)</f>
        <v>16.87</v>
      </c>
      <c r="H1440" s="60" t="e">
        <f>VLOOKUP(A1440,'[1]SINAPI ES'!$A$7:$D$12674,4,0)</f>
        <v>#N/A</v>
      </c>
    </row>
    <row r="1441" spans="1:8" ht="15" customHeight="1">
      <c r="A1441" s="102" t="s">
        <v>10</v>
      </c>
      <c r="B1441" s="102"/>
      <c r="C1441" s="46" t="s">
        <v>1839</v>
      </c>
      <c r="D1441" s="46" t="s">
        <v>1840</v>
      </c>
      <c r="E1441" s="46" t="s">
        <v>1841</v>
      </c>
      <c r="F1441" s="46" t="s">
        <v>1842</v>
      </c>
      <c r="G1441" s="46" t="s">
        <v>1843</v>
      </c>
      <c r="H1441" s="60" t="e">
        <f>VLOOKUP(A1441,'[1]SINAPI ES'!$A$7:$D$12674,4,0)</f>
        <v>#N/A</v>
      </c>
    </row>
    <row r="1442" spans="1:8" ht="21" customHeight="1">
      <c r="A1442" s="47">
        <v>100860</v>
      </c>
      <c r="B1442" s="48" t="s">
        <v>967</v>
      </c>
      <c r="C1442" s="47" t="s">
        <v>12</v>
      </c>
      <c r="D1442" s="47" t="s">
        <v>24</v>
      </c>
      <c r="E1442" s="49">
        <v>1</v>
      </c>
      <c r="F1442" s="50">
        <f t="shared" ref="F1442" si="380">H1442</f>
        <v>97.45</v>
      </c>
      <c r="G1442" s="50">
        <f t="shared" ref="G1442" si="381">ROUND(F1442*E1442,2)</f>
        <v>97.45</v>
      </c>
      <c r="H1442" s="60">
        <f>VLOOKUP(A1442,'[1]SINAPI ES'!$A$7:$D$12674,4,0)</f>
        <v>97.45</v>
      </c>
    </row>
    <row r="1443" spans="1:8" ht="15" customHeight="1">
      <c r="A1443" s="51"/>
      <c r="B1443" s="51"/>
      <c r="C1443" s="51"/>
      <c r="D1443" s="51"/>
      <c r="E1443" s="103" t="s">
        <v>1860</v>
      </c>
      <c r="F1443" s="103"/>
      <c r="G1443" s="52">
        <f>SUM(G1442)</f>
        <v>97.45</v>
      </c>
      <c r="H1443" s="60" t="e">
        <f>VLOOKUP(A1443,'[1]SINAPI ES'!$A$7:$D$12674,4,0)</f>
        <v>#N/A</v>
      </c>
    </row>
    <row r="1444" spans="1:8" ht="15" customHeight="1">
      <c r="A1444" s="51"/>
      <c r="B1444" s="51"/>
      <c r="C1444" s="51"/>
      <c r="D1444" s="51"/>
      <c r="E1444" s="104" t="s">
        <v>1861</v>
      </c>
      <c r="F1444" s="104"/>
      <c r="G1444" s="53">
        <f>G1443+G1440+G1437</f>
        <v>121.71000000000001</v>
      </c>
      <c r="H1444" s="60" t="e">
        <f>VLOOKUP(A1444,'[1]SINAPI ES'!$A$7:$D$12674,4,0)</f>
        <v>#N/A</v>
      </c>
    </row>
    <row r="1445" spans="1:8" ht="9.9499999999999993" customHeight="1">
      <c r="A1445" s="51"/>
      <c r="B1445" s="51"/>
      <c r="C1445" s="105"/>
      <c r="D1445" s="105"/>
      <c r="E1445" s="51"/>
      <c r="F1445" s="51"/>
      <c r="G1445" s="51"/>
      <c r="H1445" s="60" t="e">
        <f>VLOOKUP(A1445,'[1]SINAPI ES'!$A$7:$D$12674,4,0)</f>
        <v>#N/A</v>
      </c>
    </row>
    <row r="1446" spans="1:8" ht="20.100000000000001" customHeight="1">
      <c r="A1446" s="116" t="s">
        <v>2148</v>
      </c>
      <c r="B1446" s="116"/>
      <c r="C1446" s="116"/>
      <c r="D1446" s="116"/>
      <c r="E1446" s="116"/>
      <c r="F1446" s="116"/>
      <c r="G1446" s="116"/>
      <c r="H1446" s="60" t="e">
        <f>VLOOKUP(A1446,'[1]SINAPI ES'!$A$7:$D$12674,4,0)</f>
        <v>#N/A</v>
      </c>
    </row>
    <row r="1447" spans="1:8" ht="15" customHeight="1">
      <c r="A1447" s="102" t="s">
        <v>1838</v>
      </c>
      <c r="B1447" s="102"/>
      <c r="C1447" s="46" t="s">
        <v>1839</v>
      </c>
      <c r="D1447" s="46" t="s">
        <v>1840</v>
      </c>
      <c r="E1447" s="46" t="s">
        <v>1841</v>
      </c>
      <c r="F1447" s="46" t="s">
        <v>1842</v>
      </c>
      <c r="G1447" s="46" t="s">
        <v>1843</v>
      </c>
      <c r="H1447" s="60" t="e">
        <f>VLOOKUP(A1447,'[1]SINAPI ES'!$A$7:$D$12674,4,0)</f>
        <v>#N/A</v>
      </c>
    </row>
    <row r="1448" spans="1:8" ht="21" customHeight="1">
      <c r="A1448" s="47">
        <v>36204</v>
      </c>
      <c r="B1448" s="48" t="s">
        <v>2149</v>
      </c>
      <c r="C1448" s="47" t="s">
        <v>12</v>
      </c>
      <c r="D1448" s="47" t="s">
        <v>24</v>
      </c>
      <c r="E1448" s="49">
        <v>1</v>
      </c>
      <c r="F1448" s="50">
        <f t="shared" ref="F1448:F1449" si="382">H1448</f>
        <v>185.78</v>
      </c>
      <c r="G1448" s="50">
        <f>ROUND(F1448*E1448,2)</f>
        <v>185.78</v>
      </c>
      <c r="H1448" s="60">
        <f>VLOOKUP(A1448,'[1]SINAPI ES'!$A$7:$D$12674,4,0)</f>
        <v>185.78</v>
      </c>
    </row>
    <row r="1449" spans="1:8" ht="29.1" customHeight="1">
      <c r="A1449" s="47">
        <v>4351</v>
      </c>
      <c r="B1449" s="48" t="s">
        <v>2132</v>
      </c>
      <c r="C1449" s="47" t="s">
        <v>12</v>
      </c>
      <c r="D1449" s="47" t="s">
        <v>24</v>
      </c>
      <c r="E1449" s="49">
        <v>6</v>
      </c>
      <c r="F1449" s="50">
        <f t="shared" si="382"/>
        <v>18.100000000000001</v>
      </c>
      <c r="G1449" s="50">
        <f t="shared" ref="G1449" si="383">ROUND(F1449*E1449,2)</f>
        <v>108.6</v>
      </c>
      <c r="H1449" s="60">
        <f>VLOOKUP(A1449,'[1]SINAPI ES'!$A$7:$D$12674,4,0)</f>
        <v>18.100000000000001</v>
      </c>
    </row>
    <row r="1450" spans="1:8" ht="15" customHeight="1">
      <c r="A1450" s="51"/>
      <c r="B1450" s="51"/>
      <c r="C1450" s="51"/>
      <c r="D1450" s="51"/>
      <c r="E1450" s="103" t="s">
        <v>1851</v>
      </c>
      <c r="F1450" s="103"/>
      <c r="G1450" s="52">
        <f>SUM(G1448:G1449)</f>
        <v>294.38</v>
      </c>
      <c r="H1450" s="60" t="e">
        <f>VLOOKUP(A1450,'[1]SINAPI ES'!$A$7:$D$12674,4,0)</f>
        <v>#N/A</v>
      </c>
    </row>
    <row r="1451" spans="1:8" ht="15" customHeight="1">
      <c r="A1451" s="102" t="s">
        <v>1852</v>
      </c>
      <c r="B1451" s="102"/>
      <c r="C1451" s="46" t="s">
        <v>1839</v>
      </c>
      <c r="D1451" s="46" t="s">
        <v>1840</v>
      </c>
      <c r="E1451" s="46" t="s">
        <v>1841</v>
      </c>
      <c r="F1451" s="46" t="s">
        <v>1842</v>
      </c>
      <c r="G1451" s="46" t="s">
        <v>1843</v>
      </c>
      <c r="H1451" s="60" t="e">
        <f>VLOOKUP(A1451,'[1]SINAPI ES'!$A$7:$D$12674,4,0)</f>
        <v>#N/A</v>
      </c>
    </row>
    <row r="1452" spans="1:8" ht="21" customHeight="1">
      <c r="A1452" s="47">
        <v>88267</v>
      </c>
      <c r="B1452" s="48" t="s">
        <v>2072</v>
      </c>
      <c r="C1452" s="47" t="s">
        <v>12</v>
      </c>
      <c r="D1452" s="47" t="s">
        <v>1854</v>
      </c>
      <c r="E1452" s="49">
        <v>0.94850000000000001</v>
      </c>
      <c r="F1452" s="50">
        <f t="shared" ref="F1452:F1453" si="384">H1452</f>
        <v>26.54</v>
      </c>
      <c r="G1452" s="50">
        <f>ROUND(F1452*E1452,2)</f>
        <v>25.17</v>
      </c>
      <c r="H1452" s="60">
        <f>VLOOKUP(A1452,'[1]SINAPI ES'!$A$7:$D$12674,4,0)</f>
        <v>26.54</v>
      </c>
    </row>
    <row r="1453" spans="1:8" ht="15" customHeight="1">
      <c r="A1453" s="47">
        <v>88316</v>
      </c>
      <c r="B1453" s="48" t="s">
        <v>1867</v>
      </c>
      <c r="C1453" s="47" t="s">
        <v>12</v>
      </c>
      <c r="D1453" s="47" t="s">
        <v>1854</v>
      </c>
      <c r="E1453" s="49">
        <v>0.29880000000000001</v>
      </c>
      <c r="F1453" s="50">
        <f t="shared" si="384"/>
        <v>21.72</v>
      </c>
      <c r="G1453" s="50">
        <f t="shared" ref="G1453" si="385">ROUND(F1453*E1453,2)</f>
        <v>6.49</v>
      </c>
      <c r="H1453" s="60">
        <f>VLOOKUP(A1453,'[1]SINAPI ES'!$A$7:$D$12674,4,0)</f>
        <v>21.72</v>
      </c>
    </row>
    <row r="1454" spans="1:8" ht="18" customHeight="1">
      <c r="A1454" s="51"/>
      <c r="B1454" s="51"/>
      <c r="C1454" s="51"/>
      <c r="D1454" s="51"/>
      <c r="E1454" s="103" t="s">
        <v>1858</v>
      </c>
      <c r="F1454" s="103"/>
      <c r="G1454" s="52">
        <f>SUM(G1452:G1453)</f>
        <v>31.660000000000004</v>
      </c>
      <c r="H1454" s="60" t="e">
        <f>VLOOKUP(A1454,'[1]SINAPI ES'!$A$7:$D$12674,4,0)</f>
        <v>#N/A</v>
      </c>
    </row>
    <row r="1455" spans="1:8" ht="15" customHeight="1">
      <c r="A1455" s="51"/>
      <c r="B1455" s="51"/>
      <c r="C1455" s="51"/>
      <c r="D1455" s="51"/>
      <c r="E1455" s="104" t="s">
        <v>1861</v>
      </c>
      <c r="F1455" s="104"/>
      <c r="G1455" s="53">
        <f>G1454+G1450</f>
        <v>326.04000000000002</v>
      </c>
      <c r="H1455" s="60" t="e">
        <f>VLOOKUP(A1455,'[1]SINAPI ES'!$A$7:$D$12674,4,0)</f>
        <v>#N/A</v>
      </c>
    </row>
    <row r="1456" spans="1:8" ht="9.9499999999999993" customHeight="1">
      <c r="A1456" s="51"/>
      <c r="B1456" s="51"/>
      <c r="C1456" s="105"/>
      <c r="D1456" s="105"/>
      <c r="E1456" s="51"/>
      <c r="F1456" s="51"/>
      <c r="G1456" s="51"/>
      <c r="H1456" s="60" t="e">
        <f>VLOOKUP(A1456,'[1]SINAPI ES'!$A$7:$D$12674,4,0)</f>
        <v>#N/A</v>
      </c>
    </row>
    <row r="1457" spans="1:8" ht="20.100000000000001" customHeight="1">
      <c r="A1457" s="116" t="s">
        <v>2150</v>
      </c>
      <c r="B1457" s="116"/>
      <c r="C1457" s="116"/>
      <c r="D1457" s="116"/>
      <c r="E1457" s="116"/>
      <c r="F1457" s="116"/>
      <c r="G1457" s="116"/>
      <c r="H1457" s="60" t="e">
        <f>VLOOKUP(A1457,'[1]SINAPI ES'!$A$7:$D$12674,4,0)</f>
        <v>#N/A</v>
      </c>
    </row>
    <row r="1458" spans="1:8" ht="15" customHeight="1">
      <c r="A1458" s="102" t="s">
        <v>1838</v>
      </c>
      <c r="B1458" s="102"/>
      <c r="C1458" s="46" t="s">
        <v>1839</v>
      </c>
      <c r="D1458" s="46" t="s">
        <v>1840</v>
      </c>
      <c r="E1458" s="46" t="s">
        <v>1841</v>
      </c>
      <c r="F1458" s="46" t="s">
        <v>1842</v>
      </c>
      <c r="G1458" s="46" t="s">
        <v>1843</v>
      </c>
      <c r="H1458" s="60" t="e">
        <f>VLOOKUP(A1458,'[1]SINAPI ES'!$A$7:$D$12674,4,0)</f>
        <v>#N/A</v>
      </c>
    </row>
    <row r="1459" spans="1:8" ht="15" customHeight="1">
      <c r="A1459" s="47">
        <v>3148</v>
      </c>
      <c r="B1459" s="48" t="s">
        <v>2151</v>
      </c>
      <c r="C1459" s="47" t="s">
        <v>12</v>
      </c>
      <c r="D1459" s="47" t="s">
        <v>24</v>
      </c>
      <c r="E1459" s="49">
        <v>1.9199999999999998E-2</v>
      </c>
      <c r="F1459" s="50">
        <f t="shared" ref="F1459:F1460" si="386">H1459</f>
        <v>17.96</v>
      </c>
      <c r="G1459" s="50">
        <f>ROUND(F1459*E1459,2)</f>
        <v>0.34</v>
      </c>
      <c r="H1459" s="60">
        <f>VLOOKUP(A1459,'[1]SINAPI ES'!$A$7:$D$12674,4,0)</f>
        <v>17.96</v>
      </c>
    </row>
    <row r="1460" spans="1:8" ht="21" customHeight="1">
      <c r="A1460" s="47">
        <v>10228</v>
      </c>
      <c r="B1460" s="48" t="s">
        <v>2152</v>
      </c>
      <c r="C1460" s="47" t="s">
        <v>12</v>
      </c>
      <c r="D1460" s="47" t="s">
        <v>24</v>
      </c>
      <c r="E1460" s="49">
        <v>1</v>
      </c>
      <c r="F1460" s="50">
        <f t="shared" si="386"/>
        <v>301.32</v>
      </c>
      <c r="G1460" s="50">
        <f t="shared" ref="G1460" si="387">ROUND(F1460*E1460,2)</f>
        <v>301.32</v>
      </c>
      <c r="H1460" s="60">
        <f>VLOOKUP(A1460,'[1]SINAPI ES'!$A$7:$D$12674,4,0)</f>
        <v>301.32</v>
      </c>
    </row>
    <row r="1461" spans="1:8" ht="15" customHeight="1">
      <c r="A1461" s="51"/>
      <c r="B1461" s="51"/>
      <c r="C1461" s="51"/>
      <c r="D1461" s="51"/>
      <c r="E1461" s="103" t="s">
        <v>1851</v>
      </c>
      <c r="F1461" s="103"/>
      <c r="G1461" s="52">
        <f>SUM(G1459:G1460)</f>
        <v>301.65999999999997</v>
      </c>
      <c r="H1461" s="60" t="e">
        <f>VLOOKUP(A1461,'[1]SINAPI ES'!$A$7:$D$12674,4,0)</f>
        <v>#N/A</v>
      </c>
    </row>
    <row r="1462" spans="1:8" ht="15" customHeight="1">
      <c r="A1462" s="102" t="s">
        <v>1852</v>
      </c>
      <c r="B1462" s="102"/>
      <c r="C1462" s="46" t="s">
        <v>1839</v>
      </c>
      <c r="D1462" s="46" t="s">
        <v>1840</v>
      </c>
      <c r="E1462" s="46" t="s">
        <v>1841</v>
      </c>
      <c r="F1462" s="46" t="s">
        <v>1842</v>
      </c>
      <c r="G1462" s="46" t="s">
        <v>1843</v>
      </c>
      <c r="H1462" s="60" t="e">
        <f>VLOOKUP(A1462,'[1]SINAPI ES'!$A$7:$D$12674,4,0)</f>
        <v>#N/A</v>
      </c>
    </row>
    <row r="1463" spans="1:8" ht="21" customHeight="1">
      <c r="A1463" s="47">
        <v>88248</v>
      </c>
      <c r="B1463" s="48" t="s">
        <v>2071</v>
      </c>
      <c r="C1463" s="47" t="s">
        <v>12</v>
      </c>
      <c r="D1463" s="47" t="s">
        <v>1854</v>
      </c>
      <c r="E1463" s="49">
        <v>0.92490000000000006</v>
      </c>
      <c r="F1463" s="50">
        <f t="shared" ref="F1463:F1464" si="388">H1463</f>
        <v>22.9</v>
      </c>
      <c r="G1463" s="50">
        <f>ROUND(F1463*E1463,2)</f>
        <v>21.18</v>
      </c>
      <c r="H1463" s="60">
        <f>VLOOKUP(A1463,'[1]SINAPI ES'!$A$7:$D$12674,4,0)</f>
        <v>22.9</v>
      </c>
    </row>
    <row r="1464" spans="1:8" ht="21" customHeight="1">
      <c r="A1464" s="47">
        <v>88267</v>
      </c>
      <c r="B1464" s="48" t="s">
        <v>2072</v>
      </c>
      <c r="C1464" s="47" t="s">
        <v>12</v>
      </c>
      <c r="D1464" s="47" t="s">
        <v>1854</v>
      </c>
      <c r="E1464" s="49">
        <v>0.92490000000000006</v>
      </c>
      <c r="F1464" s="50">
        <f t="shared" si="388"/>
        <v>26.54</v>
      </c>
      <c r="G1464" s="50">
        <f t="shared" ref="G1464" si="389">ROUND(F1464*E1464,2)</f>
        <v>24.55</v>
      </c>
      <c r="H1464" s="60">
        <f>VLOOKUP(A1464,'[1]SINAPI ES'!$A$7:$D$12674,4,0)</f>
        <v>26.54</v>
      </c>
    </row>
    <row r="1465" spans="1:8" ht="18" customHeight="1">
      <c r="A1465" s="51"/>
      <c r="B1465" s="51"/>
      <c r="C1465" s="51"/>
      <c r="D1465" s="51"/>
      <c r="E1465" s="103" t="s">
        <v>1858</v>
      </c>
      <c r="F1465" s="103"/>
      <c r="G1465" s="52">
        <f>SUM(G1463:G1464)</f>
        <v>45.730000000000004</v>
      </c>
      <c r="H1465" s="60" t="e">
        <f>VLOOKUP(A1465,'[1]SINAPI ES'!$A$7:$D$12674,4,0)</f>
        <v>#N/A</v>
      </c>
    </row>
    <row r="1466" spans="1:8" ht="15" customHeight="1">
      <c r="A1466" s="51"/>
      <c r="B1466" s="51"/>
      <c r="C1466" s="51"/>
      <c r="D1466" s="51"/>
      <c r="E1466" s="104" t="s">
        <v>1861</v>
      </c>
      <c r="F1466" s="104"/>
      <c r="G1466" s="53">
        <f>G1465+G1461</f>
        <v>347.39</v>
      </c>
      <c r="H1466" s="60" t="e">
        <f>VLOOKUP(A1466,'[1]SINAPI ES'!$A$7:$D$12674,4,0)</f>
        <v>#N/A</v>
      </c>
    </row>
    <row r="1467" spans="1:8" ht="9.9499999999999993" customHeight="1">
      <c r="A1467" s="51"/>
      <c r="B1467" s="51"/>
      <c r="C1467" s="105"/>
      <c r="D1467" s="105"/>
      <c r="E1467" s="51"/>
      <c r="F1467" s="51"/>
      <c r="G1467" s="51"/>
      <c r="H1467" s="60" t="e">
        <f>VLOOKUP(A1467,'[1]SINAPI ES'!$A$7:$D$12674,4,0)</f>
        <v>#N/A</v>
      </c>
    </row>
    <row r="1468" spans="1:8" ht="20.100000000000001" customHeight="1">
      <c r="A1468" s="116" t="s">
        <v>2153</v>
      </c>
      <c r="B1468" s="116"/>
      <c r="C1468" s="116"/>
      <c r="D1468" s="116"/>
      <c r="E1468" s="116"/>
      <c r="F1468" s="116"/>
      <c r="G1468" s="116"/>
      <c r="H1468" s="60" t="e">
        <f>VLOOKUP(A1468,'[1]SINAPI ES'!$A$7:$D$12674,4,0)</f>
        <v>#N/A</v>
      </c>
    </row>
    <row r="1469" spans="1:8" ht="15" customHeight="1">
      <c r="A1469" s="102" t="s">
        <v>1838</v>
      </c>
      <c r="B1469" s="102"/>
      <c r="C1469" s="46" t="s">
        <v>1839</v>
      </c>
      <c r="D1469" s="46" t="s">
        <v>1840</v>
      </c>
      <c r="E1469" s="46" t="s">
        <v>1841</v>
      </c>
      <c r="F1469" s="46" t="s">
        <v>1842</v>
      </c>
      <c r="G1469" s="46" t="s">
        <v>1843</v>
      </c>
      <c r="H1469" s="60" t="e">
        <f>VLOOKUP(A1469,'[1]SINAPI ES'!$A$7:$D$12674,4,0)</f>
        <v>#N/A</v>
      </c>
    </row>
    <row r="1470" spans="1:8" ht="21" customHeight="1">
      <c r="A1470" s="47">
        <v>37401</v>
      </c>
      <c r="B1470" s="48" t="s">
        <v>985</v>
      </c>
      <c r="C1470" s="47" t="s">
        <v>12</v>
      </c>
      <c r="D1470" s="47" t="s">
        <v>24</v>
      </c>
      <c r="E1470" s="49">
        <v>1</v>
      </c>
      <c r="F1470" s="50">
        <f t="shared" ref="F1470" si="390">H1470</f>
        <v>70.599999999999994</v>
      </c>
      <c r="G1470" s="50">
        <f t="shared" ref="G1470" si="391">ROUND(F1470*E1470,2)</f>
        <v>70.599999999999994</v>
      </c>
      <c r="H1470" s="60">
        <f>VLOOKUP(A1470,'[1]SINAPI ES'!$A$7:$D$12674,4,0)</f>
        <v>70.599999999999994</v>
      </c>
    </row>
    <row r="1471" spans="1:8" ht="15" customHeight="1">
      <c r="A1471" s="51"/>
      <c r="B1471" s="51"/>
      <c r="C1471" s="51"/>
      <c r="D1471" s="51"/>
      <c r="E1471" s="103" t="s">
        <v>1851</v>
      </c>
      <c r="F1471" s="103"/>
      <c r="G1471" s="52">
        <f>SUM(G1470)</f>
        <v>70.599999999999994</v>
      </c>
      <c r="H1471" s="60" t="e">
        <f>VLOOKUP(A1471,'[1]SINAPI ES'!$A$7:$D$12674,4,0)</f>
        <v>#N/A</v>
      </c>
    </row>
    <row r="1472" spans="1:8" ht="15" customHeight="1">
      <c r="A1472" s="102" t="s">
        <v>1852</v>
      </c>
      <c r="B1472" s="102"/>
      <c r="C1472" s="46" t="s">
        <v>1839</v>
      </c>
      <c r="D1472" s="46" t="s">
        <v>1840</v>
      </c>
      <c r="E1472" s="46" t="s">
        <v>1841</v>
      </c>
      <c r="F1472" s="46" t="s">
        <v>1842</v>
      </c>
      <c r="G1472" s="46" t="s">
        <v>1843</v>
      </c>
      <c r="H1472" s="60" t="e">
        <f>VLOOKUP(A1472,'[1]SINAPI ES'!$A$7:$D$12674,4,0)</f>
        <v>#N/A</v>
      </c>
    </row>
    <row r="1473" spans="1:8" ht="21" customHeight="1">
      <c r="A1473" s="47">
        <v>88248</v>
      </c>
      <c r="B1473" s="48" t="s">
        <v>2071</v>
      </c>
      <c r="C1473" s="47" t="s">
        <v>12</v>
      </c>
      <c r="D1473" s="47" t="s">
        <v>1854</v>
      </c>
      <c r="E1473" s="49">
        <v>0.5</v>
      </c>
      <c r="F1473" s="50">
        <f t="shared" ref="F1473:F1474" si="392">H1473</f>
        <v>22.9</v>
      </c>
      <c r="G1473" s="50">
        <f>ROUND(F1473*E1473,2)</f>
        <v>11.45</v>
      </c>
      <c r="H1473" s="60">
        <f>VLOOKUP(A1473,'[1]SINAPI ES'!$A$7:$D$12674,4,0)</f>
        <v>22.9</v>
      </c>
    </row>
    <row r="1474" spans="1:8" ht="21" customHeight="1">
      <c r="A1474" s="47">
        <v>88267</v>
      </c>
      <c r="B1474" s="48" t="s">
        <v>2072</v>
      </c>
      <c r="C1474" s="47" t="s">
        <v>12</v>
      </c>
      <c r="D1474" s="47" t="s">
        <v>1854</v>
      </c>
      <c r="E1474" s="49">
        <v>0.5</v>
      </c>
      <c r="F1474" s="50">
        <f t="shared" si="392"/>
        <v>26.54</v>
      </c>
      <c r="G1474" s="50">
        <f t="shared" ref="G1474" si="393">ROUND(F1474*E1474,2)</f>
        <v>13.27</v>
      </c>
      <c r="H1474" s="60">
        <f>VLOOKUP(A1474,'[1]SINAPI ES'!$A$7:$D$12674,4,0)</f>
        <v>26.54</v>
      </c>
    </row>
    <row r="1475" spans="1:8" ht="18" customHeight="1">
      <c r="A1475" s="51"/>
      <c r="B1475" s="51"/>
      <c r="C1475" s="51"/>
      <c r="D1475" s="51"/>
      <c r="E1475" s="103" t="s">
        <v>1858</v>
      </c>
      <c r="F1475" s="103"/>
      <c r="G1475" s="52">
        <f>SUM(G1473:G1474)</f>
        <v>24.72</v>
      </c>
      <c r="H1475" s="60" t="e">
        <f>VLOOKUP(A1475,'[1]SINAPI ES'!$A$7:$D$12674,4,0)</f>
        <v>#N/A</v>
      </c>
    </row>
    <row r="1476" spans="1:8" ht="15" customHeight="1">
      <c r="A1476" s="51"/>
      <c r="B1476" s="51"/>
      <c r="C1476" s="51"/>
      <c r="D1476" s="51"/>
      <c r="E1476" s="104" t="s">
        <v>1861</v>
      </c>
      <c r="F1476" s="104"/>
      <c r="G1476" s="53">
        <f>G1475+G1471</f>
        <v>95.32</v>
      </c>
      <c r="H1476" s="60" t="e">
        <f>VLOOKUP(A1476,'[1]SINAPI ES'!$A$7:$D$12674,4,0)</f>
        <v>#N/A</v>
      </c>
    </row>
    <row r="1477" spans="1:8" ht="9.9499999999999993" customHeight="1">
      <c r="A1477" s="51"/>
      <c r="B1477" s="51"/>
      <c r="C1477" s="105"/>
      <c r="D1477" s="105"/>
      <c r="E1477" s="51"/>
      <c r="F1477" s="51"/>
      <c r="G1477" s="51"/>
      <c r="H1477" s="60" t="e">
        <f>VLOOKUP(A1477,'[1]SINAPI ES'!$A$7:$D$12674,4,0)</f>
        <v>#N/A</v>
      </c>
    </row>
    <row r="1478" spans="1:8" ht="20.100000000000001" customHeight="1">
      <c r="A1478" s="116" t="s">
        <v>2154</v>
      </c>
      <c r="B1478" s="116"/>
      <c r="C1478" s="116"/>
      <c r="D1478" s="116"/>
      <c r="E1478" s="116"/>
      <c r="F1478" s="116"/>
      <c r="G1478" s="116"/>
      <c r="H1478" s="60" t="e">
        <f>VLOOKUP(A1478,'[1]SINAPI ES'!$A$7:$D$12674,4,0)</f>
        <v>#N/A</v>
      </c>
    </row>
    <row r="1479" spans="1:8" ht="15" customHeight="1">
      <c r="A1479" s="102" t="s">
        <v>1838</v>
      </c>
      <c r="B1479" s="102"/>
      <c r="C1479" s="46" t="s">
        <v>1839</v>
      </c>
      <c r="D1479" s="46" t="s">
        <v>1840</v>
      </c>
      <c r="E1479" s="46" t="s">
        <v>1841</v>
      </c>
      <c r="F1479" s="46" t="s">
        <v>1842</v>
      </c>
      <c r="G1479" s="46" t="s">
        <v>1843</v>
      </c>
      <c r="H1479" s="60" t="e">
        <f>VLOOKUP(A1479,'[1]SINAPI ES'!$A$7:$D$12674,4,0)</f>
        <v>#N/A</v>
      </c>
    </row>
    <row r="1480" spans="1:8" ht="21" customHeight="1">
      <c r="A1480" s="47">
        <v>37400</v>
      </c>
      <c r="B1480" s="48" t="s">
        <v>988</v>
      </c>
      <c r="C1480" s="47" t="s">
        <v>12</v>
      </c>
      <c r="D1480" s="47" t="s">
        <v>24</v>
      </c>
      <c r="E1480" s="49">
        <v>1</v>
      </c>
      <c r="F1480" s="50">
        <f t="shared" ref="F1480" si="394">H1480</f>
        <v>70.599999999999994</v>
      </c>
      <c r="G1480" s="50">
        <f t="shared" ref="G1480" si="395">ROUND(F1480*E1480,2)</f>
        <v>70.599999999999994</v>
      </c>
      <c r="H1480" s="60">
        <f>VLOOKUP(A1480,'[1]SINAPI ES'!$A$7:$D$12674,4,0)</f>
        <v>70.599999999999994</v>
      </c>
    </row>
    <row r="1481" spans="1:8" ht="15" customHeight="1">
      <c r="A1481" s="51"/>
      <c r="B1481" s="51"/>
      <c r="C1481" s="51"/>
      <c r="D1481" s="51"/>
      <c r="E1481" s="103" t="s">
        <v>1851</v>
      </c>
      <c r="F1481" s="103"/>
      <c r="G1481" s="52">
        <f>SUM(G1479:G1480)</f>
        <v>70.599999999999994</v>
      </c>
      <c r="H1481" s="60" t="e">
        <f>VLOOKUP(A1481,'[1]SINAPI ES'!$A$7:$D$12674,4,0)</f>
        <v>#N/A</v>
      </c>
    </row>
    <row r="1482" spans="1:8" ht="15" customHeight="1">
      <c r="A1482" s="51"/>
      <c r="B1482" s="51"/>
      <c r="C1482" s="51"/>
      <c r="D1482" s="51"/>
      <c r="E1482" s="104" t="s">
        <v>1861</v>
      </c>
      <c r="F1482" s="104"/>
      <c r="G1482" s="53">
        <f>G1481</f>
        <v>70.599999999999994</v>
      </c>
      <c r="H1482" s="60" t="e">
        <f>VLOOKUP(A1482,'[1]SINAPI ES'!$A$7:$D$12674,4,0)</f>
        <v>#N/A</v>
      </c>
    </row>
    <row r="1483" spans="1:8" ht="9.9499999999999993" customHeight="1">
      <c r="A1483" s="51"/>
      <c r="B1483" s="51"/>
      <c r="C1483" s="105"/>
      <c r="D1483" s="105"/>
      <c r="E1483" s="51"/>
      <c r="F1483" s="51"/>
      <c r="G1483" s="51"/>
      <c r="H1483" s="60" t="e">
        <f>VLOOKUP(A1483,'[1]SINAPI ES'!$A$7:$D$12674,4,0)</f>
        <v>#N/A</v>
      </c>
    </row>
    <row r="1484" spans="1:8" ht="20.100000000000001" customHeight="1">
      <c r="A1484" s="116" t="s">
        <v>2155</v>
      </c>
      <c r="B1484" s="116"/>
      <c r="C1484" s="116"/>
      <c r="D1484" s="116"/>
      <c r="E1484" s="116"/>
      <c r="F1484" s="116"/>
      <c r="G1484" s="116"/>
      <c r="H1484" s="60" t="e">
        <f>VLOOKUP(A1484,'[1]SINAPI ES'!$A$7:$D$12674,4,0)</f>
        <v>#N/A</v>
      </c>
    </row>
    <row r="1485" spans="1:8" ht="15" customHeight="1">
      <c r="A1485" s="102" t="s">
        <v>1838</v>
      </c>
      <c r="B1485" s="102"/>
      <c r="C1485" s="46" t="s">
        <v>1839</v>
      </c>
      <c r="D1485" s="46" t="s">
        <v>1840</v>
      </c>
      <c r="E1485" s="46" t="s">
        <v>1841</v>
      </c>
      <c r="F1485" s="46" t="s">
        <v>1842</v>
      </c>
      <c r="G1485" s="46" t="s">
        <v>1843</v>
      </c>
      <c r="H1485" s="60" t="e">
        <f>VLOOKUP(A1485,'[1]SINAPI ES'!$A$7:$D$12674,4,0)</f>
        <v>#N/A</v>
      </c>
    </row>
    <row r="1486" spans="1:8" ht="15" customHeight="1">
      <c r="A1486" s="47">
        <v>11186</v>
      </c>
      <c r="B1486" s="48" t="s">
        <v>2156</v>
      </c>
      <c r="C1486" s="47" t="s">
        <v>12</v>
      </c>
      <c r="D1486" s="47" t="s">
        <v>15</v>
      </c>
      <c r="E1486" s="49">
        <v>1</v>
      </c>
      <c r="F1486" s="50">
        <f t="shared" ref="F1486:F1487" si="396">H1486</f>
        <v>458.66</v>
      </c>
      <c r="G1486" s="50">
        <f>ROUND(F1486*E1486,2)</f>
        <v>458.66</v>
      </c>
      <c r="H1486" s="60">
        <f>VLOOKUP(A1486,'[1]SINAPI ES'!$A$7:$D$12674,4,0)</f>
        <v>458.66</v>
      </c>
    </row>
    <row r="1487" spans="1:8" ht="21" customHeight="1">
      <c r="A1487" s="47">
        <v>4343</v>
      </c>
      <c r="B1487" s="48" t="s">
        <v>2157</v>
      </c>
      <c r="C1487" s="47" t="s">
        <v>12</v>
      </c>
      <c r="D1487" s="47" t="s">
        <v>24</v>
      </c>
      <c r="E1487" s="49">
        <v>4</v>
      </c>
      <c r="F1487" s="50">
        <f t="shared" si="396"/>
        <v>5.04</v>
      </c>
      <c r="G1487" s="50">
        <f t="shared" ref="G1487" si="397">ROUND(F1487*E1487,2)</f>
        <v>20.16</v>
      </c>
      <c r="H1487" s="60">
        <f>VLOOKUP(A1487,'[1]SINAPI ES'!$A$7:$D$12674,4,0)</f>
        <v>5.04</v>
      </c>
    </row>
    <row r="1488" spans="1:8" ht="15" customHeight="1">
      <c r="A1488" s="51"/>
      <c r="B1488" s="51"/>
      <c r="C1488" s="51"/>
      <c r="D1488" s="51"/>
      <c r="E1488" s="103" t="s">
        <v>1851</v>
      </c>
      <c r="F1488" s="103"/>
      <c r="G1488" s="52">
        <f>SUM(G1486:G1487)</f>
        <v>478.82000000000005</v>
      </c>
      <c r="H1488" s="60" t="e">
        <f>VLOOKUP(A1488,'[1]SINAPI ES'!$A$7:$D$12674,4,0)</f>
        <v>#N/A</v>
      </c>
    </row>
    <row r="1489" spans="1:8" ht="15" customHeight="1">
      <c r="A1489" s="102" t="s">
        <v>1943</v>
      </c>
      <c r="B1489" s="102"/>
      <c r="C1489" s="46" t="s">
        <v>1839</v>
      </c>
      <c r="D1489" s="46" t="s">
        <v>1840</v>
      </c>
      <c r="E1489" s="46" t="s">
        <v>1841</v>
      </c>
      <c r="F1489" s="46" t="s">
        <v>1842</v>
      </c>
      <c r="G1489" s="46" t="s">
        <v>1843</v>
      </c>
      <c r="H1489" s="60" t="e">
        <f>VLOOKUP(A1489,'[1]SINAPI ES'!$A$7:$D$12674,4,0)</f>
        <v>#N/A</v>
      </c>
    </row>
    <row r="1490" spans="1:8" ht="15" customHeight="1">
      <c r="A1490" s="47">
        <v>6111</v>
      </c>
      <c r="B1490" s="48" t="s">
        <v>2023</v>
      </c>
      <c r="C1490" s="47" t="s">
        <v>12</v>
      </c>
      <c r="D1490" s="47" t="s">
        <v>1854</v>
      </c>
      <c r="E1490" s="49">
        <v>0.4</v>
      </c>
      <c r="F1490" s="50">
        <f t="shared" ref="F1490" si="398">H1490</f>
        <v>13.01</v>
      </c>
      <c r="G1490" s="50">
        <f t="shared" ref="G1490" si="399">ROUND(F1490*E1490,2)</f>
        <v>5.2</v>
      </c>
      <c r="H1490" s="60">
        <f>VLOOKUP(A1490,'[1]SINAPI ES'!$A$7:$D$12674,4,0)</f>
        <v>13.01</v>
      </c>
    </row>
    <row r="1491" spans="1:8" ht="15" customHeight="1">
      <c r="A1491" s="51"/>
      <c r="B1491" s="51"/>
      <c r="C1491" s="51"/>
      <c r="D1491" s="51"/>
      <c r="E1491" s="103" t="s">
        <v>1945</v>
      </c>
      <c r="F1491" s="103"/>
      <c r="G1491" s="52">
        <f>SUM(G1490)</f>
        <v>5.2</v>
      </c>
      <c r="H1491" s="60" t="e">
        <f>VLOOKUP(A1491,'[1]SINAPI ES'!$A$7:$D$12674,4,0)</f>
        <v>#N/A</v>
      </c>
    </row>
    <row r="1492" spans="1:8" ht="15" customHeight="1">
      <c r="A1492" s="102" t="s">
        <v>1852</v>
      </c>
      <c r="B1492" s="102"/>
      <c r="C1492" s="46" t="s">
        <v>1839</v>
      </c>
      <c r="D1492" s="46" t="s">
        <v>1840</v>
      </c>
      <c r="E1492" s="46" t="s">
        <v>1841</v>
      </c>
      <c r="F1492" s="46" t="s">
        <v>1842</v>
      </c>
      <c r="G1492" s="46" t="s">
        <v>1843</v>
      </c>
      <c r="H1492" s="60" t="e">
        <f>VLOOKUP(A1492,'[1]SINAPI ES'!$A$7:$D$12674,4,0)</f>
        <v>#N/A</v>
      </c>
    </row>
    <row r="1493" spans="1:8" ht="15" customHeight="1">
      <c r="A1493" s="47">
        <v>88309</v>
      </c>
      <c r="B1493" s="48" t="s">
        <v>1899</v>
      </c>
      <c r="C1493" s="47" t="s">
        <v>12</v>
      </c>
      <c r="D1493" s="47" t="s">
        <v>1854</v>
      </c>
      <c r="E1493" s="49">
        <v>2</v>
      </c>
      <c r="F1493" s="50">
        <f t="shared" ref="F1493" si="400">H1493</f>
        <v>28.13</v>
      </c>
      <c r="G1493" s="50">
        <f t="shared" ref="G1493" si="401">ROUND(F1493*E1493,2)</f>
        <v>56.26</v>
      </c>
      <c r="H1493" s="60">
        <f>VLOOKUP(A1493,'[1]SINAPI ES'!$A$7:$D$12674,4,0)</f>
        <v>28.13</v>
      </c>
    </row>
    <row r="1494" spans="1:8" ht="18" customHeight="1">
      <c r="A1494" s="51"/>
      <c r="B1494" s="51"/>
      <c r="C1494" s="51"/>
      <c r="D1494" s="51"/>
      <c r="E1494" s="103" t="s">
        <v>1858</v>
      </c>
      <c r="F1494" s="103"/>
      <c r="G1494" s="52">
        <f>SUM(G1493)</f>
        <v>56.26</v>
      </c>
      <c r="H1494" s="60" t="e">
        <f>VLOOKUP(A1494,'[1]SINAPI ES'!$A$7:$D$12674,4,0)</f>
        <v>#N/A</v>
      </c>
    </row>
    <row r="1495" spans="1:8" ht="15" customHeight="1">
      <c r="A1495" s="51"/>
      <c r="B1495" s="51"/>
      <c r="C1495" s="51"/>
      <c r="D1495" s="51"/>
      <c r="E1495" s="104" t="s">
        <v>1861</v>
      </c>
      <c r="F1495" s="104"/>
      <c r="G1495" s="53">
        <f>G1494+G1491+G1488</f>
        <v>540.28000000000009</v>
      </c>
      <c r="H1495" s="60" t="e">
        <f>VLOOKUP(A1495,'[1]SINAPI ES'!$A$7:$D$12674,4,0)</f>
        <v>#N/A</v>
      </c>
    </row>
    <row r="1496" spans="1:8" ht="9.9499999999999993" customHeight="1">
      <c r="A1496" s="51"/>
      <c r="B1496" s="51"/>
      <c r="C1496" s="105"/>
      <c r="D1496" s="105"/>
      <c r="E1496" s="51"/>
      <c r="F1496" s="51"/>
      <c r="G1496" s="51"/>
      <c r="H1496" s="60" t="e">
        <f>VLOOKUP(A1496,'[1]SINAPI ES'!$A$7:$D$12674,4,0)</f>
        <v>#N/A</v>
      </c>
    </row>
    <row r="1497" spans="1:8" ht="20.100000000000001" customHeight="1">
      <c r="A1497" s="116" t="s">
        <v>2158</v>
      </c>
      <c r="B1497" s="116"/>
      <c r="C1497" s="116"/>
      <c r="D1497" s="116"/>
      <c r="E1497" s="116"/>
      <c r="F1497" s="116"/>
      <c r="G1497" s="116"/>
      <c r="H1497" s="60" t="e">
        <f>VLOOKUP(A1497,'[1]SINAPI ES'!$A$7:$D$12674,4,0)</f>
        <v>#N/A</v>
      </c>
    </row>
    <row r="1498" spans="1:8" ht="15" customHeight="1">
      <c r="A1498" s="102" t="s">
        <v>1838</v>
      </c>
      <c r="B1498" s="102"/>
      <c r="C1498" s="46" t="s">
        <v>1839</v>
      </c>
      <c r="D1498" s="46" t="s">
        <v>1840</v>
      </c>
      <c r="E1498" s="46" t="s">
        <v>1841</v>
      </c>
      <c r="F1498" s="46" t="s">
        <v>1842</v>
      </c>
      <c r="G1498" s="46" t="s">
        <v>1843</v>
      </c>
      <c r="H1498" s="60" t="e">
        <f>VLOOKUP(A1498,'[1]SINAPI ES'!$A$7:$D$12674,4,0)</f>
        <v>#N/A</v>
      </c>
    </row>
    <row r="1499" spans="1:8" ht="21" customHeight="1">
      <c r="A1499" s="47">
        <v>38189</v>
      </c>
      <c r="B1499" s="48" t="s">
        <v>2159</v>
      </c>
      <c r="C1499" s="47" t="s">
        <v>12</v>
      </c>
      <c r="D1499" s="47" t="s">
        <v>24</v>
      </c>
      <c r="E1499" s="49">
        <v>1</v>
      </c>
      <c r="F1499" s="50">
        <f t="shared" ref="F1499:F1500" si="402">H1499</f>
        <v>135.57</v>
      </c>
      <c r="G1499" s="50">
        <f>ROUND(F1499*E1499,2)</f>
        <v>135.57</v>
      </c>
      <c r="H1499" s="60">
        <f>VLOOKUP(A1499,'[1]SINAPI ES'!$A$7:$D$12674,4,0)</f>
        <v>135.57</v>
      </c>
    </row>
    <row r="1500" spans="1:8" ht="15" customHeight="1">
      <c r="A1500" s="47">
        <v>3146</v>
      </c>
      <c r="B1500" s="48" t="s">
        <v>2128</v>
      </c>
      <c r="C1500" s="47" t="s">
        <v>12</v>
      </c>
      <c r="D1500" s="47" t="s">
        <v>24</v>
      </c>
      <c r="E1500" s="49">
        <v>1</v>
      </c>
      <c r="F1500" s="50">
        <f t="shared" si="402"/>
        <v>4.87</v>
      </c>
      <c r="G1500" s="50">
        <f t="shared" ref="G1500" si="403">ROUND(F1500*E1500,2)</f>
        <v>4.87</v>
      </c>
      <c r="H1500" s="60">
        <f>VLOOKUP(A1500,'[1]SINAPI ES'!$A$7:$D$12674,4,0)</f>
        <v>4.87</v>
      </c>
    </row>
    <row r="1501" spans="1:8" ht="15" customHeight="1">
      <c r="A1501" s="51"/>
      <c r="B1501" s="51"/>
      <c r="C1501" s="51"/>
      <c r="D1501" s="51"/>
      <c r="E1501" s="103" t="s">
        <v>1851</v>
      </c>
      <c r="F1501" s="103"/>
      <c r="G1501" s="52">
        <f>SUM(G1499:G1500)</f>
        <v>140.44</v>
      </c>
      <c r="H1501" s="60" t="e">
        <f>VLOOKUP(A1501,'[1]SINAPI ES'!$A$7:$D$12674,4,0)</f>
        <v>#N/A</v>
      </c>
    </row>
    <row r="1502" spans="1:8" ht="15" customHeight="1">
      <c r="A1502" s="102" t="s">
        <v>1943</v>
      </c>
      <c r="B1502" s="102"/>
      <c r="C1502" s="46" t="s">
        <v>1839</v>
      </c>
      <c r="D1502" s="46" t="s">
        <v>1840</v>
      </c>
      <c r="E1502" s="46" t="s">
        <v>1841</v>
      </c>
      <c r="F1502" s="46" t="s">
        <v>1842</v>
      </c>
      <c r="G1502" s="46" t="s">
        <v>1843</v>
      </c>
      <c r="H1502" s="60" t="e">
        <f>VLOOKUP(A1502,'[1]SINAPI ES'!$A$7:$D$12674,4,0)</f>
        <v>#N/A</v>
      </c>
    </row>
    <row r="1503" spans="1:8" ht="15" customHeight="1">
      <c r="A1503" s="47">
        <v>2696</v>
      </c>
      <c r="B1503" s="48" t="s">
        <v>2160</v>
      </c>
      <c r="C1503" s="47" t="s">
        <v>12</v>
      </c>
      <c r="D1503" s="47" t="s">
        <v>1854</v>
      </c>
      <c r="E1503" s="49">
        <v>0.5</v>
      </c>
      <c r="F1503" s="50">
        <f t="shared" ref="F1503" si="404">H1503</f>
        <v>18.34</v>
      </c>
      <c r="G1503" s="50">
        <f t="shared" ref="G1503" si="405">ROUND(F1503*E1503,2)</f>
        <v>9.17</v>
      </c>
      <c r="H1503" s="60">
        <f>VLOOKUP(A1503,'[1]SINAPI ES'!$A$7:$D$12674,4,0)</f>
        <v>18.34</v>
      </c>
    </row>
    <row r="1504" spans="1:8" ht="15" customHeight="1">
      <c r="A1504" s="51"/>
      <c r="B1504" s="51"/>
      <c r="C1504" s="51"/>
      <c r="D1504" s="51"/>
      <c r="E1504" s="103" t="s">
        <v>1945</v>
      </c>
      <c r="F1504" s="103"/>
      <c r="G1504" s="52">
        <f>SUM(G1503)</f>
        <v>9.17</v>
      </c>
      <c r="H1504" s="60" t="e">
        <f>VLOOKUP(A1504,'[1]SINAPI ES'!$A$7:$D$12674,4,0)</f>
        <v>#N/A</v>
      </c>
    </row>
    <row r="1505" spans="1:8" ht="15" customHeight="1">
      <c r="A1505" s="51"/>
      <c r="B1505" s="51"/>
      <c r="C1505" s="51"/>
      <c r="D1505" s="51"/>
      <c r="E1505" s="104" t="s">
        <v>1861</v>
      </c>
      <c r="F1505" s="104"/>
      <c r="G1505" s="53">
        <f>G1504+G1501</f>
        <v>149.60999999999999</v>
      </c>
      <c r="H1505" s="60" t="e">
        <f>VLOOKUP(A1505,'[1]SINAPI ES'!$A$7:$D$12674,4,0)</f>
        <v>#N/A</v>
      </c>
    </row>
    <row r="1506" spans="1:8" ht="9.9499999999999993" customHeight="1">
      <c r="A1506" s="51"/>
      <c r="B1506" s="51"/>
      <c r="C1506" s="105"/>
      <c r="D1506" s="105"/>
      <c r="E1506" s="51"/>
      <c r="F1506" s="51"/>
      <c r="G1506" s="51"/>
      <c r="H1506" s="60" t="e">
        <f>VLOOKUP(A1506,'[1]SINAPI ES'!$A$7:$D$12674,4,0)</f>
        <v>#N/A</v>
      </c>
    </row>
    <row r="1507" spans="1:8" ht="20.100000000000001" customHeight="1">
      <c r="A1507" s="116" t="s">
        <v>2161</v>
      </c>
      <c r="B1507" s="116"/>
      <c r="C1507" s="116"/>
      <c r="D1507" s="116"/>
      <c r="E1507" s="116"/>
      <c r="F1507" s="116"/>
      <c r="G1507" s="116"/>
      <c r="H1507" s="60" t="e">
        <f>VLOOKUP(A1507,'[1]SINAPI ES'!$A$7:$D$12674,4,0)</f>
        <v>#N/A</v>
      </c>
    </row>
    <row r="1508" spans="1:8" ht="15" customHeight="1">
      <c r="A1508" s="102" t="s">
        <v>1838</v>
      </c>
      <c r="B1508" s="102"/>
      <c r="C1508" s="46" t="s">
        <v>1839</v>
      </c>
      <c r="D1508" s="46" t="s">
        <v>1840</v>
      </c>
      <c r="E1508" s="46" t="s">
        <v>1841</v>
      </c>
      <c r="F1508" s="46" t="s">
        <v>1842</v>
      </c>
      <c r="G1508" s="46" t="s">
        <v>1843</v>
      </c>
      <c r="H1508" s="60" t="e">
        <f>VLOOKUP(A1508,'[1]SINAPI ES'!$A$7:$D$12674,4,0)</f>
        <v>#N/A</v>
      </c>
    </row>
    <row r="1509" spans="1:8" ht="15" customHeight="1">
      <c r="A1509" s="47">
        <v>37399</v>
      </c>
      <c r="B1509" s="48" t="s">
        <v>1006</v>
      </c>
      <c r="C1509" s="47" t="s">
        <v>12</v>
      </c>
      <c r="D1509" s="47" t="s">
        <v>24</v>
      </c>
      <c r="E1509" s="49">
        <v>1</v>
      </c>
      <c r="F1509" s="50">
        <f t="shared" ref="F1509" si="406">H1509</f>
        <v>24.52</v>
      </c>
      <c r="G1509" s="50">
        <f t="shared" ref="G1509" si="407">ROUND(F1509*E1509,2)</f>
        <v>24.52</v>
      </c>
      <c r="H1509" s="60">
        <f>VLOOKUP(A1509,'[1]SINAPI ES'!$A$7:$D$12674,4,0)</f>
        <v>24.52</v>
      </c>
    </row>
    <row r="1510" spans="1:8" ht="15" customHeight="1">
      <c r="A1510" s="51"/>
      <c r="B1510" s="51"/>
      <c r="C1510" s="51"/>
      <c r="D1510" s="51"/>
      <c r="E1510" s="103" t="s">
        <v>1851</v>
      </c>
      <c r="F1510" s="103"/>
      <c r="G1510" s="52">
        <f>SUM(G1509)</f>
        <v>24.52</v>
      </c>
      <c r="H1510" s="60" t="e">
        <f>VLOOKUP(A1510,'[1]SINAPI ES'!$A$7:$D$12674,4,0)</f>
        <v>#N/A</v>
      </c>
    </row>
    <row r="1511" spans="1:8" ht="15" customHeight="1">
      <c r="A1511" s="102" t="s">
        <v>1852</v>
      </c>
      <c r="B1511" s="102"/>
      <c r="C1511" s="46" t="s">
        <v>1839</v>
      </c>
      <c r="D1511" s="46" t="s">
        <v>1840</v>
      </c>
      <c r="E1511" s="46" t="s">
        <v>1841</v>
      </c>
      <c r="F1511" s="46" t="s">
        <v>1842</v>
      </c>
      <c r="G1511" s="46" t="s">
        <v>1843</v>
      </c>
      <c r="H1511" s="60" t="e">
        <f>VLOOKUP(A1511,'[1]SINAPI ES'!$A$7:$D$12674,4,0)</f>
        <v>#N/A</v>
      </c>
    </row>
    <row r="1512" spans="1:8" ht="21" customHeight="1">
      <c r="A1512" s="47">
        <v>88248</v>
      </c>
      <c r="B1512" s="48" t="s">
        <v>2071</v>
      </c>
      <c r="C1512" s="47" t="s">
        <v>12</v>
      </c>
      <c r="D1512" s="47" t="s">
        <v>1854</v>
      </c>
      <c r="E1512" s="49">
        <v>0.5</v>
      </c>
      <c r="F1512" s="50">
        <f t="shared" ref="F1512:F1513" si="408">H1512</f>
        <v>22.9</v>
      </c>
      <c r="G1512" s="50">
        <f>ROUND(F1512*E1512,2)</f>
        <v>11.45</v>
      </c>
      <c r="H1512" s="60">
        <f>VLOOKUP(A1512,'[1]SINAPI ES'!$A$7:$D$12674,4,0)</f>
        <v>22.9</v>
      </c>
    </row>
    <row r="1513" spans="1:8" ht="21" customHeight="1">
      <c r="A1513" s="47">
        <v>88267</v>
      </c>
      <c r="B1513" s="48" t="s">
        <v>2072</v>
      </c>
      <c r="C1513" s="47" t="s">
        <v>12</v>
      </c>
      <c r="D1513" s="47" t="s">
        <v>1854</v>
      </c>
      <c r="E1513" s="49">
        <v>0.5</v>
      </c>
      <c r="F1513" s="50">
        <f t="shared" si="408"/>
        <v>26.54</v>
      </c>
      <c r="G1513" s="50">
        <f t="shared" ref="G1513" si="409">ROUND(F1513*E1513,2)</f>
        <v>13.27</v>
      </c>
      <c r="H1513" s="60">
        <f>VLOOKUP(A1513,'[1]SINAPI ES'!$A$7:$D$12674,4,0)</f>
        <v>26.54</v>
      </c>
    </row>
    <row r="1514" spans="1:8" ht="18" customHeight="1">
      <c r="A1514" s="51"/>
      <c r="B1514" s="51"/>
      <c r="C1514" s="51"/>
      <c r="D1514" s="51"/>
      <c r="E1514" s="103" t="s">
        <v>1858</v>
      </c>
      <c r="F1514" s="103"/>
      <c r="G1514" s="52">
        <f>SUM(G1512:G1513)</f>
        <v>24.72</v>
      </c>
      <c r="H1514" s="60" t="e">
        <f>VLOOKUP(A1514,'[1]SINAPI ES'!$A$7:$D$12674,4,0)</f>
        <v>#N/A</v>
      </c>
    </row>
    <row r="1515" spans="1:8" ht="15" customHeight="1">
      <c r="A1515" s="51"/>
      <c r="B1515" s="51"/>
      <c r="C1515" s="51"/>
      <c r="D1515" s="51"/>
      <c r="E1515" s="104" t="s">
        <v>1861</v>
      </c>
      <c r="F1515" s="104"/>
      <c r="G1515" s="53">
        <f>G1514+G1510</f>
        <v>49.239999999999995</v>
      </c>
      <c r="H1515" s="60" t="e">
        <f>VLOOKUP(A1515,'[1]SINAPI ES'!$A$7:$D$12674,4,0)</f>
        <v>#N/A</v>
      </c>
    </row>
    <row r="1516" spans="1:8" ht="9.9499999999999993" customHeight="1">
      <c r="A1516" s="51"/>
      <c r="B1516" s="51"/>
      <c r="C1516" s="105"/>
      <c r="D1516" s="105"/>
      <c r="E1516" s="51"/>
      <c r="F1516" s="51"/>
      <c r="G1516" s="51"/>
      <c r="H1516" s="60" t="e">
        <f>VLOOKUP(A1516,'[1]SINAPI ES'!$A$7:$D$12674,4,0)</f>
        <v>#N/A</v>
      </c>
    </row>
    <row r="1517" spans="1:8" ht="20.100000000000001" customHeight="1">
      <c r="A1517" s="116" t="s">
        <v>2162</v>
      </c>
      <c r="B1517" s="116"/>
      <c r="C1517" s="116"/>
      <c r="D1517" s="116"/>
      <c r="E1517" s="116"/>
      <c r="F1517" s="116"/>
      <c r="G1517" s="116"/>
      <c r="H1517" s="60" t="e">
        <f>VLOOKUP(A1517,'[1]SINAPI ES'!$A$7:$D$12674,4,0)</f>
        <v>#N/A</v>
      </c>
    </row>
    <row r="1518" spans="1:8" ht="15" customHeight="1">
      <c r="A1518" s="102" t="s">
        <v>1838</v>
      </c>
      <c r="B1518" s="102"/>
      <c r="C1518" s="46" t="s">
        <v>1839</v>
      </c>
      <c r="D1518" s="46" t="s">
        <v>1840</v>
      </c>
      <c r="E1518" s="46" t="s">
        <v>1841</v>
      </c>
      <c r="F1518" s="46" t="s">
        <v>1842</v>
      </c>
      <c r="G1518" s="46" t="s">
        <v>1843</v>
      </c>
      <c r="H1518" s="60" t="e">
        <f>VLOOKUP(A1518,'[1]SINAPI ES'!$A$7:$D$12674,4,0)</f>
        <v>#N/A</v>
      </c>
    </row>
    <row r="1519" spans="1:8" ht="29.1" customHeight="1">
      <c r="A1519" s="47" t="s">
        <v>2163</v>
      </c>
      <c r="B1519" s="48" t="s">
        <v>2164</v>
      </c>
      <c r="C1519" s="47" t="s">
        <v>1965</v>
      </c>
      <c r="D1519" s="47" t="s">
        <v>24</v>
      </c>
      <c r="E1519" s="49">
        <v>1</v>
      </c>
      <c r="F1519" s="50">
        <v>653.99</v>
      </c>
      <c r="G1519" s="50">
        <f t="shared" ref="G1519" si="410">ROUND(F1519*E1519,2)</f>
        <v>653.99</v>
      </c>
      <c r="H1519" s="60" t="e">
        <f>VLOOKUP(A1519,'[1]SINAPI ES'!$A$7:$D$12674,4,0)</f>
        <v>#N/A</v>
      </c>
    </row>
    <row r="1520" spans="1:8" ht="15" customHeight="1">
      <c r="A1520" s="51"/>
      <c r="B1520" s="51"/>
      <c r="C1520" s="51"/>
      <c r="D1520" s="51"/>
      <c r="E1520" s="103" t="s">
        <v>1851</v>
      </c>
      <c r="F1520" s="103"/>
      <c r="G1520" s="52">
        <f>SUM(G1519)</f>
        <v>653.99</v>
      </c>
      <c r="H1520" s="60" t="e">
        <f>VLOOKUP(A1520,'[1]SINAPI ES'!$A$7:$D$12674,4,0)</f>
        <v>#N/A</v>
      </c>
    </row>
    <row r="1521" spans="1:8" ht="15" customHeight="1">
      <c r="A1521" s="102" t="s">
        <v>1852</v>
      </c>
      <c r="B1521" s="102"/>
      <c r="C1521" s="46" t="s">
        <v>1839</v>
      </c>
      <c r="D1521" s="46" t="s">
        <v>1840</v>
      </c>
      <c r="E1521" s="46" t="s">
        <v>1841</v>
      </c>
      <c r="F1521" s="46" t="s">
        <v>1842</v>
      </c>
      <c r="G1521" s="46" t="s">
        <v>1843</v>
      </c>
      <c r="H1521" s="60" t="e">
        <f>VLOOKUP(A1521,'[1]SINAPI ES'!$A$7:$D$12674,4,0)</f>
        <v>#N/A</v>
      </c>
    </row>
    <row r="1522" spans="1:8" ht="21" customHeight="1">
      <c r="A1522" s="47">
        <v>88248</v>
      </c>
      <c r="B1522" s="48" t="s">
        <v>2071</v>
      </c>
      <c r="C1522" s="47" t="s">
        <v>12</v>
      </c>
      <c r="D1522" s="47" t="s">
        <v>1854</v>
      </c>
      <c r="E1522" s="49">
        <v>0.3</v>
      </c>
      <c r="F1522" s="50">
        <f t="shared" ref="F1522:F1523" si="411">H1522</f>
        <v>22.9</v>
      </c>
      <c r="G1522" s="50">
        <f>ROUND(F1522*E1522,2)</f>
        <v>6.87</v>
      </c>
      <c r="H1522" s="60">
        <f>VLOOKUP(A1522,'[1]SINAPI ES'!$A$7:$D$12674,4,0)</f>
        <v>22.9</v>
      </c>
    </row>
    <row r="1523" spans="1:8" ht="21" customHeight="1">
      <c r="A1523" s="47">
        <v>88267</v>
      </c>
      <c r="B1523" s="48" t="s">
        <v>2072</v>
      </c>
      <c r="C1523" s="47" t="s">
        <v>12</v>
      </c>
      <c r="D1523" s="47" t="s">
        <v>1854</v>
      </c>
      <c r="E1523" s="49">
        <v>0.5</v>
      </c>
      <c r="F1523" s="50">
        <f t="shared" si="411"/>
        <v>26.54</v>
      </c>
      <c r="G1523" s="50">
        <f t="shared" ref="G1523" si="412">ROUND(F1523*E1523,2)</f>
        <v>13.27</v>
      </c>
      <c r="H1523" s="60">
        <f>VLOOKUP(A1523,'[1]SINAPI ES'!$A$7:$D$12674,4,0)</f>
        <v>26.54</v>
      </c>
    </row>
    <row r="1524" spans="1:8" ht="18" customHeight="1">
      <c r="A1524" s="51"/>
      <c r="B1524" s="51"/>
      <c r="C1524" s="51"/>
      <c r="D1524" s="51"/>
      <c r="E1524" s="103" t="s">
        <v>1858</v>
      </c>
      <c r="F1524" s="103"/>
      <c r="G1524" s="52">
        <f>SUM(G1522:G1523)</f>
        <v>20.14</v>
      </c>
      <c r="H1524" s="60" t="e">
        <f>VLOOKUP(A1524,'[1]SINAPI ES'!$A$7:$D$12674,4,0)</f>
        <v>#N/A</v>
      </c>
    </row>
    <row r="1525" spans="1:8" ht="15" customHeight="1">
      <c r="A1525" s="51"/>
      <c r="B1525" s="51"/>
      <c r="C1525" s="51"/>
      <c r="D1525" s="51"/>
      <c r="E1525" s="104" t="s">
        <v>1861</v>
      </c>
      <c r="F1525" s="104"/>
      <c r="G1525" s="53">
        <f>G1524+G1520</f>
        <v>674.13</v>
      </c>
      <c r="H1525" s="60" t="e">
        <f>VLOOKUP(A1525,'[1]SINAPI ES'!$A$7:$D$12674,4,0)</f>
        <v>#N/A</v>
      </c>
    </row>
    <row r="1526" spans="1:8" ht="9.9499999999999993" customHeight="1">
      <c r="A1526" s="51"/>
      <c r="B1526" s="51"/>
      <c r="C1526" s="105"/>
      <c r="D1526" s="105"/>
      <c r="E1526" s="51"/>
      <c r="F1526" s="51"/>
      <c r="G1526" s="51"/>
      <c r="H1526" s="60" t="e">
        <f>VLOOKUP(A1526,'[1]SINAPI ES'!$A$7:$D$12674,4,0)</f>
        <v>#N/A</v>
      </c>
    </row>
    <row r="1527" spans="1:8" ht="20.100000000000001" customHeight="1">
      <c r="A1527" s="116" t="s">
        <v>2165</v>
      </c>
      <c r="B1527" s="116"/>
      <c r="C1527" s="116"/>
      <c r="D1527" s="116"/>
      <c r="E1527" s="116"/>
      <c r="F1527" s="116"/>
      <c r="G1527" s="116"/>
      <c r="H1527" s="60" t="e">
        <f>VLOOKUP(A1527,'[1]SINAPI ES'!$A$7:$D$12674,4,0)</f>
        <v>#N/A</v>
      </c>
    </row>
    <row r="1528" spans="1:8" ht="15" customHeight="1">
      <c r="A1528" s="102" t="s">
        <v>1838</v>
      </c>
      <c r="B1528" s="102"/>
      <c r="C1528" s="46" t="s">
        <v>1839</v>
      </c>
      <c r="D1528" s="46" t="s">
        <v>1840</v>
      </c>
      <c r="E1528" s="46" t="s">
        <v>1841</v>
      </c>
      <c r="F1528" s="46" t="s">
        <v>1842</v>
      </c>
      <c r="G1528" s="46" t="s">
        <v>1843</v>
      </c>
      <c r="H1528" s="60" t="e">
        <f>VLOOKUP(A1528,'[1]SINAPI ES'!$A$7:$D$12674,4,0)</f>
        <v>#N/A</v>
      </c>
    </row>
    <row r="1529" spans="1:8" ht="21" customHeight="1">
      <c r="A1529" s="47">
        <v>1163</v>
      </c>
      <c r="B1529" s="48" t="s">
        <v>1028</v>
      </c>
      <c r="C1529" s="47" t="s">
        <v>12</v>
      </c>
      <c r="D1529" s="47" t="s">
        <v>24</v>
      </c>
      <c r="E1529" s="49">
        <v>1</v>
      </c>
      <c r="F1529" s="50">
        <f t="shared" ref="F1529:F1530" si="413">H1529</f>
        <v>7.8</v>
      </c>
      <c r="G1529" s="50">
        <f>ROUND(F1529*E1529,2)</f>
        <v>7.8</v>
      </c>
      <c r="H1529" s="60">
        <f>VLOOKUP(A1529,'[1]SINAPI ES'!$A$7:$D$12674,4,0)</f>
        <v>7.8</v>
      </c>
    </row>
    <row r="1530" spans="1:8" ht="15" customHeight="1">
      <c r="A1530" s="47">
        <v>3148</v>
      </c>
      <c r="B1530" s="48" t="s">
        <v>2151</v>
      </c>
      <c r="C1530" s="47" t="s">
        <v>12</v>
      </c>
      <c r="D1530" s="47" t="s">
        <v>24</v>
      </c>
      <c r="E1530" s="49">
        <v>0.02</v>
      </c>
      <c r="F1530" s="50">
        <f t="shared" si="413"/>
        <v>17.96</v>
      </c>
      <c r="G1530" s="50">
        <f t="shared" ref="G1530" si="414">ROUND(F1530*E1530,2)</f>
        <v>0.36</v>
      </c>
      <c r="H1530" s="60">
        <f>VLOOKUP(A1530,'[1]SINAPI ES'!$A$7:$D$12674,4,0)</f>
        <v>17.96</v>
      </c>
    </row>
    <row r="1531" spans="1:8" ht="15" customHeight="1">
      <c r="A1531" s="51"/>
      <c r="B1531" s="51"/>
      <c r="C1531" s="51"/>
      <c r="D1531" s="51"/>
      <c r="E1531" s="103" t="s">
        <v>1851</v>
      </c>
      <c r="F1531" s="103"/>
      <c r="G1531" s="52">
        <f>SUM(G1529:G1530)</f>
        <v>8.16</v>
      </c>
      <c r="H1531" s="60" t="e">
        <f>VLOOKUP(A1531,'[1]SINAPI ES'!$A$7:$D$12674,4,0)</f>
        <v>#N/A</v>
      </c>
    </row>
    <row r="1532" spans="1:8" ht="15" customHeight="1">
      <c r="A1532" s="102" t="s">
        <v>1852</v>
      </c>
      <c r="B1532" s="102"/>
      <c r="C1532" s="46" t="s">
        <v>1839</v>
      </c>
      <c r="D1532" s="46" t="s">
        <v>1840</v>
      </c>
      <c r="E1532" s="46" t="s">
        <v>1841</v>
      </c>
      <c r="F1532" s="46" t="s">
        <v>1842</v>
      </c>
      <c r="G1532" s="46" t="s">
        <v>1843</v>
      </c>
      <c r="H1532" s="60" t="e">
        <f>VLOOKUP(A1532,'[1]SINAPI ES'!$A$7:$D$12674,4,0)</f>
        <v>#N/A</v>
      </c>
    </row>
    <row r="1533" spans="1:8" ht="21" customHeight="1">
      <c r="A1533" s="47">
        <v>88248</v>
      </c>
      <c r="B1533" s="48" t="s">
        <v>2071</v>
      </c>
      <c r="C1533" s="47" t="s">
        <v>12</v>
      </c>
      <c r="D1533" s="47" t="s">
        <v>1854</v>
      </c>
      <c r="E1533" s="49">
        <v>0.15</v>
      </c>
      <c r="F1533" s="50">
        <f t="shared" ref="F1533:F1534" si="415">H1533</f>
        <v>22.9</v>
      </c>
      <c r="G1533" s="50">
        <f>ROUND(F1533*E1533,2)</f>
        <v>3.44</v>
      </c>
      <c r="H1533" s="60">
        <f>VLOOKUP(A1533,'[1]SINAPI ES'!$A$7:$D$12674,4,0)</f>
        <v>22.9</v>
      </c>
    </row>
    <row r="1534" spans="1:8" ht="21" customHeight="1">
      <c r="A1534" s="47">
        <v>88267</v>
      </c>
      <c r="B1534" s="48" t="s">
        <v>2072</v>
      </c>
      <c r="C1534" s="47" t="s">
        <v>12</v>
      </c>
      <c r="D1534" s="47" t="s">
        <v>1854</v>
      </c>
      <c r="E1534" s="49">
        <v>0.15</v>
      </c>
      <c r="F1534" s="50">
        <f t="shared" si="415"/>
        <v>26.54</v>
      </c>
      <c r="G1534" s="50">
        <f t="shared" ref="G1534" si="416">ROUND(F1534*E1534,2)</f>
        <v>3.98</v>
      </c>
      <c r="H1534" s="60">
        <f>VLOOKUP(A1534,'[1]SINAPI ES'!$A$7:$D$12674,4,0)</f>
        <v>26.54</v>
      </c>
    </row>
    <row r="1535" spans="1:8" ht="18" customHeight="1">
      <c r="A1535" s="51"/>
      <c r="B1535" s="51"/>
      <c r="C1535" s="51"/>
      <c r="D1535" s="51"/>
      <c r="E1535" s="103" t="s">
        <v>1858</v>
      </c>
      <c r="F1535" s="103"/>
      <c r="G1535" s="52">
        <f>SUM(G1533:G1534)</f>
        <v>7.42</v>
      </c>
      <c r="H1535" s="60" t="e">
        <f>VLOOKUP(A1535,'[1]SINAPI ES'!$A$7:$D$12674,4,0)</f>
        <v>#N/A</v>
      </c>
    </row>
    <row r="1536" spans="1:8" ht="15" customHeight="1">
      <c r="A1536" s="51"/>
      <c r="B1536" s="51"/>
      <c r="C1536" s="51"/>
      <c r="D1536" s="51"/>
      <c r="E1536" s="104" t="s">
        <v>1861</v>
      </c>
      <c r="F1536" s="104"/>
      <c r="G1536" s="53">
        <f>G1535+G1531</f>
        <v>15.58</v>
      </c>
      <c r="H1536" s="60" t="e">
        <f>VLOOKUP(A1536,'[1]SINAPI ES'!$A$7:$D$12674,4,0)</f>
        <v>#N/A</v>
      </c>
    </row>
    <row r="1537" spans="1:8" ht="9.9499999999999993" customHeight="1">
      <c r="A1537" s="51"/>
      <c r="B1537" s="51"/>
      <c r="C1537" s="105"/>
      <c r="D1537" s="105"/>
      <c r="E1537" s="51"/>
      <c r="F1537" s="51"/>
      <c r="G1537" s="51"/>
      <c r="H1537" s="60" t="e">
        <f>VLOOKUP(A1537,'[1]SINAPI ES'!$A$7:$D$12674,4,0)</f>
        <v>#N/A</v>
      </c>
    </row>
    <row r="1538" spans="1:8" ht="20.100000000000001" customHeight="1">
      <c r="A1538" s="133" t="s">
        <v>2166</v>
      </c>
      <c r="B1538" s="133"/>
      <c r="C1538" s="133"/>
      <c r="D1538" s="133"/>
      <c r="E1538" s="133"/>
      <c r="F1538" s="133"/>
      <c r="G1538" s="133"/>
      <c r="H1538" s="60" t="e">
        <f>VLOOKUP(A1538,'[1]SINAPI ES'!$A$7:$D$12674,4,0)</f>
        <v>#N/A</v>
      </c>
    </row>
    <row r="1539" spans="1:8" ht="15" customHeight="1">
      <c r="A1539" s="102" t="s">
        <v>1838</v>
      </c>
      <c r="B1539" s="102"/>
      <c r="C1539" s="46" t="s">
        <v>1839</v>
      </c>
      <c r="D1539" s="46" t="s">
        <v>1840</v>
      </c>
      <c r="E1539" s="46" t="s">
        <v>1841</v>
      </c>
      <c r="F1539" s="46" t="s">
        <v>1842</v>
      </c>
      <c r="G1539" s="46" t="s">
        <v>1843</v>
      </c>
      <c r="H1539" s="60" t="e">
        <f>VLOOKUP(A1539,'[1]SINAPI ES'!$A$7:$D$12674,4,0)</f>
        <v>#N/A</v>
      </c>
    </row>
    <row r="1540" spans="1:8" ht="15" customHeight="1">
      <c r="A1540" s="47">
        <v>3148</v>
      </c>
      <c r="B1540" s="48" t="s">
        <v>2151</v>
      </c>
      <c r="C1540" s="47" t="s">
        <v>12</v>
      </c>
      <c r="D1540" s="47" t="s">
        <v>24</v>
      </c>
      <c r="E1540" s="49">
        <v>0.02</v>
      </c>
      <c r="F1540" s="50">
        <f t="shared" ref="F1540:F1541" si="417">H1540</f>
        <v>17.96</v>
      </c>
      <c r="G1540" s="50">
        <f>ROUND(F1540*E1540,2)</f>
        <v>0.36</v>
      </c>
      <c r="H1540" s="60">
        <f>VLOOKUP(A1540,'[1]SINAPI ES'!$A$7:$D$12674,4,0)</f>
        <v>17.96</v>
      </c>
    </row>
    <row r="1541" spans="1:8" ht="21" customHeight="1">
      <c r="A1541" s="47">
        <v>20260</v>
      </c>
      <c r="B1541" s="48" t="s">
        <v>2167</v>
      </c>
      <c r="C1541" s="47" t="s">
        <v>12</v>
      </c>
      <c r="D1541" s="47" t="s">
        <v>24</v>
      </c>
      <c r="E1541" s="49">
        <v>1.1000000000000001</v>
      </c>
      <c r="F1541" s="50">
        <f t="shared" si="417"/>
        <v>21.1</v>
      </c>
      <c r="G1541" s="50">
        <f t="shared" ref="G1541" si="418">ROUND(F1541*E1541,2)</f>
        <v>23.21</v>
      </c>
      <c r="H1541" s="60">
        <f>VLOOKUP(A1541,'[1]SINAPI ES'!$A$7:$D$12674,4,0)</f>
        <v>21.1</v>
      </c>
    </row>
    <row r="1542" spans="1:8" ht="15" customHeight="1">
      <c r="A1542" s="51"/>
      <c r="B1542" s="51"/>
      <c r="C1542" s="51"/>
      <c r="D1542" s="51"/>
      <c r="E1542" s="103" t="s">
        <v>1851</v>
      </c>
      <c r="F1542" s="103"/>
      <c r="G1542" s="52">
        <f>SUM(G1540:G1541)</f>
        <v>23.57</v>
      </c>
      <c r="H1542" s="60" t="e">
        <f>VLOOKUP(A1542,'[1]SINAPI ES'!$A$7:$D$12674,4,0)</f>
        <v>#N/A</v>
      </c>
    </row>
    <row r="1543" spans="1:8" ht="15" customHeight="1">
      <c r="A1543" s="102" t="s">
        <v>1852</v>
      </c>
      <c r="B1543" s="102"/>
      <c r="C1543" s="46" t="s">
        <v>1839</v>
      </c>
      <c r="D1543" s="46" t="s">
        <v>1840</v>
      </c>
      <c r="E1543" s="46" t="s">
        <v>1841</v>
      </c>
      <c r="F1543" s="46" t="s">
        <v>1842</v>
      </c>
      <c r="G1543" s="46" t="s">
        <v>1843</v>
      </c>
      <c r="H1543" s="60" t="e">
        <f>VLOOKUP(A1543,'[1]SINAPI ES'!$A$7:$D$12674,4,0)</f>
        <v>#N/A</v>
      </c>
    </row>
    <row r="1544" spans="1:8" ht="21" customHeight="1">
      <c r="A1544" s="47">
        <v>88248</v>
      </c>
      <c r="B1544" s="48" t="s">
        <v>2071</v>
      </c>
      <c r="C1544" s="47" t="s">
        <v>12</v>
      </c>
      <c r="D1544" s="47" t="s">
        <v>1854</v>
      </c>
      <c r="E1544" s="49">
        <v>0.15</v>
      </c>
      <c r="F1544" s="50">
        <f t="shared" ref="F1544:F1545" si="419">H1544</f>
        <v>22.9</v>
      </c>
      <c r="G1544" s="50">
        <f>ROUND(F1544*E1544,2)</f>
        <v>3.44</v>
      </c>
      <c r="H1544" s="60">
        <f>VLOOKUP(A1544,'[1]SINAPI ES'!$A$7:$D$12674,4,0)</f>
        <v>22.9</v>
      </c>
    </row>
    <row r="1545" spans="1:8" ht="21" customHeight="1">
      <c r="A1545" s="47">
        <v>88267</v>
      </c>
      <c r="B1545" s="48" t="s">
        <v>2072</v>
      </c>
      <c r="C1545" s="47" t="s">
        <v>12</v>
      </c>
      <c r="D1545" s="47" t="s">
        <v>1854</v>
      </c>
      <c r="E1545" s="49">
        <v>0.15</v>
      </c>
      <c r="F1545" s="50">
        <f t="shared" si="419"/>
        <v>26.54</v>
      </c>
      <c r="G1545" s="50">
        <f t="shared" ref="G1545" si="420">ROUND(F1545*E1545,2)</f>
        <v>3.98</v>
      </c>
      <c r="H1545" s="60">
        <f>VLOOKUP(A1545,'[1]SINAPI ES'!$A$7:$D$12674,4,0)</f>
        <v>26.54</v>
      </c>
    </row>
    <row r="1546" spans="1:8" ht="18" customHeight="1">
      <c r="A1546" s="51"/>
      <c r="B1546" s="51"/>
      <c r="C1546" s="51"/>
      <c r="D1546" s="51"/>
      <c r="E1546" s="103" t="s">
        <v>1858</v>
      </c>
      <c r="F1546" s="103"/>
      <c r="G1546" s="52">
        <f>SUM(G1544:G1545)</f>
        <v>7.42</v>
      </c>
      <c r="H1546" s="60" t="e">
        <f>VLOOKUP(A1546,'[1]SINAPI ES'!$A$7:$D$12674,4,0)</f>
        <v>#N/A</v>
      </c>
    </row>
    <row r="1547" spans="1:8" ht="15" customHeight="1">
      <c r="A1547" s="51"/>
      <c r="B1547" s="51"/>
      <c r="C1547" s="51"/>
      <c r="D1547" s="51"/>
      <c r="E1547" s="104" t="s">
        <v>1861</v>
      </c>
      <c r="F1547" s="104"/>
      <c r="G1547" s="53">
        <f>G1546+G1542</f>
        <v>30.990000000000002</v>
      </c>
      <c r="H1547" s="60" t="e">
        <f>VLOOKUP(A1547,'[1]SINAPI ES'!$A$7:$D$12674,4,0)</f>
        <v>#N/A</v>
      </c>
    </row>
    <row r="1548" spans="1:8" ht="9.9499999999999993" customHeight="1">
      <c r="A1548" s="51"/>
      <c r="B1548" s="51"/>
      <c r="C1548" s="105"/>
      <c r="D1548" s="105"/>
      <c r="E1548" s="51"/>
      <c r="F1548" s="51"/>
      <c r="G1548" s="51"/>
      <c r="H1548" s="60" t="e">
        <f>VLOOKUP(A1548,'[1]SINAPI ES'!$A$7:$D$12674,4,0)</f>
        <v>#N/A</v>
      </c>
    </row>
    <row r="1549" spans="1:8" ht="20.100000000000001" customHeight="1">
      <c r="A1549" s="116" t="s">
        <v>2168</v>
      </c>
      <c r="B1549" s="116"/>
      <c r="C1549" s="116"/>
      <c r="D1549" s="116"/>
      <c r="E1549" s="116"/>
      <c r="F1549" s="116"/>
      <c r="G1549" s="116"/>
      <c r="H1549" s="60" t="e">
        <f>VLOOKUP(A1549,'[1]SINAPI ES'!$A$7:$D$12674,4,0)</f>
        <v>#N/A</v>
      </c>
    </row>
    <row r="1550" spans="1:8" ht="15" customHeight="1">
      <c r="A1550" s="102" t="s">
        <v>1838</v>
      </c>
      <c r="B1550" s="102"/>
      <c r="C1550" s="46" t="s">
        <v>1839</v>
      </c>
      <c r="D1550" s="46" t="s">
        <v>1840</v>
      </c>
      <c r="E1550" s="46" t="s">
        <v>1841</v>
      </c>
      <c r="F1550" s="46" t="s">
        <v>1842</v>
      </c>
      <c r="G1550" s="46" t="s">
        <v>1843</v>
      </c>
      <c r="H1550" s="60" t="e">
        <f>VLOOKUP(A1550,'[1]SINAPI ES'!$A$7:$D$12674,4,0)</f>
        <v>#N/A</v>
      </c>
    </row>
    <row r="1551" spans="1:8" ht="15" customHeight="1">
      <c r="A1551" s="47">
        <v>3148</v>
      </c>
      <c r="B1551" s="48" t="s">
        <v>2151</v>
      </c>
      <c r="C1551" s="47" t="s">
        <v>12</v>
      </c>
      <c r="D1551" s="47" t="s">
        <v>24</v>
      </c>
      <c r="E1551" s="49">
        <v>3.0200000000000001E-2</v>
      </c>
      <c r="F1551" s="50">
        <f t="shared" ref="F1551:F1552" si="421">H1551</f>
        <v>17.96</v>
      </c>
      <c r="G1551" s="50">
        <f>ROUND(F1551*E1551,2)</f>
        <v>0.54</v>
      </c>
      <c r="H1551" s="60">
        <f>VLOOKUP(A1551,'[1]SINAPI ES'!$A$7:$D$12674,4,0)</f>
        <v>17.96</v>
      </c>
    </row>
    <row r="1552" spans="1:8" ht="38.1" customHeight="1">
      <c r="A1552" s="47">
        <v>10904</v>
      </c>
      <c r="B1552" s="48" t="s">
        <v>2169</v>
      </c>
      <c r="C1552" s="47" t="s">
        <v>12</v>
      </c>
      <c r="D1552" s="47" t="s">
        <v>24</v>
      </c>
      <c r="E1552" s="49">
        <v>1</v>
      </c>
      <c r="F1552" s="50">
        <f t="shared" si="421"/>
        <v>190</v>
      </c>
      <c r="G1552" s="50">
        <f t="shared" ref="G1552" si="422">ROUND(F1552*E1552,2)</f>
        <v>190</v>
      </c>
      <c r="H1552" s="60">
        <f>VLOOKUP(A1552,'[1]SINAPI ES'!$A$7:$D$12674,4,0)</f>
        <v>190</v>
      </c>
    </row>
    <row r="1553" spans="1:8" ht="15" customHeight="1">
      <c r="A1553" s="51"/>
      <c r="B1553" s="51"/>
      <c r="C1553" s="51"/>
      <c r="D1553" s="51"/>
      <c r="E1553" s="103" t="s">
        <v>1851</v>
      </c>
      <c r="F1553" s="103"/>
      <c r="G1553" s="52">
        <f>SUM(G1551:G1552)</f>
        <v>190.54</v>
      </c>
      <c r="H1553" s="60" t="e">
        <f>VLOOKUP(A1553,'[1]SINAPI ES'!$A$7:$D$12674,4,0)</f>
        <v>#N/A</v>
      </c>
    </row>
    <row r="1554" spans="1:8" ht="15" customHeight="1">
      <c r="A1554" s="102" t="s">
        <v>1852</v>
      </c>
      <c r="B1554" s="102"/>
      <c r="C1554" s="46" t="s">
        <v>1839</v>
      </c>
      <c r="D1554" s="46" t="s">
        <v>1840</v>
      </c>
      <c r="E1554" s="46" t="s">
        <v>1841</v>
      </c>
      <c r="F1554" s="46" t="s">
        <v>1842</v>
      </c>
      <c r="G1554" s="46" t="s">
        <v>1843</v>
      </c>
      <c r="H1554" s="60" t="e">
        <f>VLOOKUP(A1554,'[1]SINAPI ES'!$A$7:$D$12674,4,0)</f>
        <v>#N/A</v>
      </c>
    </row>
    <row r="1555" spans="1:8" ht="21" customHeight="1">
      <c r="A1555" s="47">
        <v>88248</v>
      </c>
      <c r="B1555" s="48" t="s">
        <v>2071</v>
      </c>
      <c r="C1555" s="47" t="s">
        <v>12</v>
      </c>
      <c r="D1555" s="47" t="s">
        <v>1854</v>
      </c>
      <c r="E1555" s="49">
        <v>0.4546</v>
      </c>
      <c r="F1555" s="50">
        <f t="shared" ref="F1555:F1556" si="423">H1555</f>
        <v>22.9</v>
      </c>
      <c r="G1555" s="50">
        <f>ROUND(F1555*E1555,2)</f>
        <v>10.41</v>
      </c>
      <c r="H1555" s="60">
        <f>VLOOKUP(A1555,'[1]SINAPI ES'!$A$7:$D$12674,4,0)</f>
        <v>22.9</v>
      </c>
    </row>
    <row r="1556" spans="1:8" ht="21" customHeight="1">
      <c r="A1556" s="47">
        <v>88267</v>
      </c>
      <c r="B1556" s="48" t="s">
        <v>2072</v>
      </c>
      <c r="C1556" s="47" t="s">
        <v>12</v>
      </c>
      <c r="D1556" s="47" t="s">
        <v>1854</v>
      </c>
      <c r="E1556" s="49">
        <v>0.4546</v>
      </c>
      <c r="F1556" s="50">
        <f t="shared" si="423"/>
        <v>26.54</v>
      </c>
      <c r="G1556" s="50">
        <f t="shared" ref="G1556" si="424">ROUND(F1556*E1556,2)</f>
        <v>12.07</v>
      </c>
      <c r="H1556" s="60">
        <f>VLOOKUP(A1556,'[1]SINAPI ES'!$A$7:$D$12674,4,0)</f>
        <v>26.54</v>
      </c>
    </row>
    <row r="1557" spans="1:8" ht="18" customHeight="1">
      <c r="A1557" s="51"/>
      <c r="B1557" s="51"/>
      <c r="C1557" s="51"/>
      <c r="D1557" s="51"/>
      <c r="E1557" s="103" t="s">
        <v>1858</v>
      </c>
      <c r="F1557" s="103"/>
      <c r="G1557" s="52">
        <f>SUM(G1555:G1556)</f>
        <v>22.48</v>
      </c>
      <c r="H1557" s="60" t="e">
        <f>VLOOKUP(A1557,'[1]SINAPI ES'!$A$7:$D$12674,4,0)</f>
        <v>#N/A</v>
      </c>
    </row>
    <row r="1558" spans="1:8" ht="15" customHeight="1">
      <c r="A1558" s="51"/>
      <c r="B1558" s="51"/>
      <c r="C1558" s="51"/>
      <c r="D1558" s="51"/>
      <c r="E1558" s="104" t="s">
        <v>1861</v>
      </c>
      <c r="F1558" s="104"/>
      <c r="G1558" s="53">
        <f>G1557+G1553</f>
        <v>213.01999999999998</v>
      </c>
      <c r="H1558" s="60" t="e">
        <f>VLOOKUP(A1558,'[1]SINAPI ES'!$A$7:$D$12674,4,0)</f>
        <v>#N/A</v>
      </c>
    </row>
    <row r="1559" spans="1:8" ht="9.9499999999999993" customHeight="1">
      <c r="A1559" s="51"/>
      <c r="B1559" s="51"/>
      <c r="C1559" s="105"/>
      <c r="D1559" s="105"/>
      <c r="E1559" s="51"/>
      <c r="F1559" s="51"/>
      <c r="G1559" s="51"/>
      <c r="H1559" s="60" t="e">
        <f>VLOOKUP(A1559,'[1]SINAPI ES'!$A$7:$D$12674,4,0)</f>
        <v>#N/A</v>
      </c>
    </row>
    <row r="1560" spans="1:8" ht="20.100000000000001" customHeight="1">
      <c r="A1560" s="116" t="s">
        <v>2170</v>
      </c>
      <c r="B1560" s="116"/>
      <c r="C1560" s="116"/>
      <c r="D1560" s="116"/>
      <c r="E1560" s="116"/>
      <c r="F1560" s="116"/>
      <c r="G1560" s="116"/>
      <c r="H1560" s="60" t="e">
        <f>VLOOKUP(A1560,'[1]SINAPI ES'!$A$7:$D$12674,4,0)</f>
        <v>#N/A</v>
      </c>
    </row>
    <row r="1561" spans="1:8" ht="15" customHeight="1">
      <c r="A1561" s="102" t="s">
        <v>1869</v>
      </c>
      <c r="B1561" s="102"/>
      <c r="C1561" s="46" t="s">
        <v>1839</v>
      </c>
      <c r="D1561" s="46" t="s">
        <v>1840</v>
      </c>
      <c r="E1561" s="46" t="s">
        <v>1841</v>
      </c>
      <c r="F1561" s="46" t="s">
        <v>1842</v>
      </c>
      <c r="G1561" s="46" t="s">
        <v>1843</v>
      </c>
      <c r="H1561" s="60" t="e">
        <f>VLOOKUP(A1561,'[1]SINAPI ES'!$A$7:$D$12674,4,0)</f>
        <v>#N/A</v>
      </c>
    </row>
    <row r="1562" spans="1:8" ht="29.1" customHeight="1">
      <c r="A1562" s="47">
        <v>36502</v>
      </c>
      <c r="B1562" s="48" t="s">
        <v>2171</v>
      </c>
      <c r="C1562" s="47" t="s">
        <v>12</v>
      </c>
      <c r="D1562" s="47" t="s">
        <v>24</v>
      </c>
      <c r="E1562" s="49">
        <v>1</v>
      </c>
      <c r="F1562" s="50">
        <f t="shared" ref="F1562" si="425">H1562</f>
        <v>3628.26</v>
      </c>
      <c r="G1562" s="50">
        <f>ROUND(F1562*E1562,2)</f>
        <v>3628.26</v>
      </c>
      <c r="H1562" s="60">
        <f>VLOOKUP(A1562,'[1]SINAPI ES'!$A$7:$D$12674,4,0)</f>
        <v>3628.26</v>
      </c>
    </row>
    <row r="1563" spans="1:8" ht="15" customHeight="1">
      <c r="A1563" s="51"/>
      <c r="B1563" s="51"/>
      <c r="C1563" s="51"/>
      <c r="D1563" s="51"/>
      <c r="E1563" s="103" t="s">
        <v>1871</v>
      </c>
      <c r="F1563" s="103"/>
      <c r="G1563" s="52">
        <f>G1562</f>
        <v>3628.26</v>
      </c>
      <c r="H1563" s="60" t="e">
        <f>VLOOKUP(A1563,'[1]SINAPI ES'!$A$7:$D$12674,4,0)</f>
        <v>#N/A</v>
      </c>
    </row>
    <row r="1564" spans="1:8" ht="15" customHeight="1">
      <c r="A1564" s="102" t="s">
        <v>1838</v>
      </c>
      <c r="B1564" s="102"/>
      <c r="C1564" s="46" t="s">
        <v>1839</v>
      </c>
      <c r="D1564" s="46" t="s">
        <v>1840</v>
      </c>
      <c r="E1564" s="46" t="s">
        <v>1841</v>
      </c>
      <c r="F1564" s="46" t="s">
        <v>1842</v>
      </c>
      <c r="G1564" s="46" t="s">
        <v>1843</v>
      </c>
      <c r="H1564" s="60" t="e">
        <f>VLOOKUP(A1564,'[1]SINAPI ES'!$A$7:$D$12674,4,0)</f>
        <v>#N/A</v>
      </c>
    </row>
    <row r="1565" spans="1:8" ht="29.1" customHeight="1">
      <c r="A1565" s="47">
        <v>11267</v>
      </c>
      <c r="B1565" s="48" t="s">
        <v>2172</v>
      </c>
      <c r="C1565" s="47" t="s">
        <v>12</v>
      </c>
      <c r="D1565" s="47" t="s">
        <v>24</v>
      </c>
      <c r="E1565" s="49">
        <v>4</v>
      </c>
      <c r="F1565" s="50">
        <f t="shared" ref="F1565:F1567" si="426">H1565</f>
        <v>1.43</v>
      </c>
      <c r="G1565" s="50">
        <f>ROUND(F1565*E1565,2)</f>
        <v>5.72</v>
      </c>
      <c r="H1565" s="60">
        <f>VLOOKUP(A1565,'[1]SINAPI ES'!$A$7:$D$12674,4,0)</f>
        <v>1.43</v>
      </c>
    </row>
    <row r="1566" spans="1:8" ht="15" customHeight="1">
      <c r="A1566" s="47">
        <v>39997</v>
      </c>
      <c r="B1566" s="48" t="s">
        <v>1250</v>
      </c>
      <c r="C1566" s="47" t="s">
        <v>12</v>
      </c>
      <c r="D1566" s="47" t="s">
        <v>24</v>
      </c>
      <c r="E1566" s="49">
        <v>4</v>
      </c>
      <c r="F1566" s="50">
        <f t="shared" si="426"/>
        <v>0.33</v>
      </c>
      <c r="G1566" s="50">
        <f>ROUND(F1566*E1566,2)</f>
        <v>1.32</v>
      </c>
      <c r="H1566" s="60">
        <f>VLOOKUP(A1566,'[1]SINAPI ES'!$A$7:$D$12674,4,0)</f>
        <v>0.33</v>
      </c>
    </row>
    <row r="1567" spans="1:8" ht="15" customHeight="1">
      <c r="A1567" s="47">
        <v>39996</v>
      </c>
      <c r="B1567" s="48" t="s">
        <v>1256</v>
      </c>
      <c r="C1567" s="47" t="s">
        <v>12</v>
      </c>
      <c r="D1567" s="47" t="s">
        <v>31</v>
      </c>
      <c r="E1567" s="49">
        <v>0.2</v>
      </c>
      <c r="F1567" s="50">
        <f t="shared" si="426"/>
        <v>2.41</v>
      </c>
      <c r="G1567" s="50">
        <f t="shared" ref="G1567" si="427">ROUND(F1567*E1567,2)</f>
        <v>0.48</v>
      </c>
      <c r="H1567" s="60">
        <f>VLOOKUP(A1567,'[1]SINAPI ES'!$A$7:$D$12674,4,0)</f>
        <v>2.41</v>
      </c>
    </row>
    <row r="1568" spans="1:8" ht="15" customHeight="1">
      <c r="A1568" s="51"/>
      <c r="B1568" s="51"/>
      <c r="C1568" s="51"/>
      <c r="D1568" s="51"/>
      <c r="E1568" s="103" t="s">
        <v>1851</v>
      </c>
      <c r="F1568" s="103"/>
      <c r="G1568" s="52">
        <f>SUM(G1565:G1567)</f>
        <v>7.52</v>
      </c>
      <c r="H1568" s="60" t="e">
        <f>VLOOKUP(A1568,'[1]SINAPI ES'!$A$7:$D$12674,4,0)</f>
        <v>#N/A</v>
      </c>
    </row>
    <row r="1569" spans="1:8" ht="15" customHeight="1">
      <c r="A1569" s="102" t="s">
        <v>1852</v>
      </c>
      <c r="B1569" s="102"/>
      <c r="C1569" s="46" t="s">
        <v>1839</v>
      </c>
      <c r="D1569" s="46" t="s">
        <v>1840</v>
      </c>
      <c r="E1569" s="46" t="s">
        <v>1841</v>
      </c>
      <c r="F1569" s="46" t="s">
        <v>1842</v>
      </c>
      <c r="G1569" s="46" t="s">
        <v>1843</v>
      </c>
      <c r="H1569" s="60" t="e">
        <f>VLOOKUP(A1569,'[1]SINAPI ES'!$A$7:$D$12674,4,0)</f>
        <v>#N/A</v>
      </c>
    </row>
    <row r="1570" spans="1:8" ht="15" customHeight="1">
      <c r="A1570" s="47">
        <v>88247</v>
      </c>
      <c r="B1570" s="48" t="s">
        <v>2174</v>
      </c>
      <c r="C1570" s="47" t="s">
        <v>12</v>
      </c>
      <c r="D1570" s="47" t="s">
        <v>1854</v>
      </c>
      <c r="E1570" s="49">
        <v>0.63300000000000001</v>
      </c>
      <c r="F1570" s="50">
        <f t="shared" ref="F1570:F1573" si="428">H1570</f>
        <v>23.91</v>
      </c>
      <c r="G1570" s="50">
        <f t="shared" ref="G1570" si="429">ROUND(F1570*E1570,2)</f>
        <v>15.14</v>
      </c>
      <c r="H1570" s="60">
        <f>VLOOKUP(A1570,'[1]SINAPI ES'!$A$7:$D$12674,4,0)</f>
        <v>23.91</v>
      </c>
    </row>
    <row r="1571" spans="1:8" ht="21" customHeight="1">
      <c r="A1571" s="47">
        <v>88248</v>
      </c>
      <c r="B1571" s="48" t="s">
        <v>2071</v>
      </c>
      <c r="C1571" s="47" t="s">
        <v>12</v>
      </c>
      <c r="D1571" s="47" t="s">
        <v>1854</v>
      </c>
      <c r="E1571" s="49">
        <v>3.0647000000000002</v>
      </c>
      <c r="F1571" s="50">
        <f t="shared" si="428"/>
        <v>22.9</v>
      </c>
      <c r="G1571" s="50">
        <f>ROUND(F1571*E1571,2)</f>
        <v>70.180000000000007</v>
      </c>
      <c r="H1571" s="60">
        <f>VLOOKUP(A1571,'[1]SINAPI ES'!$A$7:$D$12674,4,0)</f>
        <v>22.9</v>
      </c>
    </row>
    <row r="1572" spans="1:8" ht="15" customHeight="1">
      <c r="A1572" s="47">
        <v>88264</v>
      </c>
      <c r="B1572" s="48" t="s">
        <v>2143</v>
      </c>
      <c r="C1572" s="47" t="s">
        <v>12</v>
      </c>
      <c r="D1572" s="47" t="s">
        <v>1854</v>
      </c>
      <c r="E1572" s="49">
        <v>0.63300000000000001</v>
      </c>
      <c r="F1572" s="50">
        <f t="shared" si="428"/>
        <v>33.74</v>
      </c>
      <c r="G1572" s="50">
        <f>ROUND(F1572*E1572,2)</f>
        <v>21.36</v>
      </c>
      <c r="H1572" s="60">
        <f>VLOOKUP(A1572,'[1]SINAPI ES'!$A$7:$D$12674,4,0)</f>
        <v>33.74</v>
      </c>
    </row>
    <row r="1573" spans="1:8" ht="21" customHeight="1">
      <c r="A1573" s="47">
        <v>88267</v>
      </c>
      <c r="B1573" s="48" t="s">
        <v>2072</v>
      </c>
      <c r="C1573" s="47" t="s">
        <v>12</v>
      </c>
      <c r="D1573" s="47" t="s">
        <v>1854</v>
      </c>
      <c r="E1573" s="49">
        <v>3.0647000000000002</v>
      </c>
      <c r="F1573" s="50">
        <f t="shared" si="428"/>
        <v>26.54</v>
      </c>
      <c r="G1573" s="50">
        <f t="shared" ref="G1573" si="430">ROUND(F1573*E1573,2)</f>
        <v>81.34</v>
      </c>
      <c r="H1573" s="60">
        <f>VLOOKUP(A1573,'[1]SINAPI ES'!$A$7:$D$12674,4,0)</f>
        <v>26.54</v>
      </c>
    </row>
    <row r="1574" spans="1:8" ht="18" customHeight="1">
      <c r="A1574" s="51"/>
      <c r="B1574" s="51"/>
      <c r="C1574" s="51"/>
      <c r="D1574" s="51"/>
      <c r="E1574" s="103" t="s">
        <v>1858</v>
      </c>
      <c r="F1574" s="103"/>
      <c r="G1574" s="52">
        <f>SUM(G1570:G1573)</f>
        <v>188.02</v>
      </c>
      <c r="H1574" s="60" t="e">
        <f>VLOOKUP(A1574,'[1]SINAPI ES'!$A$7:$D$12674,4,0)</f>
        <v>#N/A</v>
      </c>
    </row>
    <row r="1575" spans="1:8" ht="15" customHeight="1">
      <c r="A1575" s="51"/>
      <c r="B1575" s="51"/>
      <c r="C1575" s="51"/>
      <c r="D1575" s="51"/>
      <c r="E1575" s="104" t="s">
        <v>1861</v>
      </c>
      <c r="F1575" s="104"/>
      <c r="G1575" s="53">
        <f>G1574+G1568+G1563</f>
        <v>3823.8</v>
      </c>
      <c r="H1575" s="60" t="e">
        <f>VLOOKUP(A1575,'[1]SINAPI ES'!$A$7:$D$12674,4,0)</f>
        <v>#N/A</v>
      </c>
    </row>
    <row r="1576" spans="1:8" ht="9.9499999999999993" customHeight="1">
      <c r="A1576" s="51"/>
      <c r="B1576" s="51"/>
      <c r="C1576" s="105"/>
      <c r="D1576" s="105"/>
      <c r="E1576" s="51"/>
      <c r="F1576" s="51"/>
      <c r="G1576" s="51"/>
      <c r="H1576" s="60" t="e">
        <f>VLOOKUP(A1576,'[1]SINAPI ES'!$A$7:$D$12674,4,0)</f>
        <v>#N/A</v>
      </c>
    </row>
    <row r="1577" spans="1:8" ht="20.100000000000001" customHeight="1">
      <c r="A1577" s="116" t="s">
        <v>2175</v>
      </c>
      <c r="B1577" s="116"/>
      <c r="C1577" s="116"/>
      <c r="D1577" s="116"/>
      <c r="E1577" s="116"/>
      <c r="F1577" s="116"/>
      <c r="G1577" s="116"/>
      <c r="H1577" s="60" t="e">
        <f>VLOOKUP(A1577,'[1]SINAPI ES'!$A$7:$D$12674,4,0)</f>
        <v>#N/A</v>
      </c>
    </row>
    <row r="1578" spans="1:8" ht="15" customHeight="1">
      <c r="A1578" s="102" t="s">
        <v>1838</v>
      </c>
      <c r="B1578" s="102"/>
      <c r="C1578" s="46" t="s">
        <v>1839</v>
      </c>
      <c r="D1578" s="46" t="s">
        <v>1840</v>
      </c>
      <c r="E1578" s="46" t="s">
        <v>1841</v>
      </c>
      <c r="F1578" s="46" t="s">
        <v>1842</v>
      </c>
      <c r="G1578" s="46" t="s">
        <v>1843</v>
      </c>
      <c r="H1578" s="60" t="e">
        <f>VLOOKUP(A1578,'[1]SINAPI ES'!$A$7:$D$12674,4,0)</f>
        <v>#N/A</v>
      </c>
    </row>
    <row r="1579" spans="1:8" ht="38.1" customHeight="1">
      <c r="A1579" s="47" t="s">
        <v>2176</v>
      </c>
      <c r="B1579" s="48" t="s">
        <v>2177</v>
      </c>
      <c r="C1579" s="47" t="s">
        <v>1965</v>
      </c>
      <c r="D1579" s="47" t="s">
        <v>24</v>
      </c>
      <c r="E1579" s="49">
        <v>1</v>
      </c>
      <c r="F1579" s="50">
        <v>470.88</v>
      </c>
      <c r="G1579" s="50">
        <f>ROUND(F1579*E1579,2)</f>
        <v>470.88</v>
      </c>
      <c r="H1579" s="60" t="e">
        <f>VLOOKUP(A1579,'[1]SINAPI ES'!$A$7:$D$12674,4,0)</f>
        <v>#N/A</v>
      </c>
    </row>
    <row r="1580" spans="1:8" ht="15" customHeight="1">
      <c r="A1580" s="51"/>
      <c r="B1580" s="51"/>
      <c r="C1580" s="51"/>
      <c r="D1580" s="51"/>
      <c r="E1580" s="103" t="s">
        <v>1851</v>
      </c>
      <c r="F1580" s="103"/>
      <c r="G1580" s="52">
        <f>G1579</f>
        <v>470.88</v>
      </c>
      <c r="H1580" s="60" t="e">
        <f>VLOOKUP(A1580,'[1]SINAPI ES'!$A$7:$D$12674,4,0)</f>
        <v>#N/A</v>
      </c>
    </row>
    <row r="1581" spans="1:8" ht="15" customHeight="1">
      <c r="A1581" s="102" t="s">
        <v>1852</v>
      </c>
      <c r="B1581" s="102"/>
      <c r="C1581" s="46" t="s">
        <v>1839</v>
      </c>
      <c r="D1581" s="46" t="s">
        <v>1840</v>
      </c>
      <c r="E1581" s="46" t="s">
        <v>1841</v>
      </c>
      <c r="F1581" s="46" t="s">
        <v>1842</v>
      </c>
      <c r="G1581" s="46" t="s">
        <v>1843</v>
      </c>
      <c r="H1581" s="60" t="e">
        <f>VLOOKUP(A1581,'[1]SINAPI ES'!$A$7:$D$12674,4,0)</f>
        <v>#N/A</v>
      </c>
    </row>
    <row r="1582" spans="1:8" ht="21" customHeight="1">
      <c r="A1582" s="47">
        <v>88267</v>
      </c>
      <c r="B1582" s="48" t="s">
        <v>2072</v>
      </c>
      <c r="C1582" s="47" t="s">
        <v>12</v>
      </c>
      <c r="D1582" s="47" t="s">
        <v>1854</v>
      </c>
      <c r="E1582" s="49">
        <v>0.7</v>
      </c>
      <c r="F1582" s="50">
        <f t="shared" ref="F1582" si="431">H1582</f>
        <v>26.54</v>
      </c>
      <c r="G1582" s="50">
        <f>ROUND(F1582*E1582,2)</f>
        <v>18.579999999999998</v>
      </c>
      <c r="H1582" s="60">
        <f>VLOOKUP(A1582,'[1]SINAPI ES'!$A$7:$D$12674,4,0)</f>
        <v>26.54</v>
      </c>
    </row>
    <row r="1583" spans="1:8" ht="18" customHeight="1">
      <c r="A1583" s="51"/>
      <c r="B1583" s="51"/>
      <c r="C1583" s="51"/>
      <c r="D1583" s="51"/>
      <c r="E1583" s="103" t="s">
        <v>1858</v>
      </c>
      <c r="F1583" s="103"/>
      <c r="G1583" s="52">
        <f>G1582</f>
        <v>18.579999999999998</v>
      </c>
      <c r="H1583" s="60" t="e">
        <f>VLOOKUP(A1583,'[1]SINAPI ES'!$A$7:$D$12674,4,0)</f>
        <v>#N/A</v>
      </c>
    </row>
    <row r="1584" spans="1:8" ht="15" customHeight="1">
      <c r="A1584" s="51"/>
      <c r="B1584" s="51"/>
      <c r="C1584" s="51"/>
      <c r="D1584" s="51"/>
      <c r="E1584" s="104" t="s">
        <v>1861</v>
      </c>
      <c r="F1584" s="104"/>
      <c r="G1584" s="53">
        <f>G1583+G1580</f>
        <v>489.46</v>
      </c>
      <c r="H1584" s="60" t="e">
        <f>VLOOKUP(A1584,'[1]SINAPI ES'!$A$7:$D$12674,4,0)</f>
        <v>#N/A</v>
      </c>
    </row>
    <row r="1585" spans="1:8" ht="9.9499999999999993" customHeight="1">
      <c r="A1585" s="51"/>
      <c r="B1585" s="51"/>
      <c r="C1585" s="105"/>
      <c r="D1585" s="105"/>
      <c r="E1585" s="51"/>
      <c r="F1585" s="51"/>
      <c r="G1585" s="51"/>
      <c r="H1585" s="60" t="e">
        <f>VLOOKUP(A1585,'[1]SINAPI ES'!$A$7:$D$12674,4,0)</f>
        <v>#N/A</v>
      </c>
    </row>
    <row r="1586" spans="1:8" ht="20.100000000000001" customHeight="1">
      <c r="A1586" s="116" t="s">
        <v>2178</v>
      </c>
      <c r="B1586" s="116"/>
      <c r="C1586" s="116"/>
      <c r="D1586" s="116"/>
      <c r="E1586" s="116"/>
      <c r="F1586" s="116"/>
      <c r="G1586" s="116"/>
      <c r="H1586" s="60" t="e">
        <f>VLOOKUP(A1586,'[1]SINAPI ES'!$A$7:$D$12674,4,0)</f>
        <v>#N/A</v>
      </c>
    </row>
    <row r="1587" spans="1:8" ht="15" customHeight="1">
      <c r="A1587" s="102" t="s">
        <v>1838</v>
      </c>
      <c r="B1587" s="102"/>
      <c r="C1587" s="46" t="s">
        <v>1839</v>
      </c>
      <c r="D1587" s="46" t="s">
        <v>1840</v>
      </c>
      <c r="E1587" s="46" t="s">
        <v>1841</v>
      </c>
      <c r="F1587" s="46" t="s">
        <v>1842</v>
      </c>
      <c r="G1587" s="46" t="s">
        <v>1843</v>
      </c>
      <c r="H1587" s="60" t="e">
        <f>VLOOKUP(A1587,'[1]SINAPI ES'!$A$7:$D$12674,4,0)</f>
        <v>#N/A</v>
      </c>
    </row>
    <row r="1588" spans="1:8" ht="15" customHeight="1">
      <c r="A1588" s="47" t="s">
        <v>2179</v>
      </c>
      <c r="B1588" s="48" t="s">
        <v>1086</v>
      </c>
      <c r="C1588" s="47" t="s">
        <v>2042</v>
      </c>
      <c r="D1588" s="47" t="s">
        <v>24</v>
      </c>
      <c r="E1588" s="49">
        <v>1</v>
      </c>
      <c r="F1588" s="50">
        <v>549.02</v>
      </c>
      <c r="G1588" s="50">
        <f>ROUND(F1588*E1588,2)</f>
        <v>549.02</v>
      </c>
      <c r="H1588" s="60" t="e">
        <f>VLOOKUP(A1588,'[1]SINAPI ES'!$A$7:$D$12674,4,0)</f>
        <v>#N/A</v>
      </c>
    </row>
    <row r="1589" spans="1:8" ht="15" customHeight="1">
      <c r="A1589" s="51"/>
      <c r="B1589" s="51"/>
      <c r="C1589" s="51"/>
      <c r="D1589" s="51"/>
      <c r="E1589" s="103" t="s">
        <v>1851</v>
      </c>
      <c r="F1589" s="103"/>
      <c r="G1589" s="52">
        <f>G1588</f>
        <v>549.02</v>
      </c>
      <c r="H1589" s="60" t="e">
        <f>VLOOKUP(A1589,'[1]SINAPI ES'!$A$7:$D$12674,4,0)</f>
        <v>#N/A</v>
      </c>
    </row>
    <row r="1590" spans="1:8" ht="15" customHeight="1">
      <c r="A1590" s="102" t="s">
        <v>1852</v>
      </c>
      <c r="B1590" s="102"/>
      <c r="C1590" s="46" t="s">
        <v>1839</v>
      </c>
      <c r="D1590" s="46" t="s">
        <v>1840</v>
      </c>
      <c r="E1590" s="46" t="s">
        <v>1841</v>
      </c>
      <c r="F1590" s="46" t="s">
        <v>1842</v>
      </c>
      <c r="G1590" s="46" t="s">
        <v>1843</v>
      </c>
      <c r="H1590" s="60" t="e">
        <f>VLOOKUP(A1590,'[1]SINAPI ES'!$A$7:$D$12674,4,0)</f>
        <v>#N/A</v>
      </c>
    </row>
    <row r="1591" spans="1:8" ht="21" customHeight="1">
      <c r="A1591" s="47">
        <v>88267</v>
      </c>
      <c r="B1591" s="48" t="s">
        <v>2072</v>
      </c>
      <c r="C1591" s="47" t="s">
        <v>12</v>
      </c>
      <c r="D1591" s="47" t="s">
        <v>1854</v>
      </c>
      <c r="E1591" s="49">
        <v>0.3</v>
      </c>
      <c r="F1591" s="50">
        <f t="shared" ref="F1591" si="432">H1591</f>
        <v>26.54</v>
      </c>
      <c r="G1591" s="50">
        <f>ROUND(F1591*E1591,2)</f>
        <v>7.96</v>
      </c>
      <c r="H1591" s="60">
        <f>VLOOKUP(A1591,'[1]SINAPI ES'!$A$7:$D$12674,4,0)</f>
        <v>26.54</v>
      </c>
    </row>
    <row r="1592" spans="1:8" ht="18" customHeight="1">
      <c r="A1592" s="51"/>
      <c r="B1592" s="51"/>
      <c r="C1592" s="51"/>
      <c r="D1592" s="51"/>
      <c r="E1592" s="103" t="s">
        <v>1858</v>
      </c>
      <c r="F1592" s="103"/>
      <c r="G1592" s="52">
        <f>G1591</f>
        <v>7.96</v>
      </c>
      <c r="H1592" s="60" t="e">
        <f>VLOOKUP(A1592,'[1]SINAPI ES'!$A$7:$D$12674,4,0)</f>
        <v>#N/A</v>
      </c>
    </row>
    <row r="1593" spans="1:8" ht="15" customHeight="1">
      <c r="A1593" s="51"/>
      <c r="B1593" s="51"/>
      <c r="C1593" s="51"/>
      <c r="D1593" s="51"/>
      <c r="E1593" s="104" t="s">
        <v>1861</v>
      </c>
      <c r="F1593" s="104"/>
      <c r="G1593" s="53">
        <f>G1592+G1589</f>
        <v>556.98</v>
      </c>
      <c r="H1593" s="60" t="e">
        <f>VLOOKUP(A1593,'[1]SINAPI ES'!$A$7:$D$12674,4,0)</f>
        <v>#N/A</v>
      </c>
    </row>
    <row r="1594" spans="1:8" ht="9.9499999999999993" customHeight="1">
      <c r="A1594" s="51"/>
      <c r="B1594" s="51"/>
      <c r="C1594" s="105"/>
      <c r="D1594" s="105"/>
      <c r="E1594" s="51"/>
      <c r="F1594" s="51"/>
      <c r="G1594" s="51"/>
      <c r="H1594" s="60" t="e">
        <f>VLOOKUP(A1594,'[1]SINAPI ES'!$A$7:$D$12674,4,0)</f>
        <v>#N/A</v>
      </c>
    </row>
    <row r="1595" spans="1:8" ht="20.100000000000001" customHeight="1">
      <c r="A1595" s="116" t="s">
        <v>2180</v>
      </c>
      <c r="B1595" s="116"/>
      <c r="C1595" s="116"/>
      <c r="D1595" s="116"/>
      <c r="E1595" s="116"/>
      <c r="F1595" s="116"/>
      <c r="G1595" s="116"/>
      <c r="H1595" s="60" t="e">
        <f>VLOOKUP(A1595,'[1]SINAPI ES'!$A$7:$D$12674,4,0)</f>
        <v>#N/A</v>
      </c>
    </row>
    <row r="1596" spans="1:8" ht="15" customHeight="1">
      <c r="A1596" s="102" t="s">
        <v>1838</v>
      </c>
      <c r="B1596" s="102"/>
      <c r="C1596" s="46" t="s">
        <v>1839</v>
      </c>
      <c r="D1596" s="46" t="s">
        <v>1840</v>
      </c>
      <c r="E1596" s="46" t="s">
        <v>1841</v>
      </c>
      <c r="F1596" s="46" t="s">
        <v>1842</v>
      </c>
      <c r="G1596" s="46" t="s">
        <v>1843</v>
      </c>
      <c r="H1596" s="60" t="e">
        <f>VLOOKUP(A1596,'[1]SINAPI ES'!$A$7:$D$12674,4,0)</f>
        <v>#N/A</v>
      </c>
    </row>
    <row r="1597" spans="1:8" ht="15" customHeight="1">
      <c r="A1597" s="47">
        <v>3143</v>
      </c>
      <c r="B1597" s="48" t="s">
        <v>2181</v>
      </c>
      <c r="C1597" s="47" t="s">
        <v>12</v>
      </c>
      <c r="D1597" s="47" t="s">
        <v>24</v>
      </c>
      <c r="E1597" s="49">
        <v>0.94</v>
      </c>
      <c r="F1597" s="50">
        <f t="shared" ref="F1597" si="433">H1597</f>
        <v>11.08</v>
      </c>
      <c r="G1597" s="50">
        <v>4.68</v>
      </c>
      <c r="H1597" s="60">
        <f>VLOOKUP(A1597,'[1]SINAPI ES'!$A$7:$D$12674,4,0)</f>
        <v>11.08</v>
      </c>
    </row>
    <row r="1598" spans="1:8" ht="29.1" customHeight="1">
      <c r="A1598" s="47" t="s">
        <v>2182</v>
      </c>
      <c r="B1598" s="48" t="s">
        <v>2183</v>
      </c>
      <c r="C1598" s="47" t="s">
        <v>1965</v>
      </c>
      <c r="D1598" s="47" t="s">
        <v>24</v>
      </c>
      <c r="E1598" s="49">
        <v>1</v>
      </c>
      <c r="F1598" s="50">
        <v>2773.81</v>
      </c>
      <c r="G1598" s="50">
        <v>2773.81</v>
      </c>
      <c r="H1598" s="60" t="e">
        <f>VLOOKUP(A1598,'[1]SINAPI ES'!$A$7:$D$12674,4,0)</f>
        <v>#N/A</v>
      </c>
    </row>
    <row r="1599" spans="1:8" ht="15" customHeight="1">
      <c r="A1599" s="51"/>
      <c r="B1599" s="51"/>
      <c r="C1599" s="51"/>
      <c r="D1599" s="51"/>
      <c r="E1599" s="103" t="s">
        <v>1851</v>
      </c>
      <c r="F1599" s="103"/>
      <c r="G1599" s="52">
        <f>SUM(G1597:G1598)</f>
        <v>2778.49</v>
      </c>
      <c r="H1599" s="60" t="e">
        <f>VLOOKUP(A1599,'[1]SINAPI ES'!$A$7:$D$12674,4,0)</f>
        <v>#N/A</v>
      </c>
    </row>
    <row r="1600" spans="1:8" ht="15" customHeight="1">
      <c r="A1600" s="102" t="s">
        <v>1852</v>
      </c>
      <c r="B1600" s="102"/>
      <c r="C1600" s="46" t="s">
        <v>1839</v>
      </c>
      <c r="D1600" s="46" t="s">
        <v>1840</v>
      </c>
      <c r="E1600" s="46" t="s">
        <v>1841</v>
      </c>
      <c r="F1600" s="46" t="s">
        <v>1842</v>
      </c>
      <c r="G1600" s="46" t="s">
        <v>1843</v>
      </c>
      <c r="H1600" s="60" t="e">
        <f>VLOOKUP(A1600,'[1]SINAPI ES'!$A$7:$D$12674,4,0)</f>
        <v>#N/A</v>
      </c>
    </row>
    <row r="1601" spans="1:8" ht="21" customHeight="1">
      <c r="A1601" s="47">
        <v>88248</v>
      </c>
      <c r="B1601" s="48" t="s">
        <v>2071</v>
      </c>
      <c r="C1601" s="47" t="s">
        <v>12</v>
      </c>
      <c r="D1601" s="47" t="s">
        <v>1854</v>
      </c>
      <c r="E1601" s="49">
        <v>0.54</v>
      </c>
      <c r="F1601" s="50">
        <f t="shared" ref="F1601:F1602" si="434">H1601</f>
        <v>22.9</v>
      </c>
      <c r="G1601" s="50">
        <f>ROUND(F1601*E1601,2)</f>
        <v>12.37</v>
      </c>
      <c r="H1601" s="60">
        <f>VLOOKUP(A1601,'[1]SINAPI ES'!$A$7:$D$12674,4,0)</f>
        <v>22.9</v>
      </c>
    </row>
    <row r="1602" spans="1:8" ht="21" customHeight="1">
      <c r="A1602" s="47">
        <v>88267</v>
      </c>
      <c r="B1602" s="48" t="s">
        <v>2072</v>
      </c>
      <c r="C1602" s="47" t="s">
        <v>12</v>
      </c>
      <c r="D1602" s="47" t="s">
        <v>1854</v>
      </c>
      <c r="E1602" s="49">
        <v>0.54</v>
      </c>
      <c r="F1602" s="50">
        <f t="shared" si="434"/>
        <v>26.54</v>
      </c>
      <c r="G1602" s="50">
        <f>ROUND(F1602*E1602,2)</f>
        <v>14.33</v>
      </c>
      <c r="H1602" s="60">
        <f>VLOOKUP(A1602,'[1]SINAPI ES'!$A$7:$D$12674,4,0)</f>
        <v>26.54</v>
      </c>
    </row>
    <row r="1603" spans="1:8" ht="18" customHeight="1">
      <c r="A1603" s="51"/>
      <c r="B1603" s="51"/>
      <c r="C1603" s="51"/>
      <c r="D1603" s="51"/>
      <c r="E1603" s="103" t="s">
        <v>1858</v>
      </c>
      <c r="F1603" s="103"/>
      <c r="G1603" s="52">
        <f>SUM(G1601:G1602)</f>
        <v>26.7</v>
      </c>
      <c r="H1603" s="60" t="e">
        <f>VLOOKUP(A1603,'[1]SINAPI ES'!$A$7:$D$12674,4,0)</f>
        <v>#N/A</v>
      </c>
    </row>
    <row r="1604" spans="1:8" ht="15" customHeight="1">
      <c r="A1604" s="51"/>
      <c r="B1604" s="51"/>
      <c r="C1604" s="51"/>
      <c r="D1604" s="51"/>
      <c r="E1604" s="104" t="s">
        <v>1861</v>
      </c>
      <c r="F1604" s="104"/>
      <c r="G1604" s="53">
        <f>G1603+G1599</f>
        <v>2805.1899999999996</v>
      </c>
      <c r="H1604" s="60" t="e">
        <f>VLOOKUP(A1604,'[1]SINAPI ES'!$A$7:$D$12674,4,0)</f>
        <v>#N/A</v>
      </c>
    </row>
    <row r="1605" spans="1:8" ht="9.9499999999999993" customHeight="1">
      <c r="A1605" s="51"/>
      <c r="B1605" s="51"/>
      <c r="C1605" s="105"/>
      <c r="D1605" s="105"/>
      <c r="E1605" s="51"/>
      <c r="F1605" s="51"/>
      <c r="G1605" s="51"/>
      <c r="H1605" s="60" t="e">
        <f>VLOOKUP(A1605,'[1]SINAPI ES'!$A$7:$D$12674,4,0)</f>
        <v>#N/A</v>
      </c>
    </row>
    <row r="1606" spans="1:8" ht="20.100000000000001" customHeight="1">
      <c r="A1606" s="116" t="s">
        <v>2184</v>
      </c>
      <c r="B1606" s="116"/>
      <c r="C1606" s="116"/>
      <c r="D1606" s="116"/>
      <c r="E1606" s="116"/>
      <c r="F1606" s="116"/>
      <c r="G1606" s="116"/>
      <c r="H1606" s="60" t="e">
        <f>VLOOKUP(A1606,'[1]SINAPI ES'!$A$7:$D$12674,4,0)</f>
        <v>#N/A</v>
      </c>
    </row>
    <row r="1607" spans="1:8" ht="15" customHeight="1">
      <c r="A1607" s="102" t="s">
        <v>1838</v>
      </c>
      <c r="B1607" s="102"/>
      <c r="C1607" s="46" t="s">
        <v>1839</v>
      </c>
      <c r="D1607" s="46" t="s">
        <v>1840</v>
      </c>
      <c r="E1607" s="46" t="s">
        <v>1841</v>
      </c>
      <c r="F1607" s="46" t="s">
        <v>1842</v>
      </c>
      <c r="G1607" s="46" t="s">
        <v>1843</v>
      </c>
      <c r="H1607" s="60" t="e">
        <f>VLOOKUP(A1607,'[1]SINAPI ES'!$A$7:$D$12674,4,0)</f>
        <v>#N/A</v>
      </c>
    </row>
    <row r="1608" spans="1:8" ht="21" customHeight="1">
      <c r="A1608" s="47">
        <v>3471</v>
      </c>
      <c r="B1608" s="48" t="s">
        <v>2185</v>
      </c>
      <c r="C1608" s="47" t="s">
        <v>12</v>
      </c>
      <c r="D1608" s="47" t="s">
        <v>24</v>
      </c>
      <c r="E1608" s="49">
        <v>1</v>
      </c>
      <c r="F1608" s="50">
        <f t="shared" ref="F1608:F1610" si="435">H1608</f>
        <v>55.7</v>
      </c>
      <c r="G1608" s="50">
        <f>ROUND(F1608*E1608,2)</f>
        <v>55.7</v>
      </c>
      <c r="H1608" s="60">
        <f>VLOOKUP(A1608,'[1]SINAPI ES'!$A$7:$D$12674,4,0)</f>
        <v>55.7</v>
      </c>
    </row>
    <row r="1609" spans="1:8" ht="15" customHeight="1">
      <c r="A1609" s="47">
        <v>3148</v>
      </c>
      <c r="B1609" s="48" t="s">
        <v>2151</v>
      </c>
      <c r="C1609" s="47" t="s">
        <v>12</v>
      </c>
      <c r="D1609" s="47" t="s">
        <v>24</v>
      </c>
      <c r="E1609" s="49">
        <v>2.7E-2</v>
      </c>
      <c r="F1609" s="50">
        <f t="shared" si="435"/>
        <v>17.96</v>
      </c>
      <c r="G1609" s="50">
        <f>ROUND(F1609*E1609,2)</f>
        <v>0.48</v>
      </c>
      <c r="H1609" s="60">
        <f>VLOOKUP(A1609,'[1]SINAPI ES'!$A$7:$D$12674,4,0)</f>
        <v>17.96</v>
      </c>
    </row>
    <row r="1610" spans="1:8" ht="15" customHeight="1">
      <c r="A1610" s="47">
        <v>7307</v>
      </c>
      <c r="B1610" s="48" t="s">
        <v>2186</v>
      </c>
      <c r="C1610" s="47" t="s">
        <v>12</v>
      </c>
      <c r="D1610" s="47" t="s">
        <v>2019</v>
      </c>
      <c r="E1610" s="49">
        <v>3.0000000000000001E-3</v>
      </c>
      <c r="F1610" s="50">
        <f t="shared" si="435"/>
        <v>43.44</v>
      </c>
      <c r="G1610" s="50">
        <f>ROUND(F1610*E1610,2)</f>
        <v>0.13</v>
      </c>
      <c r="H1610" s="60">
        <f>VLOOKUP(A1610,'[1]SINAPI ES'!$A$7:$D$12674,4,0)</f>
        <v>43.44</v>
      </c>
    </row>
    <row r="1611" spans="1:8" ht="15" customHeight="1">
      <c r="A1611" s="51"/>
      <c r="B1611" s="51"/>
      <c r="C1611" s="51"/>
      <c r="D1611" s="51"/>
      <c r="E1611" s="103" t="s">
        <v>1851</v>
      </c>
      <c r="F1611" s="103"/>
      <c r="G1611" s="52">
        <f>SUM(G1608:G1610)</f>
        <v>56.31</v>
      </c>
      <c r="H1611" s="60" t="e">
        <f>VLOOKUP(A1611,'[1]SINAPI ES'!$A$7:$D$12674,4,0)</f>
        <v>#N/A</v>
      </c>
    </row>
    <row r="1612" spans="1:8" ht="15" customHeight="1">
      <c r="A1612" s="102" t="s">
        <v>1852</v>
      </c>
      <c r="B1612" s="102"/>
      <c r="C1612" s="46" t="s">
        <v>1839</v>
      </c>
      <c r="D1612" s="46" t="s">
        <v>1840</v>
      </c>
      <c r="E1612" s="46" t="s">
        <v>1841</v>
      </c>
      <c r="F1612" s="46" t="s">
        <v>1842</v>
      </c>
      <c r="G1612" s="46" t="s">
        <v>1843</v>
      </c>
      <c r="H1612" s="60" t="e">
        <f>VLOOKUP(A1612,'[1]SINAPI ES'!$A$7:$D$12674,4,0)</f>
        <v>#N/A</v>
      </c>
    </row>
    <row r="1613" spans="1:8" ht="21" customHeight="1">
      <c r="A1613" s="47">
        <v>88248</v>
      </c>
      <c r="B1613" s="48" t="s">
        <v>2071</v>
      </c>
      <c r="C1613" s="47" t="s">
        <v>12</v>
      </c>
      <c r="D1613" s="47" t="s">
        <v>1854</v>
      </c>
      <c r="E1613" s="49">
        <v>0.52200000000000002</v>
      </c>
      <c r="F1613" s="50">
        <f t="shared" ref="F1613:F1614" si="436">H1613</f>
        <v>22.9</v>
      </c>
      <c r="G1613" s="50">
        <f>ROUND(F1613*E1613,2)</f>
        <v>11.95</v>
      </c>
      <c r="H1613" s="60">
        <f>VLOOKUP(A1613,'[1]SINAPI ES'!$A$7:$D$12674,4,0)</f>
        <v>22.9</v>
      </c>
    </row>
    <row r="1614" spans="1:8" ht="21" customHeight="1">
      <c r="A1614" s="47">
        <v>88267</v>
      </c>
      <c r="B1614" s="48" t="s">
        <v>2072</v>
      </c>
      <c r="C1614" s="47" t="s">
        <v>12</v>
      </c>
      <c r="D1614" s="47" t="s">
        <v>1854</v>
      </c>
      <c r="E1614" s="49">
        <v>0.52200000000000002</v>
      </c>
      <c r="F1614" s="50">
        <f t="shared" si="436"/>
        <v>26.54</v>
      </c>
      <c r="G1614" s="50">
        <f>ROUND(F1614*E1614,2)</f>
        <v>13.85</v>
      </c>
      <c r="H1614" s="60">
        <f>VLOOKUP(A1614,'[1]SINAPI ES'!$A$7:$D$12674,4,0)</f>
        <v>26.54</v>
      </c>
    </row>
    <row r="1615" spans="1:8" ht="18" customHeight="1">
      <c r="A1615" s="51"/>
      <c r="B1615" s="51"/>
      <c r="C1615" s="51"/>
      <c r="D1615" s="51"/>
      <c r="E1615" s="103" t="s">
        <v>1858</v>
      </c>
      <c r="F1615" s="103"/>
      <c r="G1615" s="52">
        <f>SUM(G1613:G1614)</f>
        <v>25.799999999999997</v>
      </c>
      <c r="H1615" s="60" t="e">
        <f>VLOOKUP(A1615,'[1]SINAPI ES'!$A$7:$D$12674,4,0)</f>
        <v>#N/A</v>
      </c>
    </row>
    <row r="1616" spans="1:8" ht="15" customHeight="1">
      <c r="A1616" s="51"/>
      <c r="B1616" s="51"/>
      <c r="C1616" s="51"/>
      <c r="D1616" s="51"/>
      <c r="E1616" s="104" t="s">
        <v>1861</v>
      </c>
      <c r="F1616" s="104"/>
      <c r="G1616" s="53">
        <f>G1615+G1611</f>
        <v>82.11</v>
      </c>
      <c r="H1616" s="60" t="e">
        <f>VLOOKUP(A1616,'[1]SINAPI ES'!$A$7:$D$12674,4,0)</f>
        <v>#N/A</v>
      </c>
    </row>
    <row r="1617" spans="1:8" ht="9.9499999999999993" customHeight="1">
      <c r="A1617" s="51"/>
      <c r="B1617" s="51"/>
      <c r="C1617" s="105"/>
      <c r="D1617" s="105"/>
      <c r="E1617" s="51"/>
      <c r="F1617" s="51"/>
      <c r="G1617" s="51"/>
      <c r="H1617" s="60" t="e">
        <f>VLOOKUP(A1617,'[1]SINAPI ES'!$A$7:$D$12674,4,0)</f>
        <v>#N/A</v>
      </c>
    </row>
    <row r="1618" spans="1:8" ht="20.100000000000001" customHeight="1">
      <c r="A1618" s="116" t="s">
        <v>2187</v>
      </c>
      <c r="B1618" s="116"/>
      <c r="C1618" s="116"/>
      <c r="D1618" s="116"/>
      <c r="E1618" s="116"/>
      <c r="F1618" s="116"/>
      <c r="G1618" s="116"/>
      <c r="H1618" s="60" t="e">
        <f>VLOOKUP(A1618,'[1]SINAPI ES'!$A$7:$D$12674,4,0)</f>
        <v>#N/A</v>
      </c>
    </row>
    <row r="1619" spans="1:8" ht="15" customHeight="1">
      <c r="A1619" s="102" t="s">
        <v>1838</v>
      </c>
      <c r="B1619" s="102"/>
      <c r="C1619" s="46" t="s">
        <v>1839</v>
      </c>
      <c r="D1619" s="46" t="s">
        <v>1840</v>
      </c>
      <c r="E1619" s="46" t="s">
        <v>1841</v>
      </c>
      <c r="F1619" s="46" t="s">
        <v>1842</v>
      </c>
      <c r="G1619" s="46" t="s">
        <v>1843</v>
      </c>
      <c r="H1619" s="60" t="e">
        <f>VLOOKUP(A1619,'[1]SINAPI ES'!$A$7:$D$12674,4,0)</f>
        <v>#N/A</v>
      </c>
    </row>
    <row r="1620" spans="1:8" ht="21" customHeight="1">
      <c r="A1620" s="47">
        <v>3450</v>
      </c>
      <c r="B1620" s="48" t="s">
        <v>2188</v>
      </c>
      <c r="C1620" s="47" t="s">
        <v>12</v>
      </c>
      <c r="D1620" s="47" t="s">
        <v>24</v>
      </c>
      <c r="E1620" s="49">
        <v>1</v>
      </c>
      <c r="F1620" s="50">
        <f t="shared" ref="F1620:F1622" si="437">H1620</f>
        <v>10.82</v>
      </c>
      <c r="G1620" s="50">
        <f>ROUND(F1620*E1620,2)</f>
        <v>10.82</v>
      </c>
      <c r="H1620" s="60">
        <f>VLOOKUP(A1620,'[1]SINAPI ES'!$A$7:$D$12674,4,0)</f>
        <v>10.82</v>
      </c>
    </row>
    <row r="1621" spans="1:8" ht="15" customHeight="1">
      <c r="A1621" s="47">
        <v>3148</v>
      </c>
      <c r="B1621" s="48" t="s">
        <v>2151</v>
      </c>
      <c r="C1621" s="47" t="s">
        <v>12</v>
      </c>
      <c r="D1621" s="47" t="s">
        <v>24</v>
      </c>
      <c r="E1621" s="49">
        <v>2.7E-2</v>
      </c>
      <c r="F1621" s="50">
        <f t="shared" si="437"/>
        <v>17.96</v>
      </c>
      <c r="G1621" s="50">
        <f>ROUND(F1621*E1621,2)</f>
        <v>0.48</v>
      </c>
      <c r="H1621" s="60">
        <f>VLOOKUP(A1621,'[1]SINAPI ES'!$A$7:$D$12674,4,0)</f>
        <v>17.96</v>
      </c>
    </row>
    <row r="1622" spans="1:8" ht="15" customHeight="1">
      <c r="A1622" s="47">
        <v>7307</v>
      </c>
      <c r="B1622" s="48" t="s">
        <v>2186</v>
      </c>
      <c r="C1622" s="47" t="s">
        <v>12</v>
      </c>
      <c r="D1622" s="47" t="s">
        <v>2019</v>
      </c>
      <c r="E1622" s="49">
        <v>3.0000000000000001E-3</v>
      </c>
      <c r="F1622" s="50">
        <f t="shared" si="437"/>
        <v>43.44</v>
      </c>
      <c r="G1622" s="50">
        <f>ROUND(F1622*E1622,2)</f>
        <v>0.13</v>
      </c>
      <c r="H1622" s="60">
        <f>VLOOKUP(A1622,'[1]SINAPI ES'!$A$7:$D$12674,4,0)</f>
        <v>43.44</v>
      </c>
    </row>
    <row r="1623" spans="1:8" ht="15" customHeight="1">
      <c r="A1623" s="51"/>
      <c r="B1623" s="51"/>
      <c r="C1623" s="51"/>
      <c r="D1623" s="51"/>
      <c r="E1623" s="103" t="s">
        <v>1851</v>
      </c>
      <c r="F1623" s="103"/>
      <c r="G1623" s="52">
        <f>SUM(G1620:G1622)</f>
        <v>11.430000000000001</v>
      </c>
      <c r="H1623" s="60" t="e">
        <f>VLOOKUP(A1623,'[1]SINAPI ES'!$A$7:$D$12674,4,0)</f>
        <v>#N/A</v>
      </c>
    </row>
    <row r="1624" spans="1:8" ht="15" customHeight="1">
      <c r="A1624" s="102" t="s">
        <v>1852</v>
      </c>
      <c r="B1624" s="102"/>
      <c r="C1624" s="46" t="s">
        <v>1839</v>
      </c>
      <c r="D1624" s="46" t="s">
        <v>1840</v>
      </c>
      <c r="E1624" s="46" t="s">
        <v>1841</v>
      </c>
      <c r="F1624" s="46" t="s">
        <v>1842</v>
      </c>
      <c r="G1624" s="46" t="s">
        <v>1843</v>
      </c>
      <c r="H1624" s="60" t="e">
        <f>VLOOKUP(A1624,'[1]SINAPI ES'!$A$7:$D$12674,4,0)</f>
        <v>#N/A</v>
      </c>
    </row>
    <row r="1625" spans="1:8" ht="21" customHeight="1">
      <c r="A1625" s="47">
        <v>88248</v>
      </c>
      <c r="B1625" s="48" t="s">
        <v>2071</v>
      </c>
      <c r="C1625" s="47" t="s">
        <v>12</v>
      </c>
      <c r="D1625" s="47" t="s">
        <v>1854</v>
      </c>
      <c r="E1625" s="49">
        <v>0.52200000000000002</v>
      </c>
      <c r="F1625" s="50">
        <f t="shared" ref="F1625:F1626" si="438">H1625</f>
        <v>22.9</v>
      </c>
      <c r="G1625" s="50">
        <f>ROUND(F1625*E1625,2)</f>
        <v>11.95</v>
      </c>
      <c r="H1625" s="60">
        <f>VLOOKUP(A1625,'[1]SINAPI ES'!$A$7:$D$12674,4,0)</f>
        <v>22.9</v>
      </c>
    </row>
    <row r="1626" spans="1:8" ht="21" customHeight="1">
      <c r="A1626" s="47">
        <v>88267</v>
      </c>
      <c r="B1626" s="48" t="s">
        <v>2072</v>
      </c>
      <c r="C1626" s="47" t="s">
        <v>12</v>
      </c>
      <c r="D1626" s="47" t="s">
        <v>1854</v>
      </c>
      <c r="E1626" s="49">
        <v>0.52200000000000002</v>
      </c>
      <c r="F1626" s="50">
        <f t="shared" si="438"/>
        <v>26.54</v>
      </c>
      <c r="G1626" s="50">
        <f>ROUND(F1626*E1626,2)</f>
        <v>13.85</v>
      </c>
      <c r="H1626" s="60">
        <f>VLOOKUP(A1626,'[1]SINAPI ES'!$A$7:$D$12674,4,0)</f>
        <v>26.54</v>
      </c>
    </row>
    <row r="1627" spans="1:8" ht="18" customHeight="1">
      <c r="A1627" s="51"/>
      <c r="B1627" s="51"/>
      <c r="C1627" s="51"/>
      <c r="D1627" s="51"/>
      <c r="E1627" s="103" t="s">
        <v>1858</v>
      </c>
      <c r="F1627" s="103"/>
      <c r="G1627" s="52">
        <f>SUM(G1625:G1626)</f>
        <v>25.799999999999997</v>
      </c>
      <c r="H1627" s="60" t="e">
        <f>VLOOKUP(A1627,'[1]SINAPI ES'!$A$7:$D$12674,4,0)</f>
        <v>#N/A</v>
      </c>
    </row>
    <row r="1628" spans="1:8" ht="15" customHeight="1">
      <c r="A1628" s="51"/>
      <c r="B1628" s="51"/>
      <c r="C1628" s="51"/>
      <c r="D1628" s="51"/>
      <c r="E1628" s="104" t="s">
        <v>1861</v>
      </c>
      <c r="F1628" s="104"/>
      <c r="G1628" s="53">
        <f>G1627+G1623</f>
        <v>37.229999999999997</v>
      </c>
      <c r="H1628" s="60" t="e">
        <f>VLOOKUP(A1628,'[1]SINAPI ES'!$A$7:$D$12674,4,0)</f>
        <v>#N/A</v>
      </c>
    </row>
    <row r="1629" spans="1:8" ht="9.9499999999999993" customHeight="1">
      <c r="A1629" s="51"/>
      <c r="B1629" s="51"/>
      <c r="C1629" s="105"/>
      <c r="D1629" s="105"/>
      <c r="E1629" s="51"/>
      <c r="F1629" s="51"/>
      <c r="G1629" s="51"/>
      <c r="H1629" s="60" t="e">
        <f>VLOOKUP(A1629,'[1]SINAPI ES'!$A$7:$D$12674,4,0)</f>
        <v>#N/A</v>
      </c>
    </row>
    <row r="1630" spans="1:8" ht="20.100000000000001" customHeight="1">
      <c r="A1630" s="116" t="s">
        <v>2189</v>
      </c>
      <c r="B1630" s="116"/>
      <c r="C1630" s="116"/>
      <c r="D1630" s="116"/>
      <c r="E1630" s="116"/>
      <c r="F1630" s="116"/>
      <c r="G1630" s="116"/>
      <c r="H1630" s="60" t="e">
        <f>VLOOKUP(A1630,'[1]SINAPI ES'!$A$7:$D$12674,4,0)</f>
        <v>#N/A</v>
      </c>
    </row>
    <row r="1631" spans="1:8" ht="15" customHeight="1">
      <c r="A1631" s="102" t="s">
        <v>1838</v>
      </c>
      <c r="B1631" s="102"/>
      <c r="C1631" s="46" t="s">
        <v>1839</v>
      </c>
      <c r="D1631" s="46" t="s">
        <v>1840</v>
      </c>
      <c r="E1631" s="46" t="s">
        <v>1841</v>
      </c>
      <c r="F1631" s="46" t="s">
        <v>1842</v>
      </c>
      <c r="G1631" s="46" t="s">
        <v>1843</v>
      </c>
      <c r="H1631" s="60" t="e">
        <f>VLOOKUP(A1631,'[1]SINAPI ES'!$A$7:$D$12674,4,0)</f>
        <v>#N/A</v>
      </c>
    </row>
    <row r="1632" spans="1:8" ht="15" customHeight="1">
      <c r="A1632" s="47">
        <v>7543</v>
      </c>
      <c r="B1632" s="48" t="s">
        <v>1138</v>
      </c>
      <c r="C1632" s="47" t="s">
        <v>12</v>
      </c>
      <c r="D1632" s="47" t="s">
        <v>24</v>
      </c>
      <c r="E1632" s="49">
        <v>1</v>
      </c>
      <c r="F1632" s="50">
        <f t="shared" ref="F1632" si="439">H1632</f>
        <v>5.24</v>
      </c>
      <c r="G1632" s="50">
        <f>ROUND(F1632*E1632,2)</f>
        <v>5.24</v>
      </c>
      <c r="H1632" s="60">
        <f>VLOOKUP(A1632,'[1]SINAPI ES'!$A$7:$D$12674,4,0)</f>
        <v>5.24</v>
      </c>
    </row>
    <row r="1633" spans="1:8" ht="15" customHeight="1">
      <c r="A1633" s="51"/>
      <c r="B1633" s="51"/>
      <c r="C1633" s="51"/>
      <c r="D1633" s="51"/>
      <c r="E1633" s="103" t="s">
        <v>1851</v>
      </c>
      <c r="F1633" s="103"/>
      <c r="G1633" s="52">
        <f>SUM(G1632)</f>
        <v>5.24</v>
      </c>
      <c r="H1633" s="60" t="e">
        <f>VLOOKUP(A1633,'[1]SINAPI ES'!$A$7:$D$12674,4,0)</f>
        <v>#N/A</v>
      </c>
    </row>
    <row r="1634" spans="1:8" ht="15" customHeight="1">
      <c r="A1634" s="102" t="s">
        <v>1852</v>
      </c>
      <c r="B1634" s="102"/>
      <c r="C1634" s="46" t="s">
        <v>1839</v>
      </c>
      <c r="D1634" s="46" t="s">
        <v>1840</v>
      </c>
      <c r="E1634" s="46" t="s">
        <v>1841</v>
      </c>
      <c r="F1634" s="46" t="s">
        <v>1842</v>
      </c>
      <c r="G1634" s="46" t="s">
        <v>1843</v>
      </c>
      <c r="H1634" s="60" t="e">
        <f>VLOOKUP(A1634,'[1]SINAPI ES'!$A$7:$D$12674,4,0)</f>
        <v>#N/A</v>
      </c>
    </row>
    <row r="1635" spans="1:8" ht="21" customHeight="1">
      <c r="A1635" s="47">
        <v>88248</v>
      </c>
      <c r="B1635" s="48" t="s">
        <v>2071</v>
      </c>
      <c r="C1635" s="47" t="s">
        <v>12</v>
      </c>
      <c r="D1635" s="47" t="s">
        <v>1854</v>
      </c>
      <c r="E1635" s="49">
        <v>0.31</v>
      </c>
      <c r="F1635" s="50">
        <f t="shared" ref="F1635:F1636" si="440">H1635</f>
        <v>22.9</v>
      </c>
      <c r="G1635" s="50">
        <f>ROUND(F1635*E1635,2)</f>
        <v>7.1</v>
      </c>
      <c r="H1635" s="60">
        <f>VLOOKUP(A1635,'[1]SINAPI ES'!$A$7:$D$12674,4,0)</f>
        <v>22.9</v>
      </c>
    </row>
    <row r="1636" spans="1:8" ht="21" customHeight="1">
      <c r="A1636" s="47">
        <v>88267</v>
      </c>
      <c r="B1636" s="48" t="s">
        <v>2072</v>
      </c>
      <c r="C1636" s="47" t="s">
        <v>12</v>
      </c>
      <c r="D1636" s="47" t="s">
        <v>1854</v>
      </c>
      <c r="E1636" s="49">
        <v>0.31</v>
      </c>
      <c r="F1636" s="50">
        <f t="shared" si="440"/>
        <v>26.54</v>
      </c>
      <c r="G1636" s="50">
        <f>ROUND(F1636*E1636,2)</f>
        <v>8.23</v>
      </c>
      <c r="H1636" s="60">
        <f>VLOOKUP(A1636,'[1]SINAPI ES'!$A$7:$D$12674,4,0)</f>
        <v>26.54</v>
      </c>
    </row>
    <row r="1637" spans="1:8" ht="18" customHeight="1">
      <c r="A1637" s="51"/>
      <c r="B1637" s="51"/>
      <c r="C1637" s="51"/>
      <c r="D1637" s="51"/>
      <c r="E1637" s="103" t="s">
        <v>1858</v>
      </c>
      <c r="F1637" s="103"/>
      <c r="G1637" s="52">
        <f>SUM(G1635:G1636)</f>
        <v>15.33</v>
      </c>
      <c r="H1637" s="60" t="e">
        <f>VLOOKUP(A1637,'[1]SINAPI ES'!$A$7:$D$12674,4,0)</f>
        <v>#N/A</v>
      </c>
    </row>
    <row r="1638" spans="1:8" ht="15" customHeight="1">
      <c r="A1638" s="51"/>
      <c r="B1638" s="51"/>
      <c r="C1638" s="51"/>
      <c r="D1638" s="51"/>
      <c r="E1638" s="104" t="s">
        <v>1861</v>
      </c>
      <c r="F1638" s="104"/>
      <c r="G1638" s="53">
        <f>G1637+G1633</f>
        <v>20.57</v>
      </c>
      <c r="H1638" s="60" t="e">
        <f>VLOOKUP(A1638,'[1]SINAPI ES'!$A$7:$D$12674,4,0)</f>
        <v>#N/A</v>
      </c>
    </row>
    <row r="1639" spans="1:8" ht="9.9499999999999993" customHeight="1">
      <c r="A1639" s="51"/>
      <c r="B1639" s="51"/>
      <c r="C1639" s="105"/>
      <c r="D1639" s="105"/>
      <c r="E1639" s="51"/>
      <c r="F1639" s="51"/>
      <c r="G1639" s="51"/>
      <c r="H1639" s="60" t="e">
        <f>VLOOKUP(A1639,'[1]SINAPI ES'!$A$7:$D$12674,4,0)</f>
        <v>#N/A</v>
      </c>
    </row>
    <row r="1640" spans="1:8" ht="20.100000000000001" customHeight="1">
      <c r="A1640" s="116" t="s">
        <v>2190</v>
      </c>
      <c r="B1640" s="116"/>
      <c r="C1640" s="116"/>
      <c r="D1640" s="116"/>
      <c r="E1640" s="116"/>
      <c r="F1640" s="116"/>
      <c r="G1640" s="116"/>
      <c r="H1640" s="60" t="e">
        <f>VLOOKUP(A1640,'[1]SINAPI ES'!$A$7:$D$12674,4,0)</f>
        <v>#N/A</v>
      </c>
    </row>
    <row r="1641" spans="1:8" ht="15" customHeight="1">
      <c r="A1641" s="102" t="s">
        <v>1838</v>
      </c>
      <c r="B1641" s="102"/>
      <c r="C1641" s="46" t="s">
        <v>1839</v>
      </c>
      <c r="D1641" s="46" t="s">
        <v>1840</v>
      </c>
      <c r="E1641" s="46" t="s">
        <v>1841</v>
      </c>
      <c r="F1641" s="46" t="s">
        <v>1842</v>
      </c>
      <c r="G1641" s="46" t="s">
        <v>1843</v>
      </c>
      <c r="H1641" s="60" t="e">
        <f>VLOOKUP(A1641,'[1]SINAPI ES'!$A$7:$D$12674,4,0)</f>
        <v>#N/A</v>
      </c>
    </row>
    <row r="1642" spans="1:8" ht="21" customHeight="1">
      <c r="A1642" s="47">
        <v>11002</v>
      </c>
      <c r="B1642" s="48" t="s">
        <v>2191</v>
      </c>
      <c r="C1642" s="47" t="s">
        <v>12</v>
      </c>
      <c r="D1642" s="47" t="s">
        <v>80</v>
      </c>
      <c r="E1642" s="49">
        <v>2.9000000000000001E-2</v>
      </c>
      <c r="F1642" s="50">
        <f t="shared" ref="F1642:F1643" si="441">H1642</f>
        <v>25.88</v>
      </c>
      <c r="G1642" s="50">
        <f>ROUND(F1642*E1642,2)</f>
        <v>0.75</v>
      </c>
      <c r="H1642" s="60">
        <f>VLOOKUP(A1642,'[1]SINAPI ES'!$A$7:$D$12674,4,0)</f>
        <v>25.88</v>
      </c>
    </row>
    <row r="1643" spans="1:8" ht="21" customHeight="1">
      <c r="A1643" s="47">
        <v>40364</v>
      </c>
      <c r="B1643" s="48" t="s">
        <v>2192</v>
      </c>
      <c r="C1643" s="47" t="s">
        <v>12</v>
      </c>
      <c r="D1643" s="47" t="s">
        <v>24</v>
      </c>
      <c r="E1643" s="49">
        <v>1</v>
      </c>
      <c r="F1643" s="50">
        <f t="shared" si="441"/>
        <v>47.06</v>
      </c>
      <c r="G1643" s="50">
        <f>ROUND(F1643*E1643,2)</f>
        <v>47.06</v>
      </c>
      <c r="H1643" s="60">
        <f>VLOOKUP(A1643,'[1]SINAPI ES'!$A$7:$D$12674,4,0)</f>
        <v>47.06</v>
      </c>
    </row>
    <row r="1644" spans="1:8" ht="15" customHeight="1">
      <c r="A1644" s="51"/>
      <c r="B1644" s="51"/>
      <c r="C1644" s="51"/>
      <c r="D1644" s="51"/>
      <c r="E1644" s="103" t="s">
        <v>1851</v>
      </c>
      <c r="F1644" s="103"/>
      <c r="G1644" s="52">
        <f>SUM(G1642:G1643)</f>
        <v>47.81</v>
      </c>
      <c r="H1644" s="60" t="e">
        <f>VLOOKUP(A1644,'[1]SINAPI ES'!$A$7:$D$12674,4,0)</f>
        <v>#N/A</v>
      </c>
    </row>
    <row r="1645" spans="1:8" ht="15" customHeight="1">
      <c r="A1645" s="102" t="s">
        <v>1852</v>
      </c>
      <c r="B1645" s="102"/>
      <c r="C1645" s="46" t="s">
        <v>1839</v>
      </c>
      <c r="D1645" s="46" t="s">
        <v>1840</v>
      </c>
      <c r="E1645" s="46" t="s">
        <v>1841</v>
      </c>
      <c r="F1645" s="46" t="s">
        <v>1842</v>
      </c>
      <c r="G1645" s="46" t="s">
        <v>1843</v>
      </c>
      <c r="H1645" s="60" t="e">
        <f>VLOOKUP(A1645,'[1]SINAPI ES'!$A$7:$D$12674,4,0)</f>
        <v>#N/A</v>
      </c>
    </row>
    <row r="1646" spans="1:8" ht="21" customHeight="1">
      <c r="A1646" s="47">
        <v>88248</v>
      </c>
      <c r="B1646" s="48" t="s">
        <v>2071</v>
      </c>
      <c r="C1646" s="47" t="s">
        <v>12</v>
      </c>
      <c r="D1646" s="47" t="s">
        <v>1854</v>
      </c>
      <c r="E1646" s="49">
        <v>0.24</v>
      </c>
      <c r="F1646" s="50">
        <f t="shared" ref="F1646:F1648" si="442">H1646</f>
        <v>22.9</v>
      </c>
      <c r="G1646" s="50">
        <f>ROUND(F1646*E1646,2)</f>
        <v>5.5</v>
      </c>
      <c r="H1646" s="60">
        <f>VLOOKUP(A1646,'[1]SINAPI ES'!$A$7:$D$12674,4,0)</f>
        <v>22.9</v>
      </c>
    </row>
    <row r="1647" spans="1:8" ht="21" customHeight="1">
      <c r="A1647" s="47">
        <v>88267</v>
      </c>
      <c r="B1647" s="48" t="s">
        <v>2072</v>
      </c>
      <c r="C1647" s="47" t="s">
        <v>12</v>
      </c>
      <c r="D1647" s="47" t="s">
        <v>1854</v>
      </c>
      <c r="E1647" s="49">
        <v>0.24</v>
      </c>
      <c r="F1647" s="50">
        <f t="shared" si="442"/>
        <v>26.54</v>
      </c>
      <c r="G1647" s="50">
        <f>ROUND(F1647*E1647,2)</f>
        <v>6.37</v>
      </c>
      <c r="H1647" s="60">
        <f>VLOOKUP(A1647,'[1]SINAPI ES'!$A$7:$D$12674,4,0)</f>
        <v>26.54</v>
      </c>
    </row>
    <row r="1648" spans="1:8" ht="15" customHeight="1">
      <c r="A1648" s="47">
        <v>88317</v>
      </c>
      <c r="B1648" s="48" t="s">
        <v>2193</v>
      </c>
      <c r="C1648" s="47" t="s">
        <v>12</v>
      </c>
      <c r="D1648" s="47" t="s">
        <v>1854</v>
      </c>
      <c r="E1648" s="49">
        <v>0.24</v>
      </c>
      <c r="F1648" s="50">
        <f t="shared" si="442"/>
        <v>30.95</v>
      </c>
      <c r="G1648" s="50">
        <f>ROUND(F1648*E1648,2)</f>
        <v>7.43</v>
      </c>
      <c r="H1648" s="60">
        <f>VLOOKUP(A1648,'[1]SINAPI ES'!$A$7:$D$12674,4,0)</f>
        <v>30.95</v>
      </c>
    </row>
    <row r="1649" spans="1:8" ht="18" customHeight="1">
      <c r="A1649" s="51"/>
      <c r="B1649" s="51"/>
      <c r="C1649" s="51"/>
      <c r="D1649" s="51"/>
      <c r="E1649" s="103" t="s">
        <v>1858</v>
      </c>
      <c r="F1649" s="103"/>
      <c r="G1649" s="52">
        <f>SUM(G1646:G1648)</f>
        <v>19.3</v>
      </c>
      <c r="H1649" s="60" t="e">
        <f>VLOOKUP(A1649,'[1]SINAPI ES'!$A$7:$D$12674,4,0)</f>
        <v>#N/A</v>
      </c>
    </row>
    <row r="1650" spans="1:8" ht="15" customHeight="1">
      <c r="A1650" s="51"/>
      <c r="B1650" s="51"/>
      <c r="C1650" s="51"/>
      <c r="D1650" s="51"/>
      <c r="E1650" s="104" t="s">
        <v>1861</v>
      </c>
      <c r="F1650" s="104"/>
      <c r="G1650" s="53">
        <f>G1649+G1644</f>
        <v>67.11</v>
      </c>
      <c r="H1650" s="60" t="e">
        <f>VLOOKUP(A1650,'[1]SINAPI ES'!$A$7:$D$12674,4,0)</f>
        <v>#N/A</v>
      </c>
    </row>
    <row r="1651" spans="1:8" ht="9.9499999999999993" customHeight="1">
      <c r="A1651" s="51"/>
      <c r="B1651" s="51"/>
      <c r="C1651" s="105"/>
      <c r="D1651" s="105"/>
      <c r="E1651" s="51"/>
      <c r="F1651" s="51"/>
      <c r="G1651" s="51"/>
      <c r="H1651" s="60" t="e">
        <f>VLOOKUP(A1651,'[1]SINAPI ES'!$A$7:$D$12674,4,0)</f>
        <v>#N/A</v>
      </c>
    </row>
    <row r="1652" spans="1:8" ht="20.100000000000001" customHeight="1">
      <c r="A1652" s="116" t="s">
        <v>2194</v>
      </c>
      <c r="B1652" s="116"/>
      <c r="C1652" s="116"/>
      <c r="D1652" s="116"/>
      <c r="E1652" s="116"/>
      <c r="F1652" s="116"/>
      <c r="G1652" s="116"/>
      <c r="H1652" s="60" t="e">
        <f>VLOOKUP(A1652,'[1]SINAPI ES'!$A$7:$D$12674,4,0)</f>
        <v>#N/A</v>
      </c>
    </row>
    <row r="1653" spans="1:8" ht="15" customHeight="1">
      <c r="A1653" s="102" t="s">
        <v>1838</v>
      </c>
      <c r="B1653" s="102"/>
      <c r="C1653" s="46" t="s">
        <v>1839</v>
      </c>
      <c r="D1653" s="46" t="s">
        <v>1840</v>
      </c>
      <c r="E1653" s="46" t="s">
        <v>1841</v>
      </c>
      <c r="F1653" s="46" t="s">
        <v>1842</v>
      </c>
      <c r="G1653" s="46" t="s">
        <v>1843</v>
      </c>
      <c r="H1653" s="60" t="e">
        <f>VLOOKUP(A1653,'[1]SINAPI ES'!$A$7:$D$12674,4,0)</f>
        <v>#N/A</v>
      </c>
    </row>
    <row r="1654" spans="1:8" ht="21" customHeight="1">
      <c r="A1654" s="47">
        <v>11002</v>
      </c>
      <c r="B1654" s="48" t="s">
        <v>2191</v>
      </c>
      <c r="C1654" s="47" t="s">
        <v>12</v>
      </c>
      <c r="D1654" s="47" t="s">
        <v>80</v>
      </c>
      <c r="E1654" s="49">
        <v>6.7000000000000004E-2</v>
      </c>
      <c r="F1654" s="50">
        <f t="shared" ref="F1654:F1655" si="443">H1654</f>
        <v>25.88</v>
      </c>
      <c r="G1654" s="50">
        <f>ROUND(F1654*E1654,2)</f>
        <v>1.73</v>
      </c>
      <c r="H1654" s="60">
        <f>VLOOKUP(A1654,'[1]SINAPI ES'!$A$7:$D$12674,4,0)</f>
        <v>25.88</v>
      </c>
    </row>
    <row r="1655" spans="1:8" ht="21" customHeight="1">
      <c r="A1655" s="47">
        <v>40373</v>
      </c>
      <c r="B1655" s="48" t="s">
        <v>2195</v>
      </c>
      <c r="C1655" s="47" t="s">
        <v>12</v>
      </c>
      <c r="D1655" s="47" t="s">
        <v>24</v>
      </c>
      <c r="E1655" s="49">
        <v>1</v>
      </c>
      <c r="F1655" s="50">
        <f t="shared" si="443"/>
        <v>201.92</v>
      </c>
      <c r="G1655" s="50">
        <f>ROUND(F1655*E1655,2)</f>
        <v>201.92</v>
      </c>
      <c r="H1655" s="60">
        <f>VLOOKUP(A1655,'[1]SINAPI ES'!$A$7:$D$12674,4,0)</f>
        <v>201.92</v>
      </c>
    </row>
    <row r="1656" spans="1:8" ht="15" customHeight="1">
      <c r="A1656" s="51"/>
      <c r="B1656" s="51"/>
      <c r="C1656" s="51"/>
      <c r="D1656" s="51"/>
      <c r="E1656" s="103" t="s">
        <v>1851</v>
      </c>
      <c r="F1656" s="103"/>
      <c r="G1656" s="52">
        <f>SUM(G1654:G1655)</f>
        <v>203.64999999999998</v>
      </c>
      <c r="H1656" s="60" t="e">
        <f>VLOOKUP(A1656,'[1]SINAPI ES'!$A$7:$D$12674,4,0)</f>
        <v>#N/A</v>
      </c>
    </row>
    <row r="1657" spans="1:8" ht="15" customHeight="1">
      <c r="A1657" s="102" t="s">
        <v>1852</v>
      </c>
      <c r="B1657" s="102"/>
      <c r="C1657" s="46" t="s">
        <v>1839</v>
      </c>
      <c r="D1657" s="46" t="s">
        <v>1840</v>
      </c>
      <c r="E1657" s="46" t="s">
        <v>1841</v>
      </c>
      <c r="F1657" s="46" t="s">
        <v>1842</v>
      </c>
      <c r="G1657" s="46" t="s">
        <v>1843</v>
      </c>
      <c r="H1657" s="60" t="e">
        <f>VLOOKUP(A1657,'[1]SINAPI ES'!$A$7:$D$12674,4,0)</f>
        <v>#N/A</v>
      </c>
    </row>
    <row r="1658" spans="1:8" ht="21" customHeight="1">
      <c r="A1658" s="47">
        <v>88248</v>
      </c>
      <c r="B1658" s="48" t="s">
        <v>2071</v>
      </c>
      <c r="C1658" s="47" t="s">
        <v>12</v>
      </c>
      <c r="D1658" s="47" t="s">
        <v>1854</v>
      </c>
      <c r="E1658" s="49">
        <v>0.56499999999999995</v>
      </c>
      <c r="F1658" s="50">
        <f t="shared" ref="F1658:F1660" si="444">H1658</f>
        <v>22.9</v>
      </c>
      <c r="G1658" s="50">
        <f>ROUND(F1658*E1658,2)</f>
        <v>12.94</v>
      </c>
      <c r="H1658" s="60">
        <f>VLOOKUP(A1658,'[1]SINAPI ES'!$A$7:$D$12674,4,0)</f>
        <v>22.9</v>
      </c>
    </row>
    <row r="1659" spans="1:8" ht="21" customHeight="1">
      <c r="A1659" s="47">
        <v>88267</v>
      </c>
      <c r="B1659" s="48" t="s">
        <v>2072</v>
      </c>
      <c r="C1659" s="47" t="s">
        <v>12</v>
      </c>
      <c r="D1659" s="47" t="s">
        <v>1854</v>
      </c>
      <c r="E1659" s="49">
        <v>0.56499999999999995</v>
      </c>
      <c r="F1659" s="50">
        <f t="shared" si="444"/>
        <v>26.54</v>
      </c>
      <c r="G1659" s="50">
        <f>ROUND(F1659*E1659,2)</f>
        <v>15</v>
      </c>
      <c r="H1659" s="60">
        <f>VLOOKUP(A1659,'[1]SINAPI ES'!$A$7:$D$12674,4,0)</f>
        <v>26.54</v>
      </c>
    </row>
    <row r="1660" spans="1:8" ht="15" customHeight="1">
      <c r="A1660" s="47">
        <v>88317</v>
      </c>
      <c r="B1660" s="48" t="s">
        <v>2193</v>
      </c>
      <c r="C1660" s="47" t="s">
        <v>12</v>
      </c>
      <c r="D1660" s="47" t="s">
        <v>1854</v>
      </c>
      <c r="E1660" s="49">
        <v>0.56499999999999995</v>
      </c>
      <c r="F1660" s="50">
        <f t="shared" si="444"/>
        <v>30.95</v>
      </c>
      <c r="G1660" s="50">
        <f>ROUND(F1660*E1660,2)</f>
        <v>17.489999999999998</v>
      </c>
      <c r="H1660" s="60">
        <f>VLOOKUP(A1660,'[1]SINAPI ES'!$A$7:$D$12674,4,0)</f>
        <v>30.95</v>
      </c>
    </row>
    <row r="1661" spans="1:8" ht="18" customHeight="1">
      <c r="A1661" s="51"/>
      <c r="B1661" s="51"/>
      <c r="C1661" s="51"/>
      <c r="D1661" s="51"/>
      <c r="E1661" s="103" t="s">
        <v>1858</v>
      </c>
      <c r="F1661" s="103"/>
      <c r="G1661" s="52">
        <f>SUM(G1658:G1660)</f>
        <v>45.429999999999993</v>
      </c>
      <c r="H1661" s="60" t="e">
        <f>VLOOKUP(A1661,'[1]SINAPI ES'!$A$7:$D$12674,4,0)</f>
        <v>#N/A</v>
      </c>
    </row>
    <row r="1662" spans="1:8" s="59" customFormat="1" ht="15" customHeight="1">
      <c r="A1662" s="61"/>
      <c r="B1662" s="61"/>
      <c r="C1662" s="61"/>
      <c r="D1662" s="61"/>
      <c r="E1662" s="132" t="s">
        <v>1861</v>
      </c>
      <c r="F1662" s="132"/>
      <c r="G1662" s="62">
        <f>G1661+G1656</f>
        <v>249.07999999999998</v>
      </c>
      <c r="H1662" s="60" t="e">
        <f>VLOOKUP(A1662,'[1]SINAPI ES'!$A$7:$D$12674,4,0)</f>
        <v>#N/A</v>
      </c>
    </row>
    <row r="1663" spans="1:8" ht="9.9499999999999993" customHeight="1">
      <c r="A1663" s="51"/>
      <c r="B1663" s="51"/>
      <c r="C1663" s="105"/>
      <c r="D1663" s="105"/>
      <c r="E1663" s="51"/>
      <c r="F1663" s="51"/>
      <c r="G1663" s="51"/>
      <c r="H1663" s="60" t="e">
        <f>VLOOKUP(A1663,'[1]SINAPI ES'!$A$7:$D$12674,4,0)</f>
        <v>#N/A</v>
      </c>
    </row>
    <row r="1664" spans="1:8" ht="20.100000000000001" customHeight="1">
      <c r="A1664" s="116" t="s">
        <v>2196</v>
      </c>
      <c r="B1664" s="116"/>
      <c r="C1664" s="116"/>
      <c r="D1664" s="116"/>
      <c r="E1664" s="116"/>
      <c r="F1664" s="116"/>
      <c r="G1664" s="116"/>
      <c r="H1664" s="60" t="e">
        <f>VLOOKUP(A1664,'[1]SINAPI ES'!$A$7:$D$12674,4,0)</f>
        <v>#N/A</v>
      </c>
    </row>
    <row r="1665" spans="1:8" ht="15" customHeight="1">
      <c r="A1665" s="102" t="s">
        <v>1838</v>
      </c>
      <c r="B1665" s="102"/>
      <c r="C1665" s="46" t="s">
        <v>1839</v>
      </c>
      <c r="D1665" s="46" t="s">
        <v>1840</v>
      </c>
      <c r="E1665" s="46" t="s">
        <v>1841</v>
      </c>
      <c r="F1665" s="46" t="s">
        <v>1842</v>
      </c>
      <c r="G1665" s="46" t="s">
        <v>1843</v>
      </c>
      <c r="H1665" s="60" t="e">
        <f>VLOOKUP(A1665,'[1]SINAPI ES'!$A$7:$D$12674,4,0)</f>
        <v>#N/A</v>
      </c>
    </row>
    <row r="1666" spans="1:8" ht="21" customHeight="1">
      <c r="A1666" s="47">
        <v>11002</v>
      </c>
      <c r="B1666" s="48" t="s">
        <v>2191</v>
      </c>
      <c r="C1666" s="47" t="s">
        <v>12</v>
      </c>
      <c r="D1666" s="47" t="s">
        <v>80</v>
      </c>
      <c r="E1666" s="49">
        <v>8.8999999999999996E-2</v>
      </c>
      <c r="F1666" s="50">
        <f t="shared" ref="F1666:F1667" si="445">H1666</f>
        <v>25.88</v>
      </c>
      <c r="G1666" s="50">
        <f>ROUND(F1666*E1666,2)</f>
        <v>2.2999999999999998</v>
      </c>
      <c r="H1666" s="60">
        <f>VLOOKUP(A1666,'[1]SINAPI ES'!$A$7:$D$12674,4,0)</f>
        <v>25.88</v>
      </c>
    </row>
    <row r="1667" spans="1:8" ht="21" customHeight="1">
      <c r="A1667" s="47">
        <v>40373</v>
      </c>
      <c r="B1667" s="48" t="s">
        <v>2195</v>
      </c>
      <c r="C1667" s="47" t="s">
        <v>12</v>
      </c>
      <c r="D1667" s="47" t="s">
        <v>24</v>
      </c>
      <c r="E1667" s="49">
        <v>0.7</v>
      </c>
      <c r="F1667" s="50">
        <f t="shared" si="445"/>
        <v>201.92</v>
      </c>
      <c r="G1667" s="50">
        <f>ROUND(F1667*E1667,2)</f>
        <v>141.34</v>
      </c>
      <c r="H1667" s="60">
        <f>VLOOKUP(A1667,'[1]SINAPI ES'!$A$7:$D$12674,4,0)</f>
        <v>201.92</v>
      </c>
    </row>
    <row r="1668" spans="1:8" ht="15" customHeight="1">
      <c r="A1668" s="51"/>
      <c r="B1668" s="51"/>
      <c r="C1668" s="51"/>
      <c r="D1668" s="51"/>
      <c r="E1668" s="103" t="s">
        <v>1851</v>
      </c>
      <c r="F1668" s="103"/>
      <c r="G1668" s="52">
        <f>SUM(G1666:G1667)</f>
        <v>143.64000000000001</v>
      </c>
      <c r="H1668" s="60" t="e">
        <f>VLOOKUP(A1668,'[1]SINAPI ES'!$A$7:$D$12674,4,0)</f>
        <v>#N/A</v>
      </c>
    </row>
    <row r="1669" spans="1:8" ht="15" customHeight="1">
      <c r="A1669" s="102" t="s">
        <v>1852</v>
      </c>
      <c r="B1669" s="102"/>
      <c r="C1669" s="46" t="s">
        <v>1839</v>
      </c>
      <c r="D1669" s="46" t="s">
        <v>1840</v>
      </c>
      <c r="E1669" s="46" t="s">
        <v>1841</v>
      </c>
      <c r="F1669" s="46" t="s">
        <v>1842</v>
      </c>
      <c r="G1669" s="46" t="s">
        <v>1843</v>
      </c>
      <c r="H1669" s="60" t="e">
        <f>VLOOKUP(A1669,'[1]SINAPI ES'!$A$7:$D$12674,4,0)</f>
        <v>#N/A</v>
      </c>
    </row>
    <row r="1670" spans="1:8" ht="21" customHeight="1">
      <c r="A1670" s="47">
        <v>88248</v>
      </c>
      <c r="B1670" s="48" t="s">
        <v>2071</v>
      </c>
      <c r="C1670" s="47" t="s">
        <v>12</v>
      </c>
      <c r="D1670" s="47" t="s">
        <v>1854</v>
      </c>
      <c r="E1670" s="49">
        <v>0.62</v>
      </c>
      <c r="F1670" s="50">
        <f t="shared" ref="F1670:F1672" si="446">H1670</f>
        <v>22.9</v>
      </c>
      <c r="G1670" s="50">
        <f>ROUND(F1670*E1670,2)</f>
        <v>14.2</v>
      </c>
      <c r="H1670" s="60">
        <f>VLOOKUP(A1670,'[1]SINAPI ES'!$A$7:$D$12674,4,0)</f>
        <v>22.9</v>
      </c>
    </row>
    <row r="1671" spans="1:8" ht="21" customHeight="1">
      <c r="A1671" s="47">
        <v>88267</v>
      </c>
      <c r="B1671" s="48" t="s">
        <v>2072</v>
      </c>
      <c r="C1671" s="47" t="s">
        <v>12</v>
      </c>
      <c r="D1671" s="47" t="s">
        <v>1854</v>
      </c>
      <c r="E1671" s="49">
        <v>0.62</v>
      </c>
      <c r="F1671" s="50">
        <f t="shared" si="446"/>
        <v>26.54</v>
      </c>
      <c r="G1671" s="50">
        <f>ROUND(F1671*E1671,2)</f>
        <v>16.45</v>
      </c>
      <c r="H1671" s="60">
        <f>VLOOKUP(A1671,'[1]SINAPI ES'!$A$7:$D$12674,4,0)</f>
        <v>26.54</v>
      </c>
    </row>
    <row r="1672" spans="1:8" ht="15" customHeight="1">
      <c r="A1672" s="47">
        <v>88317</v>
      </c>
      <c r="B1672" s="48" t="s">
        <v>2193</v>
      </c>
      <c r="C1672" s="47" t="s">
        <v>12</v>
      </c>
      <c r="D1672" s="47" t="s">
        <v>1854</v>
      </c>
      <c r="E1672" s="49">
        <v>0.62</v>
      </c>
      <c r="F1672" s="50">
        <f t="shared" si="446"/>
        <v>30.95</v>
      </c>
      <c r="G1672" s="50">
        <f>ROUND(F1672*E1672,2)</f>
        <v>19.190000000000001</v>
      </c>
      <c r="H1672" s="60">
        <f>VLOOKUP(A1672,'[1]SINAPI ES'!$A$7:$D$12674,4,0)</f>
        <v>30.95</v>
      </c>
    </row>
    <row r="1673" spans="1:8" ht="18" customHeight="1">
      <c r="A1673" s="51"/>
      <c r="B1673" s="51"/>
      <c r="C1673" s="51"/>
      <c r="D1673" s="51"/>
      <c r="E1673" s="103" t="s">
        <v>1858</v>
      </c>
      <c r="F1673" s="103"/>
      <c r="G1673" s="52">
        <f>SUM(G1670:G1672)</f>
        <v>49.84</v>
      </c>
      <c r="H1673" s="60" t="e">
        <f>VLOOKUP(A1673,'[1]SINAPI ES'!$A$7:$D$12674,4,0)</f>
        <v>#N/A</v>
      </c>
    </row>
    <row r="1674" spans="1:8" ht="15" customHeight="1">
      <c r="A1674" s="51"/>
      <c r="B1674" s="51"/>
      <c r="C1674" s="51"/>
      <c r="D1674" s="51"/>
      <c r="E1674" s="104" t="s">
        <v>1861</v>
      </c>
      <c r="F1674" s="104"/>
      <c r="G1674" s="62">
        <f>G1673+G1668</f>
        <v>193.48000000000002</v>
      </c>
      <c r="H1674" s="60" t="e">
        <f>VLOOKUP(A1674,'[1]SINAPI ES'!$A$7:$D$12674,4,0)</f>
        <v>#N/A</v>
      </c>
    </row>
    <row r="1675" spans="1:8" ht="9.9499999999999993" customHeight="1">
      <c r="A1675" s="51"/>
      <c r="B1675" s="51"/>
      <c r="C1675" s="105"/>
      <c r="D1675" s="105"/>
      <c r="E1675" s="51"/>
      <c r="F1675" s="51"/>
      <c r="G1675" s="51"/>
      <c r="H1675" s="60" t="e">
        <f>VLOOKUP(A1675,'[1]SINAPI ES'!$A$7:$D$12674,4,0)</f>
        <v>#N/A</v>
      </c>
    </row>
    <row r="1676" spans="1:8" ht="20.100000000000001" customHeight="1">
      <c r="A1676" s="116" t="s">
        <v>2197</v>
      </c>
      <c r="B1676" s="116"/>
      <c r="C1676" s="116"/>
      <c r="D1676" s="116"/>
      <c r="E1676" s="116"/>
      <c r="F1676" s="116"/>
      <c r="G1676" s="116"/>
      <c r="H1676" s="60" t="e">
        <f>VLOOKUP(A1676,'[1]SINAPI ES'!$A$7:$D$12674,4,0)</f>
        <v>#N/A</v>
      </c>
    </row>
    <row r="1677" spans="1:8" ht="15" customHeight="1">
      <c r="A1677" s="102" t="s">
        <v>1838</v>
      </c>
      <c r="B1677" s="102"/>
      <c r="C1677" s="46" t="s">
        <v>1839</v>
      </c>
      <c r="D1677" s="46" t="s">
        <v>1840</v>
      </c>
      <c r="E1677" s="46" t="s">
        <v>1841</v>
      </c>
      <c r="F1677" s="46" t="s">
        <v>1842</v>
      </c>
      <c r="G1677" s="46" t="s">
        <v>1843</v>
      </c>
      <c r="H1677" s="60" t="e">
        <f>VLOOKUP(A1677,'[1]SINAPI ES'!$A$7:$D$12674,4,0)</f>
        <v>#N/A</v>
      </c>
    </row>
    <row r="1678" spans="1:8" ht="21" customHeight="1">
      <c r="A1678" s="47">
        <v>11002</v>
      </c>
      <c r="B1678" s="48" t="s">
        <v>2191</v>
      </c>
      <c r="C1678" s="47" t="s">
        <v>12</v>
      </c>
      <c r="D1678" s="47" t="s">
        <v>80</v>
      </c>
      <c r="E1678" s="49">
        <v>8.8999999999999996E-2</v>
      </c>
      <c r="F1678" s="50">
        <f t="shared" ref="F1678:F1679" si="447">H1678</f>
        <v>25.88</v>
      </c>
      <c r="G1678" s="50">
        <f>ROUND(F1678*E1678,2)</f>
        <v>2.2999999999999998</v>
      </c>
      <c r="H1678" s="60">
        <f>VLOOKUP(A1678,'[1]SINAPI ES'!$A$7:$D$12674,4,0)</f>
        <v>25.88</v>
      </c>
    </row>
    <row r="1679" spans="1:8" ht="21" customHeight="1">
      <c r="A1679" s="47">
        <v>40373</v>
      </c>
      <c r="B1679" s="48" t="s">
        <v>2195</v>
      </c>
      <c r="C1679" s="47" t="s">
        <v>12</v>
      </c>
      <c r="D1679" s="47" t="s">
        <v>24</v>
      </c>
      <c r="E1679" s="49">
        <v>0.8</v>
      </c>
      <c r="F1679" s="50">
        <f t="shared" si="447"/>
        <v>201.92</v>
      </c>
      <c r="G1679" s="50">
        <f>ROUND(F1679*E1679,2)</f>
        <v>161.54</v>
      </c>
      <c r="H1679" s="60">
        <f>VLOOKUP(A1679,'[1]SINAPI ES'!$A$7:$D$12674,4,0)</f>
        <v>201.92</v>
      </c>
    </row>
    <row r="1680" spans="1:8" ht="15" customHeight="1">
      <c r="A1680" s="51"/>
      <c r="B1680" s="51"/>
      <c r="C1680" s="51"/>
      <c r="D1680" s="51"/>
      <c r="E1680" s="103" t="s">
        <v>1851</v>
      </c>
      <c r="F1680" s="103"/>
      <c r="G1680" s="52">
        <f>SUM(G1678:G1679)</f>
        <v>163.84</v>
      </c>
      <c r="H1680" s="60" t="e">
        <f>VLOOKUP(A1680,'[1]SINAPI ES'!$A$7:$D$12674,4,0)</f>
        <v>#N/A</v>
      </c>
    </row>
    <row r="1681" spans="1:8" ht="15" customHeight="1">
      <c r="A1681" s="102" t="s">
        <v>1852</v>
      </c>
      <c r="B1681" s="102"/>
      <c r="C1681" s="46" t="s">
        <v>1839</v>
      </c>
      <c r="D1681" s="46" t="s">
        <v>1840</v>
      </c>
      <c r="E1681" s="46" t="s">
        <v>1841</v>
      </c>
      <c r="F1681" s="46" t="s">
        <v>1842</v>
      </c>
      <c r="G1681" s="46" t="s">
        <v>1843</v>
      </c>
      <c r="H1681" s="60" t="e">
        <f>VLOOKUP(A1681,'[1]SINAPI ES'!$A$7:$D$12674,4,0)</f>
        <v>#N/A</v>
      </c>
    </row>
    <row r="1682" spans="1:8" ht="21" customHeight="1">
      <c r="A1682" s="47">
        <v>88248</v>
      </c>
      <c r="B1682" s="48" t="s">
        <v>2071</v>
      </c>
      <c r="C1682" s="47" t="s">
        <v>12</v>
      </c>
      <c r="D1682" s="47" t="s">
        <v>1854</v>
      </c>
      <c r="E1682" s="49">
        <v>0.62</v>
      </c>
      <c r="F1682" s="50">
        <f t="shared" ref="F1682:F1684" si="448">H1682</f>
        <v>22.9</v>
      </c>
      <c r="G1682" s="50">
        <f>ROUND(F1682*E1682,2)</f>
        <v>14.2</v>
      </c>
      <c r="H1682" s="60">
        <f>VLOOKUP(A1682,'[1]SINAPI ES'!$A$7:$D$12674,4,0)</f>
        <v>22.9</v>
      </c>
    </row>
    <row r="1683" spans="1:8" ht="21" customHeight="1">
      <c r="A1683" s="47">
        <v>88267</v>
      </c>
      <c r="B1683" s="48" t="s">
        <v>2072</v>
      </c>
      <c r="C1683" s="47" t="s">
        <v>12</v>
      </c>
      <c r="D1683" s="47" t="s">
        <v>1854</v>
      </c>
      <c r="E1683" s="49">
        <v>0.62</v>
      </c>
      <c r="F1683" s="50">
        <f t="shared" si="448"/>
        <v>26.54</v>
      </c>
      <c r="G1683" s="50">
        <f>ROUND(F1683*E1683,2)</f>
        <v>16.45</v>
      </c>
      <c r="H1683" s="60">
        <f>VLOOKUP(A1683,'[1]SINAPI ES'!$A$7:$D$12674,4,0)</f>
        <v>26.54</v>
      </c>
    </row>
    <row r="1684" spans="1:8" ht="15" customHeight="1">
      <c r="A1684" s="47">
        <v>88317</v>
      </c>
      <c r="B1684" s="48" t="s">
        <v>2193</v>
      </c>
      <c r="C1684" s="47" t="s">
        <v>12</v>
      </c>
      <c r="D1684" s="47" t="s">
        <v>1854</v>
      </c>
      <c r="E1684" s="49">
        <v>0.62</v>
      </c>
      <c r="F1684" s="50">
        <f t="shared" si="448"/>
        <v>30.95</v>
      </c>
      <c r="G1684" s="50">
        <f>ROUND(F1684*E1684,2)</f>
        <v>19.190000000000001</v>
      </c>
      <c r="H1684" s="60">
        <f>VLOOKUP(A1684,'[1]SINAPI ES'!$A$7:$D$12674,4,0)</f>
        <v>30.95</v>
      </c>
    </row>
    <row r="1685" spans="1:8" ht="18" customHeight="1">
      <c r="A1685" s="51"/>
      <c r="B1685" s="51"/>
      <c r="C1685" s="51"/>
      <c r="D1685" s="51"/>
      <c r="E1685" s="103" t="s">
        <v>1858</v>
      </c>
      <c r="F1685" s="103"/>
      <c r="G1685" s="52">
        <f>SUM(G1682:G1684)</f>
        <v>49.84</v>
      </c>
      <c r="H1685" s="60" t="e">
        <f>VLOOKUP(A1685,'[1]SINAPI ES'!$A$7:$D$12674,4,0)</f>
        <v>#N/A</v>
      </c>
    </row>
    <row r="1686" spans="1:8" ht="15" customHeight="1">
      <c r="A1686" s="51"/>
      <c r="B1686" s="51"/>
      <c r="C1686" s="51"/>
      <c r="D1686" s="51"/>
      <c r="E1686" s="104" t="s">
        <v>1861</v>
      </c>
      <c r="F1686" s="104"/>
      <c r="G1686" s="62">
        <f>G1685+G1680</f>
        <v>213.68</v>
      </c>
      <c r="H1686" s="60" t="e">
        <f>VLOOKUP(A1686,'[1]SINAPI ES'!$A$7:$D$12674,4,0)</f>
        <v>#N/A</v>
      </c>
    </row>
    <row r="1687" spans="1:8" ht="9.9499999999999993" customHeight="1">
      <c r="A1687" s="51"/>
      <c r="B1687" s="51"/>
      <c r="C1687" s="105"/>
      <c r="D1687" s="105"/>
      <c r="E1687" s="51"/>
      <c r="F1687" s="51"/>
      <c r="G1687" s="51"/>
      <c r="H1687" s="60" t="e">
        <f>VLOOKUP(A1687,'[1]SINAPI ES'!$A$7:$D$12674,4,0)</f>
        <v>#N/A</v>
      </c>
    </row>
    <row r="1688" spans="1:8" ht="20.100000000000001" customHeight="1">
      <c r="A1688" s="116" t="s">
        <v>2198</v>
      </c>
      <c r="B1688" s="116"/>
      <c r="C1688" s="116"/>
      <c r="D1688" s="116"/>
      <c r="E1688" s="116"/>
      <c r="F1688" s="116"/>
      <c r="G1688" s="116"/>
      <c r="H1688" s="60" t="e">
        <f>VLOOKUP(A1688,'[1]SINAPI ES'!$A$7:$D$12674,4,0)</f>
        <v>#N/A</v>
      </c>
    </row>
    <row r="1689" spans="1:8" ht="15" customHeight="1">
      <c r="A1689" s="102" t="s">
        <v>1838</v>
      </c>
      <c r="B1689" s="102"/>
      <c r="C1689" s="46" t="s">
        <v>1839</v>
      </c>
      <c r="D1689" s="46" t="s">
        <v>1840</v>
      </c>
      <c r="E1689" s="46" t="s">
        <v>1841</v>
      </c>
      <c r="F1689" s="46" t="s">
        <v>1842</v>
      </c>
      <c r="G1689" s="46" t="s">
        <v>1843</v>
      </c>
      <c r="H1689" s="60" t="e">
        <f>VLOOKUP(A1689,'[1]SINAPI ES'!$A$7:$D$12674,4,0)</f>
        <v>#N/A</v>
      </c>
    </row>
    <row r="1690" spans="1:8" ht="21" customHeight="1">
      <c r="A1690" s="47">
        <v>11002</v>
      </c>
      <c r="B1690" s="48" t="s">
        <v>2191</v>
      </c>
      <c r="C1690" s="47" t="s">
        <v>12</v>
      </c>
      <c r="D1690" s="47" t="s">
        <v>80</v>
      </c>
      <c r="E1690" s="49">
        <v>8.8999999999999996E-2</v>
      </c>
      <c r="F1690" s="50">
        <f t="shared" ref="F1690:F1691" si="449">H1690</f>
        <v>25.88</v>
      </c>
      <c r="G1690" s="50">
        <f>ROUND(F1690*E1690,2)</f>
        <v>2.2999999999999998</v>
      </c>
      <c r="H1690" s="60">
        <f>VLOOKUP(A1690,'[1]SINAPI ES'!$A$7:$D$12674,4,0)</f>
        <v>25.88</v>
      </c>
    </row>
    <row r="1691" spans="1:8" ht="21" customHeight="1">
      <c r="A1691" s="47">
        <v>40373</v>
      </c>
      <c r="B1691" s="48" t="s">
        <v>2195</v>
      </c>
      <c r="C1691" s="47" t="s">
        <v>12</v>
      </c>
      <c r="D1691" s="47" t="s">
        <v>24</v>
      </c>
      <c r="E1691" s="49">
        <v>0.9</v>
      </c>
      <c r="F1691" s="50">
        <f t="shared" si="449"/>
        <v>201.92</v>
      </c>
      <c r="G1691" s="50">
        <f>ROUND(F1691*E1691,2)</f>
        <v>181.73</v>
      </c>
      <c r="H1691" s="60">
        <f>VLOOKUP(A1691,'[1]SINAPI ES'!$A$7:$D$12674,4,0)</f>
        <v>201.92</v>
      </c>
    </row>
    <row r="1692" spans="1:8" ht="15" customHeight="1">
      <c r="A1692" s="51"/>
      <c r="B1692" s="51"/>
      <c r="C1692" s="51"/>
      <c r="D1692" s="51"/>
      <c r="E1692" s="103" t="s">
        <v>1851</v>
      </c>
      <c r="F1692" s="103"/>
      <c r="G1692" s="52">
        <f>SUM(G1690:G1691)</f>
        <v>184.03</v>
      </c>
      <c r="H1692" s="60" t="e">
        <f>VLOOKUP(A1692,'[1]SINAPI ES'!$A$7:$D$12674,4,0)</f>
        <v>#N/A</v>
      </c>
    </row>
    <row r="1693" spans="1:8" ht="15" customHeight="1">
      <c r="A1693" s="102" t="s">
        <v>1852</v>
      </c>
      <c r="B1693" s="102"/>
      <c r="C1693" s="46" t="s">
        <v>1839</v>
      </c>
      <c r="D1693" s="46" t="s">
        <v>1840</v>
      </c>
      <c r="E1693" s="46" t="s">
        <v>1841</v>
      </c>
      <c r="F1693" s="46" t="s">
        <v>1842</v>
      </c>
      <c r="G1693" s="46" t="s">
        <v>1843</v>
      </c>
      <c r="H1693" s="60" t="e">
        <f>VLOOKUP(A1693,'[1]SINAPI ES'!$A$7:$D$12674,4,0)</f>
        <v>#N/A</v>
      </c>
    </row>
    <row r="1694" spans="1:8" ht="21" customHeight="1">
      <c r="A1694" s="47">
        <v>88248</v>
      </c>
      <c r="B1694" s="48" t="s">
        <v>2071</v>
      </c>
      <c r="C1694" s="47" t="s">
        <v>12</v>
      </c>
      <c r="D1694" s="47" t="s">
        <v>1854</v>
      </c>
      <c r="E1694" s="49">
        <v>0.62</v>
      </c>
      <c r="F1694" s="50">
        <f t="shared" ref="F1694:F1696" si="450">H1694</f>
        <v>22.9</v>
      </c>
      <c r="G1694" s="50">
        <f>ROUND(F1694*E1694,2)</f>
        <v>14.2</v>
      </c>
      <c r="H1694" s="60">
        <f>VLOOKUP(A1694,'[1]SINAPI ES'!$A$7:$D$12674,4,0)</f>
        <v>22.9</v>
      </c>
    </row>
    <row r="1695" spans="1:8" ht="21" customHeight="1">
      <c r="A1695" s="47">
        <v>88267</v>
      </c>
      <c r="B1695" s="48" t="s">
        <v>2072</v>
      </c>
      <c r="C1695" s="47" t="s">
        <v>12</v>
      </c>
      <c r="D1695" s="47" t="s">
        <v>1854</v>
      </c>
      <c r="E1695" s="49">
        <v>0.62</v>
      </c>
      <c r="F1695" s="50">
        <f t="shared" si="450"/>
        <v>26.54</v>
      </c>
      <c r="G1695" s="50">
        <f>ROUND(F1695*E1695,2)</f>
        <v>16.45</v>
      </c>
      <c r="H1695" s="60">
        <f>VLOOKUP(A1695,'[1]SINAPI ES'!$A$7:$D$12674,4,0)</f>
        <v>26.54</v>
      </c>
    </row>
    <row r="1696" spans="1:8" ht="15" customHeight="1">
      <c r="A1696" s="47">
        <v>88317</v>
      </c>
      <c r="B1696" s="48" t="s">
        <v>2193</v>
      </c>
      <c r="C1696" s="47" t="s">
        <v>12</v>
      </c>
      <c r="D1696" s="47" t="s">
        <v>1854</v>
      </c>
      <c r="E1696" s="49">
        <v>0.62</v>
      </c>
      <c r="F1696" s="50">
        <f t="shared" si="450"/>
        <v>30.95</v>
      </c>
      <c r="G1696" s="50">
        <f>ROUND(F1696*E1696,2)</f>
        <v>19.190000000000001</v>
      </c>
      <c r="H1696" s="60">
        <f>VLOOKUP(A1696,'[1]SINAPI ES'!$A$7:$D$12674,4,0)</f>
        <v>30.95</v>
      </c>
    </row>
    <row r="1697" spans="1:8" ht="18" customHeight="1">
      <c r="A1697" s="51"/>
      <c r="B1697" s="51"/>
      <c r="C1697" s="51"/>
      <c r="D1697" s="51"/>
      <c r="E1697" s="103" t="s">
        <v>1858</v>
      </c>
      <c r="F1697" s="103"/>
      <c r="G1697" s="52">
        <f>SUM(G1694:G1696)</f>
        <v>49.84</v>
      </c>
      <c r="H1697" s="60" t="e">
        <f>VLOOKUP(A1697,'[1]SINAPI ES'!$A$7:$D$12674,4,0)</f>
        <v>#N/A</v>
      </c>
    </row>
    <row r="1698" spans="1:8" ht="15" customHeight="1">
      <c r="A1698" s="51"/>
      <c r="B1698" s="51"/>
      <c r="C1698" s="51"/>
      <c r="D1698" s="51"/>
      <c r="E1698" s="104" t="s">
        <v>1861</v>
      </c>
      <c r="F1698" s="104"/>
      <c r="G1698" s="62">
        <f>G1697+G1692</f>
        <v>233.87</v>
      </c>
      <c r="H1698" s="60" t="e">
        <f>VLOOKUP(A1698,'[1]SINAPI ES'!$A$7:$D$12674,4,0)</f>
        <v>#N/A</v>
      </c>
    </row>
    <row r="1699" spans="1:8" ht="9.9499999999999993" customHeight="1">
      <c r="A1699" s="51"/>
      <c r="B1699" s="51"/>
      <c r="C1699" s="105"/>
      <c r="D1699" s="105"/>
      <c r="E1699" s="51"/>
      <c r="F1699" s="51"/>
      <c r="G1699" s="51"/>
      <c r="H1699" s="60" t="e">
        <f>VLOOKUP(A1699,'[1]SINAPI ES'!$A$7:$D$12674,4,0)</f>
        <v>#N/A</v>
      </c>
    </row>
    <row r="1700" spans="1:8" ht="20.100000000000001" customHeight="1">
      <c r="A1700" s="116" t="s">
        <v>2199</v>
      </c>
      <c r="B1700" s="116"/>
      <c r="C1700" s="116"/>
      <c r="D1700" s="116"/>
      <c r="E1700" s="116"/>
      <c r="F1700" s="116"/>
      <c r="G1700" s="116"/>
      <c r="H1700" s="60" t="e">
        <f>VLOOKUP(A1700,'[1]SINAPI ES'!$A$7:$D$12674,4,0)</f>
        <v>#N/A</v>
      </c>
    </row>
    <row r="1701" spans="1:8" ht="15" customHeight="1">
      <c r="A1701" s="102" t="s">
        <v>1838</v>
      </c>
      <c r="B1701" s="102"/>
      <c r="C1701" s="46" t="s">
        <v>1839</v>
      </c>
      <c r="D1701" s="46" t="s">
        <v>1840</v>
      </c>
      <c r="E1701" s="46" t="s">
        <v>1841</v>
      </c>
      <c r="F1701" s="46" t="s">
        <v>1842</v>
      </c>
      <c r="G1701" s="46" t="s">
        <v>1843</v>
      </c>
      <c r="H1701" s="60" t="e">
        <f>VLOOKUP(A1701,'[1]SINAPI ES'!$A$7:$D$12674,4,0)</f>
        <v>#N/A</v>
      </c>
    </row>
    <row r="1702" spans="1:8" ht="21" customHeight="1">
      <c r="A1702" s="47">
        <v>11002</v>
      </c>
      <c r="B1702" s="48" t="s">
        <v>2191</v>
      </c>
      <c r="C1702" s="47" t="s">
        <v>12</v>
      </c>
      <c r="D1702" s="47" t="s">
        <v>80</v>
      </c>
      <c r="E1702" s="49">
        <v>8.8999999999999996E-2</v>
      </c>
      <c r="F1702" s="50">
        <f t="shared" ref="F1702:F1703" si="451">H1702</f>
        <v>25.88</v>
      </c>
      <c r="G1702" s="50">
        <f>ROUND(F1702*E1702,2)</f>
        <v>2.2999999999999998</v>
      </c>
      <c r="H1702" s="60">
        <f>VLOOKUP(A1702,'[1]SINAPI ES'!$A$7:$D$12674,4,0)</f>
        <v>25.88</v>
      </c>
    </row>
    <row r="1703" spans="1:8" ht="21" customHeight="1">
      <c r="A1703" s="47">
        <v>6303</v>
      </c>
      <c r="B1703" s="48" t="s">
        <v>1165</v>
      </c>
      <c r="C1703" s="47" t="s">
        <v>12</v>
      </c>
      <c r="D1703" s="47" t="s">
        <v>24</v>
      </c>
      <c r="E1703" s="49">
        <v>1</v>
      </c>
      <c r="F1703" s="50">
        <f t="shared" si="451"/>
        <v>28.29</v>
      </c>
      <c r="G1703" s="50">
        <f>ROUND(F1703*E1703,2)</f>
        <v>28.29</v>
      </c>
      <c r="H1703" s="60">
        <f>VLOOKUP(A1703,'[1]SINAPI ES'!$A$7:$D$12674,4,0)</f>
        <v>28.29</v>
      </c>
    </row>
    <row r="1704" spans="1:8" ht="15" customHeight="1">
      <c r="A1704" s="51"/>
      <c r="B1704" s="51"/>
      <c r="C1704" s="51"/>
      <c r="D1704" s="51"/>
      <c r="E1704" s="103" t="s">
        <v>1851</v>
      </c>
      <c r="F1704" s="103"/>
      <c r="G1704" s="52">
        <f>SUM(G1702:G1703)</f>
        <v>30.59</v>
      </c>
      <c r="H1704" s="60" t="e">
        <f>VLOOKUP(A1704,'[1]SINAPI ES'!$A$7:$D$12674,4,0)</f>
        <v>#N/A</v>
      </c>
    </row>
    <row r="1705" spans="1:8" ht="15" customHeight="1">
      <c r="A1705" s="102" t="s">
        <v>1852</v>
      </c>
      <c r="B1705" s="102"/>
      <c r="C1705" s="46" t="s">
        <v>1839</v>
      </c>
      <c r="D1705" s="46" t="s">
        <v>1840</v>
      </c>
      <c r="E1705" s="46" t="s">
        <v>1841</v>
      </c>
      <c r="F1705" s="46" t="s">
        <v>1842</v>
      </c>
      <c r="G1705" s="46" t="s">
        <v>1843</v>
      </c>
      <c r="H1705" s="60" t="e">
        <f>VLOOKUP(A1705,'[1]SINAPI ES'!$A$7:$D$12674,4,0)</f>
        <v>#N/A</v>
      </c>
    </row>
    <row r="1706" spans="1:8" ht="21" customHeight="1">
      <c r="A1706" s="47">
        <v>88248</v>
      </c>
      <c r="B1706" s="48" t="s">
        <v>2071</v>
      </c>
      <c r="C1706" s="47" t="s">
        <v>12</v>
      </c>
      <c r="D1706" s="47" t="s">
        <v>1854</v>
      </c>
      <c r="E1706" s="49">
        <v>0.3</v>
      </c>
      <c r="F1706" s="50">
        <f t="shared" ref="F1706:F1708" si="452">H1706</f>
        <v>22.9</v>
      </c>
      <c r="G1706" s="50">
        <f>ROUND(F1706*E1706,2)</f>
        <v>6.87</v>
      </c>
      <c r="H1706" s="60">
        <f>VLOOKUP(A1706,'[1]SINAPI ES'!$A$7:$D$12674,4,0)</f>
        <v>22.9</v>
      </c>
    </row>
    <row r="1707" spans="1:8" ht="21" customHeight="1">
      <c r="A1707" s="47">
        <v>88267</v>
      </c>
      <c r="B1707" s="48" t="s">
        <v>2072</v>
      </c>
      <c r="C1707" s="47" t="s">
        <v>12</v>
      </c>
      <c r="D1707" s="47" t="s">
        <v>1854</v>
      </c>
      <c r="E1707" s="49">
        <v>0.3</v>
      </c>
      <c r="F1707" s="50">
        <f t="shared" si="452"/>
        <v>26.54</v>
      </c>
      <c r="G1707" s="50">
        <f>ROUND(F1707*E1707,2)</f>
        <v>7.96</v>
      </c>
      <c r="H1707" s="60">
        <f>VLOOKUP(A1707,'[1]SINAPI ES'!$A$7:$D$12674,4,0)</f>
        <v>26.54</v>
      </c>
    </row>
    <row r="1708" spans="1:8" ht="15" customHeight="1">
      <c r="A1708" s="47">
        <v>88317</v>
      </c>
      <c r="B1708" s="48" t="s">
        <v>2193</v>
      </c>
      <c r="C1708" s="47" t="s">
        <v>12</v>
      </c>
      <c r="D1708" s="47" t="s">
        <v>1854</v>
      </c>
      <c r="E1708" s="49">
        <v>0.3</v>
      </c>
      <c r="F1708" s="50">
        <f t="shared" si="452"/>
        <v>30.95</v>
      </c>
      <c r="G1708" s="50">
        <f>ROUND(F1708*E1708,2)</f>
        <v>9.2899999999999991</v>
      </c>
      <c r="H1708" s="60">
        <f>VLOOKUP(A1708,'[1]SINAPI ES'!$A$7:$D$12674,4,0)</f>
        <v>30.95</v>
      </c>
    </row>
    <row r="1709" spans="1:8" ht="18" customHeight="1">
      <c r="A1709" s="51"/>
      <c r="B1709" s="51"/>
      <c r="C1709" s="51"/>
      <c r="D1709" s="51"/>
      <c r="E1709" s="103" t="s">
        <v>1858</v>
      </c>
      <c r="F1709" s="103"/>
      <c r="G1709" s="52">
        <f>SUM(G1706:G1708)</f>
        <v>24.119999999999997</v>
      </c>
      <c r="H1709" s="60" t="e">
        <f>VLOOKUP(A1709,'[1]SINAPI ES'!$A$7:$D$12674,4,0)</f>
        <v>#N/A</v>
      </c>
    </row>
    <row r="1710" spans="1:8" ht="15" customHeight="1">
      <c r="A1710" s="51"/>
      <c r="B1710" s="51"/>
      <c r="C1710" s="51"/>
      <c r="D1710" s="51"/>
      <c r="E1710" s="104" t="s">
        <v>1861</v>
      </c>
      <c r="F1710" s="104"/>
      <c r="G1710" s="62">
        <f>G1709+G1704</f>
        <v>54.709999999999994</v>
      </c>
      <c r="H1710" s="60" t="e">
        <f>VLOOKUP(A1710,'[1]SINAPI ES'!$A$7:$D$12674,4,0)</f>
        <v>#N/A</v>
      </c>
    </row>
    <row r="1711" spans="1:8" ht="9.9499999999999993" customHeight="1">
      <c r="A1711" s="51"/>
      <c r="B1711" s="51"/>
      <c r="C1711" s="105"/>
      <c r="D1711" s="105"/>
      <c r="E1711" s="51"/>
      <c r="F1711" s="51"/>
      <c r="G1711" s="51"/>
      <c r="H1711" s="60" t="e">
        <f>VLOOKUP(A1711,'[1]SINAPI ES'!$A$7:$D$12674,4,0)</f>
        <v>#N/A</v>
      </c>
    </row>
    <row r="1712" spans="1:8" ht="20.100000000000001" customHeight="1">
      <c r="A1712" s="116" t="s">
        <v>2200</v>
      </c>
      <c r="B1712" s="116"/>
      <c r="C1712" s="116"/>
      <c r="D1712" s="116"/>
      <c r="E1712" s="116"/>
      <c r="F1712" s="116"/>
      <c r="G1712" s="116"/>
      <c r="H1712" s="60" t="e">
        <f>VLOOKUP(A1712,'[1]SINAPI ES'!$A$7:$D$12674,4,0)</f>
        <v>#N/A</v>
      </c>
    </row>
    <row r="1713" spans="1:8" ht="15" customHeight="1">
      <c r="A1713" s="102" t="s">
        <v>1838</v>
      </c>
      <c r="B1713" s="102"/>
      <c r="C1713" s="46" t="s">
        <v>1839</v>
      </c>
      <c r="D1713" s="46" t="s">
        <v>1840</v>
      </c>
      <c r="E1713" s="46" t="s">
        <v>1841</v>
      </c>
      <c r="F1713" s="46" t="s">
        <v>1842</v>
      </c>
      <c r="G1713" s="46" t="s">
        <v>1843</v>
      </c>
      <c r="H1713" s="60" t="e">
        <f>VLOOKUP(A1713,'[1]SINAPI ES'!$A$7:$D$12674,4,0)</f>
        <v>#N/A</v>
      </c>
    </row>
    <row r="1714" spans="1:8" ht="21" customHeight="1">
      <c r="A1714" s="47">
        <v>11002</v>
      </c>
      <c r="B1714" s="48" t="s">
        <v>2191</v>
      </c>
      <c r="C1714" s="47" t="s">
        <v>12</v>
      </c>
      <c r="D1714" s="47" t="s">
        <v>80</v>
      </c>
      <c r="E1714" s="49">
        <v>8.8999999999999996E-2</v>
      </c>
      <c r="F1714" s="50">
        <f t="shared" ref="F1714:F1715" si="453">H1714</f>
        <v>25.88</v>
      </c>
      <c r="G1714" s="50">
        <f>ROUND(F1714*E1714,2)</f>
        <v>2.2999999999999998</v>
      </c>
      <c r="H1714" s="60">
        <f>VLOOKUP(A1714,'[1]SINAPI ES'!$A$7:$D$12674,4,0)</f>
        <v>25.88</v>
      </c>
    </row>
    <row r="1715" spans="1:8" ht="21" customHeight="1">
      <c r="A1715" s="47">
        <v>6319</v>
      </c>
      <c r="B1715" s="48" t="s">
        <v>2201</v>
      </c>
      <c r="C1715" s="47" t="s">
        <v>12</v>
      </c>
      <c r="D1715" s="47" t="s">
        <v>24</v>
      </c>
      <c r="E1715" s="49">
        <v>1</v>
      </c>
      <c r="F1715" s="50">
        <f t="shared" si="453"/>
        <v>54.93</v>
      </c>
      <c r="G1715" s="50">
        <f>ROUND(F1715*E1715,2)</f>
        <v>54.93</v>
      </c>
      <c r="H1715" s="60">
        <f>VLOOKUP(A1715,'[1]SINAPI ES'!$A$7:$D$12674,4,0)</f>
        <v>54.93</v>
      </c>
    </row>
    <row r="1716" spans="1:8" ht="15" customHeight="1">
      <c r="A1716" s="51"/>
      <c r="B1716" s="51"/>
      <c r="C1716" s="51"/>
      <c r="D1716" s="51"/>
      <c r="E1716" s="103" t="s">
        <v>1851</v>
      </c>
      <c r="F1716" s="103"/>
      <c r="G1716" s="52">
        <f>SUM(G1714:G1715)</f>
        <v>57.23</v>
      </c>
      <c r="H1716" s="60" t="e">
        <f>VLOOKUP(A1716,'[1]SINAPI ES'!$A$7:$D$12674,4,0)</f>
        <v>#N/A</v>
      </c>
    </row>
    <row r="1717" spans="1:8" ht="15" customHeight="1">
      <c r="A1717" s="102" t="s">
        <v>1852</v>
      </c>
      <c r="B1717" s="102"/>
      <c r="C1717" s="46" t="s">
        <v>1839</v>
      </c>
      <c r="D1717" s="46" t="s">
        <v>1840</v>
      </c>
      <c r="E1717" s="46" t="s">
        <v>1841</v>
      </c>
      <c r="F1717" s="46" t="s">
        <v>1842</v>
      </c>
      <c r="G1717" s="46" t="s">
        <v>1843</v>
      </c>
      <c r="H1717" s="60" t="e">
        <f>VLOOKUP(A1717,'[1]SINAPI ES'!$A$7:$D$12674,4,0)</f>
        <v>#N/A</v>
      </c>
    </row>
    <row r="1718" spans="1:8" ht="21" customHeight="1">
      <c r="A1718" s="47">
        <v>88248</v>
      </c>
      <c r="B1718" s="48" t="s">
        <v>2071</v>
      </c>
      <c r="C1718" s="47" t="s">
        <v>12</v>
      </c>
      <c r="D1718" s="47" t="s">
        <v>1854</v>
      </c>
      <c r="E1718" s="49">
        <v>0.3</v>
      </c>
      <c r="F1718" s="50">
        <f t="shared" ref="F1718:F1720" si="454">H1718</f>
        <v>22.9</v>
      </c>
      <c r="G1718" s="50">
        <f>ROUND(F1718*E1718,2)</f>
        <v>6.87</v>
      </c>
      <c r="H1718" s="60">
        <f>VLOOKUP(A1718,'[1]SINAPI ES'!$A$7:$D$12674,4,0)</f>
        <v>22.9</v>
      </c>
    </row>
    <row r="1719" spans="1:8" ht="21" customHeight="1">
      <c r="A1719" s="47">
        <v>88267</v>
      </c>
      <c r="B1719" s="48" t="s">
        <v>2072</v>
      </c>
      <c r="C1719" s="47" t="s">
        <v>12</v>
      </c>
      <c r="D1719" s="47" t="s">
        <v>1854</v>
      </c>
      <c r="E1719" s="49">
        <v>0.3</v>
      </c>
      <c r="F1719" s="50">
        <f t="shared" si="454"/>
        <v>26.54</v>
      </c>
      <c r="G1719" s="50">
        <f>ROUND(F1719*E1719,2)</f>
        <v>7.96</v>
      </c>
      <c r="H1719" s="60">
        <f>VLOOKUP(A1719,'[1]SINAPI ES'!$A$7:$D$12674,4,0)</f>
        <v>26.54</v>
      </c>
    </row>
    <row r="1720" spans="1:8" ht="15" customHeight="1">
      <c r="A1720" s="47">
        <v>88317</v>
      </c>
      <c r="B1720" s="48" t="s">
        <v>2193</v>
      </c>
      <c r="C1720" s="47" t="s">
        <v>12</v>
      </c>
      <c r="D1720" s="47" t="s">
        <v>1854</v>
      </c>
      <c r="E1720" s="49">
        <v>0.3</v>
      </c>
      <c r="F1720" s="50">
        <f t="shared" si="454"/>
        <v>30.95</v>
      </c>
      <c r="G1720" s="50">
        <f>ROUND(F1720*E1720,2)</f>
        <v>9.2899999999999991</v>
      </c>
      <c r="H1720" s="60">
        <f>VLOOKUP(A1720,'[1]SINAPI ES'!$A$7:$D$12674,4,0)</f>
        <v>30.95</v>
      </c>
    </row>
    <row r="1721" spans="1:8" ht="18" customHeight="1">
      <c r="A1721" s="51"/>
      <c r="B1721" s="51"/>
      <c r="C1721" s="51"/>
      <c r="D1721" s="51"/>
      <c r="E1721" s="103" t="s">
        <v>1858</v>
      </c>
      <c r="F1721" s="103"/>
      <c r="G1721" s="52">
        <f>SUM(G1718:G1720)</f>
        <v>24.119999999999997</v>
      </c>
      <c r="H1721" s="60" t="e">
        <f>VLOOKUP(A1721,'[1]SINAPI ES'!$A$7:$D$12674,4,0)</f>
        <v>#N/A</v>
      </c>
    </row>
    <row r="1722" spans="1:8" ht="15" customHeight="1">
      <c r="A1722" s="51"/>
      <c r="B1722" s="51"/>
      <c r="C1722" s="51"/>
      <c r="D1722" s="51"/>
      <c r="E1722" s="104" t="s">
        <v>1861</v>
      </c>
      <c r="F1722" s="104"/>
      <c r="G1722" s="62">
        <f>G1721+G1716</f>
        <v>81.349999999999994</v>
      </c>
      <c r="H1722" s="60" t="e">
        <f>VLOOKUP(A1722,'[1]SINAPI ES'!$A$7:$D$12674,4,0)</f>
        <v>#N/A</v>
      </c>
    </row>
    <row r="1723" spans="1:8" ht="9.9499999999999993" customHeight="1">
      <c r="A1723" s="51"/>
      <c r="B1723" s="51"/>
      <c r="C1723" s="105"/>
      <c r="D1723" s="105"/>
      <c r="E1723" s="51"/>
      <c r="F1723" s="51"/>
      <c r="G1723" s="51"/>
      <c r="H1723" s="60" t="e">
        <f>VLOOKUP(A1723,'[1]SINAPI ES'!$A$7:$D$12674,4,0)</f>
        <v>#N/A</v>
      </c>
    </row>
    <row r="1724" spans="1:8" ht="20.100000000000001" customHeight="1">
      <c r="A1724" s="116" t="s">
        <v>2202</v>
      </c>
      <c r="B1724" s="116"/>
      <c r="C1724" s="116"/>
      <c r="D1724" s="116"/>
      <c r="E1724" s="116"/>
      <c r="F1724" s="116"/>
      <c r="G1724" s="116"/>
      <c r="H1724" s="60" t="e">
        <f>VLOOKUP(A1724,'[1]SINAPI ES'!$A$7:$D$12674,4,0)</f>
        <v>#N/A</v>
      </c>
    </row>
    <row r="1725" spans="1:8" ht="15" customHeight="1">
      <c r="A1725" s="102" t="s">
        <v>1838</v>
      </c>
      <c r="B1725" s="102"/>
      <c r="C1725" s="46" t="s">
        <v>1839</v>
      </c>
      <c r="D1725" s="46" t="s">
        <v>1840</v>
      </c>
      <c r="E1725" s="46" t="s">
        <v>1841</v>
      </c>
      <c r="F1725" s="46" t="s">
        <v>1842</v>
      </c>
      <c r="G1725" s="46" t="s">
        <v>1843</v>
      </c>
      <c r="H1725" s="60" t="e">
        <f>VLOOKUP(A1725,'[1]SINAPI ES'!$A$7:$D$12674,4,0)</f>
        <v>#N/A</v>
      </c>
    </row>
    <row r="1726" spans="1:8" ht="21" customHeight="1">
      <c r="A1726" s="47">
        <v>11002</v>
      </c>
      <c r="B1726" s="48" t="s">
        <v>2191</v>
      </c>
      <c r="C1726" s="47" t="s">
        <v>12</v>
      </c>
      <c r="D1726" s="47" t="s">
        <v>80</v>
      </c>
      <c r="E1726" s="49">
        <v>8.8999999999999996E-2</v>
      </c>
      <c r="F1726" s="50">
        <f t="shared" ref="F1726:F1727" si="455">H1726</f>
        <v>25.88</v>
      </c>
      <c r="G1726" s="50">
        <f>ROUND(F1726*E1726,2)</f>
        <v>2.2999999999999998</v>
      </c>
      <c r="H1726" s="60">
        <f>VLOOKUP(A1726,'[1]SINAPI ES'!$A$7:$D$12674,4,0)</f>
        <v>25.88</v>
      </c>
    </row>
    <row r="1727" spans="1:8" ht="21" customHeight="1">
      <c r="A1727" s="47">
        <v>6307</v>
      </c>
      <c r="B1727" s="48" t="s">
        <v>1170</v>
      </c>
      <c r="C1727" s="47" t="s">
        <v>12</v>
      </c>
      <c r="D1727" s="47" t="s">
        <v>24</v>
      </c>
      <c r="E1727" s="49">
        <v>1</v>
      </c>
      <c r="F1727" s="50">
        <f t="shared" si="455"/>
        <v>151.99</v>
      </c>
      <c r="G1727" s="50">
        <f>ROUND(F1727*E1727,2)</f>
        <v>151.99</v>
      </c>
      <c r="H1727" s="60">
        <f>VLOOKUP(A1727,'[1]SINAPI ES'!$A$7:$D$12674,4,0)</f>
        <v>151.99</v>
      </c>
    </row>
    <row r="1728" spans="1:8" ht="15" customHeight="1">
      <c r="A1728" s="51"/>
      <c r="B1728" s="51"/>
      <c r="C1728" s="51"/>
      <c r="D1728" s="51"/>
      <c r="E1728" s="103" t="s">
        <v>1851</v>
      </c>
      <c r="F1728" s="103"/>
      <c r="G1728" s="52">
        <f>SUM(G1726:G1727)</f>
        <v>154.29000000000002</v>
      </c>
      <c r="H1728" s="60" t="e">
        <f>VLOOKUP(A1728,'[1]SINAPI ES'!$A$7:$D$12674,4,0)</f>
        <v>#N/A</v>
      </c>
    </row>
    <row r="1729" spans="1:8" ht="15" customHeight="1">
      <c r="A1729" s="102" t="s">
        <v>1852</v>
      </c>
      <c r="B1729" s="102"/>
      <c r="C1729" s="46" t="s">
        <v>1839</v>
      </c>
      <c r="D1729" s="46" t="s">
        <v>1840</v>
      </c>
      <c r="E1729" s="46" t="s">
        <v>1841</v>
      </c>
      <c r="F1729" s="46" t="s">
        <v>1842</v>
      </c>
      <c r="G1729" s="46" t="s">
        <v>1843</v>
      </c>
      <c r="H1729" s="60" t="e">
        <f>VLOOKUP(A1729,'[1]SINAPI ES'!$A$7:$D$12674,4,0)</f>
        <v>#N/A</v>
      </c>
    </row>
    <row r="1730" spans="1:8" ht="21" customHeight="1">
      <c r="A1730" s="47">
        <v>88248</v>
      </c>
      <c r="B1730" s="48" t="s">
        <v>2071</v>
      </c>
      <c r="C1730" s="47" t="s">
        <v>12</v>
      </c>
      <c r="D1730" s="47" t="s">
        <v>1854</v>
      </c>
      <c r="E1730" s="49">
        <v>0.3</v>
      </c>
      <c r="F1730" s="50">
        <f t="shared" ref="F1730:F1732" si="456">H1730</f>
        <v>22.9</v>
      </c>
      <c r="G1730" s="50">
        <f>ROUND(F1730*E1730,2)</f>
        <v>6.87</v>
      </c>
      <c r="H1730" s="60">
        <f>VLOOKUP(A1730,'[1]SINAPI ES'!$A$7:$D$12674,4,0)</f>
        <v>22.9</v>
      </c>
    </row>
    <row r="1731" spans="1:8" ht="21" customHeight="1">
      <c r="A1731" s="47">
        <v>88267</v>
      </c>
      <c r="B1731" s="48" t="s">
        <v>2072</v>
      </c>
      <c r="C1731" s="47" t="s">
        <v>12</v>
      </c>
      <c r="D1731" s="47" t="s">
        <v>1854</v>
      </c>
      <c r="E1731" s="49">
        <v>0.3</v>
      </c>
      <c r="F1731" s="50">
        <f t="shared" si="456"/>
        <v>26.54</v>
      </c>
      <c r="G1731" s="50">
        <f>ROUND(F1731*E1731,2)</f>
        <v>7.96</v>
      </c>
      <c r="H1731" s="60">
        <f>VLOOKUP(A1731,'[1]SINAPI ES'!$A$7:$D$12674,4,0)</f>
        <v>26.54</v>
      </c>
    </row>
    <row r="1732" spans="1:8" ht="15" customHeight="1">
      <c r="A1732" s="47">
        <v>88317</v>
      </c>
      <c r="B1732" s="48" t="s">
        <v>2193</v>
      </c>
      <c r="C1732" s="47" t="s">
        <v>12</v>
      </c>
      <c r="D1732" s="47" t="s">
        <v>1854</v>
      </c>
      <c r="E1732" s="49">
        <v>0.3</v>
      </c>
      <c r="F1732" s="50">
        <f t="shared" si="456"/>
        <v>30.95</v>
      </c>
      <c r="G1732" s="50">
        <f>ROUND(F1732*E1732,2)</f>
        <v>9.2899999999999991</v>
      </c>
      <c r="H1732" s="60">
        <f>VLOOKUP(A1732,'[1]SINAPI ES'!$A$7:$D$12674,4,0)</f>
        <v>30.95</v>
      </c>
    </row>
    <row r="1733" spans="1:8" ht="18" customHeight="1">
      <c r="A1733" s="51"/>
      <c r="B1733" s="51"/>
      <c r="C1733" s="51"/>
      <c r="D1733" s="51"/>
      <c r="E1733" s="103" t="s">
        <v>1858</v>
      </c>
      <c r="F1733" s="103"/>
      <c r="G1733" s="52">
        <f>SUM(G1730:G1732)</f>
        <v>24.119999999999997</v>
      </c>
      <c r="H1733" s="60" t="e">
        <f>VLOOKUP(A1733,'[1]SINAPI ES'!$A$7:$D$12674,4,0)</f>
        <v>#N/A</v>
      </c>
    </row>
    <row r="1734" spans="1:8" ht="15" customHeight="1">
      <c r="A1734" s="51"/>
      <c r="B1734" s="51"/>
      <c r="C1734" s="51"/>
      <c r="D1734" s="51"/>
      <c r="E1734" s="104" t="s">
        <v>1861</v>
      </c>
      <c r="F1734" s="104"/>
      <c r="G1734" s="62">
        <f>G1733+G1728</f>
        <v>178.41000000000003</v>
      </c>
      <c r="H1734" s="60" t="e">
        <f>VLOOKUP(A1734,'[1]SINAPI ES'!$A$7:$D$12674,4,0)</f>
        <v>#N/A</v>
      </c>
    </row>
    <row r="1735" spans="1:8" ht="9.9499999999999993" customHeight="1">
      <c r="A1735" s="51"/>
      <c r="B1735" s="51"/>
      <c r="C1735" s="105"/>
      <c r="D1735" s="105"/>
      <c r="E1735" s="51"/>
      <c r="F1735" s="51"/>
      <c r="G1735" s="51"/>
      <c r="H1735" s="60" t="e">
        <f>VLOOKUP(A1735,'[1]SINAPI ES'!$A$7:$D$12674,4,0)</f>
        <v>#N/A</v>
      </c>
    </row>
    <row r="1736" spans="1:8" ht="20.100000000000001" customHeight="1">
      <c r="A1736" s="116" t="s">
        <v>2203</v>
      </c>
      <c r="B1736" s="116"/>
      <c r="C1736" s="116"/>
      <c r="D1736" s="116"/>
      <c r="E1736" s="116"/>
      <c r="F1736" s="116"/>
      <c r="G1736" s="116"/>
      <c r="H1736" s="60" t="e">
        <f>VLOOKUP(A1736,'[1]SINAPI ES'!$A$7:$D$12674,4,0)</f>
        <v>#N/A</v>
      </c>
    </row>
    <row r="1737" spans="1:8" ht="15" customHeight="1">
      <c r="A1737" s="102" t="s">
        <v>1838</v>
      </c>
      <c r="B1737" s="102"/>
      <c r="C1737" s="46" t="s">
        <v>1839</v>
      </c>
      <c r="D1737" s="46" t="s">
        <v>1840</v>
      </c>
      <c r="E1737" s="46" t="s">
        <v>1841</v>
      </c>
      <c r="F1737" s="46" t="s">
        <v>1842</v>
      </c>
      <c r="G1737" s="46" t="s">
        <v>1843</v>
      </c>
      <c r="H1737" s="60" t="e">
        <f>VLOOKUP(A1737,'[1]SINAPI ES'!$A$7:$D$12674,4,0)</f>
        <v>#N/A</v>
      </c>
    </row>
    <row r="1738" spans="1:8" ht="21" customHeight="1">
      <c r="A1738" s="47">
        <v>11002</v>
      </c>
      <c r="B1738" s="48" t="s">
        <v>2191</v>
      </c>
      <c r="C1738" s="47" t="s">
        <v>12</v>
      </c>
      <c r="D1738" s="47" t="s">
        <v>80</v>
      </c>
      <c r="E1738" s="49">
        <v>8.8999999999999996E-2</v>
      </c>
      <c r="F1738" s="50">
        <f t="shared" ref="F1738:F1739" si="457">H1738</f>
        <v>25.88</v>
      </c>
      <c r="G1738" s="50">
        <f>ROUND(F1738*E1738,2)</f>
        <v>2.2999999999999998</v>
      </c>
      <c r="H1738" s="60">
        <f>VLOOKUP(A1738,'[1]SINAPI ES'!$A$7:$D$12674,4,0)</f>
        <v>25.88</v>
      </c>
    </row>
    <row r="1739" spans="1:8" ht="21" customHeight="1">
      <c r="A1739" s="47">
        <v>6308</v>
      </c>
      <c r="B1739" s="48" t="s">
        <v>2204</v>
      </c>
      <c r="C1739" s="47" t="s">
        <v>12</v>
      </c>
      <c r="D1739" s="47" t="s">
        <v>24</v>
      </c>
      <c r="E1739" s="49">
        <v>1</v>
      </c>
      <c r="F1739" s="50">
        <f t="shared" si="457"/>
        <v>151.99</v>
      </c>
      <c r="G1739" s="50">
        <f>ROUND(F1739*E1739,2)</f>
        <v>151.99</v>
      </c>
      <c r="H1739" s="60">
        <f>VLOOKUP(A1739,'[1]SINAPI ES'!$A$7:$D$12674,4,0)</f>
        <v>151.99</v>
      </c>
    </row>
    <row r="1740" spans="1:8" ht="15" customHeight="1">
      <c r="A1740" s="51"/>
      <c r="B1740" s="51"/>
      <c r="C1740" s="51"/>
      <c r="D1740" s="51"/>
      <c r="E1740" s="103" t="s">
        <v>1851</v>
      </c>
      <c r="F1740" s="103"/>
      <c r="G1740" s="52">
        <f>SUM(G1738:G1739)</f>
        <v>154.29000000000002</v>
      </c>
      <c r="H1740" s="60" t="e">
        <f>VLOOKUP(A1740,'[1]SINAPI ES'!$A$7:$D$12674,4,0)</f>
        <v>#N/A</v>
      </c>
    </row>
    <row r="1741" spans="1:8" ht="15" customHeight="1">
      <c r="A1741" s="102" t="s">
        <v>1852</v>
      </c>
      <c r="B1741" s="102"/>
      <c r="C1741" s="46" t="s">
        <v>1839</v>
      </c>
      <c r="D1741" s="46" t="s">
        <v>1840</v>
      </c>
      <c r="E1741" s="46" t="s">
        <v>1841</v>
      </c>
      <c r="F1741" s="46" t="s">
        <v>1842</v>
      </c>
      <c r="G1741" s="46" t="s">
        <v>1843</v>
      </c>
      <c r="H1741" s="60" t="e">
        <f>VLOOKUP(A1741,'[1]SINAPI ES'!$A$7:$D$12674,4,0)</f>
        <v>#N/A</v>
      </c>
    </row>
    <row r="1742" spans="1:8" ht="21" customHeight="1">
      <c r="A1742" s="47">
        <v>88248</v>
      </c>
      <c r="B1742" s="48" t="s">
        <v>2071</v>
      </c>
      <c r="C1742" s="47" t="s">
        <v>12</v>
      </c>
      <c r="D1742" s="47" t="s">
        <v>1854</v>
      </c>
      <c r="E1742" s="49">
        <v>0.3</v>
      </c>
      <c r="F1742" s="50">
        <f t="shared" ref="F1742:F1744" si="458">H1742</f>
        <v>22.9</v>
      </c>
      <c r="G1742" s="50">
        <f>ROUND(F1742*E1742,2)</f>
        <v>6.87</v>
      </c>
      <c r="H1742" s="60">
        <f>VLOOKUP(A1742,'[1]SINAPI ES'!$A$7:$D$12674,4,0)</f>
        <v>22.9</v>
      </c>
    </row>
    <row r="1743" spans="1:8" ht="21" customHeight="1">
      <c r="A1743" s="47">
        <v>88267</v>
      </c>
      <c r="B1743" s="48" t="s">
        <v>2072</v>
      </c>
      <c r="C1743" s="47" t="s">
        <v>12</v>
      </c>
      <c r="D1743" s="47" t="s">
        <v>1854</v>
      </c>
      <c r="E1743" s="49">
        <v>0.3</v>
      </c>
      <c r="F1743" s="50">
        <f t="shared" si="458"/>
        <v>26.54</v>
      </c>
      <c r="G1743" s="50">
        <f>ROUND(F1743*E1743,2)</f>
        <v>7.96</v>
      </c>
      <c r="H1743" s="60">
        <f>VLOOKUP(A1743,'[1]SINAPI ES'!$A$7:$D$12674,4,0)</f>
        <v>26.54</v>
      </c>
    </row>
    <row r="1744" spans="1:8" ht="15" customHeight="1">
      <c r="A1744" s="47">
        <v>88317</v>
      </c>
      <c r="B1744" s="48" t="s">
        <v>2193</v>
      </c>
      <c r="C1744" s="47" t="s">
        <v>12</v>
      </c>
      <c r="D1744" s="47" t="s">
        <v>1854</v>
      </c>
      <c r="E1744" s="49">
        <v>0.3</v>
      </c>
      <c r="F1744" s="50">
        <f t="shared" si="458"/>
        <v>30.95</v>
      </c>
      <c r="G1744" s="50">
        <f>ROUND(F1744*E1744,2)</f>
        <v>9.2899999999999991</v>
      </c>
      <c r="H1744" s="60">
        <f>VLOOKUP(A1744,'[1]SINAPI ES'!$A$7:$D$12674,4,0)</f>
        <v>30.95</v>
      </c>
    </row>
    <row r="1745" spans="1:8" ht="18" customHeight="1">
      <c r="A1745" s="51"/>
      <c r="B1745" s="51"/>
      <c r="C1745" s="51"/>
      <c r="D1745" s="51"/>
      <c r="E1745" s="103" t="s">
        <v>1858</v>
      </c>
      <c r="F1745" s="103"/>
      <c r="G1745" s="52">
        <f>SUM(G1742:G1744)</f>
        <v>24.119999999999997</v>
      </c>
      <c r="H1745" s="60" t="e">
        <f>VLOOKUP(A1745,'[1]SINAPI ES'!$A$7:$D$12674,4,0)</f>
        <v>#N/A</v>
      </c>
    </row>
    <row r="1746" spans="1:8" ht="15" customHeight="1">
      <c r="A1746" s="51"/>
      <c r="B1746" s="51"/>
      <c r="C1746" s="51"/>
      <c r="D1746" s="51"/>
      <c r="E1746" s="104" t="s">
        <v>1861</v>
      </c>
      <c r="F1746" s="104"/>
      <c r="G1746" s="62">
        <f>G1745+G1740</f>
        <v>178.41000000000003</v>
      </c>
      <c r="H1746" s="60" t="e">
        <f>VLOOKUP(A1746,'[1]SINAPI ES'!$A$7:$D$12674,4,0)</f>
        <v>#N/A</v>
      </c>
    </row>
    <row r="1747" spans="1:8" ht="9.9499999999999993" customHeight="1">
      <c r="A1747" s="51"/>
      <c r="B1747" s="51"/>
      <c r="C1747" s="105"/>
      <c r="D1747" s="105"/>
      <c r="E1747" s="51"/>
      <c r="F1747" s="51"/>
      <c r="G1747" s="51"/>
      <c r="H1747" s="60" t="e">
        <f>VLOOKUP(A1747,'[1]SINAPI ES'!$A$7:$D$12674,4,0)</f>
        <v>#N/A</v>
      </c>
    </row>
    <row r="1748" spans="1:8" ht="20.100000000000001" customHeight="1">
      <c r="A1748" s="116" t="s">
        <v>2205</v>
      </c>
      <c r="B1748" s="116"/>
      <c r="C1748" s="116"/>
      <c r="D1748" s="116"/>
      <c r="E1748" s="116"/>
      <c r="F1748" s="116"/>
      <c r="G1748" s="116"/>
      <c r="H1748" s="60" t="e">
        <f>VLOOKUP(A1748,'[1]SINAPI ES'!$A$7:$D$12674,4,0)</f>
        <v>#N/A</v>
      </c>
    </row>
    <row r="1749" spans="1:8" ht="15" customHeight="1">
      <c r="A1749" s="102" t="s">
        <v>1838</v>
      </c>
      <c r="B1749" s="102"/>
      <c r="C1749" s="46" t="s">
        <v>1839</v>
      </c>
      <c r="D1749" s="46" t="s">
        <v>1840</v>
      </c>
      <c r="E1749" s="46" t="s">
        <v>1841</v>
      </c>
      <c r="F1749" s="46" t="s">
        <v>1842</v>
      </c>
      <c r="G1749" s="46" t="s">
        <v>1843</v>
      </c>
      <c r="H1749" s="60" t="e">
        <f>VLOOKUP(A1749,'[1]SINAPI ES'!$A$7:$D$12674,4,0)</f>
        <v>#N/A</v>
      </c>
    </row>
    <row r="1750" spans="1:8" ht="21" customHeight="1">
      <c r="A1750" s="47">
        <v>11002</v>
      </c>
      <c r="B1750" s="48" t="s">
        <v>2191</v>
      </c>
      <c r="C1750" s="47" t="s">
        <v>12</v>
      </c>
      <c r="D1750" s="47" t="s">
        <v>80</v>
      </c>
      <c r="E1750" s="49">
        <v>8.8999999999999996E-2</v>
      </c>
      <c r="F1750" s="50">
        <f t="shared" ref="F1750:F1751" si="459">H1750</f>
        <v>25.88</v>
      </c>
      <c r="G1750" s="50">
        <f>ROUND(F1750*E1750,2)</f>
        <v>2.2999999999999998</v>
      </c>
      <c r="H1750" s="60">
        <f>VLOOKUP(A1750,'[1]SINAPI ES'!$A$7:$D$12674,4,0)</f>
        <v>25.88</v>
      </c>
    </row>
    <row r="1751" spans="1:8" ht="21" customHeight="1">
      <c r="A1751" s="47">
        <v>6309</v>
      </c>
      <c r="B1751" s="48" t="s">
        <v>1176</v>
      </c>
      <c r="C1751" s="47" t="s">
        <v>12</v>
      </c>
      <c r="D1751" s="47" t="s">
        <v>24</v>
      </c>
      <c r="E1751" s="49">
        <v>1</v>
      </c>
      <c r="F1751" s="50">
        <f t="shared" si="459"/>
        <v>156.4</v>
      </c>
      <c r="G1751" s="50">
        <f>ROUND(F1751*E1751,2)</f>
        <v>156.4</v>
      </c>
      <c r="H1751" s="60">
        <f>VLOOKUP(A1751,'[1]SINAPI ES'!$A$7:$D$12674,4,0)</f>
        <v>156.4</v>
      </c>
    </row>
    <row r="1752" spans="1:8" ht="15" customHeight="1">
      <c r="A1752" s="51"/>
      <c r="B1752" s="51"/>
      <c r="C1752" s="51"/>
      <c r="D1752" s="51"/>
      <c r="E1752" s="103" t="s">
        <v>1851</v>
      </c>
      <c r="F1752" s="103"/>
      <c r="G1752" s="52">
        <f>SUM(G1750:G1751)</f>
        <v>158.70000000000002</v>
      </c>
      <c r="H1752" s="60" t="e">
        <f>VLOOKUP(A1752,'[1]SINAPI ES'!$A$7:$D$12674,4,0)</f>
        <v>#N/A</v>
      </c>
    </row>
    <row r="1753" spans="1:8" ht="15" customHeight="1">
      <c r="A1753" s="102" t="s">
        <v>1852</v>
      </c>
      <c r="B1753" s="102"/>
      <c r="C1753" s="46" t="s">
        <v>1839</v>
      </c>
      <c r="D1753" s="46" t="s">
        <v>1840</v>
      </c>
      <c r="E1753" s="46" t="s">
        <v>1841</v>
      </c>
      <c r="F1753" s="46" t="s">
        <v>1842</v>
      </c>
      <c r="G1753" s="46" t="s">
        <v>1843</v>
      </c>
      <c r="H1753" s="60" t="e">
        <f>VLOOKUP(A1753,'[1]SINAPI ES'!$A$7:$D$12674,4,0)</f>
        <v>#N/A</v>
      </c>
    </row>
    <row r="1754" spans="1:8" ht="21" customHeight="1">
      <c r="A1754" s="47">
        <v>88248</v>
      </c>
      <c r="B1754" s="48" t="s">
        <v>2071</v>
      </c>
      <c r="C1754" s="47" t="s">
        <v>12</v>
      </c>
      <c r="D1754" s="47" t="s">
        <v>1854</v>
      </c>
      <c r="E1754" s="49">
        <v>0.3</v>
      </c>
      <c r="F1754" s="50">
        <f t="shared" ref="F1754:F1756" si="460">H1754</f>
        <v>22.9</v>
      </c>
      <c r="G1754" s="50">
        <f>ROUND(F1754*E1754,2)</f>
        <v>6.87</v>
      </c>
      <c r="H1754" s="60">
        <f>VLOOKUP(A1754,'[1]SINAPI ES'!$A$7:$D$12674,4,0)</f>
        <v>22.9</v>
      </c>
    </row>
    <row r="1755" spans="1:8" ht="21" customHeight="1">
      <c r="A1755" s="47">
        <v>88267</v>
      </c>
      <c r="B1755" s="48" t="s">
        <v>2072</v>
      </c>
      <c r="C1755" s="47" t="s">
        <v>12</v>
      </c>
      <c r="D1755" s="47" t="s">
        <v>1854</v>
      </c>
      <c r="E1755" s="49">
        <v>0.3</v>
      </c>
      <c r="F1755" s="50">
        <f t="shared" si="460"/>
        <v>26.54</v>
      </c>
      <c r="G1755" s="50">
        <f>ROUND(F1755*E1755,2)</f>
        <v>7.96</v>
      </c>
      <c r="H1755" s="60">
        <f>VLOOKUP(A1755,'[1]SINAPI ES'!$A$7:$D$12674,4,0)</f>
        <v>26.54</v>
      </c>
    </row>
    <row r="1756" spans="1:8" ht="15" customHeight="1">
      <c r="A1756" s="47">
        <v>88317</v>
      </c>
      <c r="B1756" s="48" t="s">
        <v>2193</v>
      </c>
      <c r="C1756" s="47" t="s">
        <v>12</v>
      </c>
      <c r="D1756" s="47" t="s">
        <v>1854</v>
      </c>
      <c r="E1756" s="49">
        <v>0.3</v>
      </c>
      <c r="F1756" s="50">
        <f t="shared" si="460"/>
        <v>30.95</v>
      </c>
      <c r="G1756" s="50">
        <f>ROUND(F1756*E1756,2)</f>
        <v>9.2899999999999991</v>
      </c>
      <c r="H1756" s="60">
        <f>VLOOKUP(A1756,'[1]SINAPI ES'!$A$7:$D$12674,4,0)</f>
        <v>30.95</v>
      </c>
    </row>
    <row r="1757" spans="1:8" ht="18" customHeight="1">
      <c r="A1757" s="51"/>
      <c r="B1757" s="51"/>
      <c r="C1757" s="51"/>
      <c r="D1757" s="51"/>
      <c r="E1757" s="103" t="s">
        <v>1858</v>
      </c>
      <c r="F1757" s="103"/>
      <c r="G1757" s="52">
        <f>SUM(G1754:G1756)</f>
        <v>24.119999999999997</v>
      </c>
      <c r="H1757" s="60" t="e">
        <f>VLOOKUP(A1757,'[1]SINAPI ES'!$A$7:$D$12674,4,0)</f>
        <v>#N/A</v>
      </c>
    </row>
    <row r="1758" spans="1:8" ht="15" customHeight="1">
      <c r="A1758" s="51"/>
      <c r="B1758" s="51"/>
      <c r="C1758" s="51"/>
      <c r="D1758" s="51"/>
      <c r="E1758" s="104" t="s">
        <v>1861</v>
      </c>
      <c r="F1758" s="104"/>
      <c r="G1758" s="62">
        <f>G1757+G1752</f>
        <v>182.82000000000002</v>
      </c>
      <c r="H1758" s="60" t="e">
        <f>VLOOKUP(A1758,'[1]SINAPI ES'!$A$7:$D$12674,4,0)</f>
        <v>#N/A</v>
      </c>
    </row>
    <row r="1759" spans="1:8" ht="9.9499999999999993" customHeight="1">
      <c r="A1759" s="51"/>
      <c r="B1759" s="51"/>
      <c r="C1759" s="105"/>
      <c r="D1759" s="105"/>
      <c r="E1759" s="51"/>
      <c r="F1759" s="51"/>
      <c r="G1759" s="51"/>
      <c r="H1759" s="60" t="e">
        <f>VLOOKUP(A1759,'[1]SINAPI ES'!$A$7:$D$12674,4,0)</f>
        <v>#N/A</v>
      </c>
    </row>
    <row r="1760" spans="1:8" ht="20.100000000000001" customHeight="1">
      <c r="A1760" s="116" t="s">
        <v>2206</v>
      </c>
      <c r="B1760" s="116"/>
      <c r="C1760" s="116"/>
      <c r="D1760" s="116"/>
      <c r="E1760" s="116"/>
      <c r="F1760" s="116"/>
      <c r="G1760" s="116"/>
      <c r="H1760" s="60" t="e">
        <f>VLOOKUP(A1760,'[1]SINAPI ES'!$A$7:$D$12674,4,0)</f>
        <v>#N/A</v>
      </c>
    </row>
    <row r="1761" spans="1:8" ht="15" customHeight="1">
      <c r="A1761" s="102" t="s">
        <v>1838</v>
      </c>
      <c r="B1761" s="102"/>
      <c r="C1761" s="46" t="s">
        <v>1839</v>
      </c>
      <c r="D1761" s="46" t="s">
        <v>1840</v>
      </c>
      <c r="E1761" s="46" t="s">
        <v>1841</v>
      </c>
      <c r="F1761" s="46" t="s">
        <v>1842</v>
      </c>
      <c r="G1761" s="46" t="s">
        <v>1843</v>
      </c>
      <c r="H1761" s="60" t="e">
        <f>VLOOKUP(A1761,'[1]SINAPI ES'!$A$7:$D$12674,4,0)</f>
        <v>#N/A</v>
      </c>
    </row>
    <row r="1762" spans="1:8" ht="21" customHeight="1">
      <c r="A1762" s="47">
        <v>11002</v>
      </c>
      <c r="B1762" s="48" t="s">
        <v>2191</v>
      </c>
      <c r="C1762" s="47" t="s">
        <v>12</v>
      </c>
      <c r="D1762" s="47" t="s">
        <v>80</v>
      </c>
      <c r="E1762" s="49">
        <v>8.8999999999999996E-2</v>
      </c>
      <c r="F1762" s="50">
        <f t="shared" ref="F1762:F1763" si="461">H1762</f>
        <v>25.88</v>
      </c>
      <c r="G1762" s="50">
        <f>ROUND(F1762*E1762,2)</f>
        <v>2.2999999999999998</v>
      </c>
      <c r="H1762" s="60">
        <f>VLOOKUP(A1762,'[1]SINAPI ES'!$A$7:$D$12674,4,0)</f>
        <v>25.88</v>
      </c>
    </row>
    <row r="1763" spans="1:8" ht="21" customHeight="1">
      <c r="A1763" s="47">
        <v>6314</v>
      </c>
      <c r="B1763" s="48" t="s">
        <v>1179</v>
      </c>
      <c r="C1763" s="47" t="s">
        <v>12</v>
      </c>
      <c r="D1763" s="47" t="s">
        <v>24</v>
      </c>
      <c r="E1763" s="49">
        <v>1</v>
      </c>
      <c r="F1763" s="50">
        <f t="shared" si="461"/>
        <v>218.62</v>
      </c>
      <c r="G1763" s="50">
        <f>ROUND(F1763*E1763,2)</f>
        <v>218.62</v>
      </c>
      <c r="H1763" s="60">
        <f>VLOOKUP(A1763,'[1]SINAPI ES'!$A$7:$D$12674,4,0)</f>
        <v>218.62</v>
      </c>
    </row>
    <row r="1764" spans="1:8" ht="15" customHeight="1">
      <c r="A1764" s="51"/>
      <c r="B1764" s="51"/>
      <c r="C1764" s="51"/>
      <c r="D1764" s="51"/>
      <c r="E1764" s="103" t="s">
        <v>1851</v>
      </c>
      <c r="F1764" s="103"/>
      <c r="G1764" s="52">
        <f>SUM(G1762:G1763)</f>
        <v>220.92000000000002</v>
      </c>
      <c r="H1764" s="60" t="e">
        <f>VLOOKUP(A1764,'[1]SINAPI ES'!$A$7:$D$12674,4,0)</f>
        <v>#N/A</v>
      </c>
    </row>
    <row r="1765" spans="1:8" ht="15" customHeight="1">
      <c r="A1765" s="102" t="s">
        <v>1852</v>
      </c>
      <c r="B1765" s="102"/>
      <c r="C1765" s="46" t="s">
        <v>1839</v>
      </c>
      <c r="D1765" s="46" t="s">
        <v>1840</v>
      </c>
      <c r="E1765" s="46" t="s">
        <v>1841</v>
      </c>
      <c r="F1765" s="46" t="s">
        <v>1842</v>
      </c>
      <c r="G1765" s="46" t="s">
        <v>1843</v>
      </c>
      <c r="H1765" s="60" t="e">
        <f>VLOOKUP(A1765,'[1]SINAPI ES'!$A$7:$D$12674,4,0)</f>
        <v>#N/A</v>
      </c>
    </row>
    <row r="1766" spans="1:8" ht="21" customHeight="1">
      <c r="A1766" s="47">
        <v>88248</v>
      </c>
      <c r="B1766" s="48" t="s">
        <v>2071</v>
      </c>
      <c r="C1766" s="47" t="s">
        <v>12</v>
      </c>
      <c r="D1766" s="47" t="s">
        <v>1854</v>
      </c>
      <c r="E1766" s="49">
        <v>0.3</v>
      </c>
      <c r="F1766" s="50">
        <f t="shared" ref="F1766:F1768" si="462">H1766</f>
        <v>22.9</v>
      </c>
      <c r="G1766" s="50">
        <f>ROUND(F1766*E1766,2)</f>
        <v>6.87</v>
      </c>
      <c r="H1766" s="60">
        <f>VLOOKUP(A1766,'[1]SINAPI ES'!$A$7:$D$12674,4,0)</f>
        <v>22.9</v>
      </c>
    </row>
    <row r="1767" spans="1:8" ht="21" customHeight="1">
      <c r="A1767" s="47">
        <v>88267</v>
      </c>
      <c r="B1767" s="48" t="s">
        <v>2072</v>
      </c>
      <c r="C1767" s="47" t="s">
        <v>12</v>
      </c>
      <c r="D1767" s="47" t="s">
        <v>1854</v>
      </c>
      <c r="E1767" s="49">
        <v>0.3</v>
      </c>
      <c r="F1767" s="50">
        <f t="shared" si="462"/>
        <v>26.54</v>
      </c>
      <c r="G1767" s="50">
        <f>ROUND(F1767*E1767,2)</f>
        <v>7.96</v>
      </c>
      <c r="H1767" s="60">
        <f>VLOOKUP(A1767,'[1]SINAPI ES'!$A$7:$D$12674,4,0)</f>
        <v>26.54</v>
      </c>
    </row>
    <row r="1768" spans="1:8" ht="15" customHeight="1">
      <c r="A1768" s="47">
        <v>88317</v>
      </c>
      <c r="B1768" s="48" t="s">
        <v>2193</v>
      </c>
      <c r="C1768" s="47" t="s">
        <v>12</v>
      </c>
      <c r="D1768" s="47" t="s">
        <v>1854</v>
      </c>
      <c r="E1768" s="49">
        <v>0.3</v>
      </c>
      <c r="F1768" s="50">
        <f t="shared" si="462"/>
        <v>30.95</v>
      </c>
      <c r="G1768" s="50">
        <f>ROUND(F1768*E1768,2)</f>
        <v>9.2899999999999991</v>
      </c>
      <c r="H1768" s="60">
        <f>VLOOKUP(A1768,'[1]SINAPI ES'!$A$7:$D$12674,4,0)</f>
        <v>30.95</v>
      </c>
    </row>
    <row r="1769" spans="1:8" ht="18" customHeight="1">
      <c r="A1769" s="51"/>
      <c r="B1769" s="51"/>
      <c r="C1769" s="51"/>
      <c r="D1769" s="51"/>
      <c r="E1769" s="103" t="s">
        <v>1858</v>
      </c>
      <c r="F1769" s="103"/>
      <c r="G1769" s="52">
        <f>SUM(G1766:G1768)</f>
        <v>24.119999999999997</v>
      </c>
      <c r="H1769" s="60" t="e">
        <f>VLOOKUP(A1769,'[1]SINAPI ES'!$A$7:$D$12674,4,0)</f>
        <v>#N/A</v>
      </c>
    </row>
    <row r="1770" spans="1:8" ht="15" customHeight="1">
      <c r="A1770" s="51"/>
      <c r="B1770" s="51"/>
      <c r="C1770" s="51"/>
      <c r="D1770" s="51"/>
      <c r="E1770" s="104" t="s">
        <v>1861</v>
      </c>
      <c r="F1770" s="104"/>
      <c r="G1770" s="62">
        <f>G1769+G1764</f>
        <v>245.04000000000002</v>
      </c>
      <c r="H1770" s="60" t="e">
        <f>VLOOKUP(A1770,'[1]SINAPI ES'!$A$7:$D$12674,4,0)</f>
        <v>#N/A</v>
      </c>
    </row>
    <row r="1771" spans="1:8" ht="9.9499999999999993" customHeight="1">
      <c r="A1771" s="51"/>
      <c r="B1771" s="51"/>
      <c r="C1771" s="105"/>
      <c r="D1771" s="105"/>
      <c r="E1771" s="51"/>
      <c r="F1771" s="51"/>
      <c r="G1771" s="51"/>
      <c r="H1771" s="60" t="e">
        <f>VLOOKUP(A1771,'[1]SINAPI ES'!$A$7:$D$12674,4,0)</f>
        <v>#N/A</v>
      </c>
    </row>
    <row r="1772" spans="1:8" ht="20.100000000000001" customHeight="1">
      <c r="A1772" s="116" t="s">
        <v>2207</v>
      </c>
      <c r="B1772" s="116"/>
      <c r="C1772" s="116"/>
      <c r="D1772" s="116"/>
      <c r="E1772" s="116"/>
      <c r="F1772" s="116"/>
      <c r="G1772" s="116"/>
      <c r="H1772" s="60" t="e">
        <f>VLOOKUP(A1772,'[1]SINAPI ES'!$A$7:$D$12674,4,0)</f>
        <v>#N/A</v>
      </c>
    </row>
    <row r="1773" spans="1:8" ht="15" customHeight="1">
      <c r="A1773" s="102" t="s">
        <v>1838</v>
      </c>
      <c r="B1773" s="102"/>
      <c r="C1773" s="46" t="s">
        <v>1839</v>
      </c>
      <c r="D1773" s="46" t="s">
        <v>1840</v>
      </c>
      <c r="E1773" s="46" t="s">
        <v>1841</v>
      </c>
      <c r="F1773" s="46" t="s">
        <v>1842</v>
      </c>
      <c r="G1773" s="46" t="s">
        <v>1843</v>
      </c>
      <c r="H1773" s="60" t="e">
        <f>VLOOKUP(A1773,'[1]SINAPI ES'!$A$7:$D$12674,4,0)</f>
        <v>#N/A</v>
      </c>
    </row>
    <row r="1774" spans="1:8" ht="29.1" customHeight="1">
      <c r="A1774" s="47">
        <v>10899</v>
      </c>
      <c r="B1774" s="48" t="s">
        <v>2208</v>
      </c>
      <c r="C1774" s="47" t="s">
        <v>12</v>
      </c>
      <c r="D1774" s="47" t="s">
        <v>24</v>
      </c>
      <c r="E1774" s="49">
        <v>1</v>
      </c>
      <c r="F1774" s="50">
        <f t="shared" ref="F1774:F1775" si="463">H1774</f>
        <v>83.23</v>
      </c>
      <c r="G1774" s="50">
        <f>ROUND(F1774*E1774,2)</f>
        <v>83.23</v>
      </c>
      <c r="H1774" s="60">
        <f>VLOOKUP(A1774,'[1]SINAPI ES'!$A$7:$D$12674,4,0)</f>
        <v>83.23</v>
      </c>
    </row>
    <row r="1775" spans="1:8" ht="21" customHeight="1">
      <c r="A1775" s="47">
        <v>11002</v>
      </c>
      <c r="B1775" s="48" t="s">
        <v>2191</v>
      </c>
      <c r="C1775" s="47" t="s">
        <v>12</v>
      </c>
      <c r="D1775" s="47" t="s">
        <v>80</v>
      </c>
      <c r="E1775" s="49">
        <v>8.8999999999999996E-2</v>
      </c>
      <c r="F1775" s="50">
        <f t="shared" si="463"/>
        <v>25.88</v>
      </c>
      <c r="G1775" s="50">
        <f>ROUND(F1775*E1775,2)</f>
        <v>2.2999999999999998</v>
      </c>
      <c r="H1775" s="60">
        <f>VLOOKUP(A1775,'[1]SINAPI ES'!$A$7:$D$12674,4,0)</f>
        <v>25.88</v>
      </c>
    </row>
    <row r="1776" spans="1:8" ht="15" customHeight="1">
      <c r="A1776" s="51"/>
      <c r="B1776" s="51"/>
      <c r="C1776" s="51"/>
      <c r="D1776" s="51"/>
      <c r="E1776" s="103" t="s">
        <v>1851</v>
      </c>
      <c r="F1776" s="103"/>
      <c r="G1776" s="52">
        <f>SUM(G1774:G1775)</f>
        <v>85.53</v>
      </c>
      <c r="H1776" s="60" t="e">
        <f>VLOOKUP(A1776,'[1]SINAPI ES'!$A$7:$D$12674,4,0)</f>
        <v>#N/A</v>
      </c>
    </row>
    <row r="1777" spans="1:8" ht="15" customHeight="1">
      <c r="A1777" s="102" t="s">
        <v>1852</v>
      </c>
      <c r="B1777" s="102"/>
      <c r="C1777" s="46" t="s">
        <v>1839</v>
      </c>
      <c r="D1777" s="46" t="s">
        <v>1840</v>
      </c>
      <c r="E1777" s="46" t="s">
        <v>1841</v>
      </c>
      <c r="F1777" s="46" t="s">
        <v>1842</v>
      </c>
      <c r="G1777" s="46" t="s">
        <v>1843</v>
      </c>
      <c r="H1777" s="60" t="e">
        <f>VLOOKUP(A1777,'[1]SINAPI ES'!$A$7:$D$12674,4,0)</f>
        <v>#N/A</v>
      </c>
    </row>
    <row r="1778" spans="1:8" ht="21" customHeight="1">
      <c r="A1778" s="47">
        <v>88248</v>
      </c>
      <c r="B1778" s="48" t="s">
        <v>2071</v>
      </c>
      <c r="C1778" s="47" t="s">
        <v>12</v>
      </c>
      <c r="D1778" s="47" t="s">
        <v>1854</v>
      </c>
      <c r="E1778" s="49">
        <v>0.3</v>
      </c>
      <c r="F1778" s="50">
        <f t="shared" ref="F1778:F1780" si="464">H1778</f>
        <v>22.9</v>
      </c>
      <c r="G1778" s="50">
        <f>ROUND(F1778*E1778,2)</f>
        <v>6.87</v>
      </c>
      <c r="H1778" s="60">
        <f>VLOOKUP(A1778,'[1]SINAPI ES'!$A$7:$D$12674,4,0)</f>
        <v>22.9</v>
      </c>
    </row>
    <row r="1779" spans="1:8" ht="21" customHeight="1">
      <c r="A1779" s="47">
        <v>88267</v>
      </c>
      <c r="B1779" s="48" t="s">
        <v>2072</v>
      </c>
      <c r="C1779" s="47" t="s">
        <v>12</v>
      </c>
      <c r="D1779" s="47" t="s">
        <v>1854</v>
      </c>
      <c r="E1779" s="49">
        <v>0.3</v>
      </c>
      <c r="F1779" s="50">
        <f t="shared" si="464"/>
        <v>26.54</v>
      </c>
      <c r="G1779" s="50">
        <f>ROUND(F1779*E1779,2)</f>
        <v>7.96</v>
      </c>
      <c r="H1779" s="60">
        <f>VLOOKUP(A1779,'[1]SINAPI ES'!$A$7:$D$12674,4,0)</f>
        <v>26.54</v>
      </c>
    </row>
    <row r="1780" spans="1:8" ht="15" customHeight="1">
      <c r="A1780" s="47">
        <v>88317</v>
      </c>
      <c r="B1780" s="48" t="s">
        <v>2193</v>
      </c>
      <c r="C1780" s="47" t="s">
        <v>12</v>
      </c>
      <c r="D1780" s="47" t="s">
        <v>1854</v>
      </c>
      <c r="E1780" s="49">
        <v>0.3</v>
      </c>
      <c r="F1780" s="50">
        <f t="shared" si="464"/>
        <v>30.95</v>
      </c>
      <c r="G1780" s="50">
        <f>ROUND(F1780*E1780,2)</f>
        <v>9.2899999999999991</v>
      </c>
      <c r="H1780" s="60">
        <f>VLOOKUP(A1780,'[1]SINAPI ES'!$A$7:$D$12674,4,0)</f>
        <v>30.95</v>
      </c>
    </row>
    <row r="1781" spans="1:8" ht="18" customHeight="1">
      <c r="A1781" s="51"/>
      <c r="B1781" s="51"/>
      <c r="C1781" s="51"/>
      <c r="D1781" s="51"/>
      <c r="E1781" s="103" t="s">
        <v>1858</v>
      </c>
      <c r="F1781" s="103"/>
      <c r="G1781" s="52">
        <f>SUM(G1778:G1780)</f>
        <v>24.119999999999997</v>
      </c>
      <c r="H1781" s="60" t="e">
        <f>VLOOKUP(A1781,'[1]SINAPI ES'!$A$7:$D$12674,4,0)</f>
        <v>#N/A</v>
      </c>
    </row>
    <row r="1782" spans="1:8" ht="15" customHeight="1">
      <c r="A1782" s="51"/>
      <c r="B1782" s="51"/>
      <c r="C1782" s="51"/>
      <c r="D1782" s="51"/>
      <c r="E1782" s="104" t="s">
        <v>1861</v>
      </c>
      <c r="F1782" s="104"/>
      <c r="G1782" s="62">
        <f>G1781+G1776</f>
        <v>109.65</v>
      </c>
      <c r="H1782" s="60" t="e">
        <f>VLOOKUP(A1782,'[1]SINAPI ES'!$A$7:$D$12674,4,0)</f>
        <v>#N/A</v>
      </c>
    </row>
    <row r="1783" spans="1:8" ht="9.9499999999999993" customHeight="1">
      <c r="A1783" s="51"/>
      <c r="B1783" s="51"/>
      <c r="C1783" s="105"/>
      <c r="D1783" s="105"/>
      <c r="E1783" s="51"/>
      <c r="F1783" s="51"/>
      <c r="G1783" s="51"/>
      <c r="H1783" s="60" t="e">
        <f>VLOOKUP(A1783,'[1]SINAPI ES'!$A$7:$D$12674,4,0)</f>
        <v>#N/A</v>
      </c>
    </row>
    <row r="1784" spans="1:8" ht="20.100000000000001" customHeight="1">
      <c r="A1784" s="116" t="s">
        <v>2209</v>
      </c>
      <c r="B1784" s="116"/>
      <c r="C1784" s="116"/>
      <c r="D1784" s="116"/>
      <c r="E1784" s="116"/>
      <c r="F1784" s="116"/>
      <c r="G1784" s="116"/>
      <c r="H1784" s="60" t="e">
        <f>VLOOKUP(A1784,'[1]SINAPI ES'!$A$7:$D$12674,4,0)</f>
        <v>#N/A</v>
      </c>
    </row>
    <row r="1785" spans="1:8" ht="15" customHeight="1">
      <c r="A1785" s="102" t="s">
        <v>1838</v>
      </c>
      <c r="B1785" s="102"/>
      <c r="C1785" s="46" t="s">
        <v>1839</v>
      </c>
      <c r="D1785" s="46" t="s">
        <v>1840</v>
      </c>
      <c r="E1785" s="46" t="s">
        <v>1841</v>
      </c>
      <c r="F1785" s="46" t="s">
        <v>1842</v>
      </c>
      <c r="G1785" s="46" t="s">
        <v>1843</v>
      </c>
      <c r="H1785" s="60" t="e">
        <f>VLOOKUP(A1785,'[1]SINAPI ES'!$A$7:$D$12674,4,0)</f>
        <v>#N/A</v>
      </c>
    </row>
    <row r="1786" spans="1:8" ht="21" customHeight="1">
      <c r="A1786" s="47">
        <v>11002</v>
      </c>
      <c r="B1786" s="48" t="s">
        <v>2191</v>
      </c>
      <c r="C1786" s="47" t="s">
        <v>12</v>
      </c>
      <c r="D1786" s="47" t="s">
        <v>80</v>
      </c>
      <c r="E1786" s="49">
        <v>8.8999999999999996E-2</v>
      </c>
      <c r="F1786" s="50">
        <f t="shared" ref="F1786:F1787" si="465">H1786</f>
        <v>25.88</v>
      </c>
      <c r="G1786" s="50">
        <f>ROUND(F1786*E1786,2)</f>
        <v>2.2999999999999998</v>
      </c>
      <c r="H1786" s="60">
        <f>VLOOKUP(A1786,'[1]SINAPI ES'!$A$7:$D$12674,4,0)</f>
        <v>25.88</v>
      </c>
    </row>
    <row r="1787" spans="1:8" ht="21" customHeight="1">
      <c r="A1787" s="47">
        <v>12410</v>
      </c>
      <c r="B1787" s="48" t="s">
        <v>1188</v>
      </c>
      <c r="C1787" s="47" t="s">
        <v>12</v>
      </c>
      <c r="D1787" s="47" t="s">
        <v>24</v>
      </c>
      <c r="E1787" s="49">
        <v>1</v>
      </c>
      <c r="F1787" s="50">
        <f t="shared" si="465"/>
        <v>15.05</v>
      </c>
      <c r="G1787" s="50">
        <f>ROUND(F1787*E1787,2)</f>
        <v>15.05</v>
      </c>
      <c r="H1787" s="60">
        <f>VLOOKUP(A1787,'[1]SINAPI ES'!$A$7:$D$12674,4,0)</f>
        <v>15.05</v>
      </c>
    </row>
    <row r="1788" spans="1:8" ht="15" customHeight="1">
      <c r="A1788" s="51"/>
      <c r="B1788" s="51"/>
      <c r="C1788" s="51"/>
      <c r="D1788" s="51"/>
      <c r="E1788" s="103" t="s">
        <v>1851</v>
      </c>
      <c r="F1788" s="103"/>
      <c r="G1788" s="52">
        <f>SUM(G1786:G1787)</f>
        <v>17.350000000000001</v>
      </c>
      <c r="H1788" s="60" t="e">
        <f>VLOOKUP(A1788,'[1]SINAPI ES'!$A$7:$D$12674,4,0)</f>
        <v>#N/A</v>
      </c>
    </row>
    <row r="1789" spans="1:8" ht="15" customHeight="1">
      <c r="A1789" s="102" t="s">
        <v>1852</v>
      </c>
      <c r="B1789" s="102"/>
      <c r="C1789" s="46" t="s">
        <v>1839</v>
      </c>
      <c r="D1789" s="46" t="s">
        <v>1840</v>
      </c>
      <c r="E1789" s="46" t="s">
        <v>1841</v>
      </c>
      <c r="F1789" s="46" t="s">
        <v>1842</v>
      </c>
      <c r="G1789" s="46" t="s">
        <v>1843</v>
      </c>
      <c r="H1789" s="60" t="e">
        <f>VLOOKUP(A1789,'[1]SINAPI ES'!$A$7:$D$12674,4,0)</f>
        <v>#N/A</v>
      </c>
    </row>
    <row r="1790" spans="1:8" ht="21" customHeight="1">
      <c r="A1790" s="47">
        <v>88248</v>
      </c>
      <c r="B1790" s="48" t="s">
        <v>2071</v>
      </c>
      <c r="C1790" s="47" t="s">
        <v>12</v>
      </c>
      <c r="D1790" s="47" t="s">
        <v>1854</v>
      </c>
      <c r="E1790" s="49">
        <v>0.15</v>
      </c>
      <c r="F1790" s="50">
        <f t="shared" ref="F1790:F1792" si="466">H1790</f>
        <v>22.9</v>
      </c>
      <c r="G1790" s="50">
        <f>ROUND(F1790*E1790,2)</f>
        <v>3.44</v>
      </c>
      <c r="H1790" s="60">
        <f>VLOOKUP(A1790,'[1]SINAPI ES'!$A$7:$D$12674,4,0)</f>
        <v>22.9</v>
      </c>
    </row>
    <row r="1791" spans="1:8" ht="21" customHeight="1">
      <c r="A1791" s="47">
        <v>88267</v>
      </c>
      <c r="B1791" s="48" t="s">
        <v>2072</v>
      </c>
      <c r="C1791" s="47" t="s">
        <v>12</v>
      </c>
      <c r="D1791" s="47" t="s">
        <v>1854</v>
      </c>
      <c r="E1791" s="49">
        <v>0.15</v>
      </c>
      <c r="F1791" s="50">
        <f t="shared" si="466"/>
        <v>26.54</v>
      </c>
      <c r="G1791" s="50">
        <f>ROUND(F1791*E1791,2)</f>
        <v>3.98</v>
      </c>
      <c r="H1791" s="60">
        <f>VLOOKUP(A1791,'[1]SINAPI ES'!$A$7:$D$12674,4,0)</f>
        <v>26.54</v>
      </c>
    </row>
    <row r="1792" spans="1:8" ht="15" customHeight="1">
      <c r="A1792" s="47">
        <v>88317</v>
      </c>
      <c r="B1792" s="48" t="s">
        <v>2193</v>
      </c>
      <c r="C1792" s="47" t="s">
        <v>12</v>
      </c>
      <c r="D1792" s="47" t="s">
        <v>1854</v>
      </c>
      <c r="E1792" s="49">
        <v>0.15</v>
      </c>
      <c r="F1792" s="50">
        <f t="shared" si="466"/>
        <v>30.95</v>
      </c>
      <c r="G1792" s="50">
        <f>ROUND(F1792*E1792,2)</f>
        <v>4.6399999999999997</v>
      </c>
      <c r="H1792" s="60">
        <f>VLOOKUP(A1792,'[1]SINAPI ES'!$A$7:$D$12674,4,0)</f>
        <v>30.95</v>
      </c>
    </row>
    <row r="1793" spans="1:8" ht="18" customHeight="1">
      <c r="A1793" s="51"/>
      <c r="B1793" s="51"/>
      <c r="C1793" s="51"/>
      <c r="D1793" s="51"/>
      <c r="E1793" s="103" t="s">
        <v>1858</v>
      </c>
      <c r="F1793" s="103"/>
      <c r="G1793" s="52">
        <f>SUM(G1790:G1792)</f>
        <v>12.059999999999999</v>
      </c>
      <c r="H1793" s="60" t="e">
        <f>VLOOKUP(A1793,'[1]SINAPI ES'!$A$7:$D$12674,4,0)</f>
        <v>#N/A</v>
      </c>
    </row>
    <row r="1794" spans="1:8" ht="15" customHeight="1">
      <c r="A1794" s="51"/>
      <c r="B1794" s="51"/>
      <c r="C1794" s="51"/>
      <c r="D1794" s="51"/>
      <c r="E1794" s="104" t="s">
        <v>1861</v>
      </c>
      <c r="F1794" s="104"/>
      <c r="G1794" s="62">
        <f>G1793+G1788</f>
        <v>29.41</v>
      </c>
      <c r="H1794" s="60" t="e">
        <f>VLOOKUP(A1794,'[1]SINAPI ES'!$A$7:$D$12674,4,0)</f>
        <v>#N/A</v>
      </c>
    </row>
    <row r="1795" spans="1:8" ht="9.9499999999999993" customHeight="1">
      <c r="A1795" s="51"/>
      <c r="B1795" s="51"/>
      <c r="C1795" s="105"/>
      <c r="D1795" s="105"/>
      <c r="E1795" s="51"/>
      <c r="F1795" s="51"/>
      <c r="G1795" s="51"/>
      <c r="H1795" s="60" t="e">
        <f>VLOOKUP(A1795,'[1]SINAPI ES'!$A$7:$D$12674,4,0)</f>
        <v>#N/A</v>
      </c>
    </row>
    <row r="1796" spans="1:8" ht="20.100000000000001" customHeight="1">
      <c r="A1796" s="116" t="s">
        <v>2210</v>
      </c>
      <c r="B1796" s="116"/>
      <c r="C1796" s="116"/>
      <c r="D1796" s="116"/>
      <c r="E1796" s="116"/>
      <c r="F1796" s="116"/>
      <c r="G1796" s="116"/>
      <c r="H1796" s="60" t="e">
        <f>VLOOKUP(A1796,'[1]SINAPI ES'!$A$7:$D$12674,4,0)</f>
        <v>#N/A</v>
      </c>
    </row>
    <row r="1797" spans="1:8" ht="15" customHeight="1">
      <c r="A1797" s="102" t="s">
        <v>1838</v>
      </c>
      <c r="B1797" s="102"/>
      <c r="C1797" s="46" t="s">
        <v>1839</v>
      </c>
      <c r="D1797" s="46" t="s">
        <v>1840</v>
      </c>
      <c r="E1797" s="46" t="s">
        <v>1841</v>
      </c>
      <c r="F1797" s="46" t="s">
        <v>1842</v>
      </c>
      <c r="G1797" s="46" t="s">
        <v>1843</v>
      </c>
      <c r="H1797" s="60" t="e">
        <f>VLOOKUP(A1797,'[1]SINAPI ES'!$A$7:$D$12674,4,0)</f>
        <v>#N/A</v>
      </c>
    </row>
    <row r="1798" spans="1:8" ht="21" customHeight="1">
      <c r="A1798" s="47">
        <v>779</v>
      </c>
      <c r="B1798" s="48" t="s">
        <v>1194</v>
      </c>
      <c r="C1798" s="47" t="s">
        <v>12</v>
      </c>
      <c r="D1798" s="47" t="s">
        <v>24</v>
      </c>
      <c r="E1798" s="49">
        <v>1</v>
      </c>
      <c r="F1798" s="50">
        <f t="shared" ref="F1798:F1799" si="467">H1798</f>
        <v>7.71</v>
      </c>
      <c r="G1798" s="50">
        <f>ROUND(F1798*E1798,2)</f>
        <v>7.71</v>
      </c>
      <c r="H1798" s="60">
        <f>VLOOKUP(A1798,'[1]SINAPI ES'!$A$7:$D$12674,4,0)</f>
        <v>7.71</v>
      </c>
    </row>
    <row r="1799" spans="1:8" ht="21" customHeight="1">
      <c r="A1799" s="47">
        <v>11002</v>
      </c>
      <c r="B1799" s="48" t="s">
        <v>2191</v>
      </c>
      <c r="C1799" s="47" t="s">
        <v>12</v>
      </c>
      <c r="D1799" s="47" t="s">
        <v>80</v>
      </c>
      <c r="E1799" s="49">
        <v>8.8999999999999996E-2</v>
      </c>
      <c r="F1799" s="50">
        <f t="shared" si="467"/>
        <v>25.88</v>
      </c>
      <c r="G1799" s="50">
        <f>ROUND(F1799*E1799,2)</f>
        <v>2.2999999999999998</v>
      </c>
      <c r="H1799" s="60">
        <f>VLOOKUP(A1799,'[1]SINAPI ES'!$A$7:$D$12674,4,0)</f>
        <v>25.88</v>
      </c>
    </row>
    <row r="1800" spans="1:8" ht="15" customHeight="1">
      <c r="A1800" s="51"/>
      <c r="B1800" s="51"/>
      <c r="C1800" s="51"/>
      <c r="D1800" s="51"/>
      <c r="E1800" s="103" t="s">
        <v>1851</v>
      </c>
      <c r="F1800" s="103"/>
      <c r="G1800" s="52">
        <f>SUM(G1798:G1799)</f>
        <v>10.01</v>
      </c>
      <c r="H1800" s="60" t="e">
        <f>VLOOKUP(A1800,'[1]SINAPI ES'!$A$7:$D$12674,4,0)</f>
        <v>#N/A</v>
      </c>
    </row>
    <row r="1801" spans="1:8" ht="15" customHeight="1">
      <c r="A1801" s="102" t="s">
        <v>1852</v>
      </c>
      <c r="B1801" s="102"/>
      <c r="C1801" s="46" t="s">
        <v>1839</v>
      </c>
      <c r="D1801" s="46" t="s">
        <v>1840</v>
      </c>
      <c r="E1801" s="46" t="s">
        <v>1841</v>
      </c>
      <c r="F1801" s="46" t="s">
        <v>1842</v>
      </c>
      <c r="G1801" s="46" t="s">
        <v>1843</v>
      </c>
      <c r="H1801" s="60" t="e">
        <f>VLOOKUP(A1801,'[1]SINAPI ES'!$A$7:$D$12674,4,0)</f>
        <v>#N/A</v>
      </c>
    </row>
    <row r="1802" spans="1:8" ht="21" customHeight="1">
      <c r="A1802" s="47">
        <v>88248</v>
      </c>
      <c r="B1802" s="48" t="s">
        <v>2071</v>
      </c>
      <c r="C1802" s="47" t="s">
        <v>12</v>
      </c>
      <c r="D1802" s="47" t="s">
        <v>1854</v>
      </c>
      <c r="E1802" s="49">
        <v>0.15</v>
      </c>
      <c r="F1802" s="50">
        <f t="shared" ref="F1802:F1804" si="468">H1802</f>
        <v>22.9</v>
      </c>
      <c r="G1802" s="50">
        <f>ROUND(F1802*E1802,2)</f>
        <v>3.44</v>
      </c>
      <c r="H1802" s="60">
        <f>VLOOKUP(A1802,'[1]SINAPI ES'!$A$7:$D$12674,4,0)</f>
        <v>22.9</v>
      </c>
    </row>
    <row r="1803" spans="1:8" ht="21" customHeight="1">
      <c r="A1803" s="47">
        <v>88267</v>
      </c>
      <c r="B1803" s="48" t="s">
        <v>2072</v>
      </c>
      <c r="C1803" s="47" t="s">
        <v>12</v>
      </c>
      <c r="D1803" s="47" t="s">
        <v>1854</v>
      </c>
      <c r="E1803" s="49">
        <v>0.15</v>
      </c>
      <c r="F1803" s="50">
        <f t="shared" si="468"/>
        <v>26.54</v>
      </c>
      <c r="G1803" s="50">
        <f>ROUND(F1803*E1803,2)</f>
        <v>3.98</v>
      </c>
      <c r="H1803" s="60">
        <f>VLOOKUP(A1803,'[1]SINAPI ES'!$A$7:$D$12674,4,0)</f>
        <v>26.54</v>
      </c>
    </row>
    <row r="1804" spans="1:8" ht="15" customHeight="1">
      <c r="A1804" s="47">
        <v>88317</v>
      </c>
      <c r="B1804" s="48" t="s">
        <v>2193</v>
      </c>
      <c r="C1804" s="47" t="s">
        <v>12</v>
      </c>
      <c r="D1804" s="47" t="s">
        <v>1854</v>
      </c>
      <c r="E1804" s="49">
        <v>0.15</v>
      </c>
      <c r="F1804" s="50">
        <f t="shared" si="468"/>
        <v>30.95</v>
      </c>
      <c r="G1804" s="50">
        <f>ROUND(F1804*E1804,2)</f>
        <v>4.6399999999999997</v>
      </c>
      <c r="H1804" s="60">
        <f>VLOOKUP(A1804,'[1]SINAPI ES'!$A$7:$D$12674,4,0)</f>
        <v>30.95</v>
      </c>
    </row>
    <row r="1805" spans="1:8" ht="18" customHeight="1">
      <c r="A1805" s="51"/>
      <c r="B1805" s="51"/>
      <c r="C1805" s="51"/>
      <c r="D1805" s="51"/>
      <c r="E1805" s="103" t="s">
        <v>1858</v>
      </c>
      <c r="F1805" s="103"/>
      <c r="G1805" s="52">
        <f>SUM(G1802:G1804)</f>
        <v>12.059999999999999</v>
      </c>
      <c r="H1805" s="60" t="e">
        <f>VLOOKUP(A1805,'[1]SINAPI ES'!$A$7:$D$12674,4,0)</f>
        <v>#N/A</v>
      </c>
    </row>
    <row r="1806" spans="1:8" ht="15" customHeight="1">
      <c r="A1806" s="51"/>
      <c r="B1806" s="51"/>
      <c r="C1806" s="51"/>
      <c r="D1806" s="51"/>
      <c r="E1806" s="104" t="s">
        <v>1861</v>
      </c>
      <c r="F1806" s="104"/>
      <c r="G1806" s="62">
        <f>G1805+G1800</f>
        <v>22.07</v>
      </c>
      <c r="H1806" s="60" t="e">
        <f>VLOOKUP(A1806,'[1]SINAPI ES'!$A$7:$D$12674,4,0)</f>
        <v>#N/A</v>
      </c>
    </row>
    <row r="1807" spans="1:8" ht="9.9499999999999993" customHeight="1">
      <c r="A1807" s="51"/>
      <c r="B1807" s="51"/>
      <c r="C1807" s="105"/>
      <c r="D1807" s="105"/>
      <c r="E1807" s="51"/>
      <c r="F1807" s="51"/>
      <c r="G1807" s="51"/>
      <c r="H1807" s="60" t="e">
        <f>VLOOKUP(A1807,'[1]SINAPI ES'!$A$7:$D$12674,4,0)</f>
        <v>#N/A</v>
      </c>
    </row>
    <row r="1808" spans="1:8" ht="20.100000000000001" customHeight="1">
      <c r="A1808" s="116" t="s">
        <v>2211</v>
      </c>
      <c r="B1808" s="116"/>
      <c r="C1808" s="116"/>
      <c r="D1808" s="116"/>
      <c r="E1808" s="116"/>
      <c r="F1808" s="116"/>
      <c r="G1808" s="116"/>
      <c r="H1808" s="60" t="e">
        <f>VLOOKUP(A1808,'[1]SINAPI ES'!$A$7:$D$12674,4,0)</f>
        <v>#N/A</v>
      </c>
    </row>
    <row r="1809" spans="1:8" ht="15" customHeight="1">
      <c r="A1809" s="102" t="s">
        <v>1838</v>
      </c>
      <c r="B1809" s="102"/>
      <c r="C1809" s="46" t="s">
        <v>1839</v>
      </c>
      <c r="D1809" s="46" t="s">
        <v>1840</v>
      </c>
      <c r="E1809" s="46" t="s">
        <v>1841</v>
      </c>
      <c r="F1809" s="46" t="s">
        <v>1842</v>
      </c>
      <c r="G1809" s="46" t="s">
        <v>1843</v>
      </c>
      <c r="H1809" s="60" t="e">
        <f>VLOOKUP(A1809,'[1]SINAPI ES'!$A$7:$D$12674,4,0)</f>
        <v>#N/A</v>
      </c>
    </row>
    <row r="1810" spans="1:8" ht="15" customHeight="1">
      <c r="A1810" s="47">
        <v>4791</v>
      </c>
      <c r="B1810" s="48" t="s">
        <v>2025</v>
      </c>
      <c r="C1810" s="47" t="s">
        <v>12</v>
      </c>
      <c r="D1810" s="47" t="s">
        <v>80</v>
      </c>
      <c r="E1810" s="49">
        <v>0.02</v>
      </c>
      <c r="F1810" s="50">
        <f t="shared" ref="F1810:F1811" si="469">H1810</f>
        <v>55.57</v>
      </c>
      <c r="G1810" s="50">
        <f>ROUND(F1810*E1810,2)</f>
        <v>1.1100000000000001</v>
      </c>
      <c r="H1810" s="60">
        <f>VLOOKUP(A1810,'[1]SINAPI ES'!$A$7:$D$12674,4,0)</f>
        <v>55.57</v>
      </c>
    </row>
    <row r="1811" spans="1:8" ht="38.1" customHeight="1">
      <c r="A1811" s="47">
        <v>37558</v>
      </c>
      <c r="B1811" s="48" t="s">
        <v>2212</v>
      </c>
      <c r="C1811" s="47" t="s">
        <v>12</v>
      </c>
      <c r="D1811" s="47" t="s">
        <v>24</v>
      </c>
      <c r="E1811" s="49">
        <v>1</v>
      </c>
      <c r="F1811" s="50">
        <f t="shared" si="469"/>
        <v>33.56</v>
      </c>
      <c r="G1811" s="50">
        <f>ROUND(F1811*E1811,2)</f>
        <v>33.56</v>
      </c>
      <c r="H1811" s="60">
        <f>VLOOKUP(A1811,'[1]SINAPI ES'!$A$7:$D$12674,4,0)</f>
        <v>33.56</v>
      </c>
    </row>
    <row r="1812" spans="1:8" ht="15" customHeight="1">
      <c r="A1812" s="51"/>
      <c r="B1812" s="51"/>
      <c r="C1812" s="51"/>
      <c r="D1812" s="51"/>
      <c r="E1812" s="103" t="s">
        <v>1851</v>
      </c>
      <c r="F1812" s="103"/>
      <c r="G1812" s="52">
        <f>SUM(G1810:G1811)</f>
        <v>34.67</v>
      </c>
      <c r="H1812" s="60" t="e">
        <f>VLOOKUP(A1812,'[1]SINAPI ES'!$A$7:$D$12674,4,0)</f>
        <v>#N/A</v>
      </c>
    </row>
    <row r="1813" spans="1:8" ht="15" customHeight="1">
      <c r="A1813" s="102" t="s">
        <v>1852</v>
      </c>
      <c r="B1813" s="102"/>
      <c r="C1813" s="46" t="s">
        <v>1839</v>
      </c>
      <c r="D1813" s="46" t="s">
        <v>1840</v>
      </c>
      <c r="E1813" s="46" t="s">
        <v>1841</v>
      </c>
      <c r="F1813" s="46" t="s">
        <v>1842</v>
      </c>
      <c r="G1813" s="46" t="s">
        <v>1843</v>
      </c>
      <c r="H1813" s="60" t="e">
        <f>VLOOKUP(A1813,'[1]SINAPI ES'!$A$7:$D$12674,4,0)</f>
        <v>#N/A</v>
      </c>
    </row>
    <row r="1814" spans="1:8" ht="21" customHeight="1">
      <c r="A1814" s="47">
        <v>88239</v>
      </c>
      <c r="B1814" s="48" t="s">
        <v>2213</v>
      </c>
      <c r="C1814" s="47" t="s">
        <v>12</v>
      </c>
      <c r="D1814" s="47" t="s">
        <v>1854</v>
      </c>
      <c r="E1814" s="49">
        <v>0.3</v>
      </c>
      <c r="F1814" s="50">
        <f t="shared" ref="F1814" si="470">H1814</f>
        <v>23.4</v>
      </c>
      <c r="G1814" s="50">
        <f>ROUND(F1814*E1814,2)</f>
        <v>7.02</v>
      </c>
      <c r="H1814" s="60">
        <f>VLOOKUP(A1814,'[1]SINAPI ES'!$A$7:$D$12674,4,0)</f>
        <v>23.4</v>
      </c>
    </row>
    <row r="1815" spans="1:8" ht="18" customHeight="1">
      <c r="A1815" s="51"/>
      <c r="B1815" s="51"/>
      <c r="C1815" s="51"/>
      <c r="D1815" s="51"/>
      <c r="E1815" s="103" t="s">
        <v>1858</v>
      </c>
      <c r="F1815" s="103"/>
      <c r="G1815" s="52">
        <f>SUM(G1813:G1814)</f>
        <v>7.02</v>
      </c>
      <c r="H1815" s="60" t="e">
        <f>VLOOKUP(A1815,'[1]SINAPI ES'!$A$7:$D$12674,4,0)</f>
        <v>#N/A</v>
      </c>
    </row>
    <row r="1816" spans="1:8" ht="15" customHeight="1">
      <c r="A1816" s="51"/>
      <c r="B1816" s="51"/>
      <c r="C1816" s="51"/>
      <c r="D1816" s="51"/>
      <c r="E1816" s="104" t="s">
        <v>1861</v>
      </c>
      <c r="F1816" s="104"/>
      <c r="G1816" s="53">
        <f>G1815+G1812</f>
        <v>41.69</v>
      </c>
      <c r="H1816" s="60" t="e">
        <f>VLOOKUP(A1816,'[1]SINAPI ES'!$A$7:$D$12674,4,0)</f>
        <v>#N/A</v>
      </c>
    </row>
    <row r="1817" spans="1:8" ht="9.9499999999999993" customHeight="1">
      <c r="A1817" s="51"/>
      <c r="B1817" s="51"/>
      <c r="C1817" s="105"/>
      <c r="D1817" s="105"/>
      <c r="E1817" s="51"/>
      <c r="F1817" s="51"/>
      <c r="G1817" s="51"/>
      <c r="H1817" s="60" t="e">
        <f>VLOOKUP(A1817,'[1]SINAPI ES'!$A$7:$D$12674,4,0)</f>
        <v>#N/A</v>
      </c>
    </row>
    <row r="1818" spans="1:8" ht="20.100000000000001" customHeight="1">
      <c r="A1818" s="116" t="s">
        <v>2214</v>
      </c>
      <c r="B1818" s="116"/>
      <c r="C1818" s="116"/>
      <c r="D1818" s="116"/>
      <c r="E1818" s="116"/>
      <c r="F1818" s="116"/>
      <c r="G1818" s="116"/>
      <c r="H1818" s="60" t="e">
        <f>VLOOKUP(A1818,'[1]SINAPI ES'!$A$7:$D$12674,4,0)</f>
        <v>#N/A</v>
      </c>
    </row>
    <row r="1819" spans="1:8" ht="15" customHeight="1">
      <c r="A1819" s="102" t="s">
        <v>1838</v>
      </c>
      <c r="B1819" s="102"/>
      <c r="C1819" s="46" t="s">
        <v>1839</v>
      </c>
      <c r="D1819" s="46" t="s">
        <v>1840</v>
      </c>
      <c r="E1819" s="46" t="s">
        <v>1841</v>
      </c>
      <c r="F1819" s="46" t="s">
        <v>1842</v>
      </c>
      <c r="G1819" s="46" t="s">
        <v>1843</v>
      </c>
      <c r="H1819" s="60" t="e">
        <f>VLOOKUP(A1819,'[1]SINAPI ES'!$A$7:$D$12674,4,0)</f>
        <v>#N/A</v>
      </c>
    </row>
    <row r="1820" spans="1:8" ht="21" customHeight="1">
      <c r="A1820" s="47">
        <v>1587</v>
      </c>
      <c r="B1820" s="48" t="s">
        <v>2215</v>
      </c>
      <c r="C1820" s="47" t="s">
        <v>12</v>
      </c>
      <c r="D1820" s="47" t="s">
        <v>24</v>
      </c>
      <c r="E1820" s="49">
        <v>1</v>
      </c>
      <c r="F1820" s="50">
        <f t="shared" ref="F1820" si="471">H1820</f>
        <v>7.51</v>
      </c>
      <c r="G1820" s="50">
        <f>ROUND(F1820*E1820,2)</f>
        <v>7.51</v>
      </c>
      <c r="H1820" s="60">
        <f>VLOOKUP(A1820,'[1]SINAPI ES'!$A$7:$D$12674,4,0)</f>
        <v>7.51</v>
      </c>
    </row>
    <row r="1821" spans="1:8" ht="15" customHeight="1">
      <c r="A1821" s="51"/>
      <c r="B1821" s="51"/>
      <c r="C1821" s="51"/>
      <c r="D1821" s="51"/>
      <c r="E1821" s="103" t="s">
        <v>1851</v>
      </c>
      <c r="F1821" s="103"/>
      <c r="G1821" s="52">
        <f>SUM(G1819:G1820)</f>
        <v>7.51</v>
      </c>
      <c r="H1821" s="60" t="e">
        <f>VLOOKUP(A1821,'[1]SINAPI ES'!$A$7:$D$12674,4,0)</f>
        <v>#N/A</v>
      </c>
    </row>
    <row r="1822" spans="1:8" ht="15" customHeight="1">
      <c r="A1822" s="102" t="s">
        <v>1852</v>
      </c>
      <c r="B1822" s="102"/>
      <c r="C1822" s="46" t="s">
        <v>1839</v>
      </c>
      <c r="D1822" s="46" t="s">
        <v>1840</v>
      </c>
      <c r="E1822" s="46" t="s">
        <v>1841</v>
      </c>
      <c r="F1822" s="46" t="s">
        <v>1842</v>
      </c>
      <c r="G1822" s="46" t="s">
        <v>1843</v>
      </c>
      <c r="H1822" s="60" t="e">
        <f>VLOOKUP(A1822,'[1]SINAPI ES'!$A$7:$D$12674,4,0)</f>
        <v>#N/A</v>
      </c>
    </row>
    <row r="1823" spans="1:8" s="59" customFormat="1" ht="15" customHeight="1">
      <c r="A1823" s="56">
        <v>88247</v>
      </c>
      <c r="B1823" s="55" t="s">
        <v>2174</v>
      </c>
      <c r="C1823" s="56" t="s">
        <v>12</v>
      </c>
      <c r="D1823" s="56" t="s">
        <v>1854</v>
      </c>
      <c r="E1823" s="57">
        <v>0.2</v>
      </c>
      <c r="F1823" s="50">
        <f t="shared" ref="F1823:F1824" si="472">H1823</f>
        <v>23.91</v>
      </c>
      <c r="G1823" s="58">
        <f t="shared" ref="G1823" si="473">ROUND(F1823*E1823,2)</f>
        <v>4.78</v>
      </c>
      <c r="H1823" s="60">
        <f>VLOOKUP(A1823,'[1]SINAPI ES'!$A$7:$D$12674,4,0)</f>
        <v>23.91</v>
      </c>
    </row>
    <row r="1824" spans="1:8" ht="15" customHeight="1">
      <c r="A1824" s="47">
        <v>88264</v>
      </c>
      <c r="B1824" s="48" t="s">
        <v>2143</v>
      </c>
      <c r="C1824" s="47" t="s">
        <v>12</v>
      </c>
      <c r="D1824" s="47" t="s">
        <v>1854</v>
      </c>
      <c r="E1824" s="49">
        <v>0.2</v>
      </c>
      <c r="F1824" s="50">
        <f t="shared" si="472"/>
        <v>33.74</v>
      </c>
      <c r="G1824" s="50">
        <f>ROUND(F1824*E1824,2)</f>
        <v>6.75</v>
      </c>
      <c r="H1824" s="60">
        <f>VLOOKUP(A1824,'[1]SINAPI ES'!$A$7:$D$12674,4,0)</f>
        <v>33.74</v>
      </c>
    </row>
    <row r="1825" spans="1:8" ht="18" customHeight="1">
      <c r="A1825" s="51"/>
      <c r="B1825" s="51"/>
      <c r="C1825" s="51"/>
      <c r="D1825" s="51"/>
      <c r="E1825" s="103" t="s">
        <v>1858</v>
      </c>
      <c r="F1825" s="103"/>
      <c r="G1825" s="52">
        <f>SUM(G1823:G1824)</f>
        <v>11.530000000000001</v>
      </c>
      <c r="H1825" s="60" t="e">
        <f>VLOOKUP(A1825,'[1]SINAPI ES'!$A$7:$D$12674,4,0)</f>
        <v>#N/A</v>
      </c>
    </row>
    <row r="1826" spans="1:8" ht="15" customHeight="1">
      <c r="A1826" s="51"/>
      <c r="B1826" s="51"/>
      <c r="C1826" s="51"/>
      <c r="D1826" s="51"/>
      <c r="E1826" s="104" t="s">
        <v>1861</v>
      </c>
      <c r="F1826" s="104"/>
      <c r="G1826" s="53">
        <f>G1825+G1821</f>
        <v>19.04</v>
      </c>
      <c r="H1826" s="60" t="e">
        <f>VLOOKUP(A1826,'[1]SINAPI ES'!$A$7:$D$12674,4,0)</f>
        <v>#N/A</v>
      </c>
    </row>
    <row r="1827" spans="1:8" ht="9.9499999999999993" customHeight="1">
      <c r="A1827" s="51"/>
      <c r="B1827" s="51"/>
      <c r="C1827" s="105"/>
      <c r="D1827" s="105"/>
      <c r="E1827" s="51"/>
      <c r="F1827" s="51"/>
      <c r="G1827" s="51"/>
      <c r="H1827" s="60" t="e">
        <f>VLOOKUP(A1827,'[1]SINAPI ES'!$A$7:$D$12674,4,0)</f>
        <v>#N/A</v>
      </c>
    </row>
    <row r="1828" spans="1:8" s="63" customFormat="1" ht="20.100000000000001" customHeight="1">
      <c r="A1828" s="117" t="s">
        <v>2216</v>
      </c>
      <c r="B1828" s="117"/>
      <c r="C1828" s="117"/>
      <c r="D1828" s="117"/>
      <c r="E1828" s="117"/>
      <c r="F1828" s="117"/>
      <c r="G1828" s="117"/>
      <c r="H1828" s="60" t="e">
        <f>VLOOKUP(A1828,'[1]SINAPI ES'!$A$7:$D$12674,4,0)</f>
        <v>#N/A</v>
      </c>
    </row>
    <row r="1829" spans="1:8" ht="15" customHeight="1">
      <c r="A1829" s="102" t="s">
        <v>1838</v>
      </c>
      <c r="B1829" s="102"/>
      <c r="C1829" s="46" t="s">
        <v>1839</v>
      </c>
      <c r="D1829" s="46" t="s">
        <v>1840</v>
      </c>
      <c r="E1829" s="46" t="s">
        <v>1841</v>
      </c>
      <c r="F1829" s="46" t="s">
        <v>1842</v>
      </c>
      <c r="G1829" s="46" t="s">
        <v>1843</v>
      </c>
      <c r="H1829" s="60" t="e">
        <f>VLOOKUP(A1829,'[1]SINAPI ES'!$A$7:$D$12674,4,0)</f>
        <v>#N/A</v>
      </c>
    </row>
    <row r="1830" spans="1:8" ht="38.1" customHeight="1">
      <c r="A1830" s="47">
        <v>1049</v>
      </c>
      <c r="B1830" s="48" t="s">
        <v>2217</v>
      </c>
      <c r="C1830" s="47" t="s">
        <v>12</v>
      </c>
      <c r="D1830" s="47" t="s">
        <v>24</v>
      </c>
      <c r="E1830" s="49">
        <v>1</v>
      </c>
      <c r="F1830" s="50">
        <f t="shared" ref="F1830" si="474">H1830</f>
        <v>9.61</v>
      </c>
      <c r="G1830" s="50">
        <f>ROUND(F1830*E1830,2)</f>
        <v>9.61</v>
      </c>
      <c r="H1830" s="60">
        <f>VLOOKUP(A1830,'[1]SINAPI ES'!$A$7:$D$12674,4,0)</f>
        <v>9.61</v>
      </c>
    </row>
    <row r="1831" spans="1:8" ht="15" customHeight="1">
      <c r="A1831" s="51"/>
      <c r="B1831" s="51"/>
      <c r="C1831" s="51"/>
      <c r="D1831" s="51"/>
      <c r="E1831" s="103" t="s">
        <v>1851</v>
      </c>
      <c r="F1831" s="103"/>
      <c r="G1831" s="52">
        <f>SUM(G1829:G1830)</f>
        <v>9.61</v>
      </c>
      <c r="H1831" s="60" t="e">
        <f>VLOOKUP(A1831,'[1]SINAPI ES'!$A$7:$D$12674,4,0)</f>
        <v>#N/A</v>
      </c>
    </row>
    <row r="1832" spans="1:8" ht="15" customHeight="1">
      <c r="A1832" s="102" t="s">
        <v>1852</v>
      </c>
      <c r="B1832" s="102"/>
      <c r="C1832" s="46" t="s">
        <v>1839</v>
      </c>
      <c r="D1832" s="46" t="s">
        <v>1840</v>
      </c>
      <c r="E1832" s="46" t="s">
        <v>1841</v>
      </c>
      <c r="F1832" s="46" t="s">
        <v>1842</v>
      </c>
      <c r="G1832" s="46" t="s">
        <v>1843</v>
      </c>
      <c r="H1832" s="60" t="e">
        <f>VLOOKUP(A1832,'[1]SINAPI ES'!$A$7:$D$12674,4,0)</f>
        <v>#N/A</v>
      </c>
    </row>
    <row r="1833" spans="1:8" ht="15" customHeight="1">
      <c r="A1833" s="47">
        <v>88247</v>
      </c>
      <c r="B1833" s="48" t="s">
        <v>2174</v>
      </c>
      <c r="C1833" s="47" t="s">
        <v>12</v>
      </c>
      <c r="D1833" s="47" t="s">
        <v>1854</v>
      </c>
      <c r="E1833" s="49">
        <v>0.1</v>
      </c>
      <c r="F1833" s="50">
        <f t="shared" ref="F1833:F1834" si="475">H1833</f>
        <v>23.91</v>
      </c>
      <c r="G1833" s="58">
        <f t="shared" ref="G1833" si="476">ROUND(F1833*E1833,2)</f>
        <v>2.39</v>
      </c>
      <c r="H1833" s="60">
        <f>VLOOKUP(A1833,'[1]SINAPI ES'!$A$7:$D$12674,4,0)</f>
        <v>23.91</v>
      </c>
    </row>
    <row r="1834" spans="1:8" ht="15" customHeight="1">
      <c r="A1834" s="47">
        <v>88264</v>
      </c>
      <c r="B1834" s="48" t="s">
        <v>2143</v>
      </c>
      <c r="C1834" s="47" t="s">
        <v>12</v>
      </c>
      <c r="D1834" s="47" t="s">
        <v>1854</v>
      </c>
      <c r="E1834" s="49">
        <v>0.1</v>
      </c>
      <c r="F1834" s="50">
        <f t="shared" si="475"/>
        <v>33.74</v>
      </c>
      <c r="G1834" s="50">
        <f>ROUND(F1834*E1834,2)</f>
        <v>3.37</v>
      </c>
      <c r="H1834" s="60">
        <f>VLOOKUP(A1834,'[1]SINAPI ES'!$A$7:$D$12674,4,0)</f>
        <v>33.74</v>
      </c>
    </row>
    <row r="1835" spans="1:8" ht="18" customHeight="1">
      <c r="A1835" s="51"/>
      <c r="B1835" s="51"/>
      <c r="C1835" s="51"/>
      <c r="D1835" s="51"/>
      <c r="E1835" s="103" t="s">
        <v>1858</v>
      </c>
      <c r="F1835" s="103"/>
      <c r="G1835" s="52">
        <f>SUM(G1833:G1834)</f>
        <v>5.76</v>
      </c>
      <c r="H1835" s="60" t="e">
        <f>VLOOKUP(A1835,'[1]SINAPI ES'!$A$7:$D$12674,4,0)</f>
        <v>#N/A</v>
      </c>
    </row>
    <row r="1836" spans="1:8" ht="15" customHeight="1">
      <c r="A1836" s="51"/>
      <c r="B1836" s="51"/>
      <c r="C1836" s="51"/>
      <c r="D1836" s="51"/>
      <c r="E1836" s="104" t="s">
        <v>1861</v>
      </c>
      <c r="F1836" s="104"/>
      <c r="G1836" s="53">
        <f>G1835+G1831</f>
        <v>15.37</v>
      </c>
      <c r="H1836" s="60" t="e">
        <f>VLOOKUP(A1836,'[1]SINAPI ES'!$A$7:$D$12674,4,0)</f>
        <v>#N/A</v>
      </c>
    </row>
    <row r="1837" spans="1:8" ht="9.9499999999999993" customHeight="1">
      <c r="A1837" s="51"/>
      <c r="B1837" s="51"/>
      <c r="C1837" s="105"/>
      <c r="D1837" s="105"/>
      <c r="E1837" s="51"/>
      <c r="F1837" s="51"/>
      <c r="G1837" s="51"/>
      <c r="H1837" s="60" t="e">
        <f>VLOOKUP(A1837,'[1]SINAPI ES'!$A$7:$D$12674,4,0)</f>
        <v>#N/A</v>
      </c>
    </row>
    <row r="1838" spans="1:8" ht="20.100000000000001" customHeight="1">
      <c r="A1838" s="116" t="s">
        <v>2218</v>
      </c>
      <c r="B1838" s="116"/>
      <c r="C1838" s="116"/>
      <c r="D1838" s="116"/>
      <c r="E1838" s="116"/>
      <c r="F1838" s="116"/>
      <c r="G1838" s="116"/>
      <c r="H1838" s="60" t="e">
        <f>VLOOKUP(A1838,'[1]SINAPI ES'!$A$7:$D$12674,4,0)</f>
        <v>#N/A</v>
      </c>
    </row>
    <row r="1839" spans="1:8" ht="15" customHeight="1">
      <c r="A1839" s="102" t="s">
        <v>1838</v>
      </c>
      <c r="B1839" s="102"/>
      <c r="C1839" s="46" t="s">
        <v>1839</v>
      </c>
      <c r="D1839" s="46" t="s">
        <v>1840</v>
      </c>
      <c r="E1839" s="46" t="s">
        <v>1841</v>
      </c>
      <c r="F1839" s="46" t="s">
        <v>1842</v>
      </c>
      <c r="G1839" s="46" t="s">
        <v>1843</v>
      </c>
      <c r="H1839" s="60" t="e">
        <f>VLOOKUP(A1839,'[1]SINAPI ES'!$A$7:$D$12674,4,0)</f>
        <v>#N/A</v>
      </c>
    </row>
    <row r="1840" spans="1:8" ht="21" customHeight="1">
      <c r="A1840" s="47">
        <v>39212</v>
      </c>
      <c r="B1840" s="48" t="s">
        <v>1215</v>
      </c>
      <c r="C1840" s="47" t="s">
        <v>12</v>
      </c>
      <c r="D1840" s="47" t="s">
        <v>24</v>
      </c>
      <c r="E1840" s="49">
        <v>1</v>
      </c>
      <c r="F1840" s="50">
        <f t="shared" ref="F1840" si="477">H1840</f>
        <v>1.97</v>
      </c>
      <c r="G1840" s="50">
        <f>ROUND(F1840*E1840,2)</f>
        <v>1.97</v>
      </c>
      <c r="H1840" s="60">
        <f>VLOOKUP(A1840,'[1]SINAPI ES'!$A$7:$D$12674,4,0)</f>
        <v>1.97</v>
      </c>
    </row>
    <row r="1841" spans="1:8" ht="15" customHeight="1">
      <c r="A1841" s="51"/>
      <c r="B1841" s="51"/>
      <c r="C1841" s="51"/>
      <c r="D1841" s="51"/>
      <c r="E1841" s="103" t="s">
        <v>1851</v>
      </c>
      <c r="F1841" s="103"/>
      <c r="G1841" s="52">
        <f>SUM(G1839:G1840)</f>
        <v>1.97</v>
      </c>
      <c r="H1841" s="60" t="e">
        <f>VLOOKUP(A1841,'[1]SINAPI ES'!$A$7:$D$12674,4,0)</f>
        <v>#N/A</v>
      </c>
    </row>
    <row r="1842" spans="1:8" ht="15" customHeight="1">
      <c r="A1842" s="102" t="s">
        <v>1852</v>
      </c>
      <c r="B1842" s="102"/>
      <c r="C1842" s="46" t="s">
        <v>1839</v>
      </c>
      <c r="D1842" s="46" t="s">
        <v>1840</v>
      </c>
      <c r="E1842" s="46" t="s">
        <v>1841</v>
      </c>
      <c r="F1842" s="46" t="s">
        <v>1842</v>
      </c>
      <c r="G1842" s="46" t="s">
        <v>1843</v>
      </c>
      <c r="H1842" s="60" t="e">
        <f>VLOOKUP(A1842,'[1]SINAPI ES'!$A$7:$D$12674,4,0)</f>
        <v>#N/A</v>
      </c>
    </row>
    <row r="1843" spans="1:8" ht="15" customHeight="1">
      <c r="A1843" s="47">
        <v>88247</v>
      </c>
      <c r="B1843" s="48" t="s">
        <v>2174</v>
      </c>
      <c r="C1843" s="47" t="s">
        <v>12</v>
      </c>
      <c r="D1843" s="47" t="s">
        <v>1854</v>
      </c>
      <c r="E1843" s="49">
        <v>0.05</v>
      </c>
      <c r="F1843" s="50">
        <f t="shared" ref="F1843:F1844" si="478">H1843</f>
        <v>23.91</v>
      </c>
      <c r="G1843" s="58">
        <f t="shared" ref="G1843" si="479">ROUND(F1843*E1843,2)</f>
        <v>1.2</v>
      </c>
      <c r="H1843" s="60">
        <f>VLOOKUP(A1843,'[1]SINAPI ES'!$A$7:$D$12674,4,0)</f>
        <v>23.91</v>
      </c>
    </row>
    <row r="1844" spans="1:8" ht="15" customHeight="1">
      <c r="A1844" s="47">
        <v>88264</v>
      </c>
      <c r="B1844" s="48" t="s">
        <v>2143</v>
      </c>
      <c r="C1844" s="47" t="s">
        <v>12</v>
      </c>
      <c r="D1844" s="47" t="s">
        <v>1854</v>
      </c>
      <c r="E1844" s="49">
        <v>0.05</v>
      </c>
      <c r="F1844" s="50">
        <f t="shared" si="478"/>
        <v>33.74</v>
      </c>
      <c r="G1844" s="50">
        <f>ROUND(F1844*E1844,2)</f>
        <v>1.69</v>
      </c>
      <c r="H1844" s="60">
        <f>VLOOKUP(A1844,'[1]SINAPI ES'!$A$7:$D$12674,4,0)</f>
        <v>33.74</v>
      </c>
    </row>
    <row r="1845" spans="1:8" ht="18" customHeight="1">
      <c r="A1845" s="51"/>
      <c r="B1845" s="51"/>
      <c r="C1845" s="51"/>
      <c r="D1845" s="51"/>
      <c r="E1845" s="103" t="s">
        <v>1858</v>
      </c>
      <c r="F1845" s="103"/>
      <c r="G1845" s="52">
        <f>SUM(G1843:G1844)</f>
        <v>2.8899999999999997</v>
      </c>
      <c r="H1845" s="60" t="e">
        <f>VLOOKUP(A1845,'[1]SINAPI ES'!$A$7:$D$12674,4,0)</f>
        <v>#N/A</v>
      </c>
    </row>
    <row r="1846" spans="1:8" ht="15" customHeight="1">
      <c r="A1846" s="51"/>
      <c r="B1846" s="51"/>
      <c r="C1846" s="51"/>
      <c r="D1846" s="51"/>
      <c r="E1846" s="104" t="s">
        <v>1861</v>
      </c>
      <c r="F1846" s="104"/>
      <c r="G1846" s="53">
        <f>G1845+G1841</f>
        <v>4.8599999999999994</v>
      </c>
      <c r="H1846" s="60" t="e">
        <f>VLOOKUP(A1846,'[1]SINAPI ES'!$A$7:$D$12674,4,0)</f>
        <v>#N/A</v>
      </c>
    </row>
    <row r="1847" spans="1:8" ht="9.9499999999999993" customHeight="1">
      <c r="A1847" s="51"/>
      <c r="B1847" s="51"/>
      <c r="C1847" s="105"/>
      <c r="D1847" s="105"/>
      <c r="E1847" s="51"/>
      <c r="F1847" s="51"/>
      <c r="G1847" s="51"/>
      <c r="H1847" s="60" t="e">
        <f>VLOOKUP(A1847,'[1]SINAPI ES'!$A$7:$D$12674,4,0)</f>
        <v>#N/A</v>
      </c>
    </row>
    <row r="1848" spans="1:8" ht="20.100000000000001" customHeight="1">
      <c r="A1848" s="116" t="s">
        <v>2219</v>
      </c>
      <c r="B1848" s="116"/>
      <c r="C1848" s="116"/>
      <c r="D1848" s="116"/>
      <c r="E1848" s="116"/>
      <c r="F1848" s="116"/>
      <c r="G1848" s="116"/>
      <c r="H1848" s="60" t="e">
        <f>VLOOKUP(A1848,'[1]SINAPI ES'!$A$7:$D$12674,4,0)</f>
        <v>#N/A</v>
      </c>
    </row>
    <row r="1849" spans="1:8" ht="15" customHeight="1">
      <c r="A1849" s="102" t="s">
        <v>1838</v>
      </c>
      <c r="B1849" s="102"/>
      <c r="C1849" s="46" t="s">
        <v>1839</v>
      </c>
      <c r="D1849" s="46" t="s">
        <v>1840</v>
      </c>
      <c r="E1849" s="46" t="s">
        <v>1841</v>
      </c>
      <c r="F1849" s="46" t="s">
        <v>1842</v>
      </c>
      <c r="G1849" s="46" t="s">
        <v>1843</v>
      </c>
      <c r="H1849" s="60" t="e">
        <f>VLOOKUP(A1849,'[1]SINAPI ES'!$A$7:$D$12674,4,0)</f>
        <v>#N/A</v>
      </c>
    </row>
    <row r="1850" spans="1:8" ht="21" customHeight="1">
      <c r="A1850" s="47">
        <v>379</v>
      </c>
      <c r="B1850" s="48" t="s">
        <v>2220</v>
      </c>
      <c r="C1850" s="47" t="s">
        <v>12</v>
      </c>
      <c r="D1850" s="47" t="s">
        <v>24</v>
      </c>
      <c r="E1850" s="49">
        <v>1</v>
      </c>
      <c r="F1850" s="50">
        <f t="shared" ref="F1850" si="480">H1850</f>
        <v>1.43</v>
      </c>
      <c r="G1850" s="50">
        <f>ROUND(F1850*E1850,2)</f>
        <v>1.43</v>
      </c>
      <c r="H1850" s="60">
        <f>VLOOKUP(A1850,'[1]SINAPI ES'!$A$7:$D$12674,4,0)</f>
        <v>1.43</v>
      </c>
    </row>
    <row r="1851" spans="1:8" ht="15" customHeight="1">
      <c r="A1851" s="51"/>
      <c r="B1851" s="51"/>
      <c r="C1851" s="51"/>
      <c r="D1851" s="51"/>
      <c r="E1851" s="103" t="s">
        <v>1851</v>
      </c>
      <c r="F1851" s="103"/>
      <c r="G1851" s="52">
        <f>SUM(G1849:G1850)</f>
        <v>1.43</v>
      </c>
      <c r="H1851" s="60" t="e">
        <f>VLOOKUP(A1851,'[1]SINAPI ES'!$A$7:$D$12674,4,0)</f>
        <v>#N/A</v>
      </c>
    </row>
    <row r="1852" spans="1:8" ht="15" customHeight="1">
      <c r="A1852" s="102" t="s">
        <v>1852</v>
      </c>
      <c r="B1852" s="102"/>
      <c r="C1852" s="46" t="s">
        <v>1839</v>
      </c>
      <c r="D1852" s="46" t="s">
        <v>1840</v>
      </c>
      <c r="E1852" s="46" t="s">
        <v>1841</v>
      </c>
      <c r="F1852" s="46" t="s">
        <v>1842</v>
      </c>
      <c r="G1852" s="46" t="s">
        <v>1843</v>
      </c>
      <c r="H1852" s="60" t="e">
        <f>VLOOKUP(A1852,'[1]SINAPI ES'!$A$7:$D$12674,4,0)</f>
        <v>#N/A</v>
      </c>
    </row>
    <row r="1853" spans="1:8" ht="15" customHeight="1">
      <c r="A1853" s="47">
        <v>88247</v>
      </c>
      <c r="B1853" s="48" t="s">
        <v>2174</v>
      </c>
      <c r="C1853" s="47" t="s">
        <v>12</v>
      </c>
      <c r="D1853" s="47" t="s">
        <v>1854</v>
      </c>
      <c r="E1853" s="49">
        <v>0.01</v>
      </c>
      <c r="F1853" s="50">
        <f t="shared" ref="F1853:F1854" si="481">H1853</f>
        <v>23.91</v>
      </c>
      <c r="G1853" s="58">
        <f t="shared" ref="G1853" si="482">ROUND(F1853*E1853,2)</f>
        <v>0.24</v>
      </c>
      <c r="H1853" s="60">
        <f>VLOOKUP(A1853,'[1]SINAPI ES'!$A$7:$D$12674,4,0)</f>
        <v>23.91</v>
      </c>
    </row>
    <row r="1854" spans="1:8" ht="15" customHeight="1">
      <c r="A1854" s="47">
        <v>88264</v>
      </c>
      <c r="B1854" s="48" t="s">
        <v>2143</v>
      </c>
      <c r="C1854" s="47" t="s">
        <v>12</v>
      </c>
      <c r="D1854" s="47" t="s">
        <v>1854</v>
      </c>
      <c r="E1854" s="49">
        <v>0.01</v>
      </c>
      <c r="F1854" s="50">
        <f t="shared" si="481"/>
        <v>33.74</v>
      </c>
      <c r="G1854" s="50">
        <f>ROUND(F1854*E1854,2)</f>
        <v>0.34</v>
      </c>
      <c r="H1854" s="60">
        <f>VLOOKUP(A1854,'[1]SINAPI ES'!$A$7:$D$12674,4,0)</f>
        <v>33.74</v>
      </c>
    </row>
    <row r="1855" spans="1:8" ht="18" customHeight="1">
      <c r="A1855" s="51"/>
      <c r="B1855" s="51"/>
      <c r="C1855" s="51"/>
      <c r="D1855" s="51"/>
      <c r="E1855" s="103" t="s">
        <v>1858</v>
      </c>
      <c r="F1855" s="103"/>
      <c r="G1855" s="52">
        <f>SUM(G1853:G1854)</f>
        <v>0.58000000000000007</v>
      </c>
      <c r="H1855" s="60" t="e">
        <f>VLOOKUP(A1855,'[1]SINAPI ES'!$A$7:$D$12674,4,0)</f>
        <v>#N/A</v>
      </c>
    </row>
    <row r="1856" spans="1:8" ht="15" customHeight="1">
      <c r="A1856" s="51"/>
      <c r="B1856" s="51"/>
      <c r="C1856" s="51"/>
      <c r="D1856" s="51"/>
      <c r="E1856" s="104" t="s">
        <v>1861</v>
      </c>
      <c r="F1856" s="104"/>
      <c r="G1856" s="53">
        <f>G1855+G1851</f>
        <v>2.0099999999999998</v>
      </c>
      <c r="H1856" s="60" t="e">
        <f>VLOOKUP(A1856,'[1]SINAPI ES'!$A$7:$D$12674,4,0)</f>
        <v>#N/A</v>
      </c>
    </row>
    <row r="1857" spans="1:8" ht="9.9499999999999993" customHeight="1">
      <c r="A1857" s="51"/>
      <c r="B1857" s="51"/>
      <c r="C1857" s="105"/>
      <c r="D1857" s="105"/>
      <c r="E1857" s="51"/>
      <c r="F1857" s="51"/>
      <c r="G1857" s="51"/>
      <c r="H1857" s="60" t="e">
        <f>VLOOKUP(A1857,'[1]SINAPI ES'!$A$7:$D$12674,4,0)</f>
        <v>#N/A</v>
      </c>
    </row>
    <row r="1858" spans="1:8" ht="20.100000000000001" customHeight="1">
      <c r="A1858" s="129" t="s">
        <v>2219</v>
      </c>
      <c r="B1858" s="130"/>
      <c r="C1858" s="130"/>
      <c r="D1858" s="130"/>
      <c r="E1858" s="130"/>
      <c r="F1858" s="130"/>
      <c r="G1858" s="131"/>
      <c r="H1858" s="60" t="e">
        <f>VLOOKUP(A1858,'[1]SINAPI ES'!$A$7:$D$12674,4,0)</f>
        <v>#N/A</v>
      </c>
    </row>
    <row r="1859" spans="1:8" ht="15" customHeight="1">
      <c r="A1859" s="120" t="s">
        <v>1838</v>
      </c>
      <c r="B1859" s="121"/>
      <c r="C1859" s="46" t="s">
        <v>1839</v>
      </c>
      <c r="D1859" s="46" t="s">
        <v>1840</v>
      </c>
      <c r="E1859" s="46" t="s">
        <v>1841</v>
      </c>
      <c r="F1859" s="46" t="s">
        <v>1842</v>
      </c>
      <c r="G1859" s="46" t="s">
        <v>1843</v>
      </c>
      <c r="H1859" s="60" t="e">
        <f>VLOOKUP(A1859,'[1]SINAPI ES'!$A$7:$D$12674,4,0)</f>
        <v>#N/A</v>
      </c>
    </row>
    <row r="1860" spans="1:8" ht="21" customHeight="1">
      <c r="A1860" s="47">
        <v>379</v>
      </c>
      <c r="B1860" s="48" t="s">
        <v>2220</v>
      </c>
      <c r="C1860" s="47" t="s">
        <v>12</v>
      </c>
      <c r="D1860" s="47" t="s">
        <v>24</v>
      </c>
      <c r="E1860" s="49">
        <v>1</v>
      </c>
      <c r="F1860" s="50">
        <f t="shared" ref="F1860" si="483">H1860</f>
        <v>1.43</v>
      </c>
      <c r="G1860" s="50">
        <f>ROUND(F1860*E1860,2)</f>
        <v>1.43</v>
      </c>
      <c r="H1860" s="60">
        <f>VLOOKUP(A1860,'[1]SINAPI ES'!$A$7:$D$12674,4,0)</f>
        <v>1.43</v>
      </c>
    </row>
    <row r="1861" spans="1:8" ht="15" customHeight="1">
      <c r="A1861" s="51"/>
      <c r="B1861" s="51"/>
      <c r="C1861" s="51"/>
      <c r="D1861" s="51"/>
      <c r="E1861" s="118" t="s">
        <v>1851</v>
      </c>
      <c r="F1861" s="119"/>
      <c r="G1861" s="52">
        <f>SUM(G1859:G1860)</f>
        <v>1.43</v>
      </c>
      <c r="H1861" s="60" t="e">
        <f>VLOOKUP(A1861,'[1]SINAPI ES'!$A$7:$D$12674,4,0)</f>
        <v>#N/A</v>
      </c>
    </row>
    <row r="1862" spans="1:8" ht="15" customHeight="1">
      <c r="A1862" s="120" t="s">
        <v>1852</v>
      </c>
      <c r="B1862" s="121"/>
      <c r="C1862" s="46" t="s">
        <v>1839</v>
      </c>
      <c r="D1862" s="46" t="s">
        <v>1840</v>
      </c>
      <c r="E1862" s="46" t="s">
        <v>1841</v>
      </c>
      <c r="F1862" s="46" t="s">
        <v>1842</v>
      </c>
      <c r="G1862" s="46" t="s">
        <v>1843</v>
      </c>
      <c r="H1862" s="60" t="e">
        <f>VLOOKUP(A1862,'[1]SINAPI ES'!$A$7:$D$12674,4,0)</f>
        <v>#N/A</v>
      </c>
    </row>
    <row r="1863" spans="1:8" ht="15" customHeight="1">
      <c r="A1863" s="47">
        <v>88247</v>
      </c>
      <c r="B1863" s="48" t="s">
        <v>2174</v>
      </c>
      <c r="C1863" s="47" t="s">
        <v>12</v>
      </c>
      <c r="D1863" s="47" t="s">
        <v>1854</v>
      </c>
      <c r="E1863" s="49">
        <v>0.01</v>
      </c>
      <c r="F1863" s="50">
        <f t="shared" ref="F1863:F1864" si="484">H1863</f>
        <v>23.91</v>
      </c>
      <c r="G1863" s="58">
        <f t="shared" ref="G1863" si="485">ROUND(F1863*E1863,2)</f>
        <v>0.24</v>
      </c>
      <c r="H1863" s="60">
        <f>VLOOKUP(A1863,'[1]SINAPI ES'!$A$7:$D$12674,4,0)</f>
        <v>23.91</v>
      </c>
    </row>
    <row r="1864" spans="1:8" ht="15" customHeight="1">
      <c r="A1864" s="47">
        <v>88264</v>
      </c>
      <c r="B1864" s="48" t="s">
        <v>2143</v>
      </c>
      <c r="C1864" s="47" t="s">
        <v>12</v>
      </c>
      <c r="D1864" s="47" t="s">
        <v>1854</v>
      </c>
      <c r="E1864" s="49">
        <v>0.01</v>
      </c>
      <c r="F1864" s="50">
        <f t="shared" si="484"/>
        <v>33.74</v>
      </c>
      <c r="G1864" s="50">
        <f>ROUND(F1864*E1864,2)</f>
        <v>0.34</v>
      </c>
      <c r="H1864" s="60">
        <f>VLOOKUP(A1864,'[1]SINAPI ES'!$A$7:$D$12674,4,0)</f>
        <v>33.74</v>
      </c>
    </row>
    <row r="1865" spans="1:8" ht="18" customHeight="1">
      <c r="A1865" s="51"/>
      <c r="B1865" s="51"/>
      <c r="C1865" s="51"/>
      <c r="D1865" s="51"/>
      <c r="E1865" s="118" t="s">
        <v>1858</v>
      </c>
      <c r="F1865" s="119"/>
      <c r="G1865" s="52">
        <f>SUM(G1863:G1864)</f>
        <v>0.58000000000000007</v>
      </c>
      <c r="H1865" s="60" t="e">
        <f>VLOOKUP(A1865,'[1]SINAPI ES'!$A$7:$D$12674,4,0)</f>
        <v>#N/A</v>
      </c>
    </row>
    <row r="1866" spans="1:8" ht="15" customHeight="1">
      <c r="A1866" s="51"/>
      <c r="B1866" s="51"/>
      <c r="C1866" s="51"/>
      <c r="D1866" s="51"/>
      <c r="E1866" s="122" t="s">
        <v>1861</v>
      </c>
      <c r="F1866" s="123"/>
      <c r="G1866" s="53">
        <f>G1865+G1861</f>
        <v>2.0099999999999998</v>
      </c>
      <c r="H1866" s="60" t="e">
        <f>VLOOKUP(A1866,'[1]SINAPI ES'!$A$7:$D$12674,4,0)</f>
        <v>#N/A</v>
      </c>
    </row>
    <row r="1867" spans="1:8" ht="9.9499999999999993" customHeight="1">
      <c r="A1867" s="51"/>
      <c r="B1867" s="51"/>
      <c r="C1867" s="124"/>
      <c r="D1867" s="124"/>
      <c r="E1867" s="51"/>
      <c r="F1867" s="51"/>
      <c r="G1867" s="51"/>
      <c r="H1867" s="60" t="e">
        <f>VLOOKUP(A1867,'[1]SINAPI ES'!$A$7:$D$12674,4,0)</f>
        <v>#N/A</v>
      </c>
    </row>
    <row r="1868" spans="1:8" ht="20.100000000000001" customHeight="1">
      <c r="A1868" s="116" t="s">
        <v>2221</v>
      </c>
      <c r="B1868" s="116"/>
      <c r="C1868" s="116"/>
      <c r="D1868" s="116"/>
      <c r="E1868" s="116"/>
      <c r="F1868" s="116"/>
      <c r="G1868" s="116"/>
      <c r="H1868" s="60" t="e">
        <f>VLOOKUP(A1868,'[1]SINAPI ES'!$A$7:$D$12674,4,0)</f>
        <v>#N/A</v>
      </c>
    </row>
    <row r="1869" spans="1:8" ht="15" customHeight="1">
      <c r="A1869" s="102" t="s">
        <v>1838</v>
      </c>
      <c r="B1869" s="102"/>
      <c r="C1869" s="46" t="s">
        <v>1839</v>
      </c>
      <c r="D1869" s="46" t="s">
        <v>1840</v>
      </c>
      <c r="E1869" s="46" t="s">
        <v>1841</v>
      </c>
      <c r="F1869" s="46" t="s">
        <v>1842</v>
      </c>
      <c r="G1869" s="46" t="s">
        <v>1843</v>
      </c>
      <c r="H1869" s="60" t="e">
        <f>VLOOKUP(A1869,'[1]SINAPI ES'!$A$7:$D$12674,4,0)</f>
        <v>#N/A</v>
      </c>
    </row>
    <row r="1870" spans="1:8" ht="15" customHeight="1">
      <c r="A1870" s="47">
        <v>4374</v>
      </c>
      <c r="B1870" s="48" t="s">
        <v>2222</v>
      </c>
      <c r="C1870" s="47" t="s">
        <v>12</v>
      </c>
      <c r="D1870" s="47" t="s">
        <v>24</v>
      </c>
      <c r="E1870" s="49">
        <v>1</v>
      </c>
      <c r="F1870" s="50">
        <f t="shared" ref="F1870" si="486">H1870</f>
        <v>0.37</v>
      </c>
      <c r="G1870" s="50">
        <f>ROUND(F1870*E1870,2)</f>
        <v>0.37</v>
      </c>
      <c r="H1870" s="60">
        <f>VLOOKUP(A1870,'[1]SINAPI ES'!$A$7:$D$12674,4,0)</f>
        <v>0.37</v>
      </c>
    </row>
    <row r="1871" spans="1:8" ht="15" customHeight="1">
      <c r="A1871" s="51"/>
      <c r="B1871" s="51"/>
      <c r="C1871" s="51"/>
      <c r="D1871" s="51"/>
      <c r="E1871" s="103" t="s">
        <v>1851</v>
      </c>
      <c r="F1871" s="103"/>
      <c r="G1871" s="52">
        <f>SUM(G1869:G1870)</f>
        <v>0.37</v>
      </c>
      <c r="H1871" s="60" t="e">
        <f>VLOOKUP(A1871,'[1]SINAPI ES'!$A$7:$D$12674,4,0)</f>
        <v>#N/A</v>
      </c>
    </row>
    <row r="1872" spans="1:8" ht="15" customHeight="1">
      <c r="A1872" s="102" t="s">
        <v>1852</v>
      </c>
      <c r="B1872" s="102"/>
      <c r="C1872" s="46" t="s">
        <v>1839</v>
      </c>
      <c r="D1872" s="46" t="s">
        <v>1840</v>
      </c>
      <c r="E1872" s="46" t="s">
        <v>1841</v>
      </c>
      <c r="F1872" s="46" t="s">
        <v>1842</v>
      </c>
      <c r="G1872" s="46" t="s">
        <v>1843</v>
      </c>
      <c r="H1872" s="60" t="e">
        <f>VLOOKUP(A1872,'[1]SINAPI ES'!$A$7:$D$12674,4,0)</f>
        <v>#N/A</v>
      </c>
    </row>
    <row r="1873" spans="1:8" ht="15" customHeight="1">
      <c r="A1873" s="47">
        <v>88247</v>
      </c>
      <c r="B1873" s="48" t="s">
        <v>2174</v>
      </c>
      <c r="C1873" s="47" t="s">
        <v>12</v>
      </c>
      <c r="D1873" s="47" t="s">
        <v>1854</v>
      </c>
      <c r="E1873" s="49">
        <v>0.01</v>
      </c>
      <c r="F1873" s="50">
        <f t="shared" ref="F1873:F1874" si="487">H1873</f>
        <v>23.91</v>
      </c>
      <c r="G1873" s="58">
        <f t="shared" ref="G1873" si="488">ROUND(F1873*E1873,2)</f>
        <v>0.24</v>
      </c>
      <c r="H1873" s="60">
        <f>VLOOKUP(A1873,'[1]SINAPI ES'!$A$7:$D$12674,4,0)</f>
        <v>23.91</v>
      </c>
    </row>
    <row r="1874" spans="1:8" ht="15" customHeight="1">
      <c r="A1874" s="47">
        <v>88264</v>
      </c>
      <c r="B1874" s="48" t="s">
        <v>2143</v>
      </c>
      <c r="C1874" s="47" t="s">
        <v>12</v>
      </c>
      <c r="D1874" s="47" t="s">
        <v>1854</v>
      </c>
      <c r="E1874" s="49">
        <v>0.01</v>
      </c>
      <c r="F1874" s="50">
        <f t="shared" si="487"/>
        <v>33.74</v>
      </c>
      <c r="G1874" s="50">
        <f>ROUND(F1874*E1874,2)</f>
        <v>0.34</v>
      </c>
      <c r="H1874" s="60">
        <f>VLOOKUP(A1874,'[1]SINAPI ES'!$A$7:$D$12674,4,0)</f>
        <v>33.74</v>
      </c>
    </row>
    <row r="1875" spans="1:8" ht="18" customHeight="1">
      <c r="A1875" s="51"/>
      <c r="B1875" s="51"/>
      <c r="C1875" s="51"/>
      <c r="D1875" s="51"/>
      <c r="E1875" s="103" t="s">
        <v>1858</v>
      </c>
      <c r="F1875" s="103"/>
      <c r="G1875" s="52">
        <f>SUM(G1873:G1874)</f>
        <v>0.58000000000000007</v>
      </c>
      <c r="H1875" s="60" t="e">
        <f>VLOOKUP(A1875,'[1]SINAPI ES'!$A$7:$D$12674,4,0)</f>
        <v>#N/A</v>
      </c>
    </row>
    <row r="1876" spans="1:8" ht="15" customHeight="1">
      <c r="A1876" s="51"/>
      <c r="B1876" s="51"/>
      <c r="C1876" s="51"/>
      <c r="D1876" s="51"/>
      <c r="E1876" s="104" t="s">
        <v>1861</v>
      </c>
      <c r="F1876" s="104"/>
      <c r="G1876" s="53">
        <f>G1875+G1871</f>
        <v>0.95000000000000007</v>
      </c>
      <c r="H1876" s="60" t="e">
        <f>VLOOKUP(A1876,'[1]SINAPI ES'!$A$7:$D$12674,4,0)</f>
        <v>#N/A</v>
      </c>
    </row>
    <row r="1877" spans="1:8" ht="9.9499999999999993" customHeight="1">
      <c r="A1877" s="51"/>
      <c r="B1877" s="51"/>
      <c r="C1877" s="105"/>
      <c r="D1877" s="105"/>
      <c r="E1877" s="51"/>
      <c r="F1877" s="51"/>
      <c r="G1877" s="51"/>
      <c r="H1877" s="60" t="e">
        <f>VLOOKUP(A1877,'[1]SINAPI ES'!$A$7:$D$12674,4,0)</f>
        <v>#N/A</v>
      </c>
    </row>
    <row r="1878" spans="1:8" ht="20.100000000000001" customHeight="1">
      <c r="A1878" s="116" t="s">
        <v>2223</v>
      </c>
      <c r="B1878" s="116"/>
      <c r="C1878" s="116"/>
      <c r="D1878" s="116"/>
      <c r="E1878" s="116"/>
      <c r="F1878" s="116"/>
      <c r="G1878" s="116"/>
      <c r="H1878" s="60" t="e">
        <f>VLOOKUP(A1878,'[1]SINAPI ES'!$A$7:$D$12674,4,0)</f>
        <v>#N/A</v>
      </c>
    </row>
    <row r="1879" spans="1:8" ht="15" customHeight="1">
      <c r="A1879" s="102" t="s">
        <v>1838</v>
      </c>
      <c r="B1879" s="102"/>
      <c r="C1879" s="46" t="s">
        <v>1839</v>
      </c>
      <c r="D1879" s="46" t="s">
        <v>1840</v>
      </c>
      <c r="E1879" s="46" t="s">
        <v>1841</v>
      </c>
      <c r="F1879" s="46" t="s">
        <v>1842</v>
      </c>
      <c r="G1879" s="46" t="s">
        <v>1843</v>
      </c>
      <c r="H1879" s="60" t="e">
        <f>VLOOKUP(A1879,'[1]SINAPI ES'!$A$7:$D$12674,4,0)</f>
        <v>#N/A</v>
      </c>
    </row>
    <row r="1880" spans="1:8" ht="29.1" customHeight="1">
      <c r="A1880" s="47">
        <v>4377</v>
      </c>
      <c r="B1880" s="48" t="s">
        <v>1247</v>
      </c>
      <c r="C1880" s="47" t="s">
        <v>12</v>
      </c>
      <c r="D1880" s="47" t="s">
        <v>24</v>
      </c>
      <c r="E1880" s="49">
        <v>1</v>
      </c>
      <c r="F1880" s="50">
        <f t="shared" ref="F1880" si="489">H1880</f>
        <v>0.2</v>
      </c>
      <c r="G1880" s="50">
        <f>ROUND(F1880*E1880,2)</f>
        <v>0.2</v>
      </c>
      <c r="H1880" s="60">
        <f>VLOOKUP(A1880,'[1]SINAPI ES'!$A$7:$D$12674,4,0)</f>
        <v>0.2</v>
      </c>
    </row>
    <row r="1881" spans="1:8" ht="15" customHeight="1">
      <c r="A1881" s="51"/>
      <c r="B1881" s="51"/>
      <c r="C1881" s="51"/>
      <c r="D1881" s="51"/>
      <c r="E1881" s="103" t="s">
        <v>1851</v>
      </c>
      <c r="F1881" s="103"/>
      <c r="G1881" s="52">
        <f>SUM(G1879:G1880)</f>
        <v>0.2</v>
      </c>
      <c r="H1881" s="60" t="e">
        <f>VLOOKUP(A1881,'[1]SINAPI ES'!$A$7:$D$12674,4,0)</f>
        <v>#N/A</v>
      </c>
    </row>
    <row r="1882" spans="1:8" ht="15" customHeight="1">
      <c r="A1882" s="102" t="s">
        <v>1852</v>
      </c>
      <c r="B1882" s="102"/>
      <c r="C1882" s="46" t="s">
        <v>1839</v>
      </c>
      <c r="D1882" s="46" t="s">
        <v>1840</v>
      </c>
      <c r="E1882" s="46" t="s">
        <v>1841</v>
      </c>
      <c r="F1882" s="46" t="s">
        <v>1842</v>
      </c>
      <c r="G1882" s="46" t="s">
        <v>1843</v>
      </c>
      <c r="H1882" s="60" t="e">
        <f>VLOOKUP(A1882,'[1]SINAPI ES'!$A$7:$D$12674,4,0)</f>
        <v>#N/A</v>
      </c>
    </row>
    <row r="1883" spans="1:8" ht="15" customHeight="1">
      <c r="A1883" s="47">
        <v>88247</v>
      </c>
      <c r="B1883" s="48" t="s">
        <v>2174</v>
      </c>
      <c r="C1883" s="47" t="s">
        <v>12</v>
      </c>
      <c r="D1883" s="47" t="s">
        <v>1854</v>
      </c>
      <c r="E1883" s="49">
        <v>0.01</v>
      </c>
      <c r="F1883" s="50">
        <f t="shared" ref="F1883:F1884" si="490">H1883</f>
        <v>23.91</v>
      </c>
      <c r="G1883" s="58">
        <f t="shared" ref="G1883" si="491">ROUND(F1883*E1883,2)</f>
        <v>0.24</v>
      </c>
      <c r="H1883" s="60">
        <f>VLOOKUP(A1883,'[1]SINAPI ES'!$A$7:$D$12674,4,0)</f>
        <v>23.91</v>
      </c>
    </row>
    <row r="1884" spans="1:8" ht="15" customHeight="1">
      <c r="A1884" s="47">
        <v>88264</v>
      </c>
      <c r="B1884" s="48" t="s">
        <v>2143</v>
      </c>
      <c r="C1884" s="47" t="s">
        <v>12</v>
      </c>
      <c r="D1884" s="47" t="s">
        <v>1854</v>
      </c>
      <c r="E1884" s="49">
        <v>0.01</v>
      </c>
      <c r="F1884" s="50">
        <f t="shared" si="490"/>
        <v>33.74</v>
      </c>
      <c r="G1884" s="50">
        <f>ROUND(F1884*E1884,2)</f>
        <v>0.34</v>
      </c>
      <c r="H1884" s="60">
        <f>VLOOKUP(A1884,'[1]SINAPI ES'!$A$7:$D$12674,4,0)</f>
        <v>33.74</v>
      </c>
    </row>
    <row r="1885" spans="1:8" ht="18" customHeight="1">
      <c r="A1885" s="51"/>
      <c r="B1885" s="51"/>
      <c r="C1885" s="51"/>
      <c r="D1885" s="51"/>
      <c r="E1885" s="103" t="s">
        <v>1858</v>
      </c>
      <c r="F1885" s="103"/>
      <c r="G1885" s="52">
        <f>SUM(G1883:G1884)</f>
        <v>0.58000000000000007</v>
      </c>
      <c r="H1885" s="60" t="e">
        <f>VLOOKUP(A1885,'[1]SINAPI ES'!$A$7:$D$12674,4,0)</f>
        <v>#N/A</v>
      </c>
    </row>
    <row r="1886" spans="1:8" ht="15" customHeight="1">
      <c r="A1886" s="51"/>
      <c r="B1886" s="51"/>
      <c r="C1886" s="51"/>
      <c r="D1886" s="51"/>
      <c r="E1886" s="104" t="s">
        <v>1861</v>
      </c>
      <c r="F1886" s="104"/>
      <c r="G1886" s="53">
        <f>G1885+G1881</f>
        <v>0.78</v>
      </c>
      <c r="H1886" s="60" t="e">
        <f>VLOOKUP(A1886,'[1]SINAPI ES'!$A$7:$D$12674,4,0)</f>
        <v>#N/A</v>
      </c>
    </row>
    <row r="1887" spans="1:8" ht="9.9499999999999993" customHeight="1">
      <c r="A1887" s="51"/>
      <c r="B1887" s="51"/>
      <c r="C1887" s="105"/>
      <c r="D1887" s="105"/>
      <c r="E1887" s="51"/>
      <c r="F1887" s="51"/>
      <c r="G1887" s="51"/>
      <c r="H1887" s="60" t="e">
        <f>VLOOKUP(A1887,'[1]SINAPI ES'!$A$7:$D$12674,4,0)</f>
        <v>#N/A</v>
      </c>
    </row>
    <row r="1888" spans="1:8" ht="20.100000000000001" customHeight="1">
      <c r="A1888" s="116" t="s">
        <v>2224</v>
      </c>
      <c r="B1888" s="116"/>
      <c r="C1888" s="116"/>
      <c r="D1888" s="116"/>
      <c r="E1888" s="116"/>
      <c r="F1888" s="116"/>
      <c r="G1888" s="116"/>
      <c r="H1888" s="60" t="e">
        <f>VLOOKUP(A1888,'[1]SINAPI ES'!$A$7:$D$12674,4,0)</f>
        <v>#N/A</v>
      </c>
    </row>
    <row r="1889" spans="1:8" ht="15" customHeight="1">
      <c r="A1889" s="102" t="s">
        <v>1838</v>
      </c>
      <c r="B1889" s="102"/>
      <c r="C1889" s="46" t="s">
        <v>1839</v>
      </c>
      <c r="D1889" s="46" t="s">
        <v>1840</v>
      </c>
      <c r="E1889" s="46" t="s">
        <v>1841</v>
      </c>
      <c r="F1889" s="46" t="s">
        <v>1842</v>
      </c>
      <c r="G1889" s="46" t="s">
        <v>1843</v>
      </c>
      <c r="H1889" s="60" t="e">
        <f>VLOOKUP(A1889,'[1]SINAPI ES'!$A$7:$D$12674,4,0)</f>
        <v>#N/A</v>
      </c>
    </row>
    <row r="1890" spans="1:8" ht="15" customHeight="1">
      <c r="A1890" s="47">
        <v>39997</v>
      </c>
      <c r="B1890" s="48" t="s">
        <v>1250</v>
      </c>
      <c r="C1890" s="47" t="s">
        <v>12</v>
      </c>
      <c r="D1890" s="47" t="s">
        <v>24</v>
      </c>
      <c r="E1890" s="49">
        <v>1</v>
      </c>
      <c r="F1890" s="50">
        <f t="shared" ref="F1890" si="492">H1890</f>
        <v>0.33</v>
      </c>
      <c r="G1890" s="50">
        <f>ROUND(F1890*E1890,2)</f>
        <v>0.33</v>
      </c>
      <c r="H1890" s="60">
        <f>VLOOKUP(A1890,'[1]SINAPI ES'!$A$7:$D$12674,4,0)</f>
        <v>0.33</v>
      </c>
    </row>
    <row r="1891" spans="1:8" ht="15" customHeight="1">
      <c r="A1891" s="51"/>
      <c r="B1891" s="51"/>
      <c r="C1891" s="51"/>
      <c r="D1891" s="51"/>
      <c r="E1891" s="103" t="s">
        <v>1851</v>
      </c>
      <c r="F1891" s="103"/>
      <c r="G1891" s="52">
        <f>SUM(G1889:G1890)</f>
        <v>0.33</v>
      </c>
      <c r="H1891" s="60" t="e">
        <f>VLOOKUP(A1891,'[1]SINAPI ES'!$A$7:$D$12674,4,0)</f>
        <v>#N/A</v>
      </c>
    </row>
    <row r="1892" spans="1:8" ht="15" customHeight="1">
      <c r="A1892" s="102" t="s">
        <v>1852</v>
      </c>
      <c r="B1892" s="102"/>
      <c r="C1892" s="46" t="s">
        <v>1839</v>
      </c>
      <c r="D1892" s="46" t="s">
        <v>1840</v>
      </c>
      <c r="E1892" s="46" t="s">
        <v>1841</v>
      </c>
      <c r="F1892" s="46" t="s">
        <v>1842</v>
      </c>
      <c r="G1892" s="46" t="s">
        <v>1843</v>
      </c>
      <c r="H1892" s="60" t="e">
        <f>VLOOKUP(A1892,'[1]SINAPI ES'!$A$7:$D$12674,4,0)</f>
        <v>#N/A</v>
      </c>
    </row>
    <row r="1893" spans="1:8" ht="15" customHeight="1">
      <c r="A1893" s="47">
        <v>88247</v>
      </c>
      <c r="B1893" s="48" t="s">
        <v>2174</v>
      </c>
      <c r="C1893" s="47" t="s">
        <v>12</v>
      </c>
      <c r="D1893" s="47" t="s">
        <v>1854</v>
      </c>
      <c r="E1893" s="49">
        <v>0.01</v>
      </c>
      <c r="F1893" s="50">
        <f t="shared" ref="F1893:F1894" si="493">H1893</f>
        <v>23.91</v>
      </c>
      <c r="G1893" s="58">
        <f t="shared" ref="G1893" si="494">ROUND(F1893*E1893,2)</f>
        <v>0.24</v>
      </c>
      <c r="H1893" s="60">
        <f>VLOOKUP(A1893,'[1]SINAPI ES'!$A$7:$D$12674,4,0)</f>
        <v>23.91</v>
      </c>
    </row>
    <row r="1894" spans="1:8" ht="15" customHeight="1">
      <c r="A1894" s="47">
        <v>88264</v>
      </c>
      <c r="B1894" s="48" t="s">
        <v>2143</v>
      </c>
      <c r="C1894" s="47" t="s">
        <v>12</v>
      </c>
      <c r="D1894" s="47" t="s">
        <v>1854</v>
      </c>
      <c r="E1894" s="49">
        <v>0.01</v>
      </c>
      <c r="F1894" s="50">
        <f t="shared" si="493"/>
        <v>33.74</v>
      </c>
      <c r="G1894" s="50">
        <f>ROUND(F1894*E1894,2)</f>
        <v>0.34</v>
      </c>
      <c r="H1894" s="60">
        <f>VLOOKUP(A1894,'[1]SINAPI ES'!$A$7:$D$12674,4,0)</f>
        <v>33.74</v>
      </c>
    </row>
    <row r="1895" spans="1:8" ht="18" customHeight="1">
      <c r="A1895" s="51"/>
      <c r="B1895" s="51"/>
      <c r="C1895" s="51"/>
      <c r="D1895" s="51"/>
      <c r="E1895" s="103" t="s">
        <v>1858</v>
      </c>
      <c r="F1895" s="103"/>
      <c r="G1895" s="52">
        <f>SUM(G1893:G1894)</f>
        <v>0.58000000000000007</v>
      </c>
      <c r="H1895" s="60" t="e">
        <f>VLOOKUP(A1895,'[1]SINAPI ES'!$A$7:$D$12674,4,0)</f>
        <v>#N/A</v>
      </c>
    </row>
    <row r="1896" spans="1:8" ht="15" customHeight="1">
      <c r="A1896" s="51"/>
      <c r="B1896" s="51"/>
      <c r="C1896" s="51"/>
      <c r="D1896" s="51"/>
      <c r="E1896" s="104" t="s">
        <v>1861</v>
      </c>
      <c r="F1896" s="104"/>
      <c r="G1896" s="53">
        <f>G1895+G1891</f>
        <v>0.91000000000000014</v>
      </c>
      <c r="H1896" s="60" t="e">
        <f>VLOOKUP(A1896,'[1]SINAPI ES'!$A$7:$D$12674,4,0)</f>
        <v>#N/A</v>
      </c>
    </row>
    <row r="1897" spans="1:8" ht="9.9499999999999993" customHeight="1">
      <c r="A1897" s="51"/>
      <c r="B1897" s="51"/>
      <c r="C1897" s="105"/>
      <c r="D1897" s="105"/>
      <c r="E1897" s="51"/>
      <c r="F1897" s="51"/>
      <c r="G1897" s="51"/>
      <c r="H1897" s="60" t="e">
        <f>VLOOKUP(A1897,'[1]SINAPI ES'!$A$7:$D$12674,4,0)</f>
        <v>#N/A</v>
      </c>
    </row>
    <row r="1898" spans="1:8" ht="20.100000000000001" customHeight="1">
      <c r="A1898" s="116" t="s">
        <v>2225</v>
      </c>
      <c r="B1898" s="116"/>
      <c r="C1898" s="116"/>
      <c r="D1898" s="116"/>
      <c r="E1898" s="116"/>
      <c r="F1898" s="116"/>
      <c r="G1898" s="116"/>
      <c r="H1898" s="60" t="e">
        <f>VLOOKUP(A1898,'[1]SINAPI ES'!$A$7:$D$12674,4,0)</f>
        <v>#N/A</v>
      </c>
    </row>
    <row r="1899" spans="1:8" ht="15" customHeight="1">
      <c r="A1899" s="102" t="s">
        <v>1838</v>
      </c>
      <c r="B1899" s="102"/>
      <c r="C1899" s="46" t="s">
        <v>1839</v>
      </c>
      <c r="D1899" s="46" t="s">
        <v>1840</v>
      </c>
      <c r="E1899" s="46" t="s">
        <v>1841</v>
      </c>
      <c r="F1899" s="46" t="s">
        <v>1842</v>
      </c>
      <c r="G1899" s="46" t="s">
        <v>1843</v>
      </c>
      <c r="H1899" s="60" t="e">
        <f>VLOOKUP(A1899,'[1]SINAPI ES'!$A$7:$D$12674,4,0)</f>
        <v>#N/A</v>
      </c>
    </row>
    <row r="1900" spans="1:8" ht="15" customHeight="1">
      <c r="A1900" s="47">
        <v>39996</v>
      </c>
      <c r="B1900" s="48" t="s">
        <v>1256</v>
      </c>
      <c r="C1900" s="47" t="s">
        <v>12</v>
      </c>
      <c r="D1900" s="47" t="s">
        <v>31</v>
      </c>
      <c r="E1900" s="49">
        <v>1</v>
      </c>
      <c r="F1900" s="50">
        <f t="shared" ref="F1900" si="495">H1900</f>
        <v>2.41</v>
      </c>
      <c r="G1900" s="50">
        <f>ROUND(F1900*E1900,2)</f>
        <v>2.41</v>
      </c>
      <c r="H1900" s="60">
        <f>VLOOKUP(A1900,'[1]SINAPI ES'!$A$7:$D$12674,4,0)</f>
        <v>2.41</v>
      </c>
    </row>
    <row r="1901" spans="1:8" ht="15" customHeight="1">
      <c r="A1901" s="51"/>
      <c r="B1901" s="51"/>
      <c r="C1901" s="51"/>
      <c r="D1901" s="51"/>
      <c r="E1901" s="103" t="s">
        <v>1851</v>
      </c>
      <c r="F1901" s="103"/>
      <c r="G1901" s="52">
        <f>SUM(G1899:G1900)</f>
        <v>2.41</v>
      </c>
      <c r="H1901" s="60" t="e">
        <f>VLOOKUP(A1901,'[1]SINAPI ES'!$A$7:$D$12674,4,0)</f>
        <v>#N/A</v>
      </c>
    </row>
    <row r="1902" spans="1:8" ht="15" customHeight="1">
      <c r="A1902" s="102" t="s">
        <v>1852</v>
      </c>
      <c r="B1902" s="102"/>
      <c r="C1902" s="46" t="s">
        <v>1839</v>
      </c>
      <c r="D1902" s="46" t="s">
        <v>1840</v>
      </c>
      <c r="E1902" s="46" t="s">
        <v>1841</v>
      </c>
      <c r="F1902" s="46" t="s">
        <v>1842</v>
      </c>
      <c r="G1902" s="46" t="s">
        <v>1843</v>
      </c>
      <c r="H1902" s="60" t="e">
        <f>VLOOKUP(A1902,'[1]SINAPI ES'!$A$7:$D$12674,4,0)</f>
        <v>#N/A</v>
      </c>
    </row>
    <row r="1903" spans="1:8" ht="15" customHeight="1">
      <c r="A1903" s="47">
        <v>88238</v>
      </c>
      <c r="B1903" s="48" t="s">
        <v>2226</v>
      </c>
      <c r="C1903" s="47" t="s">
        <v>12</v>
      </c>
      <c r="D1903" s="47" t="s">
        <v>1854</v>
      </c>
      <c r="E1903" s="49">
        <v>1.4E-2</v>
      </c>
      <c r="F1903" s="50">
        <f t="shared" ref="F1903:F1904" si="496">H1903</f>
        <v>23.48</v>
      </c>
      <c r="G1903" s="58">
        <f t="shared" ref="G1903" si="497">ROUND(F1903*E1903,2)</f>
        <v>0.33</v>
      </c>
      <c r="H1903" s="60">
        <f>VLOOKUP(A1903,'[1]SINAPI ES'!$A$7:$D$12674,4,0)</f>
        <v>23.48</v>
      </c>
    </row>
    <row r="1904" spans="1:8" ht="15" customHeight="1">
      <c r="A1904" s="47">
        <v>88245</v>
      </c>
      <c r="B1904" s="48" t="s">
        <v>2227</v>
      </c>
      <c r="C1904" s="47" t="s">
        <v>12</v>
      </c>
      <c r="D1904" s="47" t="s">
        <v>1854</v>
      </c>
      <c r="E1904" s="49">
        <v>8.5999999999999993E-2</v>
      </c>
      <c r="F1904" s="50">
        <f t="shared" si="496"/>
        <v>27.92</v>
      </c>
      <c r="G1904" s="50">
        <f>ROUND(F1904*E1904,2)</f>
        <v>2.4</v>
      </c>
      <c r="H1904" s="60">
        <f>VLOOKUP(A1904,'[1]SINAPI ES'!$A$7:$D$12674,4,0)</f>
        <v>27.92</v>
      </c>
    </row>
    <row r="1905" spans="1:8" ht="18" customHeight="1">
      <c r="A1905" s="51"/>
      <c r="B1905" s="51"/>
      <c r="C1905" s="51"/>
      <c r="D1905" s="51"/>
      <c r="E1905" s="103" t="s">
        <v>1858</v>
      </c>
      <c r="F1905" s="103"/>
      <c r="G1905" s="52">
        <f>SUM(G1903:G1904)</f>
        <v>2.73</v>
      </c>
      <c r="H1905" s="60" t="e">
        <f>VLOOKUP(A1905,'[1]SINAPI ES'!$A$7:$D$12674,4,0)</f>
        <v>#N/A</v>
      </c>
    </row>
    <row r="1906" spans="1:8" ht="15" customHeight="1">
      <c r="A1906" s="51"/>
      <c r="B1906" s="51"/>
      <c r="C1906" s="51"/>
      <c r="D1906" s="51"/>
      <c r="E1906" s="104" t="s">
        <v>1861</v>
      </c>
      <c r="F1906" s="104"/>
      <c r="G1906" s="53">
        <f>G1905+G1901</f>
        <v>5.1400000000000006</v>
      </c>
      <c r="H1906" s="60" t="e">
        <f>VLOOKUP(A1906,'[1]SINAPI ES'!$A$7:$D$12674,4,0)</f>
        <v>#N/A</v>
      </c>
    </row>
    <row r="1907" spans="1:8" ht="9.9499999999999993" customHeight="1">
      <c r="A1907" s="51"/>
      <c r="B1907" s="51"/>
      <c r="C1907" s="105"/>
      <c r="D1907" s="105"/>
      <c r="E1907" s="51"/>
      <c r="F1907" s="51"/>
      <c r="G1907" s="51"/>
      <c r="H1907" s="60" t="e">
        <f>VLOOKUP(A1907,'[1]SINAPI ES'!$A$7:$D$12674,4,0)</f>
        <v>#N/A</v>
      </c>
    </row>
    <row r="1908" spans="1:8" ht="20.100000000000001" customHeight="1">
      <c r="A1908" s="116" t="s">
        <v>2228</v>
      </c>
      <c r="B1908" s="116"/>
      <c r="C1908" s="116"/>
      <c r="D1908" s="116"/>
      <c r="E1908" s="116"/>
      <c r="F1908" s="116"/>
      <c r="G1908" s="116"/>
      <c r="H1908" s="60" t="e">
        <f>VLOOKUP(A1908,'[1]SINAPI ES'!$A$7:$D$12674,4,0)</f>
        <v>#N/A</v>
      </c>
    </row>
    <row r="1909" spans="1:8" ht="15" customHeight="1">
      <c r="A1909" s="102" t="s">
        <v>1838</v>
      </c>
      <c r="B1909" s="102"/>
      <c r="C1909" s="46" t="s">
        <v>1839</v>
      </c>
      <c r="D1909" s="46" t="s">
        <v>1840</v>
      </c>
      <c r="E1909" s="46" t="s">
        <v>1841</v>
      </c>
      <c r="F1909" s="46" t="s">
        <v>1842</v>
      </c>
      <c r="G1909" s="46" t="s">
        <v>1843</v>
      </c>
      <c r="H1909" s="60" t="e">
        <f>VLOOKUP(A1909,'[1]SINAPI ES'!$A$7:$D$12674,4,0)</f>
        <v>#N/A</v>
      </c>
    </row>
    <row r="1910" spans="1:8" ht="21" customHeight="1">
      <c r="A1910" s="47">
        <v>1091</v>
      </c>
      <c r="B1910" s="48" t="s">
        <v>1262</v>
      </c>
      <c r="C1910" s="47" t="s">
        <v>12</v>
      </c>
      <c r="D1910" s="47" t="s">
        <v>24</v>
      </c>
      <c r="E1910" s="49">
        <v>1</v>
      </c>
      <c r="F1910" s="50">
        <f t="shared" ref="F1910" si="498">H1910</f>
        <v>37.380000000000003</v>
      </c>
      <c r="G1910" s="50">
        <f>ROUND(F1910*E1910,2)</f>
        <v>37.380000000000003</v>
      </c>
      <c r="H1910" s="60">
        <f>VLOOKUP(A1910,'[1]SINAPI ES'!$A$7:$D$12674,4,0)</f>
        <v>37.380000000000003</v>
      </c>
    </row>
    <row r="1911" spans="1:8" ht="15" customHeight="1">
      <c r="A1911" s="51"/>
      <c r="B1911" s="51"/>
      <c r="C1911" s="51"/>
      <c r="D1911" s="51"/>
      <c r="E1911" s="103" t="s">
        <v>1851</v>
      </c>
      <c r="F1911" s="103"/>
      <c r="G1911" s="52">
        <f>SUM(G1909:G1910)</f>
        <v>37.380000000000003</v>
      </c>
      <c r="H1911" s="60" t="e">
        <f>VLOOKUP(A1911,'[1]SINAPI ES'!$A$7:$D$12674,4,0)</f>
        <v>#N/A</v>
      </c>
    </row>
    <row r="1912" spans="1:8" ht="15" customHeight="1">
      <c r="A1912" s="102" t="s">
        <v>1852</v>
      </c>
      <c r="B1912" s="102"/>
      <c r="C1912" s="46" t="s">
        <v>1839</v>
      </c>
      <c r="D1912" s="46" t="s">
        <v>1840</v>
      </c>
      <c r="E1912" s="46" t="s">
        <v>1841</v>
      </c>
      <c r="F1912" s="46" t="s">
        <v>1842</v>
      </c>
      <c r="G1912" s="46" t="s">
        <v>1843</v>
      </c>
      <c r="H1912" s="60" t="e">
        <f>VLOOKUP(A1912,'[1]SINAPI ES'!$A$7:$D$12674,4,0)</f>
        <v>#N/A</v>
      </c>
    </row>
    <row r="1913" spans="1:8" ht="15" customHeight="1">
      <c r="A1913" s="47">
        <v>88238</v>
      </c>
      <c r="B1913" s="48" t="s">
        <v>2226</v>
      </c>
      <c r="C1913" s="47" t="s">
        <v>12</v>
      </c>
      <c r="D1913" s="47" t="s">
        <v>1854</v>
      </c>
      <c r="E1913" s="49">
        <v>1</v>
      </c>
      <c r="F1913" s="50">
        <f t="shared" ref="F1913:F1914" si="499">H1913</f>
        <v>23.48</v>
      </c>
      <c r="G1913" s="58">
        <f t="shared" ref="G1913" si="500">ROUND(F1913*E1913,2)</f>
        <v>23.48</v>
      </c>
      <c r="H1913" s="60">
        <f>VLOOKUP(A1913,'[1]SINAPI ES'!$A$7:$D$12674,4,0)</f>
        <v>23.48</v>
      </c>
    </row>
    <row r="1914" spans="1:8" ht="15" customHeight="1">
      <c r="A1914" s="47">
        <v>88245</v>
      </c>
      <c r="B1914" s="48" t="s">
        <v>2227</v>
      </c>
      <c r="C1914" s="47" t="s">
        <v>12</v>
      </c>
      <c r="D1914" s="47" t="s">
        <v>1854</v>
      </c>
      <c r="E1914" s="49">
        <v>1</v>
      </c>
      <c r="F1914" s="50">
        <f t="shared" si="499"/>
        <v>27.92</v>
      </c>
      <c r="G1914" s="50">
        <f>ROUND(F1914*E1914,2)</f>
        <v>27.92</v>
      </c>
      <c r="H1914" s="60">
        <f>VLOOKUP(A1914,'[1]SINAPI ES'!$A$7:$D$12674,4,0)</f>
        <v>27.92</v>
      </c>
    </row>
    <row r="1915" spans="1:8" ht="18" customHeight="1">
      <c r="A1915" s="51"/>
      <c r="B1915" s="51"/>
      <c r="C1915" s="51"/>
      <c r="D1915" s="51"/>
      <c r="E1915" s="103" t="s">
        <v>1858</v>
      </c>
      <c r="F1915" s="103"/>
      <c r="G1915" s="52">
        <f>SUM(G1913:G1914)</f>
        <v>51.400000000000006</v>
      </c>
      <c r="H1915" s="60" t="e">
        <f>VLOOKUP(A1915,'[1]SINAPI ES'!$A$7:$D$12674,4,0)</f>
        <v>#N/A</v>
      </c>
    </row>
    <row r="1916" spans="1:8" ht="15" customHeight="1">
      <c r="A1916" s="51"/>
      <c r="B1916" s="51"/>
      <c r="C1916" s="51"/>
      <c r="D1916" s="51"/>
      <c r="E1916" s="104" t="s">
        <v>1861</v>
      </c>
      <c r="F1916" s="104"/>
      <c r="G1916" s="53">
        <f>G1915+G1911</f>
        <v>88.78</v>
      </c>
      <c r="H1916" s="60" t="e">
        <f>VLOOKUP(A1916,'[1]SINAPI ES'!$A$7:$D$12674,4,0)</f>
        <v>#N/A</v>
      </c>
    </row>
    <row r="1917" spans="1:8" ht="9.9499999999999993" customHeight="1">
      <c r="A1917" s="51"/>
      <c r="B1917" s="51"/>
      <c r="C1917" s="105"/>
      <c r="D1917" s="105"/>
      <c r="E1917" s="51"/>
      <c r="F1917" s="51"/>
      <c r="G1917" s="51"/>
      <c r="H1917" s="60" t="e">
        <f>VLOOKUP(A1917,'[1]SINAPI ES'!$A$7:$D$12674,4,0)</f>
        <v>#N/A</v>
      </c>
    </row>
    <row r="1918" spans="1:8" ht="20.100000000000001" customHeight="1">
      <c r="A1918" s="116" t="s">
        <v>2229</v>
      </c>
      <c r="B1918" s="116"/>
      <c r="C1918" s="116"/>
      <c r="D1918" s="116"/>
      <c r="E1918" s="116"/>
      <c r="F1918" s="116"/>
      <c r="G1918" s="116"/>
      <c r="H1918" s="60" t="e">
        <f>VLOOKUP(A1918,'[1]SINAPI ES'!$A$7:$D$12674,4,0)</f>
        <v>#N/A</v>
      </c>
    </row>
    <row r="1919" spans="1:8" ht="15" customHeight="1">
      <c r="A1919" s="102" t="s">
        <v>1838</v>
      </c>
      <c r="B1919" s="102"/>
      <c r="C1919" s="46" t="s">
        <v>1839</v>
      </c>
      <c r="D1919" s="46" t="s">
        <v>1840</v>
      </c>
      <c r="E1919" s="46" t="s">
        <v>1841</v>
      </c>
      <c r="F1919" s="46" t="s">
        <v>1842</v>
      </c>
      <c r="G1919" s="46" t="s">
        <v>1843</v>
      </c>
      <c r="H1919" s="60" t="e">
        <f>VLOOKUP(A1919,'[1]SINAPI ES'!$A$7:$D$12674,4,0)</f>
        <v>#N/A</v>
      </c>
    </row>
    <row r="1920" spans="1:8" ht="15" customHeight="1">
      <c r="A1920" s="47">
        <v>862</v>
      </c>
      <c r="B1920" s="48" t="s">
        <v>2230</v>
      </c>
      <c r="C1920" s="47" t="s">
        <v>12</v>
      </c>
      <c r="D1920" s="47" t="s">
        <v>31</v>
      </c>
      <c r="E1920" s="49">
        <v>1.03</v>
      </c>
      <c r="F1920" s="50">
        <f t="shared" ref="F1920:F1921" si="501">H1920</f>
        <v>11.28</v>
      </c>
      <c r="G1920" s="58">
        <f t="shared" ref="G1920" si="502">ROUND(F1920*E1920,2)</f>
        <v>11.62</v>
      </c>
      <c r="H1920" s="60">
        <f>VLOOKUP(A1920,'[1]SINAPI ES'!$A$7:$D$12674,4,0)</f>
        <v>11.28</v>
      </c>
    </row>
    <row r="1921" spans="1:8" ht="21" customHeight="1">
      <c r="A1921" s="47">
        <v>21127</v>
      </c>
      <c r="B1921" s="48" t="s">
        <v>2231</v>
      </c>
      <c r="C1921" s="47" t="s">
        <v>12</v>
      </c>
      <c r="D1921" s="47" t="s">
        <v>24</v>
      </c>
      <c r="E1921" s="49">
        <v>9.4000000000000004E-3</v>
      </c>
      <c r="F1921" s="50">
        <f t="shared" si="501"/>
        <v>4.21</v>
      </c>
      <c r="G1921" s="50">
        <f>ROUND(F1921*E1921,2)</f>
        <v>0.04</v>
      </c>
      <c r="H1921" s="60">
        <f>VLOOKUP(A1921,'[1]SINAPI ES'!$A$7:$D$12674,4,0)</f>
        <v>4.21</v>
      </c>
    </row>
    <row r="1922" spans="1:8" ht="15" customHeight="1">
      <c r="A1922" s="51"/>
      <c r="B1922" s="51"/>
      <c r="C1922" s="51"/>
      <c r="D1922" s="51"/>
      <c r="E1922" s="103" t="s">
        <v>1851</v>
      </c>
      <c r="F1922" s="103"/>
      <c r="G1922" s="52">
        <f>SUM(G1920:G1921)</f>
        <v>11.659999999999998</v>
      </c>
      <c r="H1922" s="60" t="e">
        <f>VLOOKUP(A1922,'[1]SINAPI ES'!$A$7:$D$12674,4,0)</f>
        <v>#N/A</v>
      </c>
    </row>
    <row r="1923" spans="1:8" ht="15" customHeight="1">
      <c r="A1923" s="102" t="s">
        <v>1852</v>
      </c>
      <c r="B1923" s="102"/>
      <c r="C1923" s="46" t="s">
        <v>1839</v>
      </c>
      <c r="D1923" s="46" t="s">
        <v>1840</v>
      </c>
      <c r="E1923" s="46" t="s">
        <v>1841</v>
      </c>
      <c r="F1923" s="46" t="s">
        <v>1842</v>
      </c>
      <c r="G1923" s="46" t="s">
        <v>1843</v>
      </c>
      <c r="H1923" s="60" t="e">
        <f>VLOOKUP(A1923,'[1]SINAPI ES'!$A$7:$D$12674,4,0)</f>
        <v>#N/A</v>
      </c>
    </row>
    <row r="1924" spans="1:8" ht="15" customHeight="1">
      <c r="A1924" s="47">
        <v>88247</v>
      </c>
      <c r="B1924" s="48" t="s">
        <v>2174</v>
      </c>
      <c r="C1924" s="47" t="s">
        <v>12</v>
      </c>
      <c r="D1924" s="47" t="s">
        <v>1854</v>
      </c>
      <c r="E1924" s="49">
        <v>5.0999999999999997E-2</v>
      </c>
      <c r="F1924" s="50">
        <f t="shared" ref="F1924:F1925" si="503">H1924</f>
        <v>23.91</v>
      </c>
      <c r="G1924" s="58">
        <f t="shared" ref="G1924" si="504">ROUND(F1924*E1924,2)</f>
        <v>1.22</v>
      </c>
      <c r="H1924" s="60">
        <f>VLOOKUP(A1924,'[1]SINAPI ES'!$A$7:$D$12674,4,0)</f>
        <v>23.91</v>
      </c>
    </row>
    <row r="1925" spans="1:8" ht="15" customHeight="1">
      <c r="A1925" s="47">
        <v>88264</v>
      </c>
      <c r="B1925" s="48" t="s">
        <v>2143</v>
      </c>
      <c r="C1925" s="47" t="s">
        <v>12</v>
      </c>
      <c r="D1925" s="47" t="s">
        <v>1854</v>
      </c>
      <c r="E1925" s="49">
        <v>5.0999999999999997E-2</v>
      </c>
      <c r="F1925" s="50">
        <f t="shared" si="503"/>
        <v>33.74</v>
      </c>
      <c r="G1925" s="50">
        <f>ROUND(F1925*E1925,2)</f>
        <v>1.72</v>
      </c>
      <c r="H1925" s="60">
        <f>VLOOKUP(A1925,'[1]SINAPI ES'!$A$7:$D$12674,4,0)</f>
        <v>33.74</v>
      </c>
    </row>
    <row r="1926" spans="1:8" ht="18" customHeight="1">
      <c r="A1926" s="51"/>
      <c r="B1926" s="51"/>
      <c r="C1926" s="51"/>
      <c r="D1926" s="51"/>
      <c r="E1926" s="103" t="s">
        <v>1858</v>
      </c>
      <c r="F1926" s="103"/>
      <c r="G1926" s="52">
        <f>SUM(G1924:G1925)</f>
        <v>2.94</v>
      </c>
      <c r="H1926" s="60" t="e">
        <f>VLOOKUP(A1926,'[1]SINAPI ES'!$A$7:$D$12674,4,0)</f>
        <v>#N/A</v>
      </c>
    </row>
    <row r="1927" spans="1:8" ht="15" customHeight="1">
      <c r="A1927" s="51"/>
      <c r="B1927" s="51"/>
      <c r="C1927" s="51"/>
      <c r="D1927" s="51"/>
      <c r="E1927" s="104" t="s">
        <v>1861</v>
      </c>
      <c r="F1927" s="104"/>
      <c r="G1927" s="53">
        <f>G1926+G1922</f>
        <v>14.599999999999998</v>
      </c>
      <c r="H1927" s="60" t="e">
        <f>VLOOKUP(A1927,'[1]SINAPI ES'!$A$7:$D$12674,4,0)</f>
        <v>#N/A</v>
      </c>
    </row>
    <row r="1928" spans="1:8" ht="9.9499999999999993" customHeight="1">
      <c r="A1928" s="51"/>
      <c r="B1928" s="51"/>
      <c r="C1928" s="105"/>
      <c r="D1928" s="105"/>
      <c r="E1928" s="51"/>
      <c r="F1928" s="51"/>
      <c r="G1928" s="51"/>
      <c r="H1928" s="60" t="e">
        <f>VLOOKUP(A1928,'[1]SINAPI ES'!$A$7:$D$12674,4,0)</f>
        <v>#N/A</v>
      </c>
    </row>
    <row r="1929" spans="1:8" ht="20.100000000000001" customHeight="1">
      <c r="A1929" s="116" t="s">
        <v>2232</v>
      </c>
      <c r="B1929" s="116"/>
      <c r="C1929" s="116"/>
      <c r="D1929" s="116"/>
      <c r="E1929" s="116"/>
      <c r="F1929" s="116"/>
      <c r="G1929" s="116"/>
      <c r="H1929" s="60" t="e">
        <f>VLOOKUP(A1929,'[1]SINAPI ES'!$A$7:$D$12674,4,0)</f>
        <v>#N/A</v>
      </c>
    </row>
    <row r="1930" spans="1:8" ht="15" customHeight="1">
      <c r="A1930" s="102" t="s">
        <v>1838</v>
      </c>
      <c r="B1930" s="102"/>
      <c r="C1930" s="46" t="s">
        <v>1839</v>
      </c>
      <c r="D1930" s="46" t="s">
        <v>1840</v>
      </c>
      <c r="E1930" s="46" t="s">
        <v>1841</v>
      </c>
      <c r="F1930" s="46" t="s">
        <v>1842</v>
      </c>
      <c r="G1930" s="46" t="s">
        <v>1843</v>
      </c>
      <c r="H1930" s="60" t="e">
        <f>VLOOKUP(A1930,'[1]SINAPI ES'!$A$7:$D$12674,4,0)</f>
        <v>#N/A</v>
      </c>
    </row>
    <row r="1931" spans="1:8" ht="21" customHeight="1">
      <c r="A1931" s="47">
        <v>41480</v>
      </c>
      <c r="B1931" s="48" t="s">
        <v>1271</v>
      </c>
      <c r="C1931" s="47" t="s">
        <v>12</v>
      </c>
      <c r="D1931" s="47" t="s">
        <v>24</v>
      </c>
      <c r="E1931" s="49">
        <v>1</v>
      </c>
      <c r="F1931" s="50">
        <f t="shared" ref="F1931" si="505">H1931</f>
        <v>52.47</v>
      </c>
      <c r="G1931" s="50">
        <f>ROUND(F1931*E1931,2)</f>
        <v>52.47</v>
      </c>
      <c r="H1931" s="60">
        <f>VLOOKUP(A1931,'[1]SINAPI ES'!$A$7:$D$12674,4,0)</f>
        <v>52.47</v>
      </c>
    </row>
    <row r="1932" spans="1:8" ht="15" customHeight="1">
      <c r="A1932" s="51"/>
      <c r="B1932" s="51"/>
      <c r="C1932" s="51"/>
      <c r="D1932" s="51"/>
      <c r="E1932" s="103" t="s">
        <v>1851</v>
      </c>
      <c r="F1932" s="103"/>
      <c r="G1932" s="52">
        <f>SUM(G1931)</f>
        <v>52.47</v>
      </c>
      <c r="H1932" s="60" t="e">
        <f>VLOOKUP(A1932,'[1]SINAPI ES'!$A$7:$D$12674,4,0)</f>
        <v>#N/A</v>
      </c>
    </row>
    <row r="1933" spans="1:8" ht="15" customHeight="1">
      <c r="A1933" s="102" t="s">
        <v>1852</v>
      </c>
      <c r="B1933" s="102"/>
      <c r="C1933" s="46" t="s">
        <v>1839</v>
      </c>
      <c r="D1933" s="46" t="s">
        <v>1840</v>
      </c>
      <c r="E1933" s="46" t="s">
        <v>1841</v>
      </c>
      <c r="F1933" s="46" t="s">
        <v>1842</v>
      </c>
      <c r="G1933" s="46" t="s">
        <v>1843</v>
      </c>
      <c r="H1933" s="60" t="e">
        <f>VLOOKUP(A1933,'[1]SINAPI ES'!$A$7:$D$12674,4,0)</f>
        <v>#N/A</v>
      </c>
    </row>
    <row r="1934" spans="1:8" ht="15" customHeight="1">
      <c r="A1934" s="47">
        <v>88309</v>
      </c>
      <c r="B1934" s="48" t="s">
        <v>1899</v>
      </c>
      <c r="C1934" s="47" t="s">
        <v>12</v>
      </c>
      <c r="D1934" s="47" t="s">
        <v>1854</v>
      </c>
      <c r="E1934" s="49">
        <v>0.1384</v>
      </c>
      <c r="F1934" s="50">
        <f t="shared" ref="F1934:F1935" si="506">H1934</f>
        <v>28.13</v>
      </c>
      <c r="G1934" s="58">
        <f t="shared" ref="G1934" si="507">ROUND(F1934*E1934,2)</f>
        <v>3.89</v>
      </c>
      <c r="H1934" s="60">
        <f>VLOOKUP(A1934,'[1]SINAPI ES'!$A$7:$D$12674,4,0)</f>
        <v>28.13</v>
      </c>
    </row>
    <row r="1935" spans="1:8" ht="15" customHeight="1">
      <c r="A1935" s="47">
        <v>88316</v>
      </c>
      <c r="B1935" s="48" t="s">
        <v>1867</v>
      </c>
      <c r="C1935" s="47" t="s">
        <v>12</v>
      </c>
      <c r="D1935" s="47" t="s">
        <v>1854</v>
      </c>
      <c r="E1935" s="49">
        <v>0.10879999999999999</v>
      </c>
      <c r="F1935" s="50">
        <f t="shared" si="506"/>
        <v>21.72</v>
      </c>
      <c r="G1935" s="50">
        <f>ROUND(F1935*E1935,2)</f>
        <v>2.36</v>
      </c>
      <c r="H1935" s="60">
        <f>VLOOKUP(A1935,'[1]SINAPI ES'!$A$7:$D$12674,4,0)</f>
        <v>21.72</v>
      </c>
    </row>
    <row r="1936" spans="1:8" ht="18" customHeight="1">
      <c r="A1936" s="51"/>
      <c r="B1936" s="51"/>
      <c r="C1936" s="51"/>
      <c r="D1936" s="51"/>
      <c r="E1936" s="103" t="s">
        <v>1858</v>
      </c>
      <c r="F1936" s="103"/>
      <c r="G1936" s="52">
        <f>SUM(G1934:G1935)</f>
        <v>6.25</v>
      </c>
      <c r="H1936" s="60" t="e">
        <f>VLOOKUP(A1936,'[1]SINAPI ES'!$A$7:$D$12674,4,0)</f>
        <v>#N/A</v>
      </c>
    </row>
    <row r="1937" spans="1:8" ht="15" customHeight="1">
      <c r="A1937" s="102" t="s">
        <v>10</v>
      </c>
      <c r="B1937" s="102"/>
      <c r="C1937" s="46" t="s">
        <v>1839</v>
      </c>
      <c r="D1937" s="46" t="s">
        <v>1840</v>
      </c>
      <c r="E1937" s="46" t="s">
        <v>1841</v>
      </c>
      <c r="F1937" s="46" t="s">
        <v>1842</v>
      </c>
      <c r="G1937" s="46" t="s">
        <v>1843</v>
      </c>
      <c r="H1937" s="60" t="e">
        <f>VLOOKUP(A1937,'[1]SINAPI ES'!$A$7:$D$12674,4,0)</f>
        <v>#N/A</v>
      </c>
    </row>
    <row r="1938" spans="1:8" ht="29.1" customHeight="1">
      <c r="A1938" s="47">
        <v>101618</v>
      </c>
      <c r="B1938" s="48" t="s">
        <v>2233</v>
      </c>
      <c r="C1938" s="47" t="s">
        <v>12</v>
      </c>
      <c r="D1938" s="47" t="s">
        <v>51</v>
      </c>
      <c r="E1938" s="49">
        <v>1.41E-2</v>
      </c>
      <c r="F1938" s="50">
        <f t="shared" ref="F1938" si="508">H1938</f>
        <v>219.87</v>
      </c>
      <c r="G1938" s="50">
        <f>ROUND(F1938*E1938,2)</f>
        <v>3.1</v>
      </c>
      <c r="H1938" s="60">
        <f>VLOOKUP(A1938,'[1]SINAPI ES'!$A$7:$D$12674,4,0)</f>
        <v>219.87</v>
      </c>
    </row>
    <row r="1939" spans="1:8" ht="15" customHeight="1">
      <c r="A1939" s="51"/>
      <c r="B1939" s="51"/>
      <c r="C1939" s="51"/>
      <c r="D1939" s="51"/>
      <c r="E1939" s="103" t="s">
        <v>1860</v>
      </c>
      <c r="F1939" s="103"/>
      <c r="G1939" s="52">
        <f>SUM(G1938)</f>
        <v>3.1</v>
      </c>
      <c r="H1939" s="60" t="e">
        <f>VLOOKUP(A1939,'[1]SINAPI ES'!$A$7:$D$12674,4,0)</f>
        <v>#N/A</v>
      </c>
    </row>
    <row r="1940" spans="1:8" ht="15" customHeight="1">
      <c r="A1940" s="51"/>
      <c r="B1940" s="51"/>
      <c r="C1940" s="51"/>
      <c r="D1940" s="51"/>
      <c r="E1940" s="104" t="s">
        <v>1861</v>
      </c>
      <c r="F1940" s="104"/>
      <c r="G1940" s="53">
        <f>G1939+G1936+G1932</f>
        <v>61.82</v>
      </c>
      <c r="H1940" s="60" t="e">
        <f>VLOOKUP(A1940,'[1]SINAPI ES'!$A$7:$D$12674,4,0)</f>
        <v>#N/A</v>
      </c>
    </row>
    <row r="1941" spans="1:8" ht="9.9499999999999993" customHeight="1">
      <c r="A1941" s="51"/>
      <c r="B1941" s="51"/>
      <c r="C1941" s="105"/>
      <c r="D1941" s="105"/>
      <c r="E1941" s="51"/>
      <c r="F1941" s="51"/>
      <c r="G1941" s="51"/>
      <c r="H1941" s="60" t="e">
        <f>VLOOKUP(A1941,'[1]SINAPI ES'!$A$7:$D$12674,4,0)</f>
        <v>#N/A</v>
      </c>
    </row>
    <row r="1942" spans="1:8" ht="20.100000000000001" customHeight="1">
      <c r="A1942" s="116" t="s">
        <v>2234</v>
      </c>
      <c r="B1942" s="116"/>
      <c r="C1942" s="116"/>
      <c r="D1942" s="116"/>
      <c r="E1942" s="116"/>
      <c r="F1942" s="116"/>
      <c r="G1942" s="116"/>
      <c r="H1942" s="60" t="e">
        <f>VLOOKUP(A1942,'[1]SINAPI ES'!$A$7:$D$12674,4,0)</f>
        <v>#N/A</v>
      </c>
    </row>
    <row r="1943" spans="1:8" ht="15" customHeight="1">
      <c r="A1943" s="102" t="s">
        <v>1838</v>
      </c>
      <c r="B1943" s="102"/>
      <c r="C1943" s="46" t="s">
        <v>1839</v>
      </c>
      <c r="D1943" s="46" t="s">
        <v>1840</v>
      </c>
      <c r="E1943" s="46" t="s">
        <v>1841</v>
      </c>
      <c r="F1943" s="46" t="s">
        <v>1842</v>
      </c>
      <c r="G1943" s="46" t="s">
        <v>1843</v>
      </c>
      <c r="H1943" s="60" t="e">
        <f>VLOOKUP(A1943,'[1]SINAPI ES'!$A$7:$D$12674,4,0)</f>
        <v>#N/A</v>
      </c>
    </row>
    <row r="1944" spans="1:8" ht="21" customHeight="1">
      <c r="A1944" s="47">
        <v>13279</v>
      </c>
      <c r="B1944" s="48" t="s">
        <v>2235</v>
      </c>
      <c r="C1944" s="47" t="s">
        <v>12</v>
      </c>
      <c r="D1944" s="47" t="s">
        <v>80</v>
      </c>
      <c r="E1944" s="49">
        <v>1</v>
      </c>
      <c r="F1944" s="50">
        <f t="shared" ref="F1944" si="509">H1944</f>
        <v>22.47</v>
      </c>
      <c r="G1944" s="50">
        <f>ROUND(F1944*E1944,2)</f>
        <v>22.47</v>
      </c>
      <c r="H1944" s="60">
        <f>VLOOKUP(A1944,'[1]SINAPI ES'!$A$7:$D$12674,4,0)</f>
        <v>22.47</v>
      </c>
    </row>
    <row r="1945" spans="1:8" ht="15" customHeight="1">
      <c r="A1945" s="51"/>
      <c r="B1945" s="51"/>
      <c r="C1945" s="51"/>
      <c r="D1945" s="51"/>
      <c r="E1945" s="103" t="s">
        <v>1851</v>
      </c>
      <c r="F1945" s="103"/>
      <c r="G1945" s="52">
        <f>SUM(G1944)</f>
        <v>22.47</v>
      </c>
      <c r="H1945" s="60" t="e">
        <f>VLOOKUP(A1945,'[1]SINAPI ES'!$A$7:$D$12674,4,0)</f>
        <v>#N/A</v>
      </c>
    </row>
    <row r="1946" spans="1:8" ht="15" customHeight="1">
      <c r="A1946" s="102" t="s">
        <v>1852</v>
      </c>
      <c r="B1946" s="102"/>
      <c r="C1946" s="46" t="s">
        <v>1839</v>
      </c>
      <c r="D1946" s="46" t="s">
        <v>1840</v>
      </c>
      <c r="E1946" s="46" t="s">
        <v>1841</v>
      </c>
      <c r="F1946" s="46" t="s">
        <v>1842</v>
      </c>
      <c r="G1946" s="46" t="s">
        <v>1843</v>
      </c>
      <c r="H1946" s="60" t="e">
        <f>VLOOKUP(A1946,'[1]SINAPI ES'!$A$7:$D$12674,4,0)</f>
        <v>#N/A</v>
      </c>
    </row>
    <row r="1947" spans="1:8" ht="15" customHeight="1">
      <c r="A1947" s="47">
        <v>88247</v>
      </c>
      <c r="B1947" s="48" t="s">
        <v>2174</v>
      </c>
      <c r="C1947" s="47" t="s">
        <v>12</v>
      </c>
      <c r="D1947" s="47" t="s">
        <v>1854</v>
      </c>
      <c r="E1947" s="49">
        <v>0.2</v>
      </c>
      <c r="F1947" s="50">
        <f t="shared" ref="F1947:F1948" si="510">H1947</f>
        <v>23.91</v>
      </c>
      <c r="G1947" s="58">
        <f t="shared" ref="G1947" si="511">ROUND(F1947*E1947,2)</f>
        <v>4.78</v>
      </c>
      <c r="H1947" s="60">
        <f>VLOOKUP(A1947,'[1]SINAPI ES'!$A$7:$D$12674,4,0)</f>
        <v>23.91</v>
      </c>
    </row>
    <row r="1948" spans="1:8" ht="15" customHeight="1">
      <c r="A1948" s="47">
        <v>88264</v>
      </c>
      <c r="B1948" s="48" t="s">
        <v>2143</v>
      </c>
      <c r="C1948" s="47" t="s">
        <v>12</v>
      </c>
      <c r="D1948" s="47" t="s">
        <v>1854</v>
      </c>
      <c r="E1948" s="49">
        <v>0.2</v>
      </c>
      <c r="F1948" s="50">
        <f t="shared" si="510"/>
        <v>33.74</v>
      </c>
      <c r="G1948" s="50">
        <f>ROUND(F1948*E1948,2)</f>
        <v>6.75</v>
      </c>
      <c r="H1948" s="60">
        <f>VLOOKUP(A1948,'[1]SINAPI ES'!$A$7:$D$12674,4,0)</f>
        <v>33.74</v>
      </c>
    </row>
    <row r="1949" spans="1:8" ht="18" customHeight="1">
      <c r="A1949" s="51"/>
      <c r="B1949" s="51"/>
      <c r="C1949" s="51"/>
      <c r="D1949" s="51"/>
      <c r="E1949" s="103" t="s">
        <v>1858</v>
      </c>
      <c r="F1949" s="103"/>
      <c r="G1949" s="52">
        <f>SUM(G1947:G1948)</f>
        <v>11.530000000000001</v>
      </c>
      <c r="H1949" s="60" t="e">
        <f>VLOOKUP(A1949,'[1]SINAPI ES'!$A$7:$D$12674,4,0)</f>
        <v>#N/A</v>
      </c>
    </row>
    <row r="1950" spans="1:8" ht="15" customHeight="1">
      <c r="A1950" s="51"/>
      <c r="B1950" s="51"/>
      <c r="C1950" s="51"/>
      <c r="D1950" s="51"/>
      <c r="E1950" s="104" t="s">
        <v>1861</v>
      </c>
      <c r="F1950" s="104"/>
      <c r="G1950" s="53">
        <f>G1949+G1945</f>
        <v>34</v>
      </c>
      <c r="H1950" s="60" t="e">
        <f>VLOOKUP(A1950,'[1]SINAPI ES'!$A$7:$D$12674,4,0)</f>
        <v>#N/A</v>
      </c>
    </row>
    <row r="1951" spans="1:8" ht="9.9499999999999993" customHeight="1">
      <c r="A1951" s="51"/>
      <c r="B1951" s="51"/>
      <c r="C1951" s="105"/>
      <c r="D1951" s="105"/>
      <c r="E1951" s="51"/>
      <c r="F1951" s="51"/>
      <c r="G1951" s="51"/>
      <c r="H1951" s="60" t="e">
        <f>VLOOKUP(A1951,'[1]SINAPI ES'!$A$7:$D$12674,4,0)</f>
        <v>#N/A</v>
      </c>
    </row>
    <row r="1952" spans="1:8" ht="20.100000000000001" customHeight="1">
      <c r="A1952" s="116" t="s">
        <v>2236</v>
      </c>
      <c r="B1952" s="116"/>
      <c r="C1952" s="116"/>
      <c r="D1952" s="116"/>
      <c r="E1952" s="116"/>
      <c r="F1952" s="116"/>
      <c r="G1952" s="116"/>
      <c r="H1952" s="60" t="e">
        <f>VLOOKUP(A1952,'[1]SINAPI ES'!$A$7:$D$12674,4,0)</f>
        <v>#N/A</v>
      </c>
    </row>
    <row r="1953" spans="1:8" ht="15" customHeight="1">
      <c r="A1953" s="102" t="s">
        <v>1838</v>
      </c>
      <c r="B1953" s="102"/>
      <c r="C1953" s="46" t="s">
        <v>1839</v>
      </c>
      <c r="D1953" s="46" t="s">
        <v>1840</v>
      </c>
      <c r="E1953" s="46" t="s">
        <v>1841</v>
      </c>
      <c r="F1953" s="46" t="s">
        <v>1842</v>
      </c>
      <c r="G1953" s="46" t="s">
        <v>1843</v>
      </c>
      <c r="H1953" s="60" t="e">
        <f>VLOOKUP(A1953,'[1]SINAPI ES'!$A$7:$D$12674,4,0)</f>
        <v>#N/A</v>
      </c>
    </row>
    <row r="1954" spans="1:8" ht="21" customHeight="1">
      <c r="A1954" s="47">
        <v>1597</v>
      </c>
      <c r="B1954" s="48" t="s">
        <v>1277</v>
      </c>
      <c r="C1954" s="47" t="s">
        <v>12</v>
      </c>
      <c r="D1954" s="47" t="s">
        <v>24</v>
      </c>
      <c r="E1954" s="49">
        <v>1</v>
      </c>
      <c r="F1954" s="50">
        <f t="shared" ref="F1954" si="512">H1954</f>
        <v>13.21</v>
      </c>
      <c r="G1954" s="50">
        <f>ROUND(F1954*E1954,2)</f>
        <v>13.21</v>
      </c>
      <c r="H1954" s="60">
        <f>VLOOKUP(A1954,'[1]SINAPI ES'!$A$7:$D$12674,4,0)</f>
        <v>13.21</v>
      </c>
    </row>
    <row r="1955" spans="1:8" ht="15" customHeight="1">
      <c r="A1955" s="51"/>
      <c r="B1955" s="51"/>
      <c r="C1955" s="51"/>
      <c r="D1955" s="51"/>
      <c r="E1955" s="103" t="s">
        <v>1851</v>
      </c>
      <c r="F1955" s="103"/>
      <c r="G1955" s="52">
        <f>SUM(G1954)</f>
        <v>13.21</v>
      </c>
      <c r="H1955" s="60" t="e">
        <f>VLOOKUP(A1955,'[1]SINAPI ES'!$A$7:$D$12674,4,0)</f>
        <v>#N/A</v>
      </c>
    </row>
    <row r="1956" spans="1:8" ht="15" customHeight="1">
      <c r="A1956" s="102" t="s">
        <v>1852</v>
      </c>
      <c r="B1956" s="102"/>
      <c r="C1956" s="46" t="s">
        <v>1839</v>
      </c>
      <c r="D1956" s="46" t="s">
        <v>1840</v>
      </c>
      <c r="E1956" s="46" t="s">
        <v>1841</v>
      </c>
      <c r="F1956" s="46" t="s">
        <v>1842</v>
      </c>
      <c r="G1956" s="46" t="s">
        <v>1843</v>
      </c>
      <c r="H1956" s="60" t="e">
        <f>VLOOKUP(A1956,'[1]SINAPI ES'!$A$7:$D$12674,4,0)</f>
        <v>#N/A</v>
      </c>
    </row>
    <row r="1957" spans="1:8" ht="15" customHeight="1">
      <c r="A1957" s="47">
        <v>88247</v>
      </c>
      <c r="B1957" s="48" t="s">
        <v>2174</v>
      </c>
      <c r="C1957" s="47" t="s">
        <v>12</v>
      </c>
      <c r="D1957" s="47" t="s">
        <v>1854</v>
      </c>
      <c r="E1957" s="49">
        <v>0.18629999999999999</v>
      </c>
      <c r="F1957" s="50">
        <f t="shared" ref="F1957:F1958" si="513">H1957</f>
        <v>23.91</v>
      </c>
      <c r="G1957" s="58">
        <f t="shared" ref="G1957" si="514">ROUND(F1957*E1957,2)</f>
        <v>4.45</v>
      </c>
      <c r="H1957" s="60">
        <f>VLOOKUP(A1957,'[1]SINAPI ES'!$A$7:$D$12674,4,0)</f>
        <v>23.91</v>
      </c>
    </row>
    <row r="1958" spans="1:8" ht="15" customHeight="1">
      <c r="A1958" s="47">
        <v>88264</v>
      </c>
      <c r="B1958" s="48" t="s">
        <v>2143</v>
      </c>
      <c r="C1958" s="47" t="s">
        <v>12</v>
      </c>
      <c r="D1958" s="47" t="s">
        <v>1854</v>
      </c>
      <c r="E1958" s="49">
        <v>0.18629999999999999</v>
      </c>
      <c r="F1958" s="50">
        <f t="shared" si="513"/>
        <v>33.74</v>
      </c>
      <c r="G1958" s="50">
        <f>ROUND(F1958*E1958,2)</f>
        <v>6.29</v>
      </c>
      <c r="H1958" s="60">
        <f>VLOOKUP(A1958,'[1]SINAPI ES'!$A$7:$D$12674,4,0)</f>
        <v>33.74</v>
      </c>
    </row>
    <row r="1959" spans="1:8" ht="18" customHeight="1">
      <c r="A1959" s="51"/>
      <c r="B1959" s="51"/>
      <c r="C1959" s="51"/>
      <c r="D1959" s="51"/>
      <c r="E1959" s="103" t="s">
        <v>1858</v>
      </c>
      <c r="F1959" s="103"/>
      <c r="G1959" s="52">
        <f>SUM(G1957:G1958)</f>
        <v>10.74</v>
      </c>
      <c r="H1959" s="60" t="e">
        <f>VLOOKUP(A1959,'[1]SINAPI ES'!$A$7:$D$12674,4,0)</f>
        <v>#N/A</v>
      </c>
    </row>
    <row r="1960" spans="1:8" ht="15" customHeight="1">
      <c r="A1960" s="51"/>
      <c r="B1960" s="51"/>
      <c r="C1960" s="51"/>
      <c r="D1960" s="51"/>
      <c r="E1960" s="104" t="s">
        <v>1861</v>
      </c>
      <c r="F1960" s="104"/>
      <c r="G1960" s="53">
        <f>G1959+G1955</f>
        <v>23.950000000000003</v>
      </c>
      <c r="H1960" s="60" t="e">
        <f>VLOOKUP(A1960,'[1]SINAPI ES'!$A$7:$D$12674,4,0)</f>
        <v>#N/A</v>
      </c>
    </row>
    <row r="1961" spans="1:8" ht="9.9499999999999993" customHeight="1">
      <c r="A1961" s="51"/>
      <c r="B1961" s="51"/>
      <c r="C1961" s="105"/>
      <c r="D1961" s="105"/>
      <c r="E1961" s="51"/>
      <c r="F1961" s="51"/>
      <c r="G1961" s="51"/>
      <c r="H1961" s="60" t="e">
        <f>VLOOKUP(A1961,'[1]SINAPI ES'!$A$7:$D$12674,4,0)</f>
        <v>#N/A</v>
      </c>
    </row>
    <row r="1962" spans="1:8" ht="20.100000000000001" customHeight="1">
      <c r="A1962" s="116" t="s">
        <v>2237</v>
      </c>
      <c r="B1962" s="116"/>
      <c r="C1962" s="116"/>
      <c r="D1962" s="116"/>
      <c r="E1962" s="116"/>
      <c r="F1962" s="116"/>
      <c r="G1962" s="116"/>
      <c r="H1962" s="60" t="e">
        <f>VLOOKUP(A1962,'[1]SINAPI ES'!$A$7:$D$12674,4,0)</f>
        <v>#N/A</v>
      </c>
    </row>
    <row r="1963" spans="1:8" ht="15" customHeight="1">
      <c r="A1963" s="102" t="s">
        <v>1838</v>
      </c>
      <c r="B1963" s="102"/>
      <c r="C1963" s="46" t="s">
        <v>1839</v>
      </c>
      <c r="D1963" s="46" t="s">
        <v>1840</v>
      </c>
      <c r="E1963" s="46" t="s">
        <v>1841</v>
      </c>
      <c r="F1963" s="46" t="s">
        <v>1842</v>
      </c>
      <c r="G1963" s="46" t="s">
        <v>1843</v>
      </c>
      <c r="H1963" s="60" t="e">
        <f>VLOOKUP(A1963,'[1]SINAPI ES'!$A$7:$D$12674,4,0)</f>
        <v>#N/A</v>
      </c>
    </row>
    <row r="1964" spans="1:8" ht="21" customHeight="1">
      <c r="A1964" s="47">
        <v>4333</v>
      </c>
      <c r="B1964" s="48" t="s">
        <v>1286</v>
      </c>
      <c r="C1964" s="47" t="s">
        <v>12</v>
      </c>
      <c r="D1964" s="47" t="s">
        <v>24</v>
      </c>
      <c r="E1964" s="49">
        <v>1</v>
      </c>
      <c r="F1964" s="50">
        <f t="shared" ref="F1964" si="515">H1964</f>
        <v>0.28000000000000003</v>
      </c>
      <c r="G1964" s="50">
        <f>ROUND(F1964*E1964,2)</f>
        <v>0.28000000000000003</v>
      </c>
      <c r="H1964" s="60">
        <f>VLOOKUP(A1964,'[1]SINAPI ES'!$A$7:$D$12674,4,0)</f>
        <v>0.28000000000000003</v>
      </c>
    </row>
    <row r="1965" spans="1:8" ht="15" customHeight="1">
      <c r="A1965" s="51"/>
      <c r="B1965" s="51"/>
      <c r="C1965" s="51"/>
      <c r="D1965" s="51"/>
      <c r="E1965" s="103" t="s">
        <v>1851</v>
      </c>
      <c r="F1965" s="103"/>
      <c r="G1965" s="52">
        <f>SUM(G1964)</f>
        <v>0.28000000000000003</v>
      </c>
      <c r="H1965" s="60" t="e">
        <f>VLOOKUP(A1965,'[1]SINAPI ES'!$A$7:$D$12674,4,0)</f>
        <v>#N/A</v>
      </c>
    </row>
    <row r="1966" spans="1:8" ht="15" customHeight="1">
      <c r="A1966" s="102" t="s">
        <v>1852</v>
      </c>
      <c r="B1966" s="102"/>
      <c r="C1966" s="46" t="s">
        <v>1839</v>
      </c>
      <c r="D1966" s="46" t="s">
        <v>1840</v>
      </c>
      <c r="E1966" s="46" t="s">
        <v>1841</v>
      </c>
      <c r="F1966" s="46" t="s">
        <v>1842</v>
      </c>
      <c r="G1966" s="46" t="s">
        <v>1843</v>
      </c>
      <c r="H1966" s="60" t="e">
        <f>VLOOKUP(A1966,'[1]SINAPI ES'!$A$7:$D$12674,4,0)</f>
        <v>#N/A</v>
      </c>
    </row>
    <row r="1967" spans="1:8" ht="15" customHeight="1">
      <c r="A1967" s="47">
        <v>88316</v>
      </c>
      <c r="B1967" s="48" t="s">
        <v>1867</v>
      </c>
      <c r="C1967" s="47" t="s">
        <v>12</v>
      </c>
      <c r="D1967" s="47" t="s">
        <v>1854</v>
      </c>
      <c r="E1967" s="49">
        <v>0.02</v>
      </c>
      <c r="F1967" s="50">
        <f t="shared" ref="F1967" si="516">H1967</f>
        <v>21.72</v>
      </c>
      <c r="G1967" s="50">
        <f>ROUND(F1967*E1967,2)</f>
        <v>0.43</v>
      </c>
      <c r="H1967" s="60">
        <f>VLOOKUP(A1967,'[1]SINAPI ES'!$A$7:$D$12674,4,0)</f>
        <v>21.72</v>
      </c>
    </row>
    <row r="1968" spans="1:8" ht="18" customHeight="1">
      <c r="A1968" s="51"/>
      <c r="B1968" s="51"/>
      <c r="C1968" s="51"/>
      <c r="D1968" s="51"/>
      <c r="E1968" s="103" t="s">
        <v>1858</v>
      </c>
      <c r="F1968" s="103"/>
      <c r="G1968" s="52">
        <f>SUM(G1967)</f>
        <v>0.43</v>
      </c>
      <c r="H1968" s="60" t="e">
        <f>VLOOKUP(A1968,'[1]SINAPI ES'!$A$7:$D$12674,4,0)</f>
        <v>#N/A</v>
      </c>
    </row>
    <row r="1969" spans="1:8" ht="15" customHeight="1">
      <c r="A1969" s="51"/>
      <c r="B1969" s="51"/>
      <c r="C1969" s="51"/>
      <c r="D1969" s="51"/>
      <c r="E1969" s="104" t="s">
        <v>1861</v>
      </c>
      <c r="F1969" s="104"/>
      <c r="G1969" s="53">
        <f>G1968+G1965</f>
        <v>0.71</v>
      </c>
      <c r="H1969" s="60" t="e">
        <f>VLOOKUP(A1969,'[1]SINAPI ES'!$A$7:$D$12674,4,0)</f>
        <v>#N/A</v>
      </c>
    </row>
    <row r="1970" spans="1:8" ht="9.9499999999999993" customHeight="1">
      <c r="A1970" s="51"/>
      <c r="B1970" s="51"/>
      <c r="C1970" s="105"/>
      <c r="D1970" s="105"/>
      <c r="E1970" s="51"/>
      <c r="F1970" s="51"/>
      <c r="G1970" s="51"/>
      <c r="H1970" s="60" t="e">
        <f>VLOOKUP(A1970,'[1]SINAPI ES'!$A$7:$D$12674,4,0)</f>
        <v>#N/A</v>
      </c>
    </row>
    <row r="1971" spans="1:8" ht="20.100000000000001" customHeight="1">
      <c r="A1971" s="116" t="s">
        <v>2238</v>
      </c>
      <c r="B1971" s="116"/>
      <c r="C1971" s="116"/>
      <c r="D1971" s="116"/>
      <c r="E1971" s="116"/>
      <c r="F1971" s="116"/>
      <c r="G1971" s="116"/>
      <c r="H1971" s="60" t="e">
        <f>VLOOKUP(A1971,'[1]SINAPI ES'!$A$7:$D$12674,4,0)</f>
        <v>#N/A</v>
      </c>
    </row>
    <row r="1972" spans="1:8" ht="15" customHeight="1">
      <c r="A1972" s="102" t="s">
        <v>1838</v>
      </c>
      <c r="B1972" s="102"/>
      <c r="C1972" s="46" t="s">
        <v>1839</v>
      </c>
      <c r="D1972" s="46" t="s">
        <v>1840</v>
      </c>
      <c r="E1972" s="46" t="s">
        <v>1841</v>
      </c>
      <c r="F1972" s="46" t="s">
        <v>1842</v>
      </c>
      <c r="G1972" s="46" t="s">
        <v>1843</v>
      </c>
      <c r="H1972" s="60" t="e">
        <f>VLOOKUP(A1972,'[1]SINAPI ES'!$A$7:$D$12674,4,0)</f>
        <v>#N/A</v>
      </c>
    </row>
    <row r="1973" spans="1:8" ht="21" customHeight="1">
      <c r="A1973" s="47">
        <v>1600</v>
      </c>
      <c r="B1973" s="48" t="s">
        <v>1289</v>
      </c>
      <c r="C1973" s="47" t="s">
        <v>12</v>
      </c>
      <c r="D1973" s="47" t="s">
        <v>24</v>
      </c>
      <c r="E1973" s="49">
        <v>1</v>
      </c>
      <c r="F1973" s="50">
        <f t="shared" ref="F1973" si="517">H1973</f>
        <v>20.74</v>
      </c>
      <c r="G1973" s="50">
        <f>ROUND(F1973*E1973,2)</f>
        <v>20.74</v>
      </c>
      <c r="H1973" s="60">
        <f>VLOOKUP(A1973,'[1]SINAPI ES'!$A$7:$D$12674,4,0)</f>
        <v>20.74</v>
      </c>
    </row>
    <row r="1974" spans="1:8" ht="15" customHeight="1">
      <c r="A1974" s="51"/>
      <c r="B1974" s="51"/>
      <c r="C1974" s="51"/>
      <c r="D1974" s="51"/>
      <c r="E1974" s="103" t="s">
        <v>1851</v>
      </c>
      <c r="F1974" s="103"/>
      <c r="G1974" s="52">
        <f>SUM(G1973)</f>
        <v>20.74</v>
      </c>
      <c r="H1974" s="60" t="e">
        <f>VLOOKUP(A1974,'[1]SINAPI ES'!$A$7:$D$12674,4,0)</f>
        <v>#N/A</v>
      </c>
    </row>
    <row r="1975" spans="1:8" ht="15" customHeight="1">
      <c r="A1975" s="102" t="s">
        <v>1852</v>
      </c>
      <c r="B1975" s="102"/>
      <c r="C1975" s="46" t="s">
        <v>1839</v>
      </c>
      <c r="D1975" s="46" t="s">
        <v>1840</v>
      </c>
      <c r="E1975" s="46" t="s">
        <v>1841</v>
      </c>
      <c r="F1975" s="46" t="s">
        <v>1842</v>
      </c>
      <c r="G1975" s="46" t="s">
        <v>1843</v>
      </c>
      <c r="H1975" s="60" t="e">
        <f>VLOOKUP(A1975,'[1]SINAPI ES'!$A$7:$D$12674,4,0)</f>
        <v>#N/A</v>
      </c>
    </row>
    <row r="1976" spans="1:8" ht="15" customHeight="1">
      <c r="A1976" s="47">
        <v>88247</v>
      </c>
      <c r="B1976" s="48" t="s">
        <v>2174</v>
      </c>
      <c r="C1976" s="47" t="s">
        <v>12</v>
      </c>
      <c r="D1976" s="47" t="s">
        <v>1854</v>
      </c>
      <c r="E1976" s="49">
        <v>0.18629999999999999</v>
      </c>
      <c r="F1976" s="50">
        <f t="shared" ref="F1976:F1977" si="518">H1976</f>
        <v>23.91</v>
      </c>
      <c r="G1976" s="58">
        <f t="shared" ref="G1976" si="519">ROUND(F1976*E1976,2)</f>
        <v>4.45</v>
      </c>
      <c r="H1976" s="60">
        <f>VLOOKUP(A1976,'[1]SINAPI ES'!$A$7:$D$12674,4,0)</f>
        <v>23.91</v>
      </c>
    </row>
    <row r="1977" spans="1:8" ht="15" customHeight="1">
      <c r="A1977" s="47">
        <v>88264</v>
      </c>
      <c r="B1977" s="48" t="s">
        <v>2143</v>
      </c>
      <c r="C1977" s="47" t="s">
        <v>12</v>
      </c>
      <c r="D1977" s="47" t="s">
        <v>1854</v>
      </c>
      <c r="E1977" s="49">
        <v>0.18629999999999999</v>
      </c>
      <c r="F1977" s="50">
        <f t="shared" si="518"/>
        <v>33.74</v>
      </c>
      <c r="G1977" s="50">
        <f>ROUND(F1977*E1977,2)</f>
        <v>6.29</v>
      </c>
      <c r="H1977" s="60">
        <f>VLOOKUP(A1977,'[1]SINAPI ES'!$A$7:$D$12674,4,0)</f>
        <v>33.74</v>
      </c>
    </row>
    <row r="1978" spans="1:8" ht="18" customHeight="1">
      <c r="A1978" s="51"/>
      <c r="B1978" s="51"/>
      <c r="C1978" s="51"/>
      <c r="D1978" s="51"/>
      <c r="E1978" s="103" t="s">
        <v>1858</v>
      </c>
      <c r="F1978" s="103"/>
      <c r="G1978" s="52">
        <f>SUM(G1976:G1977)</f>
        <v>10.74</v>
      </c>
      <c r="H1978" s="60" t="e">
        <f>VLOOKUP(A1978,'[1]SINAPI ES'!$A$7:$D$12674,4,0)</f>
        <v>#N/A</v>
      </c>
    </row>
    <row r="1979" spans="1:8" ht="15" customHeight="1">
      <c r="A1979" s="51"/>
      <c r="B1979" s="51"/>
      <c r="C1979" s="51"/>
      <c r="D1979" s="51"/>
      <c r="E1979" s="104" t="s">
        <v>1861</v>
      </c>
      <c r="F1979" s="104"/>
      <c r="G1979" s="53">
        <f>G1978+G1974</f>
        <v>31.479999999999997</v>
      </c>
      <c r="H1979" s="60" t="e">
        <f>VLOOKUP(A1979,'[1]SINAPI ES'!$A$7:$D$12674,4,0)</f>
        <v>#N/A</v>
      </c>
    </row>
    <row r="1980" spans="1:8" ht="9.9499999999999993" customHeight="1">
      <c r="A1980" s="51"/>
      <c r="B1980" s="51"/>
      <c r="C1980" s="105"/>
      <c r="D1980" s="105"/>
      <c r="E1980" s="51"/>
      <c r="F1980" s="51"/>
      <c r="G1980" s="51"/>
      <c r="H1980" s="60" t="e">
        <f>VLOOKUP(A1980,'[1]SINAPI ES'!$A$7:$D$12674,4,0)</f>
        <v>#N/A</v>
      </c>
    </row>
    <row r="1981" spans="1:8" ht="20.100000000000001" customHeight="1">
      <c r="A1981" s="116" t="s">
        <v>2239</v>
      </c>
      <c r="B1981" s="116"/>
      <c r="C1981" s="116"/>
      <c r="D1981" s="116"/>
      <c r="E1981" s="116"/>
      <c r="F1981" s="116"/>
      <c r="G1981" s="116"/>
      <c r="H1981" s="60" t="e">
        <f>VLOOKUP(A1981,'[1]SINAPI ES'!$A$7:$D$12674,4,0)</f>
        <v>#N/A</v>
      </c>
    </row>
    <row r="1982" spans="1:8" ht="15" customHeight="1">
      <c r="A1982" s="102" t="s">
        <v>1838</v>
      </c>
      <c r="B1982" s="102"/>
      <c r="C1982" s="46" t="s">
        <v>1839</v>
      </c>
      <c r="D1982" s="46" t="s">
        <v>1840</v>
      </c>
      <c r="E1982" s="46" t="s">
        <v>1841</v>
      </c>
      <c r="F1982" s="46" t="s">
        <v>1842</v>
      </c>
      <c r="G1982" s="46" t="s">
        <v>1843</v>
      </c>
      <c r="H1982" s="60" t="e">
        <f>VLOOKUP(A1982,'[1]SINAPI ES'!$A$7:$D$12674,4,0)</f>
        <v>#N/A</v>
      </c>
    </row>
    <row r="1983" spans="1:8" ht="21" customHeight="1">
      <c r="A1983" s="47">
        <v>38091</v>
      </c>
      <c r="B1983" s="48" t="s">
        <v>1363</v>
      </c>
      <c r="C1983" s="47" t="s">
        <v>12</v>
      </c>
      <c r="D1983" s="47" t="s">
        <v>24</v>
      </c>
      <c r="E1983" s="49">
        <v>1</v>
      </c>
      <c r="F1983" s="50">
        <f t="shared" ref="F1983" si="520">H1983</f>
        <v>3.01</v>
      </c>
      <c r="G1983" s="50">
        <f>ROUND(F1983*E1983,2)</f>
        <v>3.01</v>
      </c>
      <c r="H1983" s="60">
        <f>VLOOKUP(A1983,'[1]SINAPI ES'!$A$7:$D$12674,4,0)</f>
        <v>3.01</v>
      </c>
    </row>
    <row r="1984" spans="1:8" ht="15" customHeight="1">
      <c r="A1984" s="51"/>
      <c r="B1984" s="51"/>
      <c r="C1984" s="51"/>
      <c r="D1984" s="51"/>
      <c r="E1984" s="103" t="s">
        <v>1851</v>
      </c>
      <c r="F1984" s="103"/>
      <c r="G1984" s="52">
        <f>SUM(G1983)</f>
        <v>3.01</v>
      </c>
      <c r="H1984" s="60" t="e">
        <f>VLOOKUP(A1984,'[1]SINAPI ES'!$A$7:$D$12674,4,0)</f>
        <v>#N/A</v>
      </c>
    </row>
    <row r="1985" spans="1:8" ht="15" customHeight="1">
      <c r="A1985" s="102" t="s">
        <v>10</v>
      </c>
      <c r="B1985" s="102"/>
      <c r="C1985" s="46" t="s">
        <v>1839</v>
      </c>
      <c r="D1985" s="46" t="s">
        <v>1840</v>
      </c>
      <c r="E1985" s="46" t="s">
        <v>1841</v>
      </c>
      <c r="F1985" s="46" t="s">
        <v>1842</v>
      </c>
      <c r="G1985" s="46" t="s">
        <v>1843</v>
      </c>
      <c r="H1985" s="60" t="e">
        <f>VLOOKUP(A1985,'[1]SINAPI ES'!$A$7:$D$12674,4,0)</f>
        <v>#N/A</v>
      </c>
    </row>
    <row r="1986" spans="1:8" ht="29.1" customHeight="1">
      <c r="A1986" s="47">
        <v>91946</v>
      </c>
      <c r="B1986" s="48" t="s">
        <v>1366</v>
      </c>
      <c r="C1986" s="47" t="s">
        <v>12</v>
      </c>
      <c r="D1986" s="47" t="s">
        <v>24</v>
      </c>
      <c r="E1986" s="49">
        <v>1</v>
      </c>
      <c r="F1986" s="50">
        <f t="shared" ref="F1986" si="521">H1986</f>
        <v>12.85</v>
      </c>
      <c r="G1986" s="50">
        <f>ROUND(F1986*E1986,2)</f>
        <v>12.85</v>
      </c>
      <c r="H1986" s="60">
        <f>VLOOKUP(A1986,'[1]SINAPI ES'!$A$7:$D$12674,4,0)</f>
        <v>12.85</v>
      </c>
    </row>
    <row r="1987" spans="1:8" ht="15" customHeight="1">
      <c r="A1987" s="51"/>
      <c r="B1987" s="51"/>
      <c r="C1987" s="51"/>
      <c r="D1987" s="51"/>
      <c r="E1987" s="103" t="s">
        <v>1860</v>
      </c>
      <c r="F1987" s="103"/>
      <c r="G1987" s="52">
        <f>SUM(G1986)</f>
        <v>12.85</v>
      </c>
      <c r="H1987" s="60" t="e">
        <f>VLOOKUP(A1987,'[1]SINAPI ES'!$A$7:$D$12674,4,0)</f>
        <v>#N/A</v>
      </c>
    </row>
    <row r="1988" spans="1:8" ht="15" customHeight="1">
      <c r="A1988" s="51"/>
      <c r="B1988" s="51"/>
      <c r="C1988" s="51"/>
      <c r="D1988" s="51"/>
      <c r="E1988" s="104" t="s">
        <v>1861</v>
      </c>
      <c r="F1988" s="104"/>
      <c r="G1988" s="53">
        <f>G1987+G1984</f>
        <v>15.86</v>
      </c>
      <c r="H1988" s="60" t="e">
        <f>VLOOKUP(A1988,'[1]SINAPI ES'!$A$7:$D$12674,4,0)</f>
        <v>#N/A</v>
      </c>
    </row>
    <row r="1989" spans="1:8" ht="9.9499999999999993" customHeight="1">
      <c r="A1989" s="51"/>
      <c r="B1989" s="51"/>
      <c r="C1989" s="105"/>
      <c r="D1989" s="105"/>
      <c r="E1989" s="51"/>
      <c r="F1989" s="51"/>
      <c r="G1989" s="51"/>
      <c r="H1989" s="60" t="e">
        <f>VLOOKUP(A1989,'[1]SINAPI ES'!$A$7:$D$12674,4,0)</f>
        <v>#N/A</v>
      </c>
    </row>
    <row r="1990" spans="1:8" ht="20.100000000000001" customHeight="1">
      <c r="A1990" s="116" t="s">
        <v>2240</v>
      </c>
      <c r="B1990" s="116"/>
      <c r="C1990" s="116"/>
      <c r="D1990" s="116"/>
      <c r="E1990" s="116"/>
      <c r="F1990" s="116"/>
      <c r="G1990" s="116"/>
      <c r="H1990" s="60" t="e">
        <f>VLOOKUP(A1990,'[1]SINAPI ES'!$A$7:$D$12674,4,0)</f>
        <v>#N/A</v>
      </c>
    </row>
    <row r="1991" spans="1:8" ht="15" customHeight="1">
      <c r="A1991" s="102" t="s">
        <v>1838</v>
      </c>
      <c r="B1991" s="102"/>
      <c r="C1991" s="46" t="s">
        <v>1839</v>
      </c>
      <c r="D1991" s="46" t="s">
        <v>1840</v>
      </c>
      <c r="E1991" s="46" t="s">
        <v>1841</v>
      </c>
      <c r="F1991" s="46" t="s">
        <v>1842</v>
      </c>
      <c r="G1991" s="46" t="s">
        <v>1843</v>
      </c>
      <c r="H1991" s="60" t="e">
        <f>VLOOKUP(A1991,'[1]SINAPI ES'!$A$7:$D$12674,4,0)</f>
        <v>#N/A</v>
      </c>
    </row>
    <row r="1992" spans="1:8" ht="21" customHeight="1">
      <c r="A1992" s="47">
        <v>39465</v>
      </c>
      <c r="B1992" s="48" t="s">
        <v>2241</v>
      </c>
      <c r="C1992" s="47" t="s">
        <v>12</v>
      </c>
      <c r="D1992" s="47" t="s">
        <v>24</v>
      </c>
      <c r="E1992" s="49">
        <v>1</v>
      </c>
      <c r="F1992" s="50">
        <f t="shared" ref="F1992" si="522">H1992</f>
        <v>60.66</v>
      </c>
      <c r="G1992" s="50">
        <f>ROUND(F1992*E1992,2)</f>
        <v>60.66</v>
      </c>
      <c r="H1992" s="60">
        <f>VLOOKUP(A1992,'[1]SINAPI ES'!$A$7:$D$12674,4,0)</f>
        <v>60.66</v>
      </c>
    </row>
    <row r="1993" spans="1:8" ht="15" customHeight="1">
      <c r="A1993" s="51"/>
      <c r="B1993" s="51"/>
      <c r="C1993" s="51"/>
      <c r="D1993" s="51"/>
      <c r="E1993" s="103" t="s">
        <v>1851</v>
      </c>
      <c r="F1993" s="103"/>
      <c r="G1993" s="52">
        <f>SUM(G1992)</f>
        <v>60.66</v>
      </c>
      <c r="H1993" s="60" t="e">
        <f>VLOOKUP(A1993,'[1]SINAPI ES'!$A$7:$D$12674,4,0)</f>
        <v>#N/A</v>
      </c>
    </row>
    <row r="1994" spans="1:8" ht="15" customHeight="1">
      <c r="A1994" s="102" t="s">
        <v>1852</v>
      </c>
      <c r="B1994" s="102"/>
      <c r="C1994" s="46" t="s">
        <v>1839</v>
      </c>
      <c r="D1994" s="46" t="s">
        <v>1840</v>
      </c>
      <c r="E1994" s="46" t="s">
        <v>1841</v>
      </c>
      <c r="F1994" s="46" t="s">
        <v>1842</v>
      </c>
      <c r="G1994" s="46" t="s">
        <v>1843</v>
      </c>
      <c r="H1994" s="60" t="e">
        <f>VLOOKUP(A1994,'[1]SINAPI ES'!$A$7:$D$12674,4,0)</f>
        <v>#N/A</v>
      </c>
    </row>
    <row r="1995" spans="1:8" ht="15" customHeight="1">
      <c r="A1995" s="47">
        <v>88247</v>
      </c>
      <c r="B1995" s="48" t="s">
        <v>2174</v>
      </c>
      <c r="C1995" s="47" t="s">
        <v>12</v>
      </c>
      <c r="D1995" s="47" t="s">
        <v>1854</v>
      </c>
      <c r="E1995" s="49">
        <v>0.2</v>
      </c>
      <c r="F1995" s="50">
        <f t="shared" ref="F1995:F1996" si="523">H1995</f>
        <v>23.91</v>
      </c>
      <c r="G1995" s="58">
        <f t="shared" ref="G1995" si="524">ROUND(F1995*E1995,2)</f>
        <v>4.78</v>
      </c>
      <c r="H1995" s="60">
        <f>VLOOKUP(A1995,'[1]SINAPI ES'!$A$7:$D$12674,4,0)</f>
        <v>23.91</v>
      </c>
    </row>
    <row r="1996" spans="1:8" ht="15" customHeight="1">
      <c r="A1996" s="47">
        <v>88264</v>
      </c>
      <c r="B1996" s="48" t="s">
        <v>2143</v>
      </c>
      <c r="C1996" s="47" t="s">
        <v>12</v>
      </c>
      <c r="D1996" s="47" t="s">
        <v>1854</v>
      </c>
      <c r="E1996" s="49">
        <v>0.2</v>
      </c>
      <c r="F1996" s="50">
        <f t="shared" si="523"/>
        <v>33.74</v>
      </c>
      <c r="G1996" s="50">
        <f>ROUND(F1996*E1996,2)</f>
        <v>6.75</v>
      </c>
      <c r="H1996" s="60">
        <f>VLOOKUP(A1996,'[1]SINAPI ES'!$A$7:$D$12674,4,0)</f>
        <v>33.74</v>
      </c>
    </row>
    <row r="1997" spans="1:8" ht="18" customHeight="1">
      <c r="A1997" s="51"/>
      <c r="B1997" s="51"/>
      <c r="C1997" s="51"/>
      <c r="D1997" s="51"/>
      <c r="E1997" s="103" t="s">
        <v>1858</v>
      </c>
      <c r="F1997" s="103"/>
      <c r="G1997" s="52">
        <f>SUM(G1995:G1996)</f>
        <v>11.530000000000001</v>
      </c>
      <c r="H1997" s="60" t="e">
        <f>VLOOKUP(A1997,'[1]SINAPI ES'!$A$7:$D$12674,4,0)</f>
        <v>#N/A</v>
      </c>
    </row>
    <row r="1998" spans="1:8" ht="15" customHeight="1">
      <c r="A1998" s="51"/>
      <c r="B1998" s="51"/>
      <c r="C1998" s="51"/>
      <c r="D1998" s="51"/>
      <c r="E1998" s="104" t="s">
        <v>1861</v>
      </c>
      <c r="F1998" s="104"/>
      <c r="G1998" s="53">
        <f>G1997+G1993</f>
        <v>72.19</v>
      </c>
      <c r="H1998" s="60" t="e">
        <f>VLOOKUP(A1998,'[1]SINAPI ES'!$A$7:$D$12674,4,0)</f>
        <v>#N/A</v>
      </c>
    </row>
    <row r="1999" spans="1:8" ht="9.9499999999999993" customHeight="1">
      <c r="A1999" s="51"/>
      <c r="B1999" s="51"/>
      <c r="C1999" s="105"/>
      <c r="D1999" s="105"/>
      <c r="E1999" s="51"/>
      <c r="F1999" s="51"/>
      <c r="G1999" s="51"/>
      <c r="H1999" s="60" t="e">
        <f>VLOOKUP(A1999,'[1]SINAPI ES'!$A$7:$D$12674,4,0)</f>
        <v>#N/A</v>
      </c>
    </row>
    <row r="2000" spans="1:8" s="100" customFormat="1" ht="20.100000000000001" customHeight="1">
      <c r="A2000" s="128" t="s">
        <v>3335</v>
      </c>
      <c r="B2000" s="128"/>
      <c r="C2000" s="128"/>
      <c r="D2000" s="128"/>
      <c r="E2000" s="128"/>
      <c r="F2000" s="128"/>
      <c r="G2000" s="128"/>
      <c r="H2000" s="67" t="e">
        <f>VLOOKUP(A2000,'[1]SINAPI ES'!$A$7:$D$12674,4,0)</f>
        <v>#N/A</v>
      </c>
    </row>
    <row r="2001" spans="1:8" ht="15" customHeight="1">
      <c r="A2001" s="102" t="s">
        <v>1838</v>
      </c>
      <c r="B2001" s="102"/>
      <c r="C2001" s="46" t="s">
        <v>1839</v>
      </c>
      <c r="D2001" s="46" t="s">
        <v>1840</v>
      </c>
      <c r="E2001" s="46" t="s">
        <v>1841</v>
      </c>
      <c r="F2001" s="46" t="s">
        <v>1842</v>
      </c>
      <c r="G2001" s="46" t="s">
        <v>1843</v>
      </c>
      <c r="H2001" s="60" t="e">
        <f>VLOOKUP(A2001,'[1]SINAPI ES'!$A$7:$D$12674,4,0)</f>
        <v>#N/A</v>
      </c>
    </row>
    <row r="2002" spans="1:8" ht="21" customHeight="1">
      <c r="A2002" s="47">
        <v>39455</v>
      </c>
      <c r="B2002" s="48" t="s">
        <v>2242</v>
      </c>
      <c r="C2002" s="47" t="s">
        <v>12</v>
      </c>
      <c r="D2002" s="47" t="s">
        <v>24</v>
      </c>
      <c r="E2002" s="49">
        <v>1</v>
      </c>
      <c r="F2002" s="50">
        <f t="shared" ref="F2002:F2003" si="525">H2002</f>
        <v>142.22</v>
      </c>
      <c r="G2002" s="58">
        <f t="shared" ref="G2002" si="526">ROUND(F2002*E2002,2)</f>
        <v>142.22</v>
      </c>
      <c r="H2002" s="60">
        <f>VLOOKUP(A2002,'[1]SINAPI ES'!$A$7:$D$12674,4,0)</f>
        <v>142.22</v>
      </c>
    </row>
    <row r="2003" spans="1:8" ht="29.1" customHeight="1">
      <c r="A2003" s="47">
        <v>1571</v>
      </c>
      <c r="B2003" s="48" t="s">
        <v>2243</v>
      </c>
      <c r="C2003" s="47" t="s">
        <v>12</v>
      </c>
      <c r="D2003" s="47" t="s">
        <v>24</v>
      </c>
      <c r="E2003" s="49">
        <v>4</v>
      </c>
      <c r="F2003" s="50">
        <f t="shared" si="525"/>
        <v>1.41</v>
      </c>
      <c r="G2003" s="50">
        <f>ROUND(F2003*E2003,2)</f>
        <v>5.64</v>
      </c>
      <c r="H2003" s="60">
        <f>VLOOKUP(A2003,'[1]SINAPI ES'!$A$7:$D$12674,4,0)</f>
        <v>1.41</v>
      </c>
    </row>
    <row r="2004" spans="1:8" ht="15" customHeight="1">
      <c r="A2004" s="51"/>
      <c r="B2004" s="51"/>
      <c r="C2004" s="51"/>
      <c r="D2004" s="51"/>
      <c r="E2004" s="103" t="s">
        <v>1851</v>
      </c>
      <c r="F2004" s="103"/>
      <c r="G2004" s="52">
        <f>SUM(G2002:G2003)</f>
        <v>147.85999999999999</v>
      </c>
      <c r="H2004" s="60" t="e">
        <f>VLOOKUP(A2004,'[1]SINAPI ES'!$A$7:$D$12674,4,0)</f>
        <v>#N/A</v>
      </c>
    </row>
    <row r="2005" spans="1:8" ht="15" customHeight="1">
      <c r="A2005" s="102" t="s">
        <v>1852</v>
      </c>
      <c r="B2005" s="102"/>
      <c r="C2005" s="46" t="s">
        <v>1839</v>
      </c>
      <c r="D2005" s="46" t="s">
        <v>1840</v>
      </c>
      <c r="E2005" s="46" t="s">
        <v>1841</v>
      </c>
      <c r="F2005" s="46" t="s">
        <v>1842</v>
      </c>
      <c r="G2005" s="46" t="s">
        <v>1843</v>
      </c>
      <c r="H2005" s="60" t="e">
        <f>VLOOKUP(A2005,'[1]SINAPI ES'!$A$7:$D$12674,4,0)</f>
        <v>#N/A</v>
      </c>
    </row>
    <row r="2006" spans="1:8" ht="15" customHeight="1">
      <c r="A2006" s="47">
        <v>88247</v>
      </c>
      <c r="B2006" s="48" t="s">
        <v>2174</v>
      </c>
      <c r="C2006" s="47" t="s">
        <v>12</v>
      </c>
      <c r="D2006" s="47" t="s">
        <v>1854</v>
      </c>
      <c r="E2006" s="49">
        <v>0.25</v>
      </c>
      <c r="F2006" s="50">
        <f t="shared" ref="F2006:F2007" si="527">H2006</f>
        <v>23.91</v>
      </c>
      <c r="G2006" s="58">
        <f t="shared" ref="G2006" si="528">ROUND(F2006*E2006,2)</f>
        <v>5.98</v>
      </c>
      <c r="H2006" s="60">
        <f>VLOOKUP(A2006,'[1]SINAPI ES'!$A$7:$D$12674,4,0)</f>
        <v>23.91</v>
      </c>
    </row>
    <row r="2007" spans="1:8" ht="15" customHeight="1">
      <c r="A2007" s="47">
        <v>88264</v>
      </c>
      <c r="B2007" s="48" t="s">
        <v>2143</v>
      </c>
      <c r="C2007" s="47" t="s">
        <v>12</v>
      </c>
      <c r="D2007" s="47" t="s">
        <v>1854</v>
      </c>
      <c r="E2007" s="49">
        <v>0.25</v>
      </c>
      <c r="F2007" s="50">
        <f t="shared" si="527"/>
        <v>33.74</v>
      </c>
      <c r="G2007" s="50">
        <f>ROUND(F2007*E2007,2)</f>
        <v>8.44</v>
      </c>
      <c r="H2007" s="60">
        <f>VLOOKUP(A2007,'[1]SINAPI ES'!$A$7:$D$12674,4,0)</f>
        <v>33.74</v>
      </c>
    </row>
    <row r="2008" spans="1:8" ht="18" customHeight="1">
      <c r="A2008" s="51"/>
      <c r="B2008" s="51"/>
      <c r="C2008" s="51"/>
      <c r="D2008" s="51"/>
      <c r="E2008" s="103" t="s">
        <v>1858</v>
      </c>
      <c r="F2008" s="103"/>
      <c r="G2008" s="52">
        <f>SUM(G2006:G2007)</f>
        <v>14.42</v>
      </c>
      <c r="H2008" s="60" t="e">
        <f>VLOOKUP(A2008,'[1]SINAPI ES'!$A$7:$D$12674,4,0)</f>
        <v>#N/A</v>
      </c>
    </row>
    <row r="2009" spans="1:8" ht="15" customHeight="1">
      <c r="A2009" s="51"/>
      <c r="B2009" s="51"/>
      <c r="C2009" s="51"/>
      <c r="D2009" s="51"/>
      <c r="E2009" s="104" t="s">
        <v>1861</v>
      </c>
      <c r="F2009" s="104"/>
      <c r="G2009" s="53">
        <f>G2008+G2004</f>
        <v>162.27999999999997</v>
      </c>
      <c r="H2009" s="60" t="e">
        <f>VLOOKUP(A2009,'[1]SINAPI ES'!$A$7:$D$12674,4,0)</f>
        <v>#N/A</v>
      </c>
    </row>
    <row r="2010" spans="1:8" ht="9.9499999999999993" customHeight="1">
      <c r="A2010" s="51"/>
      <c r="B2010" s="51"/>
      <c r="C2010" s="105"/>
      <c r="D2010" s="105"/>
      <c r="E2010" s="51"/>
      <c r="F2010" s="51"/>
      <c r="G2010" s="51"/>
      <c r="H2010" s="60" t="e">
        <f>VLOOKUP(A2010,'[1]SINAPI ES'!$A$7:$D$12674,4,0)</f>
        <v>#N/A</v>
      </c>
    </row>
    <row r="2011" spans="1:8" s="68" customFormat="1" ht="20.100000000000001" customHeight="1">
      <c r="A2011" s="110" t="s">
        <v>3336</v>
      </c>
      <c r="B2011" s="110"/>
      <c r="C2011" s="110"/>
      <c r="D2011" s="110"/>
      <c r="E2011" s="110"/>
      <c r="F2011" s="110"/>
      <c r="G2011" s="110"/>
      <c r="H2011" s="67" t="e">
        <f>VLOOKUP(A2011,'[1]SINAPI ES'!$A$7:$D$12674,4,0)</f>
        <v>#N/A</v>
      </c>
    </row>
    <row r="2012" spans="1:8" ht="15" customHeight="1">
      <c r="A2012" s="102" t="s">
        <v>1838</v>
      </c>
      <c r="B2012" s="102"/>
      <c r="C2012" s="46" t="s">
        <v>1839</v>
      </c>
      <c r="D2012" s="46" t="s">
        <v>1840</v>
      </c>
      <c r="E2012" s="46" t="s">
        <v>1841</v>
      </c>
      <c r="F2012" s="46" t="s">
        <v>1842</v>
      </c>
      <c r="G2012" s="46" t="s">
        <v>1843</v>
      </c>
      <c r="H2012" s="60" t="e">
        <f>VLOOKUP(A2012,'[1]SINAPI ES'!$A$7:$D$12674,4,0)</f>
        <v>#N/A</v>
      </c>
    </row>
    <row r="2013" spans="1:8" ht="21" customHeight="1">
      <c r="A2013" s="47">
        <v>39456</v>
      </c>
      <c r="B2013" s="48" t="s">
        <v>2244</v>
      </c>
      <c r="C2013" s="47" t="s">
        <v>12</v>
      </c>
      <c r="D2013" s="47" t="s">
        <v>24</v>
      </c>
      <c r="E2013" s="49">
        <v>1</v>
      </c>
      <c r="F2013" s="50">
        <f t="shared" ref="F2013:F2014" si="529">H2013</f>
        <v>142.33000000000001</v>
      </c>
      <c r="G2013" s="58">
        <f t="shared" ref="G2013" si="530">ROUND(F2013*E2013,2)</f>
        <v>142.33000000000001</v>
      </c>
      <c r="H2013" s="60">
        <f>VLOOKUP(A2013,'[1]SINAPI ES'!$A$7:$D$12674,4,0)</f>
        <v>142.33000000000001</v>
      </c>
    </row>
    <row r="2014" spans="1:8" ht="29.1" customHeight="1">
      <c r="A2014" s="47">
        <v>1571</v>
      </c>
      <c r="B2014" s="48" t="s">
        <v>2243</v>
      </c>
      <c r="C2014" s="47" t="s">
        <v>12</v>
      </c>
      <c r="D2014" s="47" t="s">
        <v>24</v>
      </c>
      <c r="E2014" s="49">
        <v>4</v>
      </c>
      <c r="F2014" s="50">
        <f t="shared" si="529"/>
        <v>1.41</v>
      </c>
      <c r="G2014" s="50">
        <f>ROUND(F2014*E2014,2)</f>
        <v>5.64</v>
      </c>
      <c r="H2014" s="60">
        <f>VLOOKUP(A2014,'[1]SINAPI ES'!$A$7:$D$12674,4,0)</f>
        <v>1.41</v>
      </c>
    </row>
    <row r="2015" spans="1:8" ht="15" customHeight="1">
      <c r="A2015" s="51"/>
      <c r="B2015" s="51"/>
      <c r="C2015" s="51"/>
      <c r="D2015" s="51"/>
      <c r="E2015" s="103" t="s">
        <v>1851</v>
      </c>
      <c r="F2015" s="103"/>
      <c r="G2015" s="52">
        <f>SUM(G2013:G2014)</f>
        <v>147.97</v>
      </c>
      <c r="H2015" s="60" t="e">
        <f>VLOOKUP(A2015,'[1]SINAPI ES'!$A$7:$D$12674,4,0)</f>
        <v>#N/A</v>
      </c>
    </row>
    <row r="2016" spans="1:8" ht="15" customHeight="1">
      <c r="A2016" s="102" t="s">
        <v>1852</v>
      </c>
      <c r="B2016" s="102"/>
      <c r="C2016" s="46" t="s">
        <v>1839</v>
      </c>
      <c r="D2016" s="46" t="s">
        <v>1840</v>
      </c>
      <c r="E2016" s="46" t="s">
        <v>1841</v>
      </c>
      <c r="F2016" s="46" t="s">
        <v>1842</v>
      </c>
      <c r="G2016" s="46" t="s">
        <v>1843</v>
      </c>
      <c r="H2016" s="60" t="e">
        <f>VLOOKUP(A2016,'[1]SINAPI ES'!$A$7:$D$12674,4,0)</f>
        <v>#N/A</v>
      </c>
    </row>
    <row r="2017" spans="1:8" ht="15" customHeight="1">
      <c r="A2017" s="47">
        <v>88247</v>
      </c>
      <c r="B2017" s="48" t="s">
        <v>2174</v>
      </c>
      <c r="C2017" s="47" t="s">
        <v>12</v>
      </c>
      <c r="D2017" s="47" t="s">
        <v>1854</v>
      </c>
      <c r="E2017" s="49">
        <v>0.25</v>
      </c>
      <c r="F2017" s="50">
        <f t="shared" ref="F2017:F2018" si="531">H2017</f>
        <v>23.91</v>
      </c>
      <c r="G2017" s="58">
        <f t="shared" ref="G2017" si="532">ROUND(F2017*E2017,2)</f>
        <v>5.98</v>
      </c>
      <c r="H2017" s="60">
        <f>VLOOKUP(A2017,'[1]SINAPI ES'!$A$7:$D$12674,4,0)</f>
        <v>23.91</v>
      </c>
    </row>
    <row r="2018" spans="1:8" ht="15" customHeight="1">
      <c r="A2018" s="47">
        <v>88264</v>
      </c>
      <c r="B2018" s="48" t="s">
        <v>2143</v>
      </c>
      <c r="C2018" s="47" t="s">
        <v>12</v>
      </c>
      <c r="D2018" s="47" t="s">
        <v>1854</v>
      </c>
      <c r="E2018" s="49">
        <v>0.25</v>
      </c>
      <c r="F2018" s="50">
        <f t="shared" si="531"/>
        <v>33.74</v>
      </c>
      <c r="G2018" s="50">
        <f>ROUND(F2018*E2018,2)</f>
        <v>8.44</v>
      </c>
      <c r="H2018" s="60">
        <f>VLOOKUP(A2018,'[1]SINAPI ES'!$A$7:$D$12674,4,0)</f>
        <v>33.74</v>
      </c>
    </row>
    <row r="2019" spans="1:8" ht="18" customHeight="1">
      <c r="A2019" s="51"/>
      <c r="B2019" s="51"/>
      <c r="C2019" s="51"/>
      <c r="D2019" s="51"/>
      <c r="E2019" s="103" t="s">
        <v>1858</v>
      </c>
      <c r="F2019" s="103"/>
      <c r="G2019" s="52">
        <f>SUM(G2017:G2018)</f>
        <v>14.42</v>
      </c>
      <c r="H2019" s="60" t="e">
        <f>VLOOKUP(A2019,'[1]SINAPI ES'!$A$7:$D$12674,4,0)</f>
        <v>#N/A</v>
      </c>
    </row>
    <row r="2020" spans="1:8" ht="15" customHeight="1">
      <c r="A2020" s="51"/>
      <c r="B2020" s="51"/>
      <c r="C2020" s="51"/>
      <c r="D2020" s="51"/>
      <c r="E2020" s="104" t="s">
        <v>1861</v>
      </c>
      <c r="F2020" s="104"/>
      <c r="G2020" s="53">
        <f>G2019+G2015</f>
        <v>162.38999999999999</v>
      </c>
      <c r="H2020" s="60" t="e">
        <f>VLOOKUP(A2020,'[1]SINAPI ES'!$A$7:$D$12674,4,0)</f>
        <v>#N/A</v>
      </c>
    </row>
    <row r="2021" spans="1:8" ht="9.9499999999999993" customHeight="1">
      <c r="A2021" s="51"/>
      <c r="B2021" s="51"/>
      <c r="C2021" s="105"/>
      <c r="D2021" s="105"/>
      <c r="E2021" s="51"/>
      <c r="F2021" s="51"/>
      <c r="G2021" s="51"/>
      <c r="H2021" s="60" t="e">
        <f>VLOOKUP(A2021,'[1]SINAPI ES'!$A$7:$D$12674,4,0)</f>
        <v>#N/A</v>
      </c>
    </row>
    <row r="2022" spans="1:8" ht="20.100000000000001" customHeight="1">
      <c r="A2022" s="116" t="s">
        <v>2245</v>
      </c>
      <c r="B2022" s="116"/>
      <c r="C2022" s="116"/>
      <c r="D2022" s="116"/>
      <c r="E2022" s="116"/>
      <c r="F2022" s="116"/>
      <c r="G2022" s="116"/>
      <c r="H2022" s="60" t="e">
        <f>VLOOKUP(A2022,'[1]SINAPI ES'!$A$7:$D$12674,4,0)</f>
        <v>#N/A</v>
      </c>
    </row>
    <row r="2023" spans="1:8" ht="15" customHeight="1">
      <c r="A2023" s="102" t="s">
        <v>1838</v>
      </c>
      <c r="B2023" s="102"/>
      <c r="C2023" s="46" t="s">
        <v>1839</v>
      </c>
      <c r="D2023" s="46" t="s">
        <v>1840</v>
      </c>
      <c r="E2023" s="46" t="s">
        <v>1841</v>
      </c>
      <c r="F2023" s="46" t="s">
        <v>1842</v>
      </c>
      <c r="G2023" s="46" t="s">
        <v>1843</v>
      </c>
      <c r="H2023" s="60" t="e">
        <f>VLOOKUP(A2023,'[1]SINAPI ES'!$A$7:$D$12674,4,0)</f>
        <v>#N/A</v>
      </c>
    </row>
    <row r="2024" spans="1:8" ht="21" customHeight="1">
      <c r="A2024" s="47">
        <v>39457</v>
      </c>
      <c r="B2024" s="48" t="s">
        <v>2246</v>
      </c>
      <c r="C2024" s="47" t="s">
        <v>12</v>
      </c>
      <c r="D2024" s="47" t="s">
        <v>24</v>
      </c>
      <c r="E2024" s="49">
        <v>1</v>
      </c>
      <c r="F2024" s="50">
        <f t="shared" ref="F2024:F2025" si="533">H2024</f>
        <v>155.16</v>
      </c>
      <c r="G2024" s="58">
        <f t="shared" ref="G2024" si="534">ROUND(F2024*E2024,2)</f>
        <v>155.16</v>
      </c>
      <c r="H2024" s="60">
        <f>VLOOKUP(A2024,'[1]SINAPI ES'!$A$7:$D$12674,4,0)</f>
        <v>155.16</v>
      </c>
    </row>
    <row r="2025" spans="1:8" ht="29.1" customHeight="1">
      <c r="A2025" s="47">
        <v>1571</v>
      </c>
      <c r="B2025" s="48" t="s">
        <v>2243</v>
      </c>
      <c r="C2025" s="47" t="s">
        <v>12</v>
      </c>
      <c r="D2025" s="47" t="s">
        <v>24</v>
      </c>
      <c r="E2025" s="49">
        <v>4</v>
      </c>
      <c r="F2025" s="50">
        <f t="shared" si="533"/>
        <v>1.41</v>
      </c>
      <c r="G2025" s="50">
        <f>ROUND(F2025*E2025,2)</f>
        <v>5.64</v>
      </c>
      <c r="H2025" s="60">
        <f>VLOOKUP(A2025,'[1]SINAPI ES'!$A$7:$D$12674,4,0)</f>
        <v>1.41</v>
      </c>
    </row>
    <row r="2026" spans="1:8" ht="15" customHeight="1">
      <c r="A2026" s="51"/>
      <c r="B2026" s="51"/>
      <c r="C2026" s="51"/>
      <c r="D2026" s="51"/>
      <c r="E2026" s="103" t="s">
        <v>1851</v>
      </c>
      <c r="F2026" s="103"/>
      <c r="G2026" s="52">
        <f>SUM(G2024:G2025)</f>
        <v>160.79999999999998</v>
      </c>
      <c r="H2026" s="60" t="e">
        <f>VLOOKUP(A2026,'[1]SINAPI ES'!$A$7:$D$12674,4,0)</f>
        <v>#N/A</v>
      </c>
    </row>
    <row r="2027" spans="1:8" ht="15" customHeight="1">
      <c r="A2027" s="102" t="s">
        <v>1852</v>
      </c>
      <c r="B2027" s="102"/>
      <c r="C2027" s="46" t="s">
        <v>1839</v>
      </c>
      <c r="D2027" s="46" t="s">
        <v>1840</v>
      </c>
      <c r="E2027" s="46" t="s">
        <v>1841</v>
      </c>
      <c r="F2027" s="46" t="s">
        <v>1842</v>
      </c>
      <c r="G2027" s="46" t="s">
        <v>1843</v>
      </c>
      <c r="H2027" s="60" t="e">
        <f>VLOOKUP(A2027,'[1]SINAPI ES'!$A$7:$D$12674,4,0)</f>
        <v>#N/A</v>
      </c>
    </row>
    <row r="2028" spans="1:8" ht="15" customHeight="1">
      <c r="A2028" s="47">
        <v>88247</v>
      </c>
      <c r="B2028" s="48" t="s">
        <v>2174</v>
      </c>
      <c r="C2028" s="47" t="s">
        <v>12</v>
      </c>
      <c r="D2028" s="47" t="s">
        <v>1854</v>
      </c>
      <c r="E2028" s="49">
        <v>0.25</v>
      </c>
      <c r="F2028" s="50">
        <f t="shared" ref="F2028:F2029" si="535">H2028</f>
        <v>23.91</v>
      </c>
      <c r="G2028" s="58">
        <f t="shared" ref="G2028" si="536">ROUND(F2028*E2028,2)</f>
        <v>5.98</v>
      </c>
      <c r="H2028" s="60">
        <f>VLOOKUP(A2028,'[1]SINAPI ES'!$A$7:$D$12674,4,0)</f>
        <v>23.91</v>
      </c>
    </row>
    <row r="2029" spans="1:8" ht="15" customHeight="1">
      <c r="A2029" s="47">
        <v>88264</v>
      </c>
      <c r="B2029" s="48" t="s">
        <v>2143</v>
      </c>
      <c r="C2029" s="47" t="s">
        <v>12</v>
      </c>
      <c r="D2029" s="47" t="s">
        <v>1854</v>
      </c>
      <c r="E2029" s="49">
        <v>0.25</v>
      </c>
      <c r="F2029" s="50">
        <f t="shared" si="535"/>
        <v>33.74</v>
      </c>
      <c r="G2029" s="50">
        <f>ROUND(F2029*E2029,2)</f>
        <v>8.44</v>
      </c>
      <c r="H2029" s="60">
        <f>VLOOKUP(A2029,'[1]SINAPI ES'!$A$7:$D$12674,4,0)</f>
        <v>33.74</v>
      </c>
    </row>
    <row r="2030" spans="1:8" ht="18" customHeight="1">
      <c r="A2030" s="51"/>
      <c r="B2030" s="51"/>
      <c r="C2030" s="51"/>
      <c r="D2030" s="51"/>
      <c r="E2030" s="103" t="s">
        <v>1858</v>
      </c>
      <c r="F2030" s="103"/>
      <c r="G2030" s="52">
        <f>SUM(G2028:G2029)</f>
        <v>14.42</v>
      </c>
      <c r="H2030" s="60" t="e">
        <f>VLOOKUP(A2030,'[1]SINAPI ES'!$A$7:$D$12674,4,0)</f>
        <v>#N/A</v>
      </c>
    </row>
    <row r="2031" spans="1:8" ht="15" customHeight="1">
      <c r="A2031" s="51"/>
      <c r="B2031" s="51"/>
      <c r="C2031" s="51"/>
      <c r="D2031" s="51"/>
      <c r="E2031" s="104" t="s">
        <v>1861</v>
      </c>
      <c r="F2031" s="104"/>
      <c r="G2031" s="53">
        <f>G2030+G2026</f>
        <v>175.21999999999997</v>
      </c>
      <c r="H2031" s="60" t="e">
        <f>VLOOKUP(A2031,'[1]SINAPI ES'!$A$7:$D$12674,4,0)</f>
        <v>#N/A</v>
      </c>
    </row>
    <row r="2032" spans="1:8" ht="9.9499999999999993" customHeight="1">
      <c r="A2032" s="51"/>
      <c r="B2032" s="51"/>
      <c r="C2032" s="105"/>
      <c r="D2032" s="105"/>
      <c r="E2032" s="51"/>
      <c r="F2032" s="51"/>
      <c r="G2032" s="51"/>
      <c r="H2032" s="60" t="e">
        <f>VLOOKUP(A2032,'[1]SINAPI ES'!$A$7:$D$12674,4,0)</f>
        <v>#N/A</v>
      </c>
    </row>
    <row r="2033" spans="1:8" ht="20.100000000000001" customHeight="1">
      <c r="A2033" s="116" t="s">
        <v>2247</v>
      </c>
      <c r="B2033" s="116"/>
      <c r="C2033" s="116"/>
      <c r="D2033" s="116"/>
      <c r="E2033" s="116"/>
      <c r="F2033" s="116"/>
      <c r="G2033" s="116"/>
      <c r="H2033" s="60" t="e">
        <f>VLOOKUP(A2033,'[1]SINAPI ES'!$A$7:$D$12674,4,0)</f>
        <v>#N/A</v>
      </c>
    </row>
    <row r="2034" spans="1:8" ht="15" customHeight="1">
      <c r="A2034" s="102" t="s">
        <v>1838</v>
      </c>
      <c r="B2034" s="102"/>
      <c r="C2034" s="46" t="s">
        <v>1839</v>
      </c>
      <c r="D2034" s="46" t="s">
        <v>1840</v>
      </c>
      <c r="E2034" s="46" t="s">
        <v>1841</v>
      </c>
      <c r="F2034" s="46" t="s">
        <v>1842</v>
      </c>
      <c r="G2034" s="46" t="s">
        <v>1843</v>
      </c>
      <c r="H2034" s="60" t="e">
        <f>VLOOKUP(A2034,'[1]SINAPI ES'!$A$7:$D$12674,4,0)</f>
        <v>#N/A</v>
      </c>
    </row>
    <row r="2035" spans="1:8" ht="21" customHeight="1">
      <c r="A2035" s="47">
        <v>39458</v>
      </c>
      <c r="B2035" s="48" t="s">
        <v>2248</v>
      </c>
      <c r="C2035" s="47" t="s">
        <v>12</v>
      </c>
      <c r="D2035" s="47" t="s">
        <v>24</v>
      </c>
      <c r="E2035" s="49">
        <v>1</v>
      </c>
      <c r="F2035" s="50">
        <f t="shared" ref="F2035:F2036" si="537">H2035</f>
        <v>289.54000000000002</v>
      </c>
      <c r="G2035" s="58">
        <f t="shared" ref="G2035" si="538">ROUND(F2035*E2035,2)</f>
        <v>289.54000000000002</v>
      </c>
      <c r="H2035" s="60">
        <f>VLOOKUP(A2035,'[1]SINAPI ES'!$A$7:$D$12674,4,0)</f>
        <v>289.54000000000002</v>
      </c>
    </row>
    <row r="2036" spans="1:8" ht="29.1" customHeight="1">
      <c r="A2036" s="47">
        <v>1571</v>
      </c>
      <c r="B2036" s="48" t="s">
        <v>2243</v>
      </c>
      <c r="C2036" s="47" t="s">
        <v>12</v>
      </c>
      <c r="D2036" s="47" t="s">
        <v>24</v>
      </c>
      <c r="E2036" s="49">
        <v>4</v>
      </c>
      <c r="F2036" s="50">
        <f t="shared" si="537"/>
        <v>1.41</v>
      </c>
      <c r="G2036" s="50">
        <f>ROUND(F2036*E2036,2)</f>
        <v>5.64</v>
      </c>
      <c r="H2036" s="60">
        <f>VLOOKUP(A2036,'[1]SINAPI ES'!$A$7:$D$12674,4,0)</f>
        <v>1.41</v>
      </c>
    </row>
    <row r="2037" spans="1:8" ht="15" customHeight="1">
      <c r="A2037" s="51"/>
      <c r="B2037" s="51"/>
      <c r="C2037" s="51"/>
      <c r="D2037" s="51"/>
      <c r="E2037" s="103" t="s">
        <v>1851</v>
      </c>
      <c r="F2037" s="103"/>
      <c r="G2037" s="52">
        <f>SUM(G2035:G2036)</f>
        <v>295.18</v>
      </c>
      <c r="H2037" s="60" t="e">
        <f>VLOOKUP(A2037,'[1]SINAPI ES'!$A$7:$D$12674,4,0)</f>
        <v>#N/A</v>
      </c>
    </row>
    <row r="2038" spans="1:8" ht="15" customHeight="1">
      <c r="A2038" s="102" t="s">
        <v>1852</v>
      </c>
      <c r="B2038" s="102"/>
      <c r="C2038" s="46" t="s">
        <v>1839</v>
      </c>
      <c r="D2038" s="46" t="s">
        <v>1840</v>
      </c>
      <c r="E2038" s="46" t="s">
        <v>1841</v>
      </c>
      <c r="F2038" s="46" t="s">
        <v>1842</v>
      </c>
      <c r="G2038" s="46" t="s">
        <v>1843</v>
      </c>
      <c r="H2038" s="60" t="e">
        <f>VLOOKUP(A2038,'[1]SINAPI ES'!$A$7:$D$12674,4,0)</f>
        <v>#N/A</v>
      </c>
    </row>
    <row r="2039" spans="1:8" ht="15" customHeight="1">
      <c r="A2039" s="47">
        <v>88247</v>
      </c>
      <c r="B2039" s="48" t="s">
        <v>2174</v>
      </c>
      <c r="C2039" s="47" t="s">
        <v>12</v>
      </c>
      <c r="D2039" s="47" t="s">
        <v>1854</v>
      </c>
      <c r="E2039" s="49">
        <v>0.3</v>
      </c>
      <c r="F2039" s="50">
        <f t="shared" ref="F2039:F2040" si="539">H2039</f>
        <v>23.91</v>
      </c>
      <c r="G2039" s="58">
        <f t="shared" ref="G2039" si="540">ROUND(F2039*E2039,2)</f>
        <v>7.17</v>
      </c>
      <c r="H2039" s="60">
        <f>VLOOKUP(A2039,'[1]SINAPI ES'!$A$7:$D$12674,4,0)</f>
        <v>23.91</v>
      </c>
    </row>
    <row r="2040" spans="1:8" ht="15" customHeight="1">
      <c r="A2040" s="47">
        <v>88264</v>
      </c>
      <c r="B2040" s="48" t="s">
        <v>2143</v>
      </c>
      <c r="C2040" s="47" t="s">
        <v>12</v>
      </c>
      <c r="D2040" s="47" t="s">
        <v>1854</v>
      </c>
      <c r="E2040" s="49">
        <v>0.3</v>
      </c>
      <c r="F2040" s="50">
        <f t="shared" si="539"/>
        <v>33.74</v>
      </c>
      <c r="G2040" s="50">
        <f>ROUND(F2040*E2040,2)</f>
        <v>10.119999999999999</v>
      </c>
      <c r="H2040" s="60">
        <f>VLOOKUP(A2040,'[1]SINAPI ES'!$A$7:$D$12674,4,0)</f>
        <v>33.74</v>
      </c>
    </row>
    <row r="2041" spans="1:8" ht="18" customHeight="1">
      <c r="A2041" s="51"/>
      <c r="B2041" s="51"/>
      <c r="C2041" s="51"/>
      <c r="D2041" s="51"/>
      <c r="E2041" s="103" t="s">
        <v>1858</v>
      </c>
      <c r="F2041" s="103"/>
      <c r="G2041" s="52">
        <f>SUM(G2039:G2040)</f>
        <v>17.29</v>
      </c>
      <c r="H2041" s="60" t="e">
        <f>VLOOKUP(A2041,'[1]SINAPI ES'!$A$7:$D$12674,4,0)</f>
        <v>#N/A</v>
      </c>
    </row>
    <row r="2042" spans="1:8" ht="15" customHeight="1">
      <c r="A2042" s="51"/>
      <c r="B2042" s="51"/>
      <c r="C2042" s="51"/>
      <c r="D2042" s="51"/>
      <c r="E2042" s="104" t="s">
        <v>1861</v>
      </c>
      <c r="F2042" s="104"/>
      <c r="G2042" s="53">
        <f>G2041+G2037</f>
        <v>312.47000000000003</v>
      </c>
      <c r="H2042" s="60" t="e">
        <f>VLOOKUP(A2042,'[1]SINAPI ES'!$A$7:$D$12674,4,0)</f>
        <v>#N/A</v>
      </c>
    </row>
    <row r="2043" spans="1:8" ht="9.9499999999999993" customHeight="1">
      <c r="A2043" s="51"/>
      <c r="B2043" s="51"/>
      <c r="C2043" s="105"/>
      <c r="D2043" s="105"/>
      <c r="E2043" s="51"/>
      <c r="F2043" s="51"/>
      <c r="G2043" s="51"/>
      <c r="H2043" s="60" t="e">
        <f>VLOOKUP(A2043,'[1]SINAPI ES'!$A$7:$D$12674,4,0)</f>
        <v>#N/A</v>
      </c>
    </row>
    <row r="2044" spans="1:8" ht="20.100000000000001" customHeight="1">
      <c r="A2044" s="116" t="s">
        <v>2249</v>
      </c>
      <c r="B2044" s="116"/>
      <c r="C2044" s="116"/>
      <c r="D2044" s="116"/>
      <c r="E2044" s="116"/>
      <c r="F2044" s="116"/>
      <c r="G2044" s="116"/>
      <c r="H2044" s="60" t="e">
        <f>VLOOKUP(A2044,'[1]SINAPI ES'!$A$7:$D$12674,4,0)</f>
        <v>#N/A</v>
      </c>
    </row>
    <row r="2045" spans="1:8" ht="15" customHeight="1">
      <c r="A2045" s="102" t="s">
        <v>1838</v>
      </c>
      <c r="B2045" s="102"/>
      <c r="C2045" s="46" t="s">
        <v>1839</v>
      </c>
      <c r="D2045" s="46" t="s">
        <v>1840</v>
      </c>
      <c r="E2045" s="46" t="s">
        <v>1841</v>
      </c>
      <c r="F2045" s="46" t="s">
        <v>1842</v>
      </c>
      <c r="G2045" s="46" t="s">
        <v>1843</v>
      </c>
      <c r="H2045" s="60" t="e">
        <f>VLOOKUP(A2045,'[1]SINAPI ES'!$A$7:$D$12674,4,0)</f>
        <v>#N/A</v>
      </c>
    </row>
    <row r="2046" spans="1:8" ht="21" customHeight="1">
      <c r="A2046" s="47">
        <v>39459</v>
      </c>
      <c r="B2046" s="48" t="s">
        <v>2250</v>
      </c>
      <c r="C2046" s="47" t="s">
        <v>12</v>
      </c>
      <c r="D2046" s="47" t="s">
        <v>24</v>
      </c>
      <c r="E2046" s="49">
        <v>1</v>
      </c>
      <c r="F2046" s="50">
        <f t="shared" ref="F2046:F2047" si="541">H2046</f>
        <v>248.62</v>
      </c>
      <c r="G2046" s="58">
        <f t="shared" ref="G2046" si="542">ROUND(F2046*E2046,2)</f>
        <v>248.62</v>
      </c>
      <c r="H2046" s="60">
        <f>VLOOKUP(A2046,'[1]SINAPI ES'!$A$7:$D$12674,4,0)</f>
        <v>248.62</v>
      </c>
    </row>
    <row r="2047" spans="1:8" ht="29.1" customHeight="1">
      <c r="A2047" s="47">
        <v>1571</v>
      </c>
      <c r="B2047" s="48" t="s">
        <v>2243</v>
      </c>
      <c r="C2047" s="47" t="s">
        <v>12</v>
      </c>
      <c r="D2047" s="47" t="s">
        <v>24</v>
      </c>
      <c r="E2047" s="49">
        <v>4</v>
      </c>
      <c r="F2047" s="50">
        <f t="shared" si="541"/>
        <v>1.41</v>
      </c>
      <c r="G2047" s="50">
        <f>ROUND(F2047*E2047,2)</f>
        <v>5.64</v>
      </c>
      <c r="H2047" s="60">
        <f>VLOOKUP(A2047,'[1]SINAPI ES'!$A$7:$D$12674,4,0)</f>
        <v>1.41</v>
      </c>
    </row>
    <row r="2048" spans="1:8" ht="15" customHeight="1">
      <c r="A2048" s="51"/>
      <c r="B2048" s="51"/>
      <c r="C2048" s="51"/>
      <c r="D2048" s="51"/>
      <c r="E2048" s="103" t="s">
        <v>1851</v>
      </c>
      <c r="F2048" s="103"/>
      <c r="G2048" s="52">
        <f>SUM(G2046:G2047)</f>
        <v>254.26</v>
      </c>
      <c r="H2048" s="60" t="e">
        <f>VLOOKUP(A2048,'[1]SINAPI ES'!$A$7:$D$12674,4,0)</f>
        <v>#N/A</v>
      </c>
    </row>
    <row r="2049" spans="1:8" ht="15" customHeight="1">
      <c r="A2049" s="102" t="s">
        <v>1852</v>
      </c>
      <c r="B2049" s="102"/>
      <c r="C2049" s="46" t="s">
        <v>1839</v>
      </c>
      <c r="D2049" s="46" t="s">
        <v>1840</v>
      </c>
      <c r="E2049" s="46" t="s">
        <v>1841</v>
      </c>
      <c r="F2049" s="46" t="s">
        <v>1842</v>
      </c>
      <c r="G2049" s="46" t="s">
        <v>1843</v>
      </c>
      <c r="H2049" s="60" t="e">
        <f>VLOOKUP(A2049,'[1]SINAPI ES'!$A$7:$D$12674,4,0)</f>
        <v>#N/A</v>
      </c>
    </row>
    <row r="2050" spans="1:8" ht="15" customHeight="1">
      <c r="A2050" s="47">
        <v>88247</v>
      </c>
      <c r="B2050" s="48" t="s">
        <v>2174</v>
      </c>
      <c r="C2050" s="47" t="s">
        <v>12</v>
      </c>
      <c r="D2050" s="47" t="s">
        <v>1854</v>
      </c>
      <c r="E2050" s="49">
        <v>0.25</v>
      </c>
      <c r="F2050" s="50">
        <f t="shared" ref="F2050:F2051" si="543">H2050</f>
        <v>23.91</v>
      </c>
      <c r="G2050" s="58">
        <f t="shared" ref="G2050" si="544">ROUND(F2050*E2050,2)</f>
        <v>5.98</v>
      </c>
      <c r="H2050" s="60">
        <f>VLOOKUP(A2050,'[1]SINAPI ES'!$A$7:$D$12674,4,0)</f>
        <v>23.91</v>
      </c>
    </row>
    <row r="2051" spans="1:8" ht="15" customHeight="1">
      <c r="A2051" s="47">
        <v>88264</v>
      </c>
      <c r="B2051" s="48" t="s">
        <v>2143</v>
      </c>
      <c r="C2051" s="47" t="s">
        <v>12</v>
      </c>
      <c r="D2051" s="47" t="s">
        <v>1854</v>
      </c>
      <c r="E2051" s="49">
        <v>0.25</v>
      </c>
      <c r="F2051" s="50">
        <f t="shared" si="543"/>
        <v>33.74</v>
      </c>
      <c r="G2051" s="50">
        <f>ROUND(F2051*E2051,2)</f>
        <v>8.44</v>
      </c>
      <c r="H2051" s="60">
        <f>VLOOKUP(A2051,'[1]SINAPI ES'!$A$7:$D$12674,4,0)</f>
        <v>33.74</v>
      </c>
    </row>
    <row r="2052" spans="1:8" ht="18" customHeight="1">
      <c r="A2052" s="51"/>
      <c r="B2052" s="51"/>
      <c r="C2052" s="51"/>
      <c r="D2052" s="51"/>
      <c r="E2052" s="103" t="s">
        <v>1858</v>
      </c>
      <c r="F2052" s="103"/>
      <c r="G2052" s="52">
        <f>SUM(G2050:G2051)</f>
        <v>14.42</v>
      </c>
      <c r="H2052" s="60" t="e">
        <f>VLOOKUP(A2052,'[1]SINAPI ES'!$A$7:$D$12674,4,0)</f>
        <v>#N/A</v>
      </c>
    </row>
    <row r="2053" spans="1:8" ht="15" customHeight="1">
      <c r="A2053" s="51"/>
      <c r="B2053" s="51"/>
      <c r="C2053" s="51"/>
      <c r="D2053" s="51"/>
      <c r="E2053" s="104" t="s">
        <v>1861</v>
      </c>
      <c r="F2053" s="104"/>
      <c r="G2053" s="53">
        <f>G2052+G2048</f>
        <v>268.68</v>
      </c>
      <c r="H2053" s="60" t="e">
        <f>VLOOKUP(A2053,'[1]SINAPI ES'!$A$7:$D$12674,4,0)</f>
        <v>#N/A</v>
      </c>
    </row>
    <row r="2054" spans="1:8" ht="9.9499999999999993" customHeight="1">
      <c r="A2054" s="51"/>
      <c r="B2054" s="51"/>
      <c r="C2054" s="105"/>
      <c r="D2054" s="105"/>
      <c r="E2054" s="51"/>
      <c r="F2054" s="51"/>
      <c r="G2054" s="51"/>
      <c r="H2054" s="60" t="e">
        <f>VLOOKUP(A2054,'[1]SINAPI ES'!$A$7:$D$12674,4,0)</f>
        <v>#N/A</v>
      </c>
    </row>
    <row r="2055" spans="1:8" ht="20.100000000000001" customHeight="1">
      <c r="A2055" s="116" t="s">
        <v>2251</v>
      </c>
      <c r="B2055" s="116"/>
      <c r="C2055" s="116"/>
      <c r="D2055" s="116"/>
      <c r="E2055" s="116"/>
      <c r="F2055" s="116"/>
      <c r="G2055" s="116"/>
      <c r="H2055" s="60" t="e">
        <f>VLOOKUP(A2055,'[1]SINAPI ES'!$A$7:$D$12674,4,0)</f>
        <v>#N/A</v>
      </c>
    </row>
    <row r="2056" spans="1:8" ht="15" customHeight="1">
      <c r="A2056" s="102" t="s">
        <v>1838</v>
      </c>
      <c r="B2056" s="102"/>
      <c r="C2056" s="46" t="s">
        <v>1839</v>
      </c>
      <c r="D2056" s="46" t="s">
        <v>1840</v>
      </c>
      <c r="E2056" s="46" t="s">
        <v>1841</v>
      </c>
      <c r="F2056" s="46" t="s">
        <v>1842</v>
      </c>
      <c r="G2056" s="46" t="s">
        <v>1843</v>
      </c>
      <c r="H2056" s="60" t="e">
        <f>VLOOKUP(A2056,'[1]SINAPI ES'!$A$7:$D$12674,4,0)</f>
        <v>#N/A</v>
      </c>
    </row>
    <row r="2057" spans="1:8" ht="21" customHeight="1">
      <c r="A2057" s="47">
        <v>39449</v>
      </c>
      <c r="B2057" s="48" t="s">
        <v>2252</v>
      </c>
      <c r="C2057" s="47" t="s">
        <v>12</v>
      </c>
      <c r="D2057" s="47" t="s">
        <v>24</v>
      </c>
      <c r="E2057" s="49">
        <v>1</v>
      </c>
      <c r="F2057" s="50">
        <f t="shared" ref="F2057:F2058" si="545">H2057</f>
        <v>287.43</v>
      </c>
      <c r="G2057" s="58">
        <f t="shared" ref="G2057" si="546">ROUND(F2057*E2057,2)</f>
        <v>287.43</v>
      </c>
      <c r="H2057" s="60">
        <f>VLOOKUP(A2057,'[1]SINAPI ES'!$A$7:$D$12674,4,0)</f>
        <v>287.43</v>
      </c>
    </row>
    <row r="2058" spans="1:8" ht="29.1" customHeight="1">
      <c r="A2058" s="47">
        <v>1571</v>
      </c>
      <c r="B2058" s="48" t="s">
        <v>2243</v>
      </c>
      <c r="C2058" s="47" t="s">
        <v>12</v>
      </c>
      <c r="D2058" s="47" t="s">
        <v>24</v>
      </c>
      <c r="E2058" s="49">
        <v>4</v>
      </c>
      <c r="F2058" s="50">
        <f t="shared" si="545"/>
        <v>1.41</v>
      </c>
      <c r="G2058" s="50">
        <f>ROUND(F2058*E2058,2)</f>
        <v>5.64</v>
      </c>
      <c r="H2058" s="60">
        <f>VLOOKUP(A2058,'[1]SINAPI ES'!$A$7:$D$12674,4,0)</f>
        <v>1.41</v>
      </c>
    </row>
    <row r="2059" spans="1:8" ht="15" customHeight="1">
      <c r="A2059" s="51"/>
      <c r="B2059" s="51"/>
      <c r="C2059" s="51"/>
      <c r="D2059" s="51"/>
      <c r="E2059" s="103" t="s">
        <v>1851</v>
      </c>
      <c r="F2059" s="103"/>
      <c r="G2059" s="52">
        <f>SUM(G2057:G2058)</f>
        <v>293.07</v>
      </c>
      <c r="H2059" s="60" t="e">
        <f>VLOOKUP(A2059,'[1]SINAPI ES'!$A$7:$D$12674,4,0)</f>
        <v>#N/A</v>
      </c>
    </row>
    <row r="2060" spans="1:8" ht="15" customHeight="1">
      <c r="A2060" s="102" t="s">
        <v>1852</v>
      </c>
      <c r="B2060" s="102"/>
      <c r="C2060" s="46" t="s">
        <v>1839</v>
      </c>
      <c r="D2060" s="46" t="s">
        <v>1840</v>
      </c>
      <c r="E2060" s="46" t="s">
        <v>1841</v>
      </c>
      <c r="F2060" s="46" t="s">
        <v>1842</v>
      </c>
      <c r="G2060" s="46" t="s">
        <v>1843</v>
      </c>
      <c r="H2060" s="60" t="e">
        <f>VLOOKUP(A2060,'[1]SINAPI ES'!$A$7:$D$12674,4,0)</f>
        <v>#N/A</v>
      </c>
    </row>
    <row r="2061" spans="1:8" ht="15" customHeight="1">
      <c r="A2061" s="47">
        <v>88247</v>
      </c>
      <c r="B2061" s="48" t="s">
        <v>2174</v>
      </c>
      <c r="C2061" s="47" t="s">
        <v>12</v>
      </c>
      <c r="D2061" s="47" t="s">
        <v>1854</v>
      </c>
      <c r="E2061" s="49">
        <v>0.3</v>
      </c>
      <c r="F2061" s="50">
        <f t="shared" ref="F2061:F2062" si="547">H2061</f>
        <v>23.91</v>
      </c>
      <c r="G2061" s="58">
        <f t="shared" ref="G2061" si="548">ROUND(F2061*E2061,2)</f>
        <v>7.17</v>
      </c>
      <c r="H2061" s="60">
        <f>VLOOKUP(A2061,'[1]SINAPI ES'!$A$7:$D$12674,4,0)</f>
        <v>23.91</v>
      </c>
    </row>
    <row r="2062" spans="1:8" ht="15" customHeight="1">
      <c r="A2062" s="47">
        <v>88264</v>
      </c>
      <c r="B2062" s="48" t="s">
        <v>2143</v>
      </c>
      <c r="C2062" s="47" t="s">
        <v>12</v>
      </c>
      <c r="D2062" s="47" t="s">
        <v>1854</v>
      </c>
      <c r="E2062" s="49">
        <v>0.3</v>
      </c>
      <c r="F2062" s="50">
        <f t="shared" si="547"/>
        <v>33.74</v>
      </c>
      <c r="G2062" s="50">
        <f>ROUND(F2062*E2062,2)</f>
        <v>10.119999999999999</v>
      </c>
      <c r="H2062" s="60">
        <f>VLOOKUP(A2062,'[1]SINAPI ES'!$A$7:$D$12674,4,0)</f>
        <v>33.74</v>
      </c>
    </row>
    <row r="2063" spans="1:8" ht="18" customHeight="1">
      <c r="A2063" s="51"/>
      <c r="B2063" s="51"/>
      <c r="C2063" s="51"/>
      <c r="D2063" s="51"/>
      <c r="E2063" s="103" t="s">
        <v>1858</v>
      </c>
      <c r="F2063" s="103"/>
      <c r="G2063" s="52">
        <f>SUM(G2061:G2062)</f>
        <v>17.29</v>
      </c>
      <c r="H2063" s="60" t="e">
        <f>VLOOKUP(A2063,'[1]SINAPI ES'!$A$7:$D$12674,4,0)</f>
        <v>#N/A</v>
      </c>
    </row>
    <row r="2064" spans="1:8" ht="15" customHeight="1">
      <c r="A2064" s="51"/>
      <c r="B2064" s="51"/>
      <c r="C2064" s="51"/>
      <c r="D2064" s="51"/>
      <c r="E2064" s="104" t="s">
        <v>1861</v>
      </c>
      <c r="F2064" s="104"/>
      <c r="G2064" s="53">
        <f>G2063+G2059</f>
        <v>310.36</v>
      </c>
      <c r="H2064" s="60" t="e">
        <f>VLOOKUP(A2064,'[1]SINAPI ES'!$A$7:$D$12674,4,0)</f>
        <v>#N/A</v>
      </c>
    </row>
    <row r="2065" spans="1:8" ht="9.9499999999999993" customHeight="1">
      <c r="A2065" s="51"/>
      <c r="B2065" s="51"/>
      <c r="C2065" s="105"/>
      <c r="D2065" s="105"/>
      <c r="E2065" s="51"/>
      <c r="F2065" s="51"/>
      <c r="G2065" s="51"/>
      <c r="H2065" s="60" t="e">
        <f>VLOOKUP(A2065,'[1]SINAPI ES'!$A$7:$D$12674,4,0)</f>
        <v>#N/A</v>
      </c>
    </row>
    <row r="2066" spans="1:8" ht="20.100000000000001" customHeight="1">
      <c r="A2066" s="116" t="s">
        <v>2253</v>
      </c>
      <c r="B2066" s="116"/>
      <c r="C2066" s="116"/>
      <c r="D2066" s="116"/>
      <c r="E2066" s="116"/>
      <c r="F2066" s="116"/>
      <c r="G2066" s="116"/>
      <c r="H2066" s="60" t="e">
        <f>VLOOKUP(A2066,'[1]SINAPI ES'!$A$7:$D$12674,4,0)</f>
        <v>#N/A</v>
      </c>
    </row>
    <row r="2067" spans="1:8" ht="15" customHeight="1">
      <c r="A2067" s="102" t="s">
        <v>1838</v>
      </c>
      <c r="B2067" s="102"/>
      <c r="C2067" s="46" t="s">
        <v>1839</v>
      </c>
      <c r="D2067" s="46" t="s">
        <v>1840</v>
      </c>
      <c r="E2067" s="46" t="s">
        <v>1841</v>
      </c>
      <c r="F2067" s="46" t="s">
        <v>1842</v>
      </c>
      <c r="G2067" s="46" t="s">
        <v>1843</v>
      </c>
      <c r="H2067" s="60" t="e">
        <f>VLOOKUP(A2067,'[1]SINAPI ES'!$A$7:$D$12674,4,0)</f>
        <v>#N/A</v>
      </c>
    </row>
    <row r="2068" spans="1:8" ht="21" customHeight="1">
      <c r="A2068" s="47">
        <v>39449</v>
      </c>
      <c r="B2068" s="48" t="s">
        <v>2252</v>
      </c>
      <c r="C2068" s="47" t="s">
        <v>12</v>
      </c>
      <c r="D2068" s="47" t="s">
        <v>24</v>
      </c>
      <c r="E2068" s="49">
        <v>1.1000000000000001</v>
      </c>
      <c r="F2068" s="50">
        <f t="shared" ref="F2068:F2069" si="549">H2068</f>
        <v>287.43</v>
      </c>
      <c r="G2068" s="58">
        <f t="shared" ref="G2068" si="550">ROUND(F2068*E2068,2)</f>
        <v>316.17</v>
      </c>
      <c r="H2068" s="60">
        <f>VLOOKUP(A2068,'[1]SINAPI ES'!$A$7:$D$12674,4,0)</f>
        <v>287.43</v>
      </c>
    </row>
    <row r="2069" spans="1:8" ht="29.1" customHeight="1">
      <c r="A2069" s="47">
        <v>1571</v>
      </c>
      <c r="B2069" s="48" t="s">
        <v>2243</v>
      </c>
      <c r="C2069" s="47" t="s">
        <v>12</v>
      </c>
      <c r="D2069" s="47" t="s">
        <v>24</v>
      </c>
      <c r="E2069" s="49">
        <v>4</v>
      </c>
      <c r="F2069" s="50">
        <f t="shared" si="549"/>
        <v>1.41</v>
      </c>
      <c r="G2069" s="50">
        <f>ROUND(F2069*E2069,2)</f>
        <v>5.64</v>
      </c>
      <c r="H2069" s="60">
        <f>VLOOKUP(A2069,'[1]SINAPI ES'!$A$7:$D$12674,4,0)</f>
        <v>1.41</v>
      </c>
    </row>
    <row r="2070" spans="1:8" ht="15" customHeight="1">
      <c r="A2070" s="51"/>
      <c r="B2070" s="51"/>
      <c r="C2070" s="51"/>
      <c r="D2070" s="51"/>
      <c r="E2070" s="103" t="s">
        <v>1851</v>
      </c>
      <c r="F2070" s="103"/>
      <c r="G2070" s="52">
        <f>SUM(G2068:G2069)</f>
        <v>321.81</v>
      </c>
      <c r="H2070" s="60" t="e">
        <f>VLOOKUP(A2070,'[1]SINAPI ES'!$A$7:$D$12674,4,0)</f>
        <v>#N/A</v>
      </c>
    </row>
    <row r="2071" spans="1:8" ht="15" customHeight="1">
      <c r="A2071" s="102" t="s">
        <v>1852</v>
      </c>
      <c r="B2071" s="102"/>
      <c r="C2071" s="46" t="s">
        <v>1839</v>
      </c>
      <c r="D2071" s="46" t="s">
        <v>1840</v>
      </c>
      <c r="E2071" s="46" t="s">
        <v>1841</v>
      </c>
      <c r="F2071" s="46" t="s">
        <v>1842</v>
      </c>
      <c r="G2071" s="46" t="s">
        <v>1843</v>
      </c>
      <c r="H2071" s="60" t="e">
        <f>VLOOKUP(A2071,'[1]SINAPI ES'!$A$7:$D$12674,4,0)</f>
        <v>#N/A</v>
      </c>
    </row>
    <row r="2072" spans="1:8" ht="15" customHeight="1">
      <c r="A2072" s="47">
        <v>88247</v>
      </c>
      <c r="B2072" s="48" t="s">
        <v>2174</v>
      </c>
      <c r="C2072" s="47" t="s">
        <v>12</v>
      </c>
      <c r="D2072" s="47" t="s">
        <v>1854</v>
      </c>
      <c r="E2072" s="49">
        <v>0.3</v>
      </c>
      <c r="F2072" s="50">
        <f t="shared" ref="F2072:F2073" si="551">H2072</f>
        <v>23.91</v>
      </c>
      <c r="G2072" s="58">
        <f t="shared" ref="G2072" si="552">ROUND(F2072*E2072,2)</f>
        <v>7.17</v>
      </c>
      <c r="H2072" s="60">
        <f>VLOOKUP(A2072,'[1]SINAPI ES'!$A$7:$D$12674,4,0)</f>
        <v>23.91</v>
      </c>
    </row>
    <row r="2073" spans="1:8" ht="15" customHeight="1">
      <c r="A2073" s="47">
        <v>88264</v>
      </c>
      <c r="B2073" s="48" t="s">
        <v>2143</v>
      </c>
      <c r="C2073" s="47" t="s">
        <v>12</v>
      </c>
      <c r="D2073" s="47" t="s">
        <v>1854</v>
      </c>
      <c r="E2073" s="49">
        <v>0.3</v>
      </c>
      <c r="F2073" s="50">
        <f t="shared" si="551"/>
        <v>33.74</v>
      </c>
      <c r="G2073" s="50">
        <f>ROUND(F2073*E2073,2)</f>
        <v>10.119999999999999</v>
      </c>
      <c r="H2073" s="60">
        <f>VLOOKUP(A2073,'[1]SINAPI ES'!$A$7:$D$12674,4,0)</f>
        <v>33.74</v>
      </c>
    </row>
    <row r="2074" spans="1:8" ht="18" customHeight="1">
      <c r="A2074" s="51"/>
      <c r="B2074" s="51"/>
      <c r="C2074" s="51"/>
      <c r="D2074" s="51"/>
      <c r="E2074" s="103" t="s">
        <v>1858</v>
      </c>
      <c r="F2074" s="103"/>
      <c r="G2074" s="52">
        <f>SUM(G2072:G2073)</f>
        <v>17.29</v>
      </c>
      <c r="H2074" s="60" t="e">
        <f>VLOOKUP(A2074,'[1]SINAPI ES'!$A$7:$D$12674,4,0)</f>
        <v>#N/A</v>
      </c>
    </row>
    <row r="2075" spans="1:8" ht="15" customHeight="1">
      <c r="A2075" s="51"/>
      <c r="B2075" s="51"/>
      <c r="C2075" s="51"/>
      <c r="D2075" s="51"/>
      <c r="E2075" s="104" t="s">
        <v>1861</v>
      </c>
      <c r="F2075" s="104"/>
      <c r="G2075" s="53">
        <f>G2074+G2070</f>
        <v>339.1</v>
      </c>
      <c r="H2075" s="60" t="e">
        <f>VLOOKUP(A2075,'[1]SINAPI ES'!$A$7:$D$12674,4,0)</f>
        <v>#N/A</v>
      </c>
    </row>
    <row r="2076" spans="1:8" ht="9.9499999999999993" customHeight="1">
      <c r="A2076" s="51"/>
      <c r="B2076" s="51"/>
      <c r="C2076" s="105"/>
      <c r="D2076" s="105"/>
      <c r="E2076" s="51"/>
      <c r="F2076" s="51"/>
      <c r="G2076" s="51"/>
      <c r="H2076" s="60" t="e">
        <f>VLOOKUP(A2076,'[1]SINAPI ES'!$A$7:$D$12674,4,0)</f>
        <v>#N/A</v>
      </c>
    </row>
    <row r="2077" spans="1:8" ht="20.100000000000001" customHeight="1">
      <c r="A2077" s="110" t="s">
        <v>2254</v>
      </c>
      <c r="B2077" s="110"/>
      <c r="C2077" s="110"/>
      <c r="D2077" s="110"/>
      <c r="E2077" s="110"/>
      <c r="F2077" s="110"/>
      <c r="G2077" s="110"/>
      <c r="H2077" s="60" t="e">
        <f>VLOOKUP(A2077,'[1]SINAPI ES'!$A$7:$D$12674,4,0)</f>
        <v>#N/A</v>
      </c>
    </row>
    <row r="2078" spans="1:8" ht="15" customHeight="1">
      <c r="A2078" s="102" t="s">
        <v>1838</v>
      </c>
      <c r="B2078" s="102"/>
      <c r="C2078" s="46" t="s">
        <v>1839</v>
      </c>
      <c r="D2078" s="46" t="s">
        <v>1840</v>
      </c>
      <c r="E2078" s="46" t="s">
        <v>1841</v>
      </c>
      <c r="F2078" s="46" t="s">
        <v>1842</v>
      </c>
      <c r="G2078" s="46" t="s">
        <v>1843</v>
      </c>
      <c r="H2078" s="60" t="e">
        <f>VLOOKUP(A2078,'[1]SINAPI ES'!$A$7:$D$12674,4,0)</f>
        <v>#N/A</v>
      </c>
    </row>
    <row r="2079" spans="1:8" ht="29.1" customHeight="1">
      <c r="A2079" s="47" t="s">
        <v>2255</v>
      </c>
      <c r="B2079" s="48" t="s">
        <v>2256</v>
      </c>
      <c r="C2079" s="47" t="s">
        <v>1965</v>
      </c>
      <c r="D2079" s="47" t="s">
        <v>31</v>
      </c>
      <c r="E2079" s="49">
        <v>1</v>
      </c>
      <c r="F2079" s="50">
        <v>69.19</v>
      </c>
      <c r="G2079" s="58">
        <f t="shared" ref="G2079" si="553">ROUND(F2079*E2079,2)</f>
        <v>69.19</v>
      </c>
      <c r="H2079" s="60" t="e">
        <f>VLOOKUP(A2079,'[1]SINAPI ES'!$A$7:$D$12674,4,0)</f>
        <v>#N/A</v>
      </c>
    </row>
    <row r="2080" spans="1:8" ht="29.1" customHeight="1">
      <c r="A2080" s="47" t="s">
        <v>2257</v>
      </c>
      <c r="B2080" s="48" t="s">
        <v>2258</v>
      </c>
      <c r="C2080" s="47" t="s">
        <v>1965</v>
      </c>
      <c r="D2080" s="47" t="s">
        <v>31</v>
      </c>
      <c r="E2080" s="49">
        <v>1</v>
      </c>
      <c r="F2080" s="50">
        <v>60.14</v>
      </c>
      <c r="G2080" s="50">
        <f>ROUND(F2080*E2080,2)</f>
        <v>60.14</v>
      </c>
      <c r="H2080" s="60" t="e">
        <f>VLOOKUP(A2080,'[1]SINAPI ES'!$A$7:$D$12674,4,0)</f>
        <v>#N/A</v>
      </c>
    </row>
    <row r="2081" spans="1:8" ht="15" customHeight="1">
      <c r="A2081" s="51"/>
      <c r="B2081" s="51"/>
      <c r="C2081" s="51"/>
      <c r="D2081" s="51"/>
      <c r="E2081" s="103" t="s">
        <v>1851</v>
      </c>
      <c r="F2081" s="103"/>
      <c r="G2081" s="52">
        <f>SUM(G2079:G2080)</f>
        <v>129.32999999999998</v>
      </c>
      <c r="H2081" s="60" t="e">
        <f>VLOOKUP(A2081,'[1]SINAPI ES'!$A$7:$D$12674,4,0)</f>
        <v>#N/A</v>
      </c>
    </row>
    <row r="2082" spans="1:8" ht="15" customHeight="1">
      <c r="A2082" s="102" t="s">
        <v>1852</v>
      </c>
      <c r="B2082" s="102"/>
      <c r="C2082" s="46" t="s">
        <v>1839</v>
      </c>
      <c r="D2082" s="46" t="s">
        <v>1840</v>
      </c>
      <c r="E2082" s="46" t="s">
        <v>1841</v>
      </c>
      <c r="F2082" s="46" t="s">
        <v>1842</v>
      </c>
      <c r="G2082" s="46" t="s">
        <v>1843</v>
      </c>
      <c r="H2082" s="60" t="e">
        <f>VLOOKUP(A2082,'[1]SINAPI ES'!$A$7:$D$12674,4,0)</f>
        <v>#N/A</v>
      </c>
    </row>
    <row r="2083" spans="1:8" ht="15" customHeight="1">
      <c r="A2083" s="47">
        <v>88247</v>
      </c>
      <c r="B2083" s="48" t="s">
        <v>2174</v>
      </c>
      <c r="C2083" s="47" t="s">
        <v>12</v>
      </c>
      <c r="D2083" s="47" t="s">
        <v>1854</v>
      </c>
      <c r="E2083" s="49">
        <v>8.5199999999999998E-2</v>
      </c>
      <c r="F2083" s="50">
        <f t="shared" ref="F2083:F2084" si="554">H2083</f>
        <v>23.91</v>
      </c>
      <c r="G2083" s="58">
        <f t="shared" ref="G2083" si="555">ROUND(F2083*E2083,2)</f>
        <v>2.04</v>
      </c>
      <c r="H2083" s="60">
        <f>VLOOKUP(A2083,'[1]SINAPI ES'!$A$7:$D$12674,4,0)</f>
        <v>23.91</v>
      </c>
    </row>
    <row r="2084" spans="1:8" ht="15" customHeight="1">
      <c r="A2084" s="47">
        <v>88264</v>
      </c>
      <c r="B2084" s="48" t="s">
        <v>2143</v>
      </c>
      <c r="C2084" s="47" t="s">
        <v>12</v>
      </c>
      <c r="D2084" s="47" t="s">
        <v>1854</v>
      </c>
      <c r="E2084" s="49">
        <v>8.5199999999999998E-2</v>
      </c>
      <c r="F2084" s="50">
        <f t="shared" si="554"/>
        <v>33.74</v>
      </c>
      <c r="G2084" s="50">
        <f>ROUND(F2084*E2084,2)</f>
        <v>2.87</v>
      </c>
      <c r="H2084" s="60">
        <f>VLOOKUP(A2084,'[1]SINAPI ES'!$A$7:$D$12674,4,0)</f>
        <v>33.74</v>
      </c>
    </row>
    <row r="2085" spans="1:8" ht="18" customHeight="1">
      <c r="A2085" s="51"/>
      <c r="B2085" s="51"/>
      <c r="C2085" s="51"/>
      <c r="D2085" s="51"/>
      <c r="E2085" s="103" t="s">
        <v>1858</v>
      </c>
      <c r="F2085" s="103"/>
      <c r="G2085" s="52">
        <f>SUM(G2083:G2084)</f>
        <v>4.91</v>
      </c>
      <c r="H2085" s="60" t="e">
        <f>VLOOKUP(A2085,'[1]SINAPI ES'!$A$7:$D$12674,4,0)</f>
        <v>#N/A</v>
      </c>
    </row>
    <row r="2086" spans="1:8" ht="15" customHeight="1">
      <c r="A2086" s="102" t="s">
        <v>10</v>
      </c>
      <c r="B2086" s="102"/>
      <c r="C2086" s="46" t="s">
        <v>1839</v>
      </c>
      <c r="D2086" s="46" t="s">
        <v>1840</v>
      </c>
      <c r="E2086" s="46" t="s">
        <v>1841</v>
      </c>
      <c r="F2086" s="46" t="s">
        <v>1842</v>
      </c>
      <c r="G2086" s="46" t="s">
        <v>1843</v>
      </c>
      <c r="H2086" s="60" t="e">
        <f>VLOOKUP(A2086,'[1]SINAPI ES'!$A$7:$D$12674,4,0)</f>
        <v>#N/A</v>
      </c>
    </row>
    <row r="2087" spans="1:8" ht="38.1" customHeight="1">
      <c r="A2087" s="47">
        <v>96562</v>
      </c>
      <c r="B2087" s="48" t="s">
        <v>2259</v>
      </c>
      <c r="C2087" s="47" t="s">
        <v>12</v>
      </c>
      <c r="D2087" s="47" t="s">
        <v>31</v>
      </c>
      <c r="E2087" s="49">
        <v>1</v>
      </c>
      <c r="F2087" s="50">
        <f t="shared" ref="F2087" si="556">H2087</f>
        <v>52.75</v>
      </c>
      <c r="G2087" s="50">
        <f>ROUND(F2087*E2087,2)</f>
        <v>52.75</v>
      </c>
      <c r="H2087" s="60">
        <f>VLOOKUP(A2087,'[1]SINAPI ES'!$A$7:$D$12674,4,0)</f>
        <v>52.75</v>
      </c>
    </row>
    <row r="2088" spans="1:8" ht="15" customHeight="1">
      <c r="A2088" s="51"/>
      <c r="B2088" s="51"/>
      <c r="C2088" s="51"/>
      <c r="D2088" s="51"/>
      <c r="E2088" s="103" t="s">
        <v>1860</v>
      </c>
      <c r="F2088" s="103"/>
      <c r="G2088" s="52">
        <f>SUM(G2087)</f>
        <v>52.75</v>
      </c>
      <c r="H2088" s="60" t="e">
        <f>VLOOKUP(A2088,'[1]SINAPI ES'!$A$7:$D$12674,4,0)</f>
        <v>#N/A</v>
      </c>
    </row>
    <row r="2089" spans="1:8" ht="15" customHeight="1">
      <c r="A2089" s="51"/>
      <c r="B2089" s="51"/>
      <c r="C2089" s="51"/>
      <c r="D2089" s="51"/>
      <c r="E2089" s="104" t="s">
        <v>1861</v>
      </c>
      <c r="F2089" s="104"/>
      <c r="G2089" s="53">
        <f>G2088+G2085+G2081</f>
        <v>186.98999999999998</v>
      </c>
      <c r="H2089" s="60" t="e">
        <f>VLOOKUP(A2089,'[1]SINAPI ES'!$A$7:$D$12674,4,0)</f>
        <v>#N/A</v>
      </c>
    </row>
    <row r="2090" spans="1:8" ht="9.9499999999999993" customHeight="1">
      <c r="A2090" s="51"/>
      <c r="B2090" s="51"/>
      <c r="C2090" s="105"/>
      <c r="D2090" s="105"/>
      <c r="E2090" s="51"/>
      <c r="F2090" s="51"/>
      <c r="G2090" s="51"/>
      <c r="H2090" s="60" t="e">
        <f>VLOOKUP(A2090,'[1]SINAPI ES'!$A$7:$D$12674,4,0)</f>
        <v>#N/A</v>
      </c>
    </row>
    <row r="2091" spans="1:8" s="63" customFormat="1" ht="20.100000000000001" customHeight="1">
      <c r="A2091" s="117" t="s">
        <v>2260</v>
      </c>
      <c r="B2091" s="117"/>
      <c r="C2091" s="117"/>
      <c r="D2091" s="117"/>
      <c r="E2091" s="117"/>
      <c r="F2091" s="117"/>
      <c r="G2091" s="117"/>
      <c r="H2091" s="60" t="e">
        <f>VLOOKUP(A2091,'[1]SINAPI ES'!$A$7:$D$12674,4,0)</f>
        <v>#N/A</v>
      </c>
    </row>
    <row r="2092" spans="1:8" ht="15" customHeight="1">
      <c r="A2092" s="102" t="s">
        <v>1838</v>
      </c>
      <c r="B2092" s="102"/>
      <c r="C2092" s="46" t="s">
        <v>1839</v>
      </c>
      <c r="D2092" s="46" t="s">
        <v>1840</v>
      </c>
      <c r="E2092" s="46" t="s">
        <v>1841</v>
      </c>
      <c r="F2092" s="46" t="s">
        <v>1842</v>
      </c>
      <c r="G2092" s="46" t="s">
        <v>1843</v>
      </c>
      <c r="H2092" s="60" t="e">
        <f>VLOOKUP(A2092,'[1]SINAPI ES'!$A$7:$D$12674,4,0)</f>
        <v>#N/A</v>
      </c>
    </row>
    <row r="2093" spans="1:8" ht="29.1" customHeight="1">
      <c r="A2093" s="47" t="s">
        <v>2261</v>
      </c>
      <c r="B2093" s="48" t="s">
        <v>2262</v>
      </c>
      <c r="C2093" s="47" t="s">
        <v>1965</v>
      </c>
      <c r="D2093" s="47" t="s">
        <v>31</v>
      </c>
      <c r="E2093" s="49">
        <v>1</v>
      </c>
      <c r="F2093" s="50">
        <v>38</v>
      </c>
      <c r="G2093" s="58">
        <f t="shared" ref="G2093" si="557">ROUND(F2093*E2093,2)</f>
        <v>38</v>
      </c>
      <c r="H2093" s="60" t="e">
        <f>VLOOKUP(A2093,'[1]SINAPI ES'!$A$7:$D$12674,4,0)</f>
        <v>#N/A</v>
      </c>
    </row>
    <row r="2094" spans="1:8" ht="29.1" customHeight="1">
      <c r="A2094" s="47" t="s">
        <v>2263</v>
      </c>
      <c r="B2094" s="48" t="s">
        <v>2264</v>
      </c>
      <c r="C2094" s="47" t="s">
        <v>1965</v>
      </c>
      <c r="D2094" s="47" t="s">
        <v>31</v>
      </c>
      <c r="E2094" s="49">
        <v>1</v>
      </c>
      <c r="F2094" s="50">
        <v>15.26</v>
      </c>
      <c r="G2094" s="50">
        <f>ROUND(F2094*E2094,2)</f>
        <v>15.26</v>
      </c>
      <c r="H2094" s="60" t="e">
        <f>VLOOKUP(A2094,'[1]SINAPI ES'!$A$7:$D$12674,4,0)</f>
        <v>#N/A</v>
      </c>
    </row>
    <row r="2095" spans="1:8" ht="15" customHeight="1">
      <c r="A2095" s="51"/>
      <c r="B2095" s="51"/>
      <c r="C2095" s="51"/>
      <c r="D2095" s="51"/>
      <c r="E2095" s="103" t="s">
        <v>1851</v>
      </c>
      <c r="F2095" s="103"/>
      <c r="G2095" s="52">
        <f>SUM(G2093:G2094)</f>
        <v>53.26</v>
      </c>
      <c r="H2095" s="60" t="e">
        <f>VLOOKUP(A2095,'[1]SINAPI ES'!$A$7:$D$12674,4,0)</f>
        <v>#N/A</v>
      </c>
    </row>
    <row r="2096" spans="1:8" ht="15" customHeight="1">
      <c r="A2096" s="102" t="s">
        <v>1852</v>
      </c>
      <c r="B2096" s="102"/>
      <c r="C2096" s="46" t="s">
        <v>1839</v>
      </c>
      <c r="D2096" s="46" t="s">
        <v>1840</v>
      </c>
      <c r="E2096" s="46" t="s">
        <v>1841</v>
      </c>
      <c r="F2096" s="46" t="s">
        <v>1842</v>
      </c>
      <c r="G2096" s="46" t="s">
        <v>1843</v>
      </c>
      <c r="H2096" s="60" t="e">
        <f>VLOOKUP(A2096,'[1]SINAPI ES'!$A$7:$D$12674,4,0)</f>
        <v>#N/A</v>
      </c>
    </row>
    <row r="2097" spans="1:8" ht="15" customHeight="1">
      <c r="A2097" s="47">
        <v>88247</v>
      </c>
      <c r="B2097" s="48" t="s">
        <v>2174</v>
      </c>
      <c r="C2097" s="47" t="s">
        <v>12</v>
      </c>
      <c r="D2097" s="47" t="s">
        <v>1854</v>
      </c>
      <c r="E2097" s="49">
        <v>8.5199999999999998E-2</v>
      </c>
      <c r="F2097" s="50">
        <f t="shared" ref="F2097:F2098" si="558">H2097</f>
        <v>23.91</v>
      </c>
      <c r="G2097" s="58">
        <f t="shared" ref="G2097" si="559">ROUND(F2097*E2097,2)</f>
        <v>2.04</v>
      </c>
      <c r="H2097" s="60">
        <f>VLOOKUP(A2097,'[1]SINAPI ES'!$A$7:$D$12674,4,0)</f>
        <v>23.91</v>
      </c>
    </row>
    <row r="2098" spans="1:8" ht="15" customHeight="1">
      <c r="A2098" s="47">
        <v>88264</v>
      </c>
      <c r="B2098" s="48" t="s">
        <v>2143</v>
      </c>
      <c r="C2098" s="47" t="s">
        <v>12</v>
      </c>
      <c r="D2098" s="47" t="s">
        <v>1854</v>
      </c>
      <c r="E2098" s="49">
        <v>8.5199999999999998E-2</v>
      </c>
      <c r="F2098" s="50">
        <f t="shared" si="558"/>
        <v>33.74</v>
      </c>
      <c r="G2098" s="50">
        <f>ROUND(F2098*E2098,2)</f>
        <v>2.87</v>
      </c>
      <c r="H2098" s="60">
        <f>VLOOKUP(A2098,'[1]SINAPI ES'!$A$7:$D$12674,4,0)</f>
        <v>33.74</v>
      </c>
    </row>
    <row r="2099" spans="1:8" ht="18" customHeight="1">
      <c r="A2099" s="51"/>
      <c r="B2099" s="51"/>
      <c r="C2099" s="51"/>
      <c r="D2099" s="51"/>
      <c r="E2099" s="103" t="s">
        <v>1858</v>
      </c>
      <c r="F2099" s="103"/>
      <c r="G2099" s="52">
        <f>SUM(G2097:G2098)</f>
        <v>4.91</v>
      </c>
      <c r="H2099" s="60" t="e">
        <f>VLOOKUP(A2099,'[1]SINAPI ES'!$A$7:$D$12674,4,0)</f>
        <v>#N/A</v>
      </c>
    </row>
    <row r="2100" spans="1:8" ht="15" customHeight="1">
      <c r="A2100" s="102" t="s">
        <v>10</v>
      </c>
      <c r="B2100" s="102"/>
      <c r="C2100" s="46" t="s">
        <v>1839</v>
      </c>
      <c r="D2100" s="46" t="s">
        <v>1840</v>
      </c>
      <c r="E2100" s="46" t="s">
        <v>1841</v>
      </c>
      <c r="F2100" s="46" t="s">
        <v>1842</v>
      </c>
      <c r="G2100" s="46" t="s">
        <v>1843</v>
      </c>
      <c r="H2100" s="60" t="e">
        <f>VLOOKUP(A2100,'[1]SINAPI ES'!$A$7:$D$12674,4,0)</f>
        <v>#N/A</v>
      </c>
    </row>
    <row r="2101" spans="1:8" ht="38.1" customHeight="1">
      <c r="A2101" s="47">
        <v>96562</v>
      </c>
      <c r="B2101" s="48" t="s">
        <v>2259</v>
      </c>
      <c r="C2101" s="47" t="s">
        <v>12</v>
      </c>
      <c r="D2101" s="47" t="s">
        <v>31</v>
      </c>
      <c r="E2101" s="49">
        <v>1</v>
      </c>
      <c r="F2101" s="50">
        <f t="shared" ref="F2101" si="560">H2101</f>
        <v>52.75</v>
      </c>
      <c r="G2101" s="50">
        <f>ROUND(F2101*E2101,2)</f>
        <v>52.75</v>
      </c>
      <c r="H2101" s="60">
        <f>VLOOKUP(A2101,'[1]SINAPI ES'!$A$7:$D$12674,4,0)</f>
        <v>52.75</v>
      </c>
    </row>
    <row r="2102" spans="1:8" ht="15" customHeight="1">
      <c r="A2102" s="51"/>
      <c r="B2102" s="51"/>
      <c r="C2102" s="51"/>
      <c r="D2102" s="51"/>
      <c r="E2102" s="103" t="s">
        <v>1860</v>
      </c>
      <c r="F2102" s="103"/>
      <c r="G2102" s="52">
        <f>SUM(G2101)</f>
        <v>52.75</v>
      </c>
      <c r="H2102" s="60" t="e">
        <f>VLOOKUP(A2102,'[1]SINAPI ES'!$A$7:$D$12674,4,0)</f>
        <v>#N/A</v>
      </c>
    </row>
    <row r="2103" spans="1:8" ht="15" customHeight="1">
      <c r="A2103" s="51"/>
      <c r="B2103" s="51"/>
      <c r="C2103" s="51"/>
      <c r="D2103" s="51"/>
      <c r="E2103" s="104" t="s">
        <v>1861</v>
      </c>
      <c r="F2103" s="104"/>
      <c r="G2103" s="53">
        <f>G2102+G2099+G2095</f>
        <v>110.91999999999999</v>
      </c>
      <c r="H2103" s="60" t="e">
        <f>VLOOKUP(A2103,'[1]SINAPI ES'!$A$7:$D$12674,4,0)</f>
        <v>#N/A</v>
      </c>
    </row>
    <row r="2104" spans="1:8" ht="9.9499999999999993" customHeight="1">
      <c r="A2104" s="51"/>
      <c r="B2104" s="51"/>
      <c r="C2104" s="105"/>
      <c r="D2104" s="105"/>
      <c r="E2104" s="51"/>
      <c r="F2104" s="51"/>
      <c r="G2104" s="51"/>
      <c r="H2104" s="60" t="e">
        <f>VLOOKUP(A2104,'[1]SINAPI ES'!$A$7:$D$12674,4,0)</f>
        <v>#N/A</v>
      </c>
    </row>
    <row r="2105" spans="1:8" ht="20.100000000000001" customHeight="1">
      <c r="A2105" s="116" t="s">
        <v>2216</v>
      </c>
      <c r="B2105" s="116"/>
      <c r="C2105" s="116"/>
      <c r="D2105" s="116"/>
      <c r="E2105" s="116"/>
      <c r="F2105" s="116"/>
      <c r="G2105" s="116"/>
      <c r="H2105" s="60" t="e">
        <f>VLOOKUP(A2105,'[1]SINAPI ES'!$A$7:$D$12674,4,0)</f>
        <v>#N/A</v>
      </c>
    </row>
    <row r="2106" spans="1:8" ht="15" customHeight="1">
      <c r="A2106" s="102" t="s">
        <v>1838</v>
      </c>
      <c r="B2106" s="102"/>
      <c r="C2106" s="46" t="s">
        <v>1839</v>
      </c>
      <c r="D2106" s="46" t="s">
        <v>1840</v>
      </c>
      <c r="E2106" s="46" t="s">
        <v>1841</v>
      </c>
      <c r="F2106" s="46" t="s">
        <v>1842</v>
      </c>
      <c r="G2106" s="46" t="s">
        <v>1843</v>
      </c>
      <c r="H2106" s="60" t="e">
        <f>VLOOKUP(A2106,'[1]SINAPI ES'!$A$7:$D$12674,4,0)</f>
        <v>#N/A</v>
      </c>
    </row>
    <row r="2107" spans="1:8" ht="38.1" customHeight="1">
      <c r="A2107" s="47">
        <v>1049</v>
      </c>
      <c r="B2107" s="48" t="s">
        <v>2217</v>
      </c>
      <c r="C2107" s="47" t="s">
        <v>12</v>
      </c>
      <c r="D2107" s="47" t="s">
        <v>24</v>
      </c>
      <c r="E2107" s="49">
        <v>1</v>
      </c>
      <c r="F2107" s="50">
        <f t="shared" ref="F2107" si="561">H2107</f>
        <v>9.61</v>
      </c>
      <c r="G2107" s="50">
        <f>ROUND(F2107*E2107,2)</f>
        <v>9.61</v>
      </c>
      <c r="H2107" s="60">
        <f>VLOOKUP(A2107,'[1]SINAPI ES'!$A$7:$D$12674,4,0)</f>
        <v>9.61</v>
      </c>
    </row>
    <row r="2108" spans="1:8" ht="15" customHeight="1">
      <c r="A2108" s="51"/>
      <c r="B2108" s="51"/>
      <c r="C2108" s="51"/>
      <c r="D2108" s="51"/>
      <c r="E2108" s="103" t="s">
        <v>1851</v>
      </c>
      <c r="F2108" s="103"/>
      <c r="G2108" s="52">
        <f>SUM(G2107)</f>
        <v>9.61</v>
      </c>
      <c r="H2108" s="60" t="e">
        <f>VLOOKUP(A2108,'[1]SINAPI ES'!$A$7:$D$12674,4,0)</f>
        <v>#N/A</v>
      </c>
    </row>
    <row r="2109" spans="1:8" ht="15" customHeight="1">
      <c r="A2109" s="102" t="s">
        <v>1852</v>
      </c>
      <c r="B2109" s="102"/>
      <c r="C2109" s="46" t="s">
        <v>1839</v>
      </c>
      <c r="D2109" s="46" t="s">
        <v>1840</v>
      </c>
      <c r="E2109" s="46" t="s">
        <v>1841</v>
      </c>
      <c r="F2109" s="46" t="s">
        <v>1842</v>
      </c>
      <c r="G2109" s="46" t="s">
        <v>1843</v>
      </c>
      <c r="H2109" s="60" t="e">
        <f>VLOOKUP(A2109,'[1]SINAPI ES'!$A$7:$D$12674,4,0)</f>
        <v>#N/A</v>
      </c>
    </row>
    <row r="2110" spans="1:8" ht="15" customHeight="1">
      <c r="A2110" s="47">
        <v>88247</v>
      </c>
      <c r="B2110" s="48" t="s">
        <v>2174</v>
      </c>
      <c r="C2110" s="47" t="s">
        <v>12</v>
      </c>
      <c r="D2110" s="47" t="s">
        <v>1854</v>
      </c>
      <c r="E2110" s="49">
        <v>0.1</v>
      </c>
      <c r="F2110" s="50">
        <f t="shared" ref="F2110:F2111" si="562">H2110</f>
        <v>23.91</v>
      </c>
      <c r="G2110" s="58">
        <f t="shared" ref="G2110" si="563">ROUND(F2110*E2110,2)</f>
        <v>2.39</v>
      </c>
      <c r="H2110" s="60">
        <f>VLOOKUP(A2110,'[1]SINAPI ES'!$A$7:$D$12674,4,0)</f>
        <v>23.91</v>
      </c>
    </row>
    <row r="2111" spans="1:8" ht="15" customHeight="1">
      <c r="A2111" s="47">
        <v>88264</v>
      </c>
      <c r="B2111" s="48" t="s">
        <v>2143</v>
      </c>
      <c r="C2111" s="47" t="s">
        <v>12</v>
      </c>
      <c r="D2111" s="47" t="s">
        <v>1854</v>
      </c>
      <c r="E2111" s="49">
        <v>0.1</v>
      </c>
      <c r="F2111" s="50">
        <f t="shared" si="562"/>
        <v>33.74</v>
      </c>
      <c r="G2111" s="50">
        <f>ROUND(F2111*E2111,2)</f>
        <v>3.37</v>
      </c>
      <c r="H2111" s="60">
        <f>VLOOKUP(A2111,'[1]SINAPI ES'!$A$7:$D$12674,4,0)</f>
        <v>33.74</v>
      </c>
    </row>
    <row r="2112" spans="1:8" ht="18" customHeight="1">
      <c r="A2112" s="51"/>
      <c r="B2112" s="51"/>
      <c r="C2112" s="51"/>
      <c r="D2112" s="51"/>
      <c r="E2112" s="103" t="s">
        <v>1858</v>
      </c>
      <c r="F2112" s="103"/>
      <c r="G2112" s="52">
        <f>SUM(G2110:G2111)</f>
        <v>5.76</v>
      </c>
      <c r="H2112" s="60" t="e">
        <f>VLOOKUP(A2112,'[1]SINAPI ES'!$A$7:$D$12674,4,0)</f>
        <v>#N/A</v>
      </c>
    </row>
    <row r="2113" spans="1:8" ht="15" customHeight="1">
      <c r="A2113" s="51"/>
      <c r="B2113" s="51"/>
      <c r="C2113" s="51"/>
      <c r="D2113" s="51"/>
      <c r="E2113" s="104" t="s">
        <v>1861</v>
      </c>
      <c r="F2113" s="104"/>
      <c r="G2113" s="53">
        <f>G2112+G2108</f>
        <v>15.37</v>
      </c>
      <c r="H2113" s="60" t="e">
        <f>VLOOKUP(A2113,'[1]SINAPI ES'!$A$7:$D$12674,4,0)</f>
        <v>#N/A</v>
      </c>
    </row>
    <row r="2114" spans="1:8" ht="9.9499999999999993" customHeight="1">
      <c r="A2114" s="51"/>
      <c r="B2114" s="51"/>
      <c r="C2114" s="105"/>
      <c r="D2114" s="105"/>
      <c r="E2114" s="51"/>
      <c r="F2114" s="51"/>
      <c r="G2114" s="51"/>
      <c r="H2114" s="60" t="e">
        <f>VLOOKUP(A2114,'[1]SINAPI ES'!$A$7:$D$12674,4,0)</f>
        <v>#N/A</v>
      </c>
    </row>
    <row r="2115" spans="1:8" ht="20.100000000000001" customHeight="1">
      <c r="A2115" s="116" t="s">
        <v>2265</v>
      </c>
      <c r="B2115" s="116"/>
      <c r="C2115" s="116"/>
      <c r="D2115" s="116"/>
      <c r="E2115" s="116"/>
      <c r="F2115" s="116"/>
      <c r="G2115" s="116"/>
      <c r="H2115" s="60" t="e">
        <f>VLOOKUP(A2115,'[1]SINAPI ES'!$A$7:$D$12674,4,0)</f>
        <v>#N/A</v>
      </c>
    </row>
    <row r="2116" spans="1:8" ht="15" customHeight="1">
      <c r="A2116" s="102" t="s">
        <v>1838</v>
      </c>
      <c r="B2116" s="102"/>
      <c r="C2116" s="46" t="s">
        <v>1839</v>
      </c>
      <c r="D2116" s="46" t="s">
        <v>1840</v>
      </c>
      <c r="E2116" s="46" t="s">
        <v>1841</v>
      </c>
      <c r="F2116" s="46" t="s">
        <v>1842</v>
      </c>
      <c r="G2116" s="46" t="s">
        <v>1843</v>
      </c>
      <c r="H2116" s="60" t="e">
        <f>VLOOKUP(A2116,'[1]SINAPI ES'!$A$7:$D$12674,4,0)</f>
        <v>#N/A</v>
      </c>
    </row>
    <row r="2117" spans="1:8" ht="21" customHeight="1">
      <c r="A2117" s="47">
        <v>13348</v>
      </c>
      <c r="B2117" s="48" t="s">
        <v>2266</v>
      </c>
      <c r="C2117" s="47" t="s">
        <v>12</v>
      </c>
      <c r="D2117" s="47" t="s">
        <v>24</v>
      </c>
      <c r="E2117" s="49">
        <v>50.4</v>
      </c>
      <c r="F2117" s="50">
        <f t="shared" ref="F2117:F2118" si="564">H2117</f>
        <v>1.63</v>
      </c>
      <c r="G2117" s="58">
        <f t="shared" ref="G2117:G2118" si="565">ROUND(F2117*E2117,2)</f>
        <v>82.15</v>
      </c>
      <c r="H2117" s="60">
        <f>VLOOKUP(A2117,'[1]SINAPI ES'!$A$7:$D$12674,4,0)</f>
        <v>1.63</v>
      </c>
    </row>
    <row r="2118" spans="1:8" ht="15" customHeight="1">
      <c r="A2118" s="47">
        <v>39997</v>
      </c>
      <c r="B2118" s="48" t="s">
        <v>1250</v>
      </c>
      <c r="C2118" s="47" t="s">
        <v>12</v>
      </c>
      <c r="D2118" s="47" t="s">
        <v>24</v>
      </c>
      <c r="E2118" s="49">
        <v>25.2</v>
      </c>
      <c r="F2118" s="50">
        <f t="shared" si="564"/>
        <v>0.33</v>
      </c>
      <c r="G2118" s="58">
        <f t="shared" si="565"/>
        <v>8.32</v>
      </c>
      <c r="H2118" s="60">
        <f>VLOOKUP(A2118,'[1]SINAPI ES'!$A$7:$D$12674,4,0)</f>
        <v>0.33</v>
      </c>
    </row>
    <row r="2119" spans="1:8" ht="29.1" customHeight="1">
      <c r="A2119" s="47" t="s">
        <v>2267</v>
      </c>
      <c r="B2119" s="48" t="s">
        <v>2268</v>
      </c>
      <c r="C2119" s="47" t="s">
        <v>1965</v>
      </c>
      <c r="D2119" s="47" t="s">
        <v>24</v>
      </c>
      <c r="E2119" s="49">
        <v>1</v>
      </c>
      <c r="F2119" s="50">
        <v>15.89</v>
      </c>
      <c r="G2119" s="50">
        <f>ROUND(F2119*E2119,2)</f>
        <v>15.89</v>
      </c>
      <c r="H2119" s="60" t="e">
        <f>VLOOKUP(A2119,'[1]SINAPI ES'!$A$7:$D$12674,4,0)</f>
        <v>#N/A</v>
      </c>
    </row>
    <row r="2120" spans="1:8" ht="15" customHeight="1">
      <c r="A2120" s="51"/>
      <c r="B2120" s="51"/>
      <c r="C2120" s="51"/>
      <c r="D2120" s="51"/>
      <c r="E2120" s="103" t="s">
        <v>1851</v>
      </c>
      <c r="F2120" s="103"/>
      <c r="G2120" s="52">
        <f>SUM(G2117:G2119)</f>
        <v>106.36</v>
      </c>
      <c r="H2120" s="60" t="e">
        <f>VLOOKUP(A2120,'[1]SINAPI ES'!$A$7:$D$12674,4,0)</f>
        <v>#N/A</v>
      </c>
    </row>
    <row r="2121" spans="1:8" ht="15" customHeight="1">
      <c r="A2121" s="102" t="s">
        <v>1852</v>
      </c>
      <c r="B2121" s="102"/>
      <c r="C2121" s="46" t="s">
        <v>1839</v>
      </c>
      <c r="D2121" s="46" t="s">
        <v>1840</v>
      </c>
      <c r="E2121" s="46" t="s">
        <v>1841</v>
      </c>
      <c r="F2121" s="46" t="s">
        <v>1842</v>
      </c>
      <c r="G2121" s="46" t="s">
        <v>1843</v>
      </c>
      <c r="H2121" s="60" t="e">
        <f>VLOOKUP(A2121,'[1]SINAPI ES'!$A$7:$D$12674,4,0)</f>
        <v>#N/A</v>
      </c>
    </row>
    <row r="2122" spans="1:8" ht="15" customHeight="1">
      <c r="A2122" s="47">
        <v>88247</v>
      </c>
      <c r="B2122" s="48" t="s">
        <v>2174</v>
      </c>
      <c r="C2122" s="47" t="s">
        <v>12</v>
      </c>
      <c r="D2122" s="47" t="s">
        <v>1854</v>
      </c>
      <c r="E2122" s="49">
        <v>0.51129999999999998</v>
      </c>
      <c r="F2122" s="50">
        <f t="shared" ref="F2122:F2123" si="566">H2122</f>
        <v>23.91</v>
      </c>
      <c r="G2122" s="58">
        <f t="shared" ref="G2122" si="567">ROUND(F2122*E2122,2)</f>
        <v>12.23</v>
      </c>
      <c r="H2122" s="60">
        <f>VLOOKUP(A2122,'[1]SINAPI ES'!$A$7:$D$12674,4,0)</f>
        <v>23.91</v>
      </c>
    </row>
    <row r="2123" spans="1:8" ht="15" customHeight="1">
      <c r="A2123" s="47">
        <v>88264</v>
      </c>
      <c r="B2123" s="48" t="s">
        <v>2143</v>
      </c>
      <c r="C2123" s="47" t="s">
        <v>12</v>
      </c>
      <c r="D2123" s="47" t="s">
        <v>1854</v>
      </c>
      <c r="E2123" s="49">
        <v>0.51129999999999998</v>
      </c>
      <c r="F2123" s="50">
        <f t="shared" si="566"/>
        <v>33.74</v>
      </c>
      <c r="G2123" s="50">
        <f>ROUND(F2123*E2123,2)</f>
        <v>17.25</v>
      </c>
      <c r="H2123" s="60">
        <f>VLOOKUP(A2123,'[1]SINAPI ES'!$A$7:$D$12674,4,0)</f>
        <v>33.74</v>
      </c>
    </row>
    <row r="2124" spans="1:8" ht="18" customHeight="1">
      <c r="A2124" s="51"/>
      <c r="B2124" s="51"/>
      <c r="C2124" s="51"/>
      <c r="D2124" s="51"/>
      <c r="E2124" s="103" t="s">
        <v>1858</v>
      </c>
      <c r="F2124" s="103"/>
      <c r="G2124" s="52">
        <f>SUM(G2122:G2123)</f>
        <v>29.48</v>
      </c>
      <c r="H2124" s="60" t="e">
        <f>VLOOKUP(A2124,'[1]SINAPI ES'!$A$7:$D$12674,4,0)</f>
        <v>#N/A</v>
      </c>
    </row>
    <row r="2125" spans="1:8" ht="15" customHeight="1">
      <c r="A2125" s="51"/>
      <c r="B2125" s="51"/>
      <c r="C2125" s="51"/>
      <c r="D2125" s="51"/>
      <c r="E2125" s="104" t="s">
        <v>1861</v>
      </c>
      <c r="F2125" s="104"/>
      <c r="G2125" s="53">
        <f>G2124+G2120</f>
        <v>135.84</v>
      </c>
      <c r="H2125" s="60" t="e">
        <f>VLOOKUP(A2125,'[1]SINAPI ES'!$A$7:$D$12674,4,0)</f>
        <v>#N/A</v>
      </c>
    </row>
    <row r="2126" spans="1:8" ht="9.9499999999999993" customHeight="1">
      <c r="A2126" s="51"/>
      <c r="B2126" s="51"/>
      <c r="C2126" s="105"/>
      <c r="D2126" s="105"/>
      <c r="E2126" s="51"/>
      <c r="F2126" s="51"/>
      <c r="G2126" s="51"/>
      <c r="H2126" s="60" t="e">
        <f>VLOOKUP(A2126,'[1]SINAPI ES'!$A$7:$D$12674,4,0)</f>
        <v>#N/A</v>
      </c>
    </row>
    <row r="2127" spans="1:8" s="68" customFormat="1" ht="20.100000000000001" customHeight="1">
      <c r="A2127" s="110" t="s">
        <v>2269</v>
      </c>
      <c r="B2127" s="110"/>
      <c r="C2127" s="110"/>
      <c r="D2127" s="110"/>
      <c r="E2127" s="110"/>
      <c r="F2127" s="110"/>
      <c r="G2127" s="110"/>
      <c r="H2127" s="67" t="e">
        <f>VLOOKUP(A2127,'[1]SINAPI ES'!$A$7:$D$12674,4,0)</f>
        <v>#N/A</v>
      </c>
    </row>
    <row r="2128" spans="1:8" ht="15" customHeight="1">
      <c r="A2128" s="102" t="s">
        <v>1838</v>
      </c>
      <c r="B2128" s="102"/>
      <c r="C2128" s="46" t="s">
        <v>1839</v>
      </c>
      <c r="D2128" s="46" t="s">
        <v>1840</v>
      </c>
      <c r="E2128" s="46" t="s">
        <v>1841</v>
      </c>
      <c r="F2128" s="46" t="s">
        <v>1842</v>
      </c>
      <c r="G2128" s="46" t="s">
        <v>1843</v>
      </c>
      <c r="H2128" s="60" t="e">
        <f>VLOOKUP(A2128,'[1]SINAPI ES'!$A$7:$D$12674,4,0)</f>
        <v>#N/A</v>
      </c>
    </row>
    <row r="2129" spans="1:8" ht="21" customHeight="1">
      <c r="A2129" s="47">
        <v>13348</v>
      </c>
      <c r="B2129" s="48" t="s">
        <v>2266</v>
      </c>
      <c r="C2129" s="47" t="s">
        <v>12</v>
      </c>
      <c r="D2129" s="47" t="s">
        <v>24</v>
      </c>
      <c r="E2129" s="49">
        <v>50.4</v>
      </c>
      <c r="F2129" s="50">
        <f t="shared" ref="F2129:F2130" si="568">H2129</f>
        <v>1.63</v>
      </c>
      <c r="G2129" s="58">
        <f t="shared" ref="G2129:G2130" si="569">ROUND(F2129*E2129,2)</f>
        <v>82.15</v>
      </c>
      <c r="H2129" s="60">
        <f>VLOOKUP(A2129,'[1]SINAPI ES'!$A$7:$D$12674,4,0)</f>
        <v>1.63</v>
      </c>
    </row>
    <row r="2130" spans="1:8" ht="15" customHeight="1">
      <c r="A2130" s="47">
        <v>39997</v>
      </c>
      <c r="B2130" s="48" t="s">
        <v>1250</v>
      </c>
      <c r="C2130" s="47" t="s">
        <v>12</v>
      </c>
      <c r="D2130" s="47" t="s">
        <v>24</v>
      </c>
      <c r="E2130" s="49">
        <v>25.2</v>
      </c>
      <c r="F2130" s="50">
        <f t="shared" si="568"/>
        <v>0.33</v>
      </c>
      <c r="G2130" s="58">
        <f t="shared" si="569"/>
        <v>8.32</v>
      </c>
      <c r="H2130" s="60">
        <f>VLOOKUP(A2130,'[1]SINAPI ES'!$A$7:$D$12674,4,0)</f>
        <v>0.33</v>
      </c>
    </row>
    <row r="2131" spans="1:8" ht="29.1" customHeight="1">
      <c r="A2131" s="47" t="s">
        <v>2270</v>
      </c>
      <c r="B2131" s="48" t="s">
        <v>2271</v>
      </c>
      <c r="C2131" s="47" t="s">
        <v>1965</v>
      </c>
      <c r="D2131" s="47" t="s">
        <v>24</v>
      </c>
      <c r="E2131" s="49">
        <v>1</v>
      </c>
      <c r="F2131" s="50">
        <v>8.58</v>
      </c>
      <c r="G2131" s="50">
        <f>ROUND(F2131*E2131,2)</f>
        <v>8.58</v>
      </c>
      <c r="H2131" s="60" t="e">
        <f>VLOOKUP(A2131,'[1]SINAPI ES'!$A$7:$D$12674,4,0)</f>
        <v>#N/A</v>
      </c>
    </row>
    <row r="2132" spans="1:8" ht="15" customHeight="1">
      <c r="A2132" s="51"/>
      <c r="B2132" s="51"/>
      <c r="C2132" s="51"/>
      <c r="D2132" s="51"/>
      <c r="E2132" s="103" t="s">
        <v>1851</v>
      </c>
      <c r="F2132" s="103"/>
      <c r="G2132" s="52">
        <f>SUM(G2129:G2131)</f>
        <v>99.05</v>
      </c>
      <c r="H2132" s="60" t="e">
        <f>VLOOKUP(A2132,'[1]SINAPI ES'!$A$7:$D$12674,4,0)</f>
        <v>#N/A</v>
      </c>
    </row>
    <row r="2133" spans="1:8" ht="15" customHeight="1">
      <c r="A2133" s="102" t="s">
        <v>1852</v>
      </c>
      <c r="B2133" s="102"/>
      <c r="C2133" s="46" t="s">
        <v>1839</v>
      </c>
      <c r="D2133" s="46" t="s">
        <v>1840</v>
      </c>
      <c r="E2133" s="46" t="s">
        <v>1841</v>
      </c>
      <c r="F2133" s="46" t="s">
        <v>1842</v>
      </c>
      <c r="G2133" s="46" t="s">
        <v>1843</v>
      </c>
      <c r="H2133" s="60" t="e">
        <f>VLOOKUP(A2133,'[1]SINAPI ES'!$A$7:$D$12674,4,0)</f>
        <v>#N/A</v>
      </c>
    </row>
    <row r="2134" spans="1:8" ht="15" customHeight="1">
      <c r="A2134" s="47">
        <v>88247</v>
      </c>
      <c r="B2134" s="48" t="s">
        <v>2174</v>
      </c>
      <c r="C2134" s="47" t="s">
        <v>12</v>
      </c>
      <c r="D2134" s="47" t="s">
        <v>1854</v>
      </c>
      <c r="E2134" s="49">
        <v>0.51129999999999998</v>
      </c>
      <c r="F2134" s="50">
        <f t="shared" ref="F2134:F2135" si="570">H2134</f>
        <v>23.91</v>
      </c>
      <c r="G2134" s="58">
        <f t="shared" ref="G2134" si="571">ROUND(F2134*E2134,2)</f>
        <v>12.23</v>
      </c>
      <c r="H2134" s="60">
        <f>VLOOKUP(A2134,'[1]SINAPI ES'!$A$7:$D$12674,4,0)</f>
        <v>23.91</v>
      </c>
    </row>
    <row r="2135" spans="1:8" ht="15" customHeight="1">
      <c r="A2135" s="47">
        <v>88264</v>
      </c>
      <c r="B2135" s="48" t="s">
        <v>2143</v>
      </c>
      <c r="C2135" s="47" t="s">
        <v>12</v>
      </c>
      <c r="D2135" s="47" t="s">
        <v>1854</v>
      </c>
      <c r="E2135" s="49">
        <v>0.51129999999999998</v>
      </c>
      <c r="F2135" s="50">
        <f t="shared" si="570"/>
        <v>33.74</v>
      </c>
      <c r="G2135" s="50">
        <f>ROUND(F2135*E2135,2)</f>
        <v>17.25</v>
      </c>
      <c r="H2135" s="60">
        <f>VLOOKUP(A2135,'[1]SINAPI ES'!$A$7:$D$12674,4,0)</f>
        <v>33.74</v>
      </c>
    </row>
    <row r="2136" spans="1:8" ht="18" customHeight="1">
      <c r="A2136" s="51"/>
      <c r="B2136" s="51"/>
      <c r="C2136" s="51"/>
      <c r="D2136" s="51"/>
      <c r="E2136" s="103" t="s">
        <v>1858</v>
      </c>
      <c r="F2136" s="103"/>
      <c r="G2136" s="52">
        <f>SUM(G2134:G2135)</f>
        <v>29.48</v>
      </c>
      <c r="H2136" s="60" t="e">
        <f>VLOOKUP(A2136,'[1]SINAPI ES'!$A$7:$D$12674,4,0)</f>
        <v>#N/A</v>
      </c>
    </row>
    <row r="2137" spans="1:8" ht="15" customHeight="1">
      <c r="A2137" s="51"/>
      <c r="B2137" s="51"/>
      <c r="C2137" s="51"/>
      <c r="D2137" s="51"/>
      <c r="E2137" s="104" t="s">
        <v>1861</v>
      </c>
      <c r="F2137" s="104"/>
      <c r="G2137" s="53">
        <f>G2136+G2132</f>
        <v>128.53</v>
      </c>
      <c r="H2137" s="60" t="e">
        <f>VLOOKUP(A2137,'[1]SINAPI ES'!$A$7:$D$12674,4,0)</f>
        <v>#N/A</v>
      </c>
    </row>
    <row r="2138" spans="1:8" ht="9.9499999999999993" customHeight="1">
      <c r="A2138" s="51"/>
      <c r="B2138" s="51"/>
      <c r="C2138" s="105"/>
      <c r="D2138" s="105"/>
      <c r="E2138" s="51"/>
      <c r="F2138" s="51"/>
      <c r="G2138" s="51"/>
      <c r="H2138" s="60" t="e">
        <f>VLOOKUP(A2138,'[1]SINAPI ES'!$A$7:$D$12674,4,0)</f>
        <v>#N/A</v>
      </c>
    </row>
    <row r="2139" spans="1:8" ht="20.100000000000001" customHeight="1">
      <c r="A2139" s="116" t="s">
        <v>2272</v>
      </c>
      <c r="B2139" s="116"/>
      <c r="C2139" s="116"/>
      <c r="D2139" s="116"/>
      <c r="E2139" s="116"/>
      <c r="F2139" s="116"/>
      <c r="G2139" s="116"/>
      <c r="H2139" s="60" t="e">
        <f>VLOOKUP(A2139,'[1]SINAPI ES'!$A$7:$D$12674,4,0)</f>
        <v>#N/A</v>
      </c>
    </row>
    <row r="2140" spans="1:8" ht="15" customHeight="1">
      <c r="A2140" s="102" t="s">
        <v>1838</v>
      </c>
      <c r="B2140" s="102"/>
      <c r="C2140" s="46" t="s">
        <v>1839</v>
      </c>
      <c r="D2140" s="46" t="s">
        <v>1840</v>
      </c>
      <c r="E2140" s="46" t="s">
        <v>1841</v>
      </c>
      <c r="F2140" s="46" t="s">
        <v>1842</v>
      </c>
      <c r="G2140" s="46" t="s">
        <v>1843</v>
      </c>
      <c r="H2140" s="60" t="e">
        <f>VLOOKUP(A2140,'[1]SINAPI ES'!$A$7:$D$12674,4,0)</f>
        <v>#N/A</v>
      </c>
    </row>
    <row r="2141" spans="1:8" ht="15" customHeight="1">
      <c r="A2141" s="47">
        <v>1650</v>
      </c>
      <c r="B2141" s="48" t="s">
        <v>1468</v>
      </c>
      <c r="C2141" s="47" t="s">
        <v>12</v>
      </c>
      <c r="D2141" s="47" t="s">
        <v>24</v>
      </c>
      <c r="E2141" s="49">
        <v>1</v>
      </c>
      <c r="F2141" s="50">
        <f t="shared" ref="F2141" si="572">H2141</f>
        <v>118.23</v>
      </c>
      <c r="G2141" s="50">
        <f>ROUND(F2141*E2141,2)</f>
        <v>118.23</v>
      </c>
      <c r="H2141" s="60">
        <f>VLOOKUP(A2141,'[1]SINAPI ES'!$A$7:$D$12674,4,0)</f>
        <v>118.23</v>
      </c>
    </row>
    <row r="2142" spans="1:8" ht="15" customHeight="1">
      <c r="A2142" s="51"/>
      <c r="B2142" s="51"/>
      <c r="C2142" s="51"/>
      <c r="D2142" s="51"/>
      <c r="E2142" s="103" t="s">
        <v>1851</v>
      </c>
      <c r="F2142" s="103"/>
      <c r="G2142" s="52">
        <f>SUM(G2141)</f>
        <v>118.23</v>
      </c>
      <c r="H2142" s="60" t="e">
        <f>VLOOKUP(A2142,'[1]SINAPI ES'!$A$7:$D$12674,4,0)</f>
        <v>#N/A</v>
      </c>
    </row>
    <row r="2143" spans="1:8" ht="15" customHeight="1">
      <c r="A2143" s="102" t="s">
        <v>1852</v>
      </c>
      <c r="B2143" s="102"/>
      <c r="C2143" s="46" t="s">
        <v>1839</v>
      </c>
      <c r="D2143" s="46" t="s">
        <v>1840</v>
      </c>
      <c r="E2143" s="46" t="s">
        <v>1841</v>
      </c>
      <c r="F2143" s="46" t="s">
        <v>1842</v>
      </c>
      <c r="G2143" s="46" t="s">
        <v>1843</v>
      </c>
      <c r="H2143" s="60" t="e">
        <f>VLOOKUP(A2143,'[1]SINAPI ES'!$A$7:$D$12674,4,0)</f>
        <v>#N/A</v>
      </c>
    </row>
    <row r="2144" spans="1:8" ht="15" customHeight="1">
      <c r="A2144" s="47">
        <v>88247</v>
      </c>
      <c r="B2144" s="48" t="s">
        <v>2174</v>
      </c>
      <c r="C2144" s="47" t="s">
        <v>12</v>
      </c>
      <c r="D2144" s="47" t="s">
        <v>1854</v>
      </c>
      <c r="E2144" s="49">
        <v>0.3</v>
      </c>
      <c r="F2144" s="50">
        <f t="shared" ref="F2144:F2145" si="573">H2144</f>
        <v>23.91</v>
      </c>
      <c r="G2144" s="58">
        <f t="shared" ref="G2144" si="574">ROUND(F2144*E2144,2)</f>
        <v>7.17</v>
      </c>
      <c r="H2144" s="60">
        <f>VLOOKUP(A2144,'[1]SINAPI ES'!$A$7:$D$12674,4,0)</f>
        <v>23.91</v>
      </c>
    </row>
    <row r="2145" spans="1:8" ht="15" customHeight="1">
      <c r="A2145" s="47">
        <v>88264</v>
      </c>
      <c r="B2145" s="48" t="s">
        <v>2143</v>
      </c>
      <c r="C2145" s="47" t="s">
        <v>12</v>
      </c>
      <c r="D2145" s="47" t="s">
        <v>1854</v>
      </c>
      <c r="E2145" s="49">
        <v>0.3</v>
      </c>
      <c r="F2145" s="50">
        <f t="shared" si="573"/>
        <v>33.74</v>
      </c>
      <c r="G2145" s="50">
        <f>ROUND(F2145*E2145,2)</f>
        <v>10.119999999999999</v>
      </c>
      <c r="H2145" s="60">
        <f>VLOOKUP(A2145,'[1]SINAPI ES'!$A$7:$D$12674,4,0)</f>
        <v>33.74</v>
      </c>
    </row>
    <row r="2146" spans="1:8" ht="18" customHeight="1">
      <c r="A2146" s="51"/>
      <c r="B2146" s="51"/>
      <c r="C2146" s="51"/>
      <c r="D2146" s="51"/>
      <c r="E2146" s="103" t="s">
        <v>1858</v>
      </c>
      <c r="F2146" s="103"/>
      <c r="G2146" s="52">
        <f>SUM(G2144:G2145)</f>
        <v>17.29</v>
      </c>
      <c r="H2146" s="60" t="e">
        <f>VLOOKUP(A2146,'[1]SINAPI ES'!$A$7:$D$12674,4,0)</f>
        <v>#N/A</v>
      </c>
    </row>
    <row r="2147" spans="1:8" ht="15" customHeight="1">
      <c r="A2147" s="51"/>
      <c r="B2147" s="51"/>
      <c r="C2147" s="51"/>
      <c r="D2147" s="51"/>
      <c r="E2147" s="104" t="s">
        <v>1861</v>
      </c>
      <c r="F2147" s="104"/>
      <c r="G2147" s="53">
        <f>G2146+G2142</f>
        <v>135.52000000000001</v>
      </c>
      <c r="H2147" s="60" t="e">
        <f>VLOOKUP(A2147,'[1]SINAPI ES'!$A$7:$D$12674,4,0)</f>
        <v>#N/A</v>
      </c>
    </row>
    <row r="2148" spans="1:8" ht="9.9499999999999993" customHeight="1">
      <c r="A2148" s="51"/>
      <c r="B2148" s="51"/>
      <c r="C2148" s="105"/>
      <c r="D2148" s="105"/>
      <c r="E2148" s="51"/>
      <c r="F2148" s="51"/>
      <c r="G2148" s="51"/>
      <c r="H2148" s="60" t="e">
        <f>VLOOKUP(A2148,'[1]SINAPI ES'!$A$7:$D$12674,4,0)</f>
        <v>#N/A</v>
      </c>
    </row>
    <row r="2149" spans="1:8" ht="20.100000000000001" customHeight="1">
      <c r="A2149" s="116" t="s">
        <v>2273</v>
      </c>
      <c r="B2149" s="116"/>
      <c r="C2149" s="116"/>
      <c r="D2149" s="116"/>
      <c r="E2149" s="116"/>
      <c r="F2149" s="116"/>
      <c r="G2149" s="116"/>
      <c r="H2149" s="60" t="e">
        <f>VLOOKUP(A2149,'[1]SINAPI ES'!$A$7:$D$12674,4,0)</f>
        <v>#N/A</v>
      </c>
    </row>
    <row r="2150" spans="1:8" ht="15" customHeight="1">
      <c r="A2150" s="102" t="s">
        <v>1838</v>
      </c>
      <c r="B2150" s="102"/>
      <c r="C2150" s="46" t="s">
        <v>1839</v>
      </c>
      <c r="D2150" s="46" t="s">
        <v>1840</v>
      </c>
      <c r="E2150" s="46" t="s">
        <v>1841</v>
      </c>
      <c r="F2150" s="46" t="s">
        <v>1842</v>
      </c>
      <c r="G2150" s="46" t="s">
        <v>1843</v>
      </c>
      <c r="H2150" s="60" t="e">
        <f>VLOOKUP(A2150,'[1]SINAPI ES'!$A$7:$D$12674,4,0)</f>
        <v>#N/A</v>
      </c>
    </row>
    <row r="2151" spans="1:8" ht="21" customHeight="1">
      <c r="A2151" s="47">
        <v>13348</v>
      </c>
      <c r="B2151" s="48" t="s">
        <v>2266</v>
      </c>
      <c r="C2151" s="47" t="s">
        <v>12</v>
      </c>
      <c r="D2151" s="47" t="s">
        <v>24</v>
      </c>
      <c r="E2151" s="49">
        <v>50.4</v>
      </c>
      <c r="F2151" s="50">
        <f t="shared" ref="F2151:F2152" si="575">H2151</f>
        <v>1.63</v>
      </c>
      <c r="G2151" s="58">
        <f t="shared" ref="G2151:G2152" si="576">ROUND(F2151*E2151,2)</f>
        <v>82.15</v>
      </c>
      <c r="H2151" s="60">
        <f>VLOOKUP(A2151,'[1]SINAPI ES'!$A$7:$D$12674,4,0)</f>
        <v>1.63</v>
      </c>
    </row>
    <row r="2152" spans="1:8" ht="15" customHeight="1">
      <c r="A2152" s="47">
        <v>39997</v>
      </c>
      <c r="B2152" s="48" t="s">
        <v>1250</v>
      </c>
      <c r="C2152" s="47" t="s">
        <v>12</v>
      </c>
      <c r="D2152" s="47" t="s">
        <v>24</v>
      </c>
      <c r="E2152" s="49">
        <v>25.2</v>
      </c>
      <c r="F2152" s="50">
        <f t="shared" si="575"/>
        <v>0.33</v>
      </c>
      <c r="G2152" s="58">
        <f t="shared" si="576"/>
        <v>8.32</v>
      </c>
      <c r="H2152" s="60">
        <f>VLOOKUP(A2152,'[1]SINAPI ES'!$A$7:$D$12674,4,0)</f>
        <v>0.33</v>
      </c>
    </row>
    <row r="2153" spans="1:8" ht="29.1" customHeight="1">
      <c r="A2153" s="47" t="s">
        <v>2274</v>
      </c>
      <c r="B2153" s="48" t="s">
        <v>2275</v>
      </c>
      <c r="C2153" s="47" t="s">
        <v>1965</v>
      </c>
      <c r="D2153" s="47" t="s">
        <v>24</v>
      </c>
      <c r="E2153" s="49">
        <v>1</v>
      </c>
      <c r="F2153" s="50">
        <v>13.59</v>
      </c>
      <c r="G2153" s="50">
        <f>ROUND(F2153*E2153,2)</f>
        <v>13.59</v>
      </c>
      <c r="H2153" s="60" t="e">
        <f>VLOOKUP(A2153,'[1]SINAPI ES'!$A$7:$D$12674,4,0)</f>
        <v>#N/A</v>
      </c>
    </row>
    <row r="2154" spans="1:8" ht="15" customHeight="1">
      <c r="A2154" s="51"/>
      <c r="B2154" s="51"/>
      <c r="C2154" s="51"/>
      <c r="D2154" s="51"/>
      <c r="E2154" s="103" t="s">
        <v>1851</v>
      </c>
      <c r="F2154" s="103"/>
      <c r="G2154" s="52">
        <f>SUM(G2151:G2153)</f>
        <v>104.06</v>
      </c>
      <c r="H2154" s="60" t="e">
        <f>VLOOKUP(A2154,'[1]SINAPI ES'!$A$7:$D$12674,4,0)</f>
        <v>#N/A</v>
      </c>
    </row>
    <row r="2155" spans="1:8" ht="15" customHeight="1">
      <c r="A2155" s="102" t="s">
        <v>1852</v>
      </c>
      <c r="B2155" s="102"/>
      <c r="C2155" s="46" t="s">
        <v>1839</v>
      </c>
      <c r="D2155" s="46" t="s">
        <v>1840</v>
      </c>
      <c r="E2155" s="46" t="s">
        <v>1841</v>
      </c>
      <c r="F2155" s="46" t="s">
        <v>1842</v>
      </c>
      <c r="G2155" s="46" t="s">
        <v>1843</v>
      </c>
      <c r="H2155" s="60" t="e">
        <f>VLOOKUP(A2155,'[1]SINAPI ES'!$A$7:$D$12674,4,0)</f>
        <v>#N/A</v>
      </c>
    </row>
    <row r="2156" spans="1:8" ht="15" customHeight="1">
      <c r="A2156" s="47">
        <v>88247</v>
      </c>
      <c r="B2156" s="48" t="s">
        <v>2174</v>
      </c>
      <c r="C2156" s="47" t="s">
        <v>12</v>
      </c>
      <c r="D2156" s="47" t="s">
        <v>1854</v>
      </c>
      <c r="E2156" s="49">
        <v>0.51129999999999998</v>
      </c>
      <c r="F2156" s="50">
        <f t="shared" ref="F2156:F2157" si="577">H2156</f>
        <v>23.91</v>
      </c>
      <c r="G2156" s="58">
        <f t="shared" ref="G2156" si="578">ROUND(F2156*E2156,2)</f>
        <v>12.23</v>
      </c>
      <c r="H2156" s="60">
        <f>VLOOKUP(A2156,'[1]SINAPI ES'!$A$7:$D$12674,4,0)</f>
        <v>23.91</v>
      </c>
    </row>
    <row r="2157" spans="1:8" ht="15" customHeight="1">
      <c r="A2157" s="47">
        <v>88264</v>
      </c>
      <c r="B2157" s="48" t="s">
        <v>2143</v>
      </c>
      <c r="C2157" s="47" t="s">
        <v>12</v>
      </c>
      <c r="D2157" s="47" t="s">
        <v>1854</v>
      </c>
      <c r="E2157" s="49">
        <v>0.51129999999999998</v>
      </c>
      <c r="F2157" s="50">
        <f t="shared" si="577"/>
        <v>33.74</v>
      </c>
      <c r="G2157" s="50">
        <f>ROUND(F2157*E2157,2)</f>
        <v>17.25</v>
      </c>
      <c r="H2157" s="60">
        <f>VLOOKUP(A2157,'[1]SINAPI ES'!$A$7:$D$12674,4,0)</f>
        <v>33.74</v>
      </c>
    </row>
    <row r="2158" spans="1:8" ht="18" customHeight="1">
      <c r="A2158" s="51"/>
      <c r="B2158" s="51"/>
      <c r="C2158" s="51"/>
      <c r="D2158" s="51"/>
      <c r="E2158" s="103" t="s">
        <v>1858</v>
      </c>
      <c r="F2158" s="103"/>
      <c r="G2158" s="52">
        <f>SUM(G2156:G2157)</f>
        <v>29.48</v>
      </c>
      <c r="H2158" s="60" t="e">
        <f>VLOOKUP(A2158,'[1]SINAPI ES'!$A$7:$D$12674,4,0)</f>
        <v>#N/A</v>
      </c>
    </row>
    <row r="2159" spans="1:8" ht="15" customHeight="1">
      <c r="A2159" s="51"/>
      <c r="B2159" s="51"/>
      <c r="C2159" s="51"/>
      <c r="D2159" s="51"/>
      <c r="E2159" s="104" t="s">
        <v>1861</v>
      </c>
      <c r="F2159" s="104"/>
      <c r="G2159" s="53">
        <f>G2158+G2154</f>
        <v>133.54</v>
      </c>
      <c r="H2159" s="60" t="e">
        <f>VLOOKUP(A2159,'[1]SINAPI ES'!$A$7:$D$12674,4,0)</f>
        <v>#N/A</v>
      </c>
    </row>
    <row r="2160" spans="1:8" ht="9.9499999999999993" customHeight="1">
      <c r="A2160" s="51"/>
      <c r="B2160" s="51"/>
      <c r="C2160" s="105"/>
      <c r="D2160" s="105"/>
      <c r="E2160" s="51"/>
      <c r="F2160" s="51"/>
      <c r="G2160" s="51"/>
      <c r="H2160" s="60" t="e">
        <f>VLOOKUP(A2160,'[1]SINAPI ES'!$A$7:$D$12674,4,0)</f>
        <v>#N/A</v>
      </c>
    </row>
    <row r="2161" spans="1:8" ht="20.100000000000001" customHeight="1">
      <c r="A2161" s="116" t="s">
        <v>2276</v>
      </c>
      <c r="B2161" s="116"/>
      <c r="C2161" s="116"/>
      <c r="D2161" s="116"/>
      <c r="E2161" s="116"/>
      <c r="F2161" s="116"/>
      <c r="G2161" s="116"/>
      <c r="H2161" s="60" t="e">
        <f>VLOOKUP(A2161,'[1]SINAPI ES'!$A$7:$D$12674,4,0)</f>
        <v>#N/A</v>
      </c>
    </row>
    <row r="2162" spans="1:8" ht="15" customHeight="1">
      <c r="A2162" s="102" t="s">
        <v>1838</v>
      </c>
      <c r="B2162" s="102"/>
      <c r="C2162" s="46" t="s">
        <v>1839</v>
      </c>
      <c r="D2162" s="46" t="s">
        <v>1840</v>
      </c>
      <c r="E2162" s="46" t="s">
        <v>1841</v>
      </c>
      <c r="F2162" s="46" t="s">
        <v>1842</v>
      </c>
      <c r="G2162" s="46" t="s">
        <v>1843</v>
      </c>
      <c r="H2162" s="60" t="e">
        <f>VLOOKUP(A2162,'[1]SINAPI ES'!$A$7:$D$12674,4,0)</f>
        <v>#N/A</v>
      </c>
    </row>
    <row r="2163" spans="1:8" ht="21" customHeight="1">
      <c r="A2163" s="47">
        <v>21127</v>
      </c>
      <c r="B2163" s="48" t="s">
        <v>2231</v>
      </c>
      <c r="C2163" s="47" t="s">
        <v>12</v>
      </c>
      <c r="D2163" s="47" t="s">
        <v>24</v>
      </c>
      <c r="E2163" s="49">
        <v>0.1</v>
      </c>
      <c r="F2163" s="50">
        <f t="shared" ref="F2163:F2164" si="579">H2163</f>
        <v>4.21</v>
      </c>
      <c r="G2163" s="58">
        <f t="shared" ref="G2163" si="580">ROUND(F2163*E2163,2)</f>
        <v>0.42</v>
      </c>
      <c r="H2163" s="60">
        <f>VLOOKUP(A2163,'[1]SINAPI ES'!$A$7:$D$12674,4,0)</f>
        <v>4.21</v>
      </c>
    </row>
    <row r="2164" spans="1:8" ht="21" customHeight="1">
      <c r="A2164" s="47">
        <v>2662</v>
      </c>
      <c r="B2164" s="48" t="s">
        <v>2277</v>
      </c>
      <c r="C2164" s="47" t="s">
        <v>12</v>
      </c>
      <c r="D2164" s="47" t="s">
        <v>24</v>
      </c>
      <c r="E2164" s="49">
        <v>1</v>
      </c>
      <c r="F2164" s="50">
        <f t="shared" si="579"/>
        <v>16.37</v>
      </c>
      <c r="G2164" s="50">
        <f>ROUND(F2164*E2164,2)</f>
        <v>16.37</v>
      </c>
      <c r="H2164" s="60">
        <f>VLOOKUP(A2164,'[1]SINAPI ES'!$A$7:$D$12674,4,0)</f>
        <v>16.37</v>
      </c>
    </row>
    <row r="2165" spans="1:8" ht="15" customHeight="1">
      <c r="A2165" s="51"/>
      <c r="B2165" s="51"/>
      <c r="C2165" s="51"/>
      <c r="D2165" s="51"/>
      <c r="E2165" s="103" t="s">
        <v>1851</v>
      </c>
      <c r="F2165" s="103"/>
      <c r="G2165" s="52">
        <f>SUM(G2163:G2164)</f>
        <v>16.790000000000003</v>
      </c>
      <c r="H2165" s="60" t="e">
        <f>VLOOKUP(A2165,'[1]SINAPI ES'!$A$7:$D$12674,4,0)</f>
        <v>#N/A</v>
      </c>
    </row>
    <row r="2166" spans="1:8" ht="15" customHeight="1">
      <c r="A2166" s="102" t="s">
        <v>1852</v>
      </c>
      <c r="B2166" s="102"/>
      <c r="C2166" s="46" t="s">
        <v>1839</v>
      </c>
      <c r="D2166" s="46" t="s">
        <v>1840</v>
      </c>
      <c r="E2166" s="46" t="s">
        <v>1841</v>
      </c>
      <c r="F2166" s="46" t="s">
        <v>1842</v>
      </c>
      <c r="G2166" s="46" t="s">
        <v>1843</v>
      </c>
      <c r="H2166" s="60" t="e">
        <f>VLOOKUP(A2166,'[1]SINAPI ES'!$A$7:$D$12674,4,0)</f>
        <v>#N/A</v>
      </c>
    </row>
    <row r="2167" spans="1:8" ht="21" customHeight="1">
      <c r="A2167" s="47">
        <v>88248</v>
      </c>
      <c r="B2167" s="48" t="s">
        <v>2071</v>
      </c>
      <c r="C2167" s="47" t="s">
        <v>12</v>
      </c>
      <c r="D2167" s="47" t="s">
        <v>1854</v>
      </c>
      <c r="E2167" s="49">
        <v>0.15</v>
      </c>
      <c r="F2167" s="50">
        <f t="shared" ref="F2167:F2168" si="581">H2167</f>
        <v>22.9</v>
      </c>
      <c r="G2167" s="58">
        <f t="shared" ref="G2167" si="582">ROUND(F2167*E2167,2)</f>
        <v>3.44</v>
      </c>
      <c r="H2167" s="60">
        <f>VLOOKUP(A2167,'[1]SINAPI ES'!$A$7:$D$12674,4,0)</f>
        <v>22.9</v>
      </c>
    </row>
    <row r="2168" spans="1:8" ht="21" customHeight="1">
      <c r="A2168" s="47">
        <v>88267</v>
      </c>
      <c r="B2168" s="48" t="s">
        <v>2072</v>
      </c>
      <c r="C2168" s="47" t="s">
        <v>12</v>
      </c>
      <c r="D2168" s="47" t="s">
        <v>1854</v>
      </c>
      <c r="E2168" s="49">
        <v>0.15</v>
      </c>
      <c r="F2168" s="50">
        <f t="shared" si="581"/>
        <v>26.54</v>
      </c>
      <c r="G2168" s="50">
        <f>ROUND(F2168*E2168,2)</f>
        <v>3.98</v>
      </c>
      <c r="H2168" s="60">
        <f>VLOOKUP(A2168,'[1]SINAPI ES'!$A$7:$D$12674,4,0)</f>
        <v>26.54</v>
      </c>
    </row>
    <row r="2169" spans="1:8" ht="18" customHeight="1">
      <c r="A2169" s="51"/>
      <c r="B2169" s="51"/>
      <c r="C2169" s="51"/>
      <c r="D2169" s="51"/>
      <c r="E2169" s="103" t="s">
        <v>1858</v>
      </c>
      <c r="F2169" s="103"/>
      <c r="G2169" s="52">
        <f>SUM(G2167:G2168)</f>
        <v>7.42</v>
      </c>
      <c r="H2169" s="60" t="e">
        <f>VLOOKUP(A2169,'[1]SINAPI ES'!$A$7:$D$12674,4,0)</f>
        <v>#N/A</v>
      </c>
    </row>
    <row r="2170" spans="1:8" ht="15" customHeight="1">
      <c r="A2170" s="51"/>
      <c r="B2170" s="51"/>
      <c r="C2170" s="51"/>
      <c r="D2170" s="51"/>
      <c r="E2170" s="104" t="s">
        <v>1861</v>
      </c>
      <c r="F2170" s="104"/>
      <c r="G2170" s="53">
        <f>G2169+G2165</f>
        <v>24.21</v>
      </c>
      <c r="H2170" s="60" t="e">
        <f>VLOOKUP(A2170,'[1]SINAPI ES'!$A$7:$D$12674,4,0)</f>
        <v>#N/A</v>
      </c>
    </row>
    <row r="2171" spans="1:8" ht="9.9499999999999993" customHeight="1">
      <c r="A2171" s="51"/>
      <c r="B2171" s="51"/>
      <c r="C2171" s="105"/>
      <c r="D2171" s="105"/>
      <c r="E2171" s="51"/>
      <c r="F2171" s="51"/>
      <c r="G2171" s="51"/>
      <c r="H2171" s="60" t="e">
        <f>VLOOKUP(A2171,'[1]SINAPI ES'!$A$7:$D$12674,4,0)</f>
        <v>#N/A</v>
      </c>
    </row>
    <row r="2172" spans="1:8" ht="20.100000000000001" customHeight="1">
      <c r="A2172" s="116" t="s">
        <v>2278</v>
      </c>
      <c r="B2172" s="116"/>
      <c r="C2172" s="116"/>
      <c r="D2172" s="116"/>
      <c r="E2172" s="116"/>
      <c r="F2172" s="116"/>
      <c r="G2172" s="116"/>
      <c r="H2172" s="60" t="e">
        <f>VLOOKUP(A2172,'[1]SINAPI ES'!$A$7:$D$12674,4,0)</f>
        <v>#N/A</v>
      </c>
    </row>
    <row r="2173" spans="1:8" ht="15" customHeight="1">
      <c r="A2173" s="102" t="s">
        <v>1838</v>
      </c>
      <c r="B2173" s="102"/>
      <c r="C2173" s="46" t="s">
        <v>1839</v>
      </c>
      <c r="D2173" s="46" t="s">
        <v>1840</v>
      </c>
      <c r="E2173" s="46" t="s">
        <v>1841</v>
      </c>
      <c r="F2173" s="46" t="s">
        <v>1842</v>
      </c>
      <c r="G2173" s="46" t="s">
        <v>1843</v>
      </c>
      <c r="H2173" s="60" t="e">
        <f>VLOOKUP(A2173,'[1]SINAPI ES'!$A$7:$D$12674,4,0)</f>
        <v>#N/A</v>
      </c>
    </row>
    <row r="2174" spans="1:8" ht="21" customHeight="1">
      <c r="A2174" s="47">
        <v>21127</v>
      </c>
      <c r="B2174" s="48" t="s">
        <v>2231</v>
      </c>
      <c r="C2174" s="47" t="s">
        <v>12</v>
      </c>
      <c r="D2174" s="47" t="s">
        <v>24</v>
      </c>
      <c r="E2174" s="49">
        <v>0.05</v>
      </c>
      <c r="F2174" s="50">
        <f t="shared" ref="F2174:F2175" si="583">H2174</f>
        <v>4.21</v>
      </c>
      <c r="G2174" s="58">
        <f t="shared" ref="G2174" si="584">ROUND(F2174*E2174,2)</f>
        <v>0.21</v>
      </c>
      <c r="H2174" s="60">
        <f>VLOOKUP(A2174,'[1]SINAPI ES'!$A$7:$D$12674,4,0)</f>
        <v>4.21</v>
      </c>
    </row>
    <row r="2175" spans="1:8" ht="21" customHeight="1">
      <c r="A2175" s="47">
        <v>2668</v>
      </c>
      <c r="B2175" s="48" t="s">
        <v>2279</v>
      </c>
      <c r="C2175" s="47" t="s">
        <v>12</v>
      </c>
      <c r="D2175" s="47" t="s">
        <v>24</v>
      </c>
      <c r="E2175" s="49">
        <v>1</v>
      </c>
      <c r="F2175" s="50">
        <f t="shared" si="583"/>
        <v>9.0500000000000007</v>
      </c>
      <c r="G2175" s="50">
        <f>ROUND(F2175*E2175,2)</f>
        <v>9.0500000000000007</v>
      </c>
      <c r="H2175" s="60">
        <f>VLOOKUP(A2175,'[1]SINAPI ES'!$A$7:$D$12674,4,0)</f>
        <v>9.0500000000000007</v>
      </c>
    </row>
    <row r="2176" spans="1:8" ht="15" customHeight="1">
      <c r="A2176" s="51"/>
      <c r="B2176" s="51"/>
      <c r="C2176" s="51"/>
      <c r="D2176" s="51"/>
      <c r="E2176" s="103" t="s">
        <v>1851</v>
      </c>
      <c r="F2176" s="103"/>
      <c r="G2176" s="52">
        <f>SUM(G2174:G2175)</f>
        <v>9.2600000000000016</v>
      </c>
      <c r="H2176" s="60" t="e">
        <f>VLOOKUP(A2176,'[1]SINAPI ES'!$A$7:$D$12674,4,0)</f>
        <v>#N/A</v>
      </c>
    </row>
    <row r="2177" spans="1:8" ht="15" customHeight="1">
      <c r="A2177" s="102" t="s">
        <v>1852</v>
      </c>
      <c r="B2177" s="102"/>
      <c r="C2177" s="46" t="s">
        <v>1839</v>
      </c>
      <c r="D2177" s="46" t="s">
        <v>1840</v>
      </c>
      <c r="E2177" s="46" t="s">
        <v>1841</v>
      </c>
      <c r="F2177" s="46" t="s">
        <v>1842</v>
      </c>
      <c r="G2177" s="46" t="s">
        <v>1843</v>
      </c>
      <c r="H2177" s="60" t="e">
        <f>VLOOKUP(A2177,'[1]SINAPI ES'!$A$7:$D$12674,4,0)</f>
        <v>#N/A</v>
      </c>
    </row>
    <row r="2178" spans="1:8" ht="21" customHeight="1">
      <c r="A2178" s="47">
        <v>88248</v>
      </c>
      <c r="B2178" s="48" t="s">
        <v>2071</v>
      </c>
      <c r="C2178" s="47" t="s">
        <v>12</v>
      </c>
      <c r="D2178" s="47" t="s">
        <v>1854</v>
      </c>
      <c r="E2178" s="49">
        <v>0.15</v>
      </c>
      <c r="F2178" s="50">
        <f t="shared" ref="F2178:F2179" si="585">H2178</f>
        <v>22.9</v>
      </c>
      <c r="G2178" s="58">
        <f t="shared" ref="G2178" si="586">ROUND(F2178*E2178,2)</f>
        <v>3.44</v>
      </c>
      <c r="H2178" s="60">
        <f>VLOOKUP(A2178,'[1]SINAPI ES'!$A$7:$D$12674,4,0)</f>
        <v>22.9</v>
      </c>
    </row>
    <row r="2179" spans="1:8" ht="21" customHeight="1">
      <c r="A2179" s="47">
        <v>88267</v>
      </c>
      <c r="B2179" s="48" t="s">
        <v>2072</v>
      </c>
      <c r="C2179" s="47" t="s">
        <v>12</v>
      </c>
      <c r="D2179" s="47" t="s">
        <v>1854</v>
      </c>
      <c r="E2179" s="49">
        <v>0.15</v>
      </c>
      <c r="F2179" s="50">
        <f t="shared" si="585"/>
        <v>26.54</v>
      </c>
      <c r="G2179" s="50">
        <f>ROUND(F2179*E2179,2)</f>
        <v>3.98</v>
      </c>
      <c r="H2179" s="60">
        <f>VLOOKUP(A2179,'[1]SINAPI ES'!$A$7:$D$12674,4,0)</f>
        <v>26.54</v>
      </c>
    </row>
    <row r="2180" spans="1:8" ht="18" customHeight="1">
      <c r="A2180" s="51"/>
      <c r="B2180" s="51"/>
      <c r="C2180" s="51"/>
      <c r="D2180" s="51"/>
      <c r="E2180" s="103" t="s">
        <v>1858</v>
      </c>
      <c r="F2180" s="103"/>
      <c r="G2180" s="52">
        <f>SUM(G2178:G2179)</f>
        <v>7.42</v>
      </c>
      <c r="H2180" s="60" t="e">
        <f>VLOOKUP(A2180,'[1]SINAPI ES'!$A$7:$D$12674,4,0)</f>
        <v>#N/A</v>
      </c>
    </row>
    <row r="2181" spans="1:8" ht="15" customHeight="1">
      <c r="A2181" s="51"/>
      <c r="B2181" s="51"/>
      <c r="C2181" s="51"/>
      <c r="D2181" s="51"/>
      <c r="E2181" s="104" t="s">
        <v>1861</v>
      </c>
      <c r="F2181" s="104"/>
      <c r="G2181" s="53">
        <f>G2180+G2176</f>
        <v>16.68</v>
      </c>
      <c r="H2181" s="60" t="e">
        <f>VLOOKUP(A2181,'[1]SINAPI ES'!$A$7:$D$12674,4,0)</f>
        <v>#N/A</v>
      </c>
    </row>
    <row r="2182" spans="1:8" ht="9.9499999999999993" customHeight="1">
      <c r="A2182" s="51"/>
      <c r="B2182" s="51"/>
      <c r="C2182" s="105"/>
      <c r="D2182" s="105"/>
      <c r="E2182" s="51"/>
      <c r="F2182" s="51"/>
      <c r="G2182" s="51"/>
      <c r="H2182" s="60" t="e">
        <f>VLOOKUP(A2182,'[1]SINAPI ES'!$A$7:$D$12674,4,0)</f>
        <v>#N/A</v>
      </c>
    </row>
    <row r="2183" spans="1:8" ht="20.100000000000001" customHeight="1">
      <c r="A2183" s="116" t="s">
        <v>2280</v>
      </c>
      <c r="B2183" s="116"/>
      <c r="C2183" s="116"/>
      <c r="D2183" s="116"/>
      <c r="E2183" s="116"/>
      <c r="F2183" s="116"/>
      <c r="G2183" s="116"/>
      <c r="H2183" s="60" t="e">
        <f>VLOOKUP(A2183,'[1]SINAPI ES'!$A$7:$D$12674,4,0)</f>
        <v>#N/A</v>
      </c>
    </row>
    <row r="2184" spans="1:8" ht="15" customHeight="1">
      <c r="A2184" s="102" t="s">
        <v>1838</v>
      </c>
      <c r="B2184" s="102"/>
      <c r="C2184" s="46" t="s">
        <v>1839</v>
      </c>
      <c r="D2184" s="46" t="s">
        <v>1840</v>
      </c>
      <c r="E2184" s="46" t="s">
        <v>1841</v>
      </c>
      <c r="F2184" s="46" t="s">
        <v>1842</v>
      </c>
      <c r="G2184" s="46" t="s">
        <v>1843</v>
      </c>
      <c r="H2184" s="60" t="e">
        <f>VLOOKUP(A2184,'[1]SINAPI ES'!$A$7:$D$12674,4,0)</f>
        <v>#N/A</v>
      </c>
    </row>
    <row r="2185" spans="1:8" ht="29.1" customHeight="1">
      <c r="A2185" s="47" t="s">
        <v>2281</v>
      </c>
      <c r="B2185" s="48" t="s">
        <v>2282</v>
      </c>
      <c r="C2185" s="47" t="s">
        <v>1965</v>
      </c>
      <c r="D2185" s="47" t="s">
        <v>31</v>
      </c>
      <c r="E2185" s="49">
        <v>1</v>
      </c>
      <c r="F2185" s="50">
        <v>92.47</v>
      </c>
      <c r="G2185" s="58">
        <f t="shared" ref="G2185" si="587">ROUND(F2185*E2185,2)</f>
        <v>92.47</v>
      </c>
      <c r="H2185" s="60" t="e">
        <f>VLOOKUP(A2185,'[1]SINAPI ES'!$A$7:$D$12674,4,0)</f>
        <v>#N/A</v>
      </c>
    </row>
    <row r="2186" spans="1:8" ht="29.1" customHeight="1">
      <c r="A2186" s="47" t="s">
        <v>2257</v>
      </c>
      <c r="B2186" s="48" t="s">
        <v>2258</v>
      </c>
      <c r="C2186" s="47" t="s">
        <v>1965</v>
      </c>
      <c r="D2186" s="47" t="s">
        <v>31</v>
      </c>
      <c r="E2186" s="49">
        <v>1</v>
      </c>
      <c r="F2186" s="50">
        <v>60.14</v>
      </c>
      <c r="G2186" s="50">
        <f>ROUND(F2186*E2186,2)</f>
        <v>60.14</v>
      </c>
      <c r="H2186" s="60" t="e">
        <f>VLOOKUP(A2186,'[1]SINAPI ES'!$A$7:$D$12674,4,0)</f>
        <v>#N/A</v>
      </c>
    </row>
    <row r="2187" spans="1:8" ht="15" customHeight="1">
      <c r="A2187" s="51"/>
      <c r="B2187" s="51"/>
      <c r="C2187" s="51"/>
      <c r="D2187" s="51"/>
      <c r="E2187" s="103" t="s">
        <v>1851</v>
      </c>
      <c r="F2187" s="103"/>
      <c r="G2187" s="52">
        <f>SUM(G2185:G2186)</f>
        <v>152.61000000000001</v>
      </c>
      <c r="H2187" s="60" t="e">
        <f>VLOOKUP(A2187,'[1]SINAPI ES'!$A$7:$D$12674,4,0)</f>
        <v>#N/A</v>
      </c>
    </row>
    <row r="2188" spans="1:8" ht="15" customHeight="1">
      <c r="A2188" s="102" t="s">
        <v>1852</v>
      </c>
      <c r="B2188" s="102"/>
      <c r="C2188" s="46" t="s">
        <v>1839</v>
      </c>
      <c r="D2188" s="46" t="s">
        <v>1840</v>
      </c>
      <c r="E2188" s="46" t="s">
        <v>1841</v>
      </c>
      <c r="F2188" s="46" t="s">
        <v>1842</v>
      </c>
      <c r="G2188" s="46" t="s">
        <v>1843</v>
      </c>
      <c r="H2188" s="60" t="e">
        <f>VLOOKUP(A2188,'[1]SINAPI ES'!$A$7:$D$12674,4,0)</f>
        <v>#N/A</v>
      </c>
    </row>
    <row r="2189" spans="1:8" ht="15" customHeight="1">
      <c r="A2189" s="47">
        <v>88247</v>
      </c>
      <c r="B2189" s="48" t="s">
        <v>2174</v>
      </c>
      <c r="C2189" s="47" t="s">
        <v>12</v>
      </c>
      <c r="D2189" s="47" t="s">
        <v>1854</v>
      </c>
      <c r="E2189" s="49">
        <v>8.5199999999999998E-2</v>
      </c>
      <c r="F2189" s="50">
        <f t="shared" ref="F2189:F2190" si="588">H2189</f>
        <v>23.91</v>
      </c>
      <c r="G2189" s="58">
        <f t="shared" ref="G2189" si="589">ROUND(F2189*E2189,2)</f>
        <v>2.04</v>
      </c>
      <c r="H2189" s="60">
        <f>VLOOKUP(A2189,'[1]SINAPI ES'!$A$7:$D$12674,4,0)</f>
        <v>23.91</v>
      </c>
    </row>
    <row r="2190" spans="1:8" ht="15" customHeight="1">
      <c r="A2190" s="47">
        <v>88264</v>
      </c>
      <c r="B2190" s="48" t="s">
        <v>2143</v>
      </c>
      <c r="C2190" s="47" t="s">
        <v>12</v>
      </c>
      <c r="D2190" s="47" t="s">
        <v>1854</v>
      </c>
      <c r="E2190" s="49">
        <v>8.5199999999999998E-2</v>
      </c>
      <c r="F2190" s="50">
        <f t="shared" si="588"/>
        <v>33.74</v>
      </c>
      <c r="G2190" s="50">
        <f>ROUND(F2190*E2190,2)</f>
        <v>2.87</v>
      </c>
      <c r="H2190" s="60">
        <f>VLOOKUP(A2190,'[1]SINAPI ES'!$A$7:$D$12674,4,0)</f>
        <v>33.74</v>
      </c>
    </row>
    <row r="2191" spans="1:8" ht="18" customHeight="1">
      <c r="A2191" s="51"/>
      <c r="B2191" s="51"/>
      <c r="C2191" s="51"/>
      <c r="D2191" s="51"/>
      <c r="E2191" s="103" t="s">
        <v>1858</v>
      </c>
      <c r="F2191" s="103"/>
      <c r="G2191" s="52">
        <f>SUM(G2189:G2190)</f>
        <v>4.91</v>
      </c>
      <c r="H2191" s="60" t="e">
        <f>VLOOKUP(A2191,'[1]SINAPI ES'!$A$7:$D$12674,4,0)</f>
        <v>#N/A</v>
      </c>
    </row>
    <row r="2192" spans="1:8" ht="15" customHeight="1">
      <c r="A2192" s="102" t="s">
        <v>10</v>
      </c>
      <c r="B2192" s="102"/>
      <c r="C2192" s="46" t="s">
        <v>1839</v>
      </c>
      <c r="D2192" s="46" t="s">
        <v>1840</v>
      </c>
      <c r="E2192" s="46" t="s">
        <v>1841</v>
      </c>
      <c r="F2192" s="46" t="s">
        <v>1842</v>
      </c>
      <c r="G2192" s="46" t="s">
        <v>1843</v>
      </c>
      <c r="H2192" s="60" t="e">
        <f>VLOOKUP(A2192,'[1]SINAPI ES'!$A$7:$D$12674,4,0)</f>
        <v>#N/A</v>
      </c>
    </row>
    <row r="2193" spans="1:16" ht="38.1" customHeight="1">
      <c r="A2193" s="47">
        <v>96562</v>
      </c>
      <c r="B2193" s="48" t="s">
        <v>2259</v>
      </c>
      <c r="C2193" s="47" t="s">
        <v>12</v>
      </c>
      <c r="D2193" s="47" t="s">
        <v>31</v>
      </c>
      <c r="E2193" s="49">
        <v>1</v>
      </c>
      <c r="F2193" s="50">
        <f t="shared" ref="F2193" si="590">H2193</f>
        <v>52.75</v>
      </c>
      <c r="G2193" s="50">
        <f>ROUND(F2193*E2193,2)</f>
        <v>52.75</v>
      </c>
      <c r="H2193" s="60">
        <f>VLOOKUP(A2193,'[1]SINAPI ES'!$A$7:$D$12674,4,0)</f>
        <v>52.75</v>
      </c>
    </row>
    <row r="2194" spans="1:16" ht="15" customHeight="1">
      <c r="A2194" s="51"/>
      <c r="B2194" s="51"/>
      <c r="C2194" s="51"/>
      <c r="D2194" s="51"/>
      <c r="E2194" s="103" t="s">
        <v>1860</v>
      </c>
      <c r="F2194" s="103"/>
      <c r="G2194" s="52">
        <f>SUM(G2193)</f>
        <v>52.75</v>
      </c>
      <c r="H2194" s="60" t="e">
        <f>VLOOKUP(A2194,'[1]SINAPI ES'!$A$7:$D$12674,4,0)</f>
        <v>#N/A</v>
      </c>
    </row>
    <row r="2195" spans="1:16" ht="15" customHeight="1">
      <c r="A2195" s="51"/>
      <c r="B2195" s="51"/>
      <c r="C2195" s="51"/>
      <c r="D2195" s="51"/>
      <c r="E2195" s="104" t="s">
        <v>1861</v>
      </c>
      <c r="F2195" s="104"/>
      <c r="G2195" s="53">
        <f>G2194+G2191+G2187</f>
        <v>210.27</v>
      </c>
      <c r="H2195" s="60" t="e">
        <f>VLOOKUP(A2195,'[1]SINAPI ES'!$A$7:$D$12674,4,0)</f>
        <v>#N/A</v>
      </c>
    </row>
    <row r="2196" spans="1:16" ht="9.9499999999999993" customHeight="1">
      <c r="A2196" s="51"/>
      <c r="B2196" s="51"/>
      <c r="C2196" s="105"/>
      <c r="D2196" s="105"/>
      <c r="E2196" s="51"/>
      <c r="F2196" s="51"/>
      <c r="G2196" s="51"/>
      <c r="H2196" s="60" t="e">
        <f>VLOOKUP(A2196,'[1]SINAPI ES'!$A$7:$D$12674,4,0)</f>
        <v>#N/A</v>
      </c>
    </row>
    <row r="2197" spans="1:16" s="63" customFormat="1" ht="20.100000000000001" customHeight="1">
      <c r="A2197" s="117" t="s">
        <v>2283</v>
      </c>
      <c r="B2197" s="117"/>
      <c r="C2197" s="117"/>
      <c r="D2197" s="117"/>
      <c r="E2197" s="117"/>
      <c r="F2197" s="117"/>
      <c r="G2197" s="117"/>
      <c r="H2197" s="60" t="e">
        <f>VLOOKUP(A2197,'[1]SINAPI ES'!$A$7:$D$12674,4,0)</f>
        <v>#N/A</v>
      </c>
    </row>
    <row r="2198" spans="1:16" ht="15" customHeight="1">
      <c r="A2198" s="102" t="s">
        <v>1838</v>
      </c>
      <c r="B2198" s="102"/>
      <c r="C2198" s="46" t="s">
        <v>1839</v>
      </c>
      <c r="D2198" s="46" t="s">
        <v>1840</v>
      </c>
      <c r="E2198" s="46" t="s">
        <v>1841</v>
      </c>
      <c r="F2198" s="46" t="s">
        <v>1842</v>
      </c>
      <c r="G2198" s="46" t="s">
        <v>1843</v>
      </c>
      <c r="H2198" s="60" t="e">
        <f>VLOOKUP(A2198,'[1]SINAPI ES'!$A$7:$D$12674,4,0)</f>
        <v>#N/A</v>
      </c>
    </row>
    <row r="2199" spans="1:16" ht="29.1" customHeight="1">
      <c r="A2199" s="47">
        <v>39248</v>
      </c>
      <c r="B2199" s="48" t="s">
        <v>2284</v>
      </c>
      <c r="C2199" s="47" t="s">
        <v>12</v>
      </c>
      <c r="D2199" s="47" t="s">
        <v>31</v>
      </c>
      <c r="E2199" s="49">
        <v>1.3</v>
      </c>
      <c r="F2199" s="50">
        <f t="shared" ref="F2199" si="591">H2199</f>
        <v>15.33</v>
      </c>
      <c r="G2199" s="50">
        <f>ROUND(F2199*E2199,2)</f>
        <v>19.93</v>
      </c>
      <c r="H2199" s="60">
        <f>VLOOKUP(A2199,'[1]SINAPI ES'!$A$7:$D$12674,4,0)</f>
        <v>15.33</v>
      </c>
    </row>
    <row r="2200" spans="1:16" ht="15" customHeight="1">
      <c r="A2200" s="51"/>
      <c r="B2200" s="51"/>
      <c r="C2200" s="51"/>
      <c r="D2200" s="51"/>
      <c r="E2200" s="103" t="s">
        <v>1851</v>
      </c>
      <c r="F2200" s="103"/>
      <c r="G2200" s="52">
        <f>SUM(G2199)</f>
        <v>19.93</v>
      </c>
      <c r="H2200" s="60" t="e">
        <f>VLOOKUP(A2200,'[1]SINAPI ES'!$A$7:$D$12674,4,0)</f>
        <v>#N/A</v>
      </c>
    </row>
    <row r="2201" spans="1:16" ht="15" customHeight="1">
      <c r="A2201" s="102" t="s">
        <v>1852</v>
      </c>
      <c r="B2201" s="102"/>
      <c r="C2201" s="46" t="s">
        <v>1839</v>
      </c>
      <c r="D2201" s="46" t="s">
        <v>1840</v>
      </c>
      <c r="E2201" s="46" t="s">
        <v>1841</v>
      </c>
      <c r="F2201" s="46" t="s">
        <v>1842</v>
      </c>
      <c r="G2201" s="46" t="s">
        <v>1843</v>
      </c>
      <c r="H2201" s="60" t="e">
        <f>VLOOKUP(A2201,'[1]SINAPI ES'!$A$7:$D$12674,4,0)</f>
        <v>#N/A</v>
      </c>
    </row>
    <row r="2202" spans="1:16" ht="15" customHeight="1">
      <c r="A2202" s="47">
        <v>88247</v>
      </c>
      <c r="B2202" s="48" t="s">
        <v>2174</v>
      </c>
      <c r="C2202" s="47" t="s">
        <v>12</v>
      </c>
      <c r="D2202" s="47" t="s">
        <v>1854</v>
      </c>
      <c r="E2202" s="49">
        <v>0.1721</v>
      </c>
      <c r="F2202" s="50">
        <f t="shared" ref="F2202:F2203" si="592">H2202</f>
        <v>23.91</v>
      </c>
      <c r="G2202" s="50">
        <f>ROUND(F2202*E2202,2)</f>
        <v>4.1100000000000003</v>
      </c>
      <c r="H2202" s="60">
        <f>VLOOKUP(A2202,'[1]SINAPI ES'!$A$7:$D$12674,4,0)</f>
        <v>23.91</v>
      </c>
    </row>
    <row r="2203" spans="1:16" ht="15" customHeight="1">
      <c r="A2203" s="47">
        <v>88264</v>
      </c>
      <c r="B2203" s="48" t="s">
        <v>2143</v>
      </c>
      <c r="C2203" s="47" t="s">
        <v>12</v>
      </c>
      <c r="D2203" s="47" t="s">
        <v>1854</v>
      </c>
      <c r="E2203" s="49">
        <v>0.1721</v>
      </c>
      <c r="F2203" s="50">
        <f t="shared" si="592"/>
        <v>33.74</v>
      </c>
      <c r="G2203" s="50">
        <f>ROUND(F2203*E2203,2)</f>
        <v>5.81</v>
      </c>
      <c r="H2203" s="60">
        <f>VLOOKUP(A2203,'[1]SINAPI ES'!$A$7:$D$12674,4,0)</f>
        <v>33.74</v>
      </c>
    </row>
    <row r="2204" spans="1:16" ht="18" customHeight="1">
      <c r="A2204" s="51"/>
      <c r="B2204" s="51"/>
      <c r="C2204" s="51"/>
      <c r="D2204" s="51"/>
      <c r="E2204" s="103" t="s">
        <v>1858</v>
      </c>
      <c r="F2204" s="103"/>
      <c r="G2204" s="52">
        <f>SUM(G2202:G2203)</f>
        <v>9.92</v>
      </c>
      <c r="H2204" s="60" t="e">
        <f>VLOOKUP(A2204,'[1]SINAPI ES'!$A$7:$D$12674,4,0)</f>
        <v>#N/A</v>
      </c>
    </row>
    <row r="2205" spans="1:16" ht="15" customHeight="1">
      <c r="A2205" s="51"/>
      <c r="B2205" s="51"/>
      <c r="C2205" s="51"/>
      <c r="D2205" s="51"/>
      <c r="E2205" s="104" t="s">
        <v>1861</v>
      </c>
      <c r="F2205" s="104"/>
      <c r="G2205" s="64">
        <f>G2204+G2200</f>
        <v>29.85</v>
      </c>
      <c r="H2205" s="60" t="e">
        <f>VLOOKUP(A2205,'[1]SINAPI ES'!$A$7:$D$12674,4,0)</f>
        <v>#N/A</v>
      </c>
    </row>
    <row r="2206" spans="1:16" ht="9.9499999999999993" customHeight="1">
      <c r="A2206" s="51"/>
      <c r="B2206" s="51"/>
      <c r="C2206" s="105"/>
      <c r="D2206" s="105"/>
      <c r="E2206" s="51"/>
      <c r="F2206" s="51"/>
      <c r="G2206" s="51"/>
      <c r="H2206" s="60" t="e">
        <f>VLOOKUP(A2206,'[1]SINAPI ES'!$A$7:$D$12674,4,0)</f>
        <v>#N/A</v>
      </c>
      <c r="J2206" s="106"/>
      <c r="K2206" s="106"/>
      <c r="L2206" s="106"/>
      <c r="M2206" s="106"/>
      <c r="N2206" s="106"/>
      <c r="O2206" s="106"/>
      <c r="P2206" s="69"/>
    </row>
    <row r="2207" spans="1:16" s="65" customFormat="1" ht="20.100000000000001" customHeight="1">
      <c r="A2207" s="151" t="s">
        <v>3331</v>
      </c>
      <c r="B2207" s="152"/>
      <c r="C2207" s="152"/>
      <c r="D2207" s="152"/>
      <c r="E2207" s="152"/>
      <c r="F2207" s="152"/>
      <c r="G2207" s="153"/>
      <c r="H2207" s="60" t="e">
        <f>VLOOKUP(A2207,'[1]SINAPI ES'!$A$7:$D$12674,4,0)</f>
        <v>#N/A</v>
      </c>
      <c r="J2207" s="106"/>
      <c r="K2207" s="106"/>
      <c r="L2207" s="106"/>
      <c r="M2207" s="106"/>
      <c r="N2207" s="106"/>
      <c r="O2207" s="106"/>
      <c r="P2207" s="69"/>
    </row>
    <row r="2208" spans="1:16" ht="15" customHeight="1">
      <c r="A2208" s="120" t="s">
        <v>1838</v>
      </c>
      <c r="B2208" s="121"/>
      <c r="C2208" s="46" t="s">
        <v>1839</v>
      </c>
      <c r="D2208" s="46" t="s">
        <v>1840</v>
      </c>
      <c r="E2208" s="46" t="s">
        <v>1841</v>
      </c>
      <c r="F2208" s="46" t="s">
        <v>1842</v>
      </c>
      <c r="G2208" s="46" t="s">
        <v>1843</v>
      </c>
      <c r="H2208" s="60" t="e">
        <f>VLOOKUP(A2208,'[1]SINAPI ES'!$A$7:$D$12674,4,0)</f>
        <v>#N/A</v>
      </c>
    </row>
    <row r="2209" spans="1:8" ht="21" customHeight="1">
      <c r="A2209" s="47">
        <v>21128</v>
      </c>
      <c r="B2209" s="48" t="s">
        <v>2285</v>
      </c>
      <c r="C2209" s="47" t="s">
        <v>12</v>
      </c>
      <c r="D2209" s="47" t="s">
        <v>31</v>
      </c>
      <c r="E2209" s="49">
        <v>1.05</v>
      </c>
      <c r="F2209" s="50">
        <f t="shared" ref="F2209" si="593">H2209</f>
        <v>7.08</v>
      </c>
      <c r="G2209" s="50">
        <f>ROUND(F2209*E2209,2)</f>
        <v>7.43</v>
      </c>
      <c r="H2209" s="60">
        <f>VLOOKUP(A2209,'[1]SINAPI ES'!$A$7:$D$12674,4,0)</f>
        <v>7.08</v>
      </c>
    </row>
    <row r="2210" spans="1:8" ht="15" customHeight="1">
      <c r="A2210" s="51"/>
      <c r="B2210" s="51"/>
      <c r="C2210" s="51"/>
      <c r="D2210" s="51"/>
      <c r="E2210" s="118" t="s">
        <v>1851</v>
      </c>
      <c r="F2210" s="119"/>
      <c r="G2210" s="52">
        <f>SUM(G2209)</f>
        <v>7.43</v>
      </c>
      <c r="H2210" s="60" t="e">
        <f>VLOOKUP(A2210,'[1]SINAPI ES'!$A$7:$D$12674,4,0)</f>
        <v>#N/A</v>
      </c>
    </row>
    <row r="2211" spans="1:8" ht="15" customHeight="1">
      <c r="A2211" s="120" t="s">
        <v>1852</v>
      </c>
      <c r="B2211" s="121"/>
      <c r="C2211" s="46" t="s">
        <v>1839</v>
      </c>
      <c r="D2211" s="46" t="s">
        <v>1840</v>
      </c>
      <c r="E2211" s="46" t="s">
        <v>1841</v>
      </c>
      <c r="F2211" s="46" t="s">
        <v>1842</v>
      </c>
      <c r="G2211" s="46" t="s">
        <v>1843</v>
      </c>
      <c r="H2211" s="60" t="e">
        <f>VLOOKUP(A2211,'[1]SINAPI ES'!$A$7:$D$12674,4,0)</f>
        <v>#N/A</v>
      </c>
    </row>
    <row r="2212" spans="1:8" ht="15" customHeight="1">
      <c r="A2212" s="47">
        <v>88247</v>
      </c>
      <c r="B2212" s="48" t="s">
        <v>2174</v>
      </c>
      <c r="C2212" s="47" t="s">
        <v>12</v>
      </c>
      <c r="D2212" s="47" t="s">
        <v>1854</v>
      </c>
      <c r="E2212" s="49">
        <v>0.251</v>
      </c>
      <c r="F2212" s="50">
        <f t="shared" ref="F2212:F2213" si="594">H2212</f>
        <v>23.91</v>
      </c>
      <c r="G2212" s="50">
        <f>ROUND(F2212*E2212,2)</f>
        <v>6</v>
      </c>
      <c r="H2212" s="60">
        <f>VLOOKUP(A2212,'[1]SINAPI ES'!$A$7:$D$12674,4,0)</f>
        <v>23.91</v>
      </c>
    </row>
    <row r="2213" spans="1:8" ht="15" customHeight="1">
      <c r="A2213" s="47">
        <v>88264</v>
      </c>
      <c r="B2213" s="48" t="s">
        <v>2143</v>
      </c>
      <c r="C2213" s="47" t="s">
        <v>12</v>
      </c>
      <c r="D2213" s="47" t="s">
        <v>1854</v>
      </c>
      <c r="E2213" s="49">
        <v>0.33110000000000001</v>
      </c>
      <c r="F2213" s="50">
        <f t="shared" si="594"/>
        <v>33.74</v>
      </c>
      <c r="G2213" s="50">
        <f>ROUND(F2213*E2213,2)</f>
        <v>11.17</v>
      </c>
      <c r="H2213" s="60">
        <f>VLOOKUP(A2213,'[1]SINAPI ES'!$A$7:$D$12674,4,0)</f>
        <v>33.74</v>
      </c>
    </row>
    <row r="2214" spans="1:8" ht="18" customHeight="1">
      <c r="A2214" s="51"/>
      <c r="B2214" s="51"/>
      <c r="C2214" s="51"/>
      <c r="D2214" s="51"/>
      <c r="E2214" s="118" t="s">
        <v>1858</v>
      </c>
      <c r="F2214" s="119"/>
      <c r="G2214" s="52">
        <f>SUM(G2212:G2213)</f>
        <v>17.170000000000002</v>
      </c>
      <c r="H2214" s="60" t="e">
        <f>VLOOKUP(A2214,'[1]SINAPI ES'!$A$7:$D$12674,4,0)</f>
        <v>#N/A</v>
      </c>
    </row>
    <row r="2215" spans="1:8" ht="15" customHeight="1">
      <c r="A2215" s="120" t="s">
        <v>10</v>
      </c>
      <c r="B2215" s="121"/>
      <c r="C2215" s="46" t="s">
        <v>1839</v>
      </c>
      <c r="D2215" s="46" t="s">
        <v>1840</v>
      </c>
      <c r="E2215" s="46" t="s">
        <v>1841</v>
      </c>
      <c r="F2215" s="46" t="s">
        <v>1842</v>
      </c>
      <c r="G2215" s="46" t="s">
        <v>1843</v>
      </c>
      <c r="H2215" s="60" t="e">
        <f>VLOOKUP(A2215,'[1]SINAPI ES'!$A$7:$D$12674,4,0)</f>
        <v>#N/A</v>
      </c>
    </row>
    <row r="2216" spans="1:8" ht="45.95" customHeight="1">
      <c r="A2216" s="47">
        <v>91170</v>
      </c>
      <c r="B2216" s="48" t="s">
        <v>2286</v>
      </c>
      <c r="C2216" s="47" t="s">
        <v>12</v>
      </c>
      <c r="D2216" s="47" t="s">
        <v>31</v>
      </c>
      <c r="E2216" s="49">
        <v>1</v>
      </c>
      <c r="F2216" s="50">
        <f t="shared" ref="F2216" si="595">H2216</f>
        <v>10.16</v>
      </c>
      <c r="G2216" s="50">
        <f>ROUND(F2216*E2216,2)</f>
        <v>10.16</v>
      </c>
      <c r="H2216" s="60">
        <f>VLOOKUP(A2216,'[1]SINAPI ES'!$A$7:$D$12674,4,0)</f>
        <v>10.16</v>
      </c>
    </row>
    <row r="2217" spans="1:8" ht="15" customHeight="1">
      <c r="A2217" s="51"/>
      <c r="B2217" s="51"/>
      <c r="C2217" s="51"/>
      <c r="D2217" s="51"/>
      <c r="E2217" s="118" t="s">
        <v>1860</v>
      </c>
      <c r="F2217" s="119"/>
      <c r="G2217" s="52">
        <f>SUM(G2216)</f>
        <v>10.16</v>
      </c>
      <c r="H2217" s="60" t="e">
        <f>VLOOKUP(A2217,'[1]SINAPI ES'!$A$7:$D$12674,4,0)</f>
        <v>#N/A</v>
      </c>
    </row>
    <row r="2218" spans="1:8" ht="15" customHeight="1">
      <c r="A2218" s="51"/>
      <c r="B2218" s="51"/>
      <c r="C2218" s="51"/>
      <c r="D2218" s="51"/>
      <c r="E2218" s="122" t="s">
        <v>1861</v>
      </c>
      <c r="F2218" s="123"/>
      <c r="G2218" s="53">
        <f>G2217+G2214+G2210</f>
        <v>34.760000000000005</v>
      </c>
      <c r="H2218" s="60" t="e">
        <f>VLOOKUP(A2218,'[1]SINAPI ES'!$A$7:$D$12674,4,0)</f>
        <v>#N/A</v>
      </c>
    </row>
    <row r="2219" spans="1:8" ht="9.9499999999999993" customHeight="1">
      <c r="A2219" s="51"/>
      <c r="B2219" s="51"/>
      <c r="C2219" s="124"/>
      <c r="D2219" s="124"/>
      <c r="E2219" s="51"/>
      <c r="F2219" s="51"/>
      <c r="G2219" s="51"/>
      <c r="H2219" s="60" t="e">
        <f>VLOOKUP(A2219,'[1]SINAPI ES'!$A$7:$D$12674,4,0)</f>
        <v>#N/A</v>
      </c>
    </row>
    <row r="2220" spans="1:8" s="63" customFormat="1" ht="20.100000000000001" customHeight="1">
      <c r="A2220" s="117" t="s">
        <v>2287</v>
      </c>
      <c r="B2220" s="117"/>
      <c r="C2220" s="117"/>
      <c r="D2220" s="117"/>
      <c r="E2220" s="117"/>
      <c r="F2220" s="117"/>
      <c r="G2220" s="117"/>
      <c r="H2220" s="60" t="e">
        <f>VLOOKUP(A2220,'[1]SINAPI ES'!$A$7:$D$12674,4,0)</f>
        <v>#N/A</v>
      </c>
    </row>
    <row r="2221" spans="1:8" ht="15" customHeight="1">
      <c r="A2221" s="102" t="s">
        <v>1838</v>
      </c>
      <c r="B2221" s="102"/>
      <c r="C2221" s="46" t="s">
        <v>1839</v>
      </c>
      <c r="D2221" s="46" t="s">
        <v>1840</v>
      </c>
      <c r="E2221" s="46" t="s">
        <v>1841</v>
      </c>
      <c r="F2221" s="46" t="s">
        <v>1842</v>
      </c>
      <c r="G2221" s="46" t="s">
        <v>1843</v>
      </c>
      <c r="H2221" s="60" t="e">
        <f>VLOOKUP(A2221,'[1]SINAPI ES'!$A$7:$D$12674,4,0)</f>
        <v>#N/A</v>
      </c>
    </row>
    <row r="2222" spans="1:8" ht="21" customHeight="1">
      <c r="A2222" s="47">
        <v>402</v>
      </c>
      <c r="B2222" s="48" t="s">
        <v>2288</v>
      </c>
      <c r="C2222" s="47" t="s">
        <v>12</v>
      </c>
      <c r="D2222" s="47" t="s">
        <v>24</v>
      </c>
      <c r="E2222" s="49">
        <v>1</v>
      </c>
      <c r="F2222" s="50">
        <f t="shared" ref="F2222" si="596">H2222</f>
        <v>17.36</v>
      </c>
      <c r="G2222" s="50">
        <f>ROUND(F2222*E2222,2)</f>
        <v>17.36</v>
      </c>
      <c r="H2222" s="60">
        <f>VLOOKUP(A2222,'[1]SINAPI ES'!$A$7:$D$12674,4,0)</f>
        <v>17.36</v>
      </c>
    </row>
    <row r="2223" spans="1:8" ht="15" customHeight="1">
      <c r="A2223" s="51"/>
      <c r="B2223" s="51"/>
      <c r="C2223" s="51"/>
      <c r="D2223" s="51"/>
      <c r="E2223" s="103" t="s">
        <v>1851</v>
      </c>
      <c r="F2223" s="103"/>
      <c r="G2223" s="52">
        <f>SUM(G2222)</f>
        <v>17.36</v>
      </c>
      <c r="H2223" s="60" t="e">
        <f>VLOOKUP(A2223,'[1]SINAPI ES'!$A$7:$D$12674,4,0)</f>
        <v>#N/A</v>
      </c>
    </row>
    <row r="2224" spans="1:8" ht="15" customHeight="1">
      <c r="A2224" s="102" t="s">
        <v>1852</v>
      </c>
      <c r="B2224" s="102"/>
      <c r="C2224" s="46" t="s">
        <v>1839</v>
      </c>
      <c r="D2224" s="46" t="s">
        <v>1840</v>
      </c>
      <c r="E2224" s="46" t="s">
        <v>1841</v>
      </c>
      <c r="F2224" s="46" t="s">
        <v>1842</v>
      </c>
      <c r="G2224" s="46" t="s">
        <v>1843</v>
      </c>
      <c r="H2224" s="60" t="e">
        <f>VLOOKUP(A2224,'[1]SINAPI ES'!$A$7:$D$12674,4,0)</f>
        <v>#N/A</v>
      </c>
    </row>
    <row r="2225" spans="1:8" ht="15" customHeight="1">
      <c r="A2225" s="47">
        <v>88247</v>
      </c>
      <c r="B2225" s="48" t="s">
        <v>2174</v>
      </c>
      <c r="C2225" s="47" t="s">
        <v>12</v>
      </c>
      <c r="D2225" s="47" t="s">
        <v>1854</v>
      </c>
      <c r="E2225" s="49">
        <v>0.05</v>
      </c>
      <c r="F2225" s="50">
        <f t="shared" ref="F2225:F2226" si="597">H2225</f>
        <v>23.91</v>
      </c>
      <c r="G2225" s="50">
        <f>ROUND(F2225*E2225,2)</f>
        <v>1.2</v>
      </c>
      <c r="H2225" s="60">
        <f>VLOOKUP(A2225,'[1]SINAPI ES'!$A$7:$D$12674,4,0)</f>
        <v>23.91</v>
      </c>
    </row>
    <row r="2226" spans="1:8" ht="15" customHeight="1">
      <c r="A2226" s="47">
        <v>88264</v>
      </c>
      <c r="B2226" s="48" t="s">
        <v>2143</v>
      </c>
      <c r="C2226" s="47" t="s">
        <v>12</v>
      </c>
      <c r="D2226" s="47" t="s">
        <v>1854</v>
      </c>
      <c r="E2226" s="49">
        <v>0.05</v>
      </c>
      <c r="F2226" s="50">
        <f t="shared" si="597"/>
        <v>33.74</v>
      </c>
      <c r="G2226" s="50">
        <f>ROUND(F2226*E2226,2)</f>
        <v>1.69</v>
      </c>
      <c r="H2226" s="60">
        <f>VLOOKUP(A2226,'[1]SINAPI ES'!$A$7:$D$12674,4,0)</f>
        <v>33.74</v>
      </c>
    </row>
    <row r="2227" spans="1:8" ht="18" customHeight="1">
      <c r="A2227" s="51"/>
      <c r="B2227" s="51"/>
      <c r="C2227" s="51"/>
      <c r="D2227" s="51"/>
      <c r="E2227" s="103" t="s">
        <v>1858</v>
      </c>
      <c r="F2227" s="103"/>
      <c r="G2227" s="52">
        <f>SUM(G2225:G2226)</f>
        <v>2.8899999999999997</v>
      </c>
      <c r="H2227" s="60" t="e">
        <f>VLOOKUP(A2227,'[1]SINAPI ES'!$A$7:$D$12674,4,0)</f>
        <v>#N/A</v>
      </c>
    </row>
    <row r="2228" spans="1:8" ht="15" customHeight="1">
      <c r="A2228" s="51"/>
      <c r="B2228" s="51"/>
      <c r="C2228" s="51"/>
      <c r="D2228" s="51"/>
      <c r="E2228" s="104" t="s">
        <v>1861</v>
      </c>
      <c r="F2228" s="104"/>
      <c r="G2228" s="53">
        <f>G2227+G2223</f>
        <v>20.25</v>
      </c>
      <c r="H2228" s="60" t="e">
        <f>VLOOKUP(A2228,'[1]SINAPI ES'!$A$7:$D$12674,4,0)</f>
        <v>#N/A</v>
      </c>
    </row>
    <row r="2229" spans="1:8" ht="9.9499999999999993" customHeight="1">
      <c r="A2229" s="51"/>
      <c r="B2229" s="51"/>
      <c r="C2229" s="105"/>
      <c r="D2229" s="105"/>
      <c r="E2229" s="51"/>
      <c r="F2229" s="51"/>
      <c r="G2229" s="51"/>
      <c r="H2229" s="60" t="e">
        <f>VLOOKUP(A2229,'[1]SINAPI ES'!$A$7:$D$12674,4,0)</f>
        <v>#N/A</v>
      </c>
    </row>
    <row r="2230" spans="1:8" ht="20.100000000000001" customHeight="1">
      <c r="A2230" s="116" t="s">
        <v>2289</v>
      </c>
      <c r="B2230" s="116"/>
      <c r="C2230" s="116"/>
      <c r="D2230" s="116"/>
      <c r="E2230" s="116"/>
      <c r="F2230" s="116"/>
      <c r="G2230" s="116"/>
      <c r="H2230" s="60" t="e">
        <f>VLOOKUP(A2230,'[1]SINAPI ES'!$A$7:$D$12674,4,0)</f>
        <v>#N/A</v>
      </c>
    </row>
    <row r="2231" spans="1:8" ht="15" customHeight="1">
      <c r="A2231" s="102" t="s">
        <v>1838</v>
      </c>
      <c r="B2231" s="102"/>
      <c r="C2231" s="46" t="s">
        <v>1839</v>
      </c>
      <c r="D2231" s="46" t="s">
        <v>1840</v>
      </c>
      <c r="E2231" s="46" t="s">
        <v>1841</v>
      </c>
      <c r="F2231" s="46" t="s">
        <v>1842</v>
      </c>
      <c r="G2231" s="46" t="s">
        <v>1843</v>
      </c>
      <c r="H2231" s="60" t="e">
        <f>VLOOKUP(A2231,'[1]SINAPI ES'!$A$7:$D$12674,4,0)</f>
        <v>#N/A</v>
      </c>
    </row>
    <row r="2232" spans="1:8" ht="15" customHeight="1">
      <c r="A2232" s="47">
        <v>39028</v>
      </c>
      <c r="B2232" s="48" t="s">
        <v>2290</v>
      </c>
      <c r="C2232" s="47" t="s">
        <v>12</v>
      </c>
      <c r="D2232" s="47" t="s">
        <v>31</v>
      </c>
      <c r="E2232" s="49">
        <v>1</v>
      </c>
      <c r="F2232" s="50">
        <f t="shared" ref="F2232" si="598">H2232</f>
        <v>6.28</v>
      </c>
      <c r="G2232" s="50">
        <f>ROUND(F2232*E2232,2)</f>
        <v>6.28</v>
      </c>
      <c r="H2232" s="60">
        <f>VLOOKUP(A2232,'[1]SINAPI ES'!$A$7:$D$12674,4,0)</f>
        <v>6.28</v>
      </c>
    </row>
    <row r="2233" spans="1:8" ht="15" customHeight="1">
      <c r="A2233" s="51"/>
      <c r="B2233" s="51"/>
      <c r="C2233" s="51"/>
      <c r="D2233" s="51"/>
      <c r="E2233" s="103" t="s">
        <v>1851</v>
      </c>
      <c r="F2233" s="103"/>
      <c r="G2233" s="52">
        <f>SUM(G2232)</f>
        <v>6.28</v>
      </c>
      <c r="H2233" s="60" t="e">
        <f>VLOOKUP(A2233,'[1]SINAPI ES'!$A$7:$D$12674,4,0)</f>
        <v>#N/A</v>
      </c>
    </row>
    <row r="2234" spans="1:8" ht="15" customHeight="1">
      <c r="A2234" s="102" t="s">
        <v>1852</v>
      </c>
      <c r="B2234" s="102"/>
      <c r="C2234" s="46" t="s">
        <v>1839</v>
      </c>
      <c r="D2234" s="46" t="s">
        <v>1840</v>
      </c>
      <c r="E2234" s="46" t="s">
        <v>1841</v>
      </c>
      <c r="F2234" s="46" t="s">
        <v>1842</v>
      </c>
      <c r="G2234" s="46" t="s">
        <v>1843</v>
      </c>
      <c r="H2234" s="60" t="e">
        <f>VLOOKUP(A2234,'[1]SINAPI ES'!$A$7:$D$12674,4,0)</f>
        <v>#N/A</v>
      </c>
    </row>
    <row r="2235" spans="1:8" ht="15" customHeight="1">
      <c r="A2235" s="47">
        <v>88243</v>
      </c>
      <c r="B2235" s="48" t="s">
        <v>1989</v>
      </c>
      <c r="C2235" s="47" t="s">
        <v>12</v>
      </c>
      <c r="D2235" s="47" t="s">
        <v>1854</v>
      </c>
      <c r="E2235" s="49">
        <v>0.9</v>
      </c>
      <c r="F2235" s="50">
        <f t="shared" ref="F2235:F2236" si="599">H2235</f>
        <v>21.95</v>
      </c>
      <c r="G2235" s="50">
        <f>ROUND(F2235*E2235,2)</f>
        <v>19.760000000000002</v>
      </c>
      <c r="H2235" s="60">
        <f>VLOOKUP(A2235,'[1]SINAPI ES'!$A$7:$D$12674,4,0)</f>
        <v>21.95</v>
      </c>
    </row>
    <row r="2236" spans="1:8" ht="15" customHeight="1">
      <c r="A2236" s="47">
        <v>88264</v>
      </c>
      <c r="B2236" s="48" t="s">
        <v>2143</v>
      </c>
      <c r="C2236" s="47" t="s">
        <v>12</v>
      </c>
      <c r="D2236" s="47" t="s">
        <v>1854</v>
      </c>
      <c r="E2236" s="49">
        <v>0.9</v>
      </c>
      <c r="F2236" s="50">
        <f t="shared" si="599"/>
        <v>33.74</v>
      </c>
      <c r="G2236" s="50">
        <f>ROUND(F2236*E2236,2)</f>
        <v>30.37</v>
      </c>
      <c r="H2236" s="60">
        <f>VLOOKUP(A2236,'[1]SINAPI ES'!$A$7:$D$12674,4,0)</f>
        <v>33.74</v>
      </c>
    </row>
    <row r="2237" spans="1:8" ht="18" customHeight="1">
      <c r="A2237" s="51"/>
      <c r="B2237" s="51"/>
      <c r="C2237" s="51"/>
      <c r="D2237" s="51"/>
      <c r="E2237" s="103" t="s">
        <v>1858</v>
      </c>
      <c r="F2237" s="103"/>
      <c r="G2237" s="52">
        <f>SUM(G2235:G2236)</f>
        <v>50.13</v>
      </c>
      <c r="H2237" s="60" t="e">
        <f>VLOOKUP(A2237,'[1]SINAPI ES'!$A$7:$D$12674,4,0)</f>
        <v>#N/A</v>
      </c>
    </row>
    <row r="2238" spans="1:8" ht="15" customHeight="1">
      <c r="A2238" s="51"/>
      <c r="B2238" s="51"/>
      <c r="C2238" s="51"/>
      <c r="D2238" s="51"/>
      <c r="E2238" s="104" t="s">
        <v>1861</v>
      </c>
      <c r="F2238" s="104"/>
      <c r="G2238" s="53">
        <f>G2237+G2233</f>
        <v>56.410000000000004</v>
      </c>
      <c r="H2238" s="60" t="e">
        <f>VLOOKUP(A2238,'[1]SINAPI ES'!$A$7:$D$12674,4,0)</f>
        <v>#N/A</v>
      </c>
    </row>
    <row r="2239" spans="1:8" ht="9.9499999999999993" customHeight="1">
      <c r="A2239" s="51"/>
      <c r="B2239" s="51"/>
      <c r="C2239" s="105"/>
      <c r="D2239" s="105"/>
      <c r="E2239" s="51"/>
      <c r="F2239" s="51"/>
      <c r="G2239" s="51"/>
      <c r="H2239" s="60" t="e">
        <f>VLOOKUP(A2239,'[1]SINAPI ES'!$A$7:$D$12674,4,0)</f>
        <v>#N/A</v>
      </c>
    </row>
    <row r="2240" spans="1:8" ht="31.5" customHeight="1">
      <c r="A2240" s="125" t="s">
        <v>3337</v>
      </c>
      <c r="B2240" s="126"/>
      <c r="C2240" s="126"/>
      <c r="D2240" s="126"/>
      <c r="E2240" s="126"/>
      <c r="F2240" s="126"/>
      <c r="G2240" s="127"/>
      <c r="H2240" s="60" t="e">
        <f>VLOOKUP(A2240,'[1]SINAPI ES'!$A$7:$D$12674,4,0)</f>
        <v>#N/A</v>
      </c>
    </row>
    <row r="2241" spans="1:8" ht="15" customHeight="1">
      <c r="A2241" s="120" t="s">
        <v>1838</v>
      </c>
      <c r="B2241" s="121"/>
      <c r="C2241" s="46" t="s">
        <v>1839</v>
      </c>
      <c r="D2241" s="46" t="s">
        <v>1840</v>
      </c>
      <c r="E2241" s="46" t="s">
        <v>1841</v>
      </c>
      <c r="F2241" s="46" t="s">
        <v>1842</v>
      </c>
      <c r="G2241" s="46" t="s">
        <v>1843</v>
      </c>
      <c r="H2241" s="60" t="e">
        <f>VLOOKUP(A2241,'[1]SINAPI ES'!$A$7:$D$12674,4,0)</f>
        <v>#N/A</v>
      </c>
    </row>
    <row r="2242" spans="1:8">
      <c r="A2242" s="47">
        <v>39387</v>
      </c>
      <c r="B2242" s="48" t="s">
        <v>2291</v>
      </c>
      <c r="C2242" s="47" t="s">
        <v>12</v>
      </c>
      <c r="D2242" s="47" t="s">
        <v>24</v>
      </c>
      <c r="E2242" s="49">
        <v>4</v>
      </c>
      <c r="F2242" s="50">
        <f t="shared" ref="F2242" si="600">H2242</f>
        <v>10.93</v>
      </c>
      <c r="G2242" s="50">
        <f>ROUND(F2242*E2242,2)</f>
        <v>43.72</v>
      </c>
      <c r="H2242" s="60">
        <f>VLOOKUP(A2242,'[1]SINAPI ES'!$A$7:$D$12674,4,0)</f>
        <v>10.93</v>
      </c>
    </row>
    <row r="2243" spans="1:8" ht="29.1" customHeight="1">
      <c r="A2243" s="47">
        <v>47270</v>
      </c>
      <c r="B2243" s="48" t="s">
        <v>2292</v>
      </c>
      <c r="C2243" s="47" t="s">
        <v>2293</v>
      </c>
      <c r="D2243" s="47" t="s">
        <v>24</v>
      </c>
      <c r="E2243" s="49">
        <v>1</v>
      </c>
      <c r="F2243" s="50">
        <v>148.86000000000001</v>
      </c>
      <c r="G2243" s="50">
        <f>ROUND(F2243*E2243,2)</f>
        <v>148.86000000000001</v>
      </c>
      <c r="H2243" s="60" t="e">
        <f>VLOOKUP(A2243,'[1]SINAPI ES'!$A$7:$D$12674,4,0)</f>
        <v>#N/A</v>
      </c>
    </row>
    <row r="2244" spans="1:8" ht="15" customHeight="1">
      <c r="A2244" s="51"/>
      <c r="B2244" s="51"/>
      <c r="C2244" s="51"/>
      <c r="D2244" s="51"/>
      <c r="E2244" s="118" t="s">
        <v>1851</v>
      </c>
      <c r="F2244" s="119"/>
      <c r="G2244" s="52">
        <f>SUM(G2242:G2243)</f>
        <v>192.58</v>
      </c>
      <c r="H2244" s="60" t="e">
        <f>VLOOKUP(A2244,'[1]SINAPI ES'!$A$7:$D$12674,4,0)</f>
        <v>#N/A</v>
      </c>
    </row>
    <row r="2245" spans="1:8" ht="15" customHeight="1">
      <c r="A2245" s="120" t="s">
        <v>1852</v>
      </c>
      <c r="B2245" s="121"/>
      <c r="C2245" s="46" t="s">
        <v>1839</v>
      </c>
      <c r="D2245" s="46" t="s">
        <v>1840</v>
      </c>
      <c r="E2245" s="46" t="s">
        <v>1841</v>
      </c>
      <c r="F2245" s="46" t="s">
        <v>1842</v>
      </c>
      <c r="G2245" s="46" t="s">
        <v>1843</v>
      </c>
      <c r="H2245" s="60" t="e">
        <f>VLOOKUP(A2245,'[1]SINAPI ES'!$A$7:$D$12674,4,0)</f>
        <v>#N/A</v>
      </c>
    </row>
    <row r="2246" spans="1:8" ht="15" customHeight="1">
      <c r="A2246" s="47">
        <v>88247</v>
      </c>
      <c r="B2246" s="48" t="s">
        <v>2174</v>
      </c>
      <c r="C2246" s="47" t="s">
        <v>12</v>
      </c>
      <c r="D2246" s="47" t="s">
        <v>1854</v>
      </c>
      <c r="E2246" s="49">
        <v>1.2</v>
      </c>
      <c r="F2246" s="50">
        <f t="shared" ref="F2246:F2247" si="601">H2246</f>
        <v>23.91</v>
      </c>
      <c r="G2246" s="50">
        <f>ROUND(F2246*E2246,2)</f>
        <v>28.69</v>
      </c>
      <c r="H2246" s="60">
        <f>VLOOKUP(A2246,'[1]SINAPI ES'!$A$7:$D$12674,4,0)</f>
        <v>23.91</v>
      </c>
    </row>
    <row r="2247" spans="1:8" ht="15" customHeight="1">
      <c r="A2247" s="47">
        <v>88264</v>
      </c>
      <c r="B2247" s="48" t="s">
        <v>2143</v>
      </c>
      <c r="C2247" s="47" t="s">
        <v>12</v>
      </c>
      <c r="D2247" s="47" t="s">
        <v>1854</v>
      </c>
      <c r="E2247" s="49">
        <v>1.2</v>
      </c>
      <c r="F2247" s="50">
        <f t="shared" si="601"/>
        <v>33.74</v>
      </c>
      <c r="G2247" s="50">
        <f>ROUND(F2247*E2247,2)</f>
        <v>40.49</v>
      </c>
      <c r="H2247" s="60">
        <f>VLOOKUP(A2247,'[1]SINAPI ES'!$A$7:$D$12674,4,0)</f>
        <v>33.74</v>
      </c>
    </row>
    <row r="2248" spans="1:8" ht="18" customHeight="1">
      <c r="A2248" s="51"/>
      <c r="B2248" s="51"/>
      <c r="C2248" s="51"/>
      <c r="D2248" s="51"/>
      <c r="E2248" s="118" t="s">
        <v>1858</v>
      </c>
      <c r="F2248" s="119"/>
      <c r="G2248" s="52">
        <f>SUM(G2246:G2247)</f>
        <v>69.180000000000007</v>
      </c>
      <c r="H2248" s="60" t="e">
        <f>VLOOKUP(A2248,'[1]SINAPI ES'!$A$7:$D$12674,4,0)</f>
        <v>#N/A</v>
      </c>
    </row>
    <row r="2249" spans="1:8" ht="15" customHeight="1">
      <c r="A2249" s="51"/>
      <c r="B2249" s="51"/>
      <c r="C2249" s="51"/>
      <c r="D2249" s="51"/>
      <c r="E2249" s="122" t="s">
        <v>1861</v>
      </c>
      <c r="F2249" s="123"/>
      <c r="G2249" s="53">
        <f>G2248+G2244</f>
        <v>261.76</v>
      </c>
      <c r="H2249" s="60" t="e">
        <f>VLOOKUP(A2249,'[1]SINAPI ES'!$A$7:$D$12674,4,0)</f>
        <v>#N/A</v>
      </c>
    </row>
    <row r="2250" spans="1:8" ht="9.9499999999999993" customHeight="1">
      <c r="A2250" s="51"/>
      <c r="B2250" s="51"/>
      <c r="C2250" s="124"/>
      <c r="D2250" s="124"/>
      <c r="E2250" s="51"/>
      <c r="F2250" s="51"/>
      <c r="G2250" s="51"/>
      <c r="H2250" s="60" t="e">
        <f>VLOOKUP(A2250,'[1]SINAPI ES'!$A$7:$D$12674,4,0)</f>
        <v>#N/A</v>
      </c>
    </row>
    <row r="2251" spans="1:8" ht="20.100000000000001" customHeight="1">
      <c r="A2251" s="116" t="s">
        <v>2294</v>
      </c>
      <c r="B2251" s="116"/>
      <c r="C2251" s="116"/>
      <c r="D2251" s="116"/>
      <c r="E2251" s="116"/>
      <c r="F2251" s="116"/>
      <c r="G2251" s="116"/>
      <c r="H2251" s="60" t="e">
        <f>VLOOKUP(A2251,'[1]SINAPI ES'!$A$7:$D$12674,4,0)</f>
        <v>#N/A</v>
      </c>
    </row>
    <row r="2252" spans="1:8" ht="15" customHeight="1">
      <c r="A2252" s="102" t="s">
        <v>1838</v>
      </c>
      <c r="B2252" s="102"/>
      <c r="C2252" s="46" t="s">
        <v>1839</v>
      </c>
      <c r="D2252" s="46" t="s">
        <v>1840</v>
      </c>
      <c r="E2252" s="46" t="s">
        <v>1841</v>
      </c>
      <c r="F2252" s="46" t="s">
        <v>1842</v>
      </c>
      <c r="G2252" s="46" t="s">
        <v>1843</v>
      </c>
      <c r="H2252" s="60" t="e">
        <f>VLOOKUP(A2252,'[1]SINAPI ES'!$A$7:$D$12674,4,0)</f>
        <v>#N/A</v>
      </c>
    </row>
    <row r="2253" spans="1:8">
      <c r="A2253" s="47">
        <v>46524</v>
      </c>
      <c r="B2253" s="48" t="s">
        <v>2295</v>
      </c>
      <c r="C2253" s="47" t="s">
        <v>2293</v>
      </c>
      <c r="D2253" s="47" t="s">
        <v>24</v>
      </c>
      <c r="E2253" s="49">
        <v>2</v>
      </c>
      <c r="F2253" s="50">
        <v>24.45</v>
      </c>
      <c r="G2253" s="50">
        <f>ROUND(F2253*E2253,2)</f>
        <v>48.9</v>
      </c>
      <c r="H2253" s="60" t="e">
        <f>VLOOKUP(A2253,'[1]SINAPI ES'!$A$7:$D$12674,4,0)</f>
        <v>#N/A</v>
      </c>
    </row>
    <row r="2254" spans="1:8" ht="34.5" customHeight="1">
      <c r="A2254" s="47">
        <v>181004</v>
      </c>
      <c r="B2254" s="48" t="s">
        <v>2296</v>
      </c>
      <c r="C2254" s="47" t="s">
        <v>2293</v>
      </c>
      <c r="D2254" s="47" t="s">
        <v>24</v>
      </c>
      <c r="E2254" s="49">
        <v>1</v>
      </c>
      <c r="F2254" s="50">
        <v>181.6</v>
      </c>
      <c r="G2254" s="50">
        <f>ROUND(F2254*E2254,2)</f>
        <v>181.6</v>
      </c>
      <c r="H2254" s="60" t="e">
        <f>VLOOKUP(A2254,'[1]SINAPI ES'!$A$7:$D$12674,4,0)</f>
        <v>#N/A</v>
      </c>
    </row>
    <row r="2255" spans="1:8" ht="15" customHeight="1">
      <c r="A2255" s="51"/>
      <c r="B2255" s="51"/>
      <c r="C2255" s="51"/>
      <c r="D2255" s="51"/>
      <c r="E2255" s="103" t="s">
        <v>1851</v>
      </c>
      <c r="F2255" s="103"/>
      <c r="G2255" s="52">
        <f>SUM(G2253:G2254)</f>
        <v>230.5</v>
      </c>
      <c r="H2255" s="60" t="e">
        <f>VLOOKUP(A2255,'[1]SINAPI ES'!$A$7:$D$12674,4,0)</f>
        <v>#N/A</v>
      </c>
    </row>
    <row r="2256" spans="1:8" ht="15" customHeight="1">
      <c r="A2256" s="102" t="s">
        <v>1852</v>
      </c>
      <c r="B2256" s="102"/>
      <c r="C2256" s="46" t="s">
        <v>1839</v>
      </c>
      <c r="D2256" s="46" t="s">
        <v>1840</v>
      </c>
      <c r="E2256" s="46" t="s">
        <v>1841</v>
      </c>
      <c r="F2256" s="46" t="s">
        <v>1842</v>
      </c>
      <c r="G2256" s="46" t="s">
        <v>1843</v>
      </c>
      <c r="H2256" s="60" t="e">
        <f>VLOOKUP(A2256,'[1]SINAPI ES'!$A$7:$D$12674,4,0)</f>
        <v>#N/A</v>
      </c>
    </row>
    <row r="2257" spans="1:8" ht="15" customHeight="1">
      <c r="A2257" s="47">
        <v>88247</v>
      </c>
      <c r="B2257" s="48" t="s">
        <v>2174</v>
      </c>
      <c r="C2257" s="47" t="s">
        <v>12</v>
      </c>
      <c r="D2257" s="47" t="s">
        <v>1854</v>
      </c>
      <c r="E2257" s="49">
        <v>1</v>
      </c>
      <c r="F2257" s="50">
        <f t="shared" ref="F2257:F2258" si="602">H2257</f>
        <v>23.91</v>
      </c>
      <c r="G2257" s="50">
        <f>ROUND(F2257*E2257,2)</f>
        <v>23.91</v>
      </c>
      <c r="H2257" s="60">
        <f>VLOOKUP(A2257,'[1]SINAPI ES'!$A$7:$D$12674,4,0)</f>
        <v>23.91</v>
      </c>
    </row>
    <row r="2258" spans="1:8" ht="15" customHeight="1">
      <c r="A2258" s="47">
        <v>88264</v>
      </c>
      <c r="B2258" s="48" t="s">
        <v>2143</v>
      </c>
      <c r="C2258" s="47" t="s">
        <v>12</v>
      </c>
      <c r="D2258" s="47" t="s">
        <v>1854</v>
      </c>
      <c r="E2258" s="49">
        <v>1</v>
      </c>
      <c r="F2258" s="50">
        <f t="shared" si="602"/>
        <v>33.74</v>
      </c>
      <c r="G2258" s="50">
        <f>ROUND(F2258*E2258,2)</f>
        <v>33.74</v>
      </c>
      <c r="H2258" s="60">
        <f>VLOOKUP(A2258,'[1]SINAPI ES'!$A$7:$D$12674,4,0)</f>
        <v>33.74</v>
      </c>
    </row>
    <row r="2259" spans="1:8" ht="18" customHeight="1">
      <c r="A2259" s="51"/>
      <c r="B2259" s="51"/>
      <c r="C2259" s="51"/>
      <c r="D2259" s="51"/>
      <c r="E2259" s="103" t="s">
        <v>1858</v>
      </c>
      <c r="F2259" s="103"/>
      <c r="G2259" s="52">
        <f>SUM(G2257:G2258)</f>
        <v>57.650000000000006</v>
      </c>
      <c r="H2259" s="60" t="e">
        <f>VLOOKUP(A2259,'[1]SINAPI ES'!$A$7:$D$12674,4,0)</f>
        <v>#N/A</v>
      </c>
    </row>
    <row r="2260" spans="1:8" ht="15" customHeight="1">
      <c r="A2260" s="51"/>
      <c r="B2260" s="51"/>
      <c r="C2260" s="51"/>
      <c r="D2260" s="51"/>
      <c r="E2260" s="104" t="s">
        <v>1861</v>
      </c>
      <c r="F2260" s="104"/>
      <c r="G2260" s="53">
        <f>G2259+G2255</f>
        <v>288.14999999999998</v>
      </c>
      <c r="H2260" s="60" t="e">
        <f>VLOOKUP(A2260,'[1]SINAPI ES'!$A$7:$D$12674,4,0)</f>
        <v>#N/A</v>
      </c>
    </row>
    <row r="2261" spans="1:8" ht="9.9499999999999993" customHeight="1">
      <c r="A2261" s="51"/>
      <c r="B2261" s="51"/>
      <c r="C2261" s="105"/>
      <c r="D2261" s="105"/>
      <c r="E2261" s="51"/>
      <c r="F2261" s="51"/>
      <c r="G2261" s="51"/>
      <c r="H2261" s="60" t="e">
        <f>VLOOKUP(A2261,'[1]SINAPI ES'!$A$7:$D$12674,4,0)</f>
        <v>#N/A</v>
      </c>
    </row>
    <row r="2262" spans="1:8" ht="20.100000000000001" customHeight="1">
      <c r="A2262" s="110" t="s">
        <v>3339</v>
      </c>
      <c r="B2262" s="110"/>
      <c r="C2262" s="110"/>
      <c r="D2262" s="110"/>
      <c r="E2262" s="110"/>
      <c r="F2262" s="110"/>
      <c r="G2262" s="110"/>
      <c r="H2262" s="60" t="e">
        <f>VLOOKUP(A2262,'[1]SINAPI ES'!$A$7:$D$12674,4,0)</f>
        <v>#N/A</v>
      </c>
    </row>
    <row r="2263" spans="1:8" ht="15" customHeight="1">
      <c r="A2263" s="102" t="s">
        <v>1838</v>
      </c>
      <c r="B2263" s="102"/>
      <c r="C2263" s="46" t="s">
        <v>1839</v>
      </c>
      <c r="D2263" s="46" t="s">
        <v>1840</v>
      </c>
      <c r="E2263" s="46" t="s">
        <v>1841</v>
      </c>
      <c r="F2263" s="46" t="s">
        <v>1842</v>
      </c>
      <c r="G2263" s="46" t="s">
        <v>1843</v>
      </c>
      <c r="H2263" s="60" t="e">
        <f>VLOOKUP(A2263,'[1]SINAPI ES'!$A$7:$D$12674,4,0)</f>
        <v>#N/A</v>
      </c>
    </row>
    <row r="2264" spans="1:8">
      <c r="A2264" s="47">
        <v>46524</v>
      </c>
      <c r="B2264" s="48" t="s">
        <v>2295</v>
      </c>
      <c r="C2264" s="47" t="s">
        <v>2293</v>
      </c>
      <c r="D2264" s="47" t="s">
        <v>24</v>
      </c>
      <c r="E2264" s="49">
        <v>2</v>
      </c>
      <c r="F2264" s="50">
        <v>24.45</v>
      </c>
      <c r="G2264" s="50">
        <f>ROUND(F2264*E2264,2)</f>
        <v>48.9</v>
      </c>
      <c r="H2264" s="60" t="e">
        <f>VLOOKUP(A2264,'[1]SINAPI ES'!$A$7:$D$12674,4,0)</f>
        <v>#N/A</v>
      </c>
    </row>
    <row r="2265" spans="1:8" ht="33">
      <c r="A2265" s="47">
        <v>181004</v>
      </c>
      <c r="B2265" s="48" t="s">
        <v>2296</v>
      </c>
      <c r="C2265" s="47" t="s">
        <v>2293</v>
      </c>
      <c r="D2265" s="47" t="s">
        <v>24</v>
      </c>
      <c r="E2265" s="49">
        <v>1</v>
      </c>
      <c r="F2265" s="50">
        <v>181.6</v>
      </c>
      <c r="G2265" s="50">
        <f>ROUND(F2265*E2265,2)</f>
        <v>181.6</v>
      </c>
      <c r="H2265" s="60" t="e">
        <f>VLOOKUP(A2265,'[1]SINAPI ES'!$A$7:$D$12674,4,0)</f>
        <v>#N/A</v>
      </c>
    </row>
    <row r="2266" spans="1:8" ht="15" customHeight="1">
      <c r="A2266" s="51"/>
      <c r="B2266" s="51"/>
      <c r="C2266" s="51"/>
      <c r="D2266" s="51"/>
      <c r="E2266" s="103" t="s">
        <v>1851</v>
      </c>
      <c r="F2266" s="103"/>
      <c r="G2266" s="52">
        <f>SUM(G2264:G2265)</f>
        <v>230.5</v>
      </c>
      <c r="H2266" s="60" t="e">
        <f>VLOOKUP(A2266,'[1]SINAPI ES'!$A$7:$D$12674,4,0)</f>
        <v>#N/A</v>
      </c>
    </row>
    <row r="2267" spans="1:8" ht="15" customHeight="1">
      <c r="A2267" s="102" t="s">
        <v>1852</v>
      </c>
      <c r="B2267" s="102"/>
      <c r="C2267" s="46" t="s">
        <v>1839</v>
      </c>
      <c r="D2267" s="46" t="s">
        <v>1840</v>
      </c>
      <c r="E2267" s="46" t="s">
        <v>1841</v>
      </c>
      <c r="F2267" s="46" t="s">
        <v>1842</v>
      </c>
      <c r="G2267" s="46" t="s">
        <v>1843</v>
      </c>
      <c r="H2267" s="60" t="e">
        <f>VLOOKUP(A2267,'[1]SINAPI ES'!$A$7:$D$12674,4,0)</f>
        <v>#N/A</v>
      </c>
    </row>
    <row r="2268" spans="1:8" ht="15" customHeight="1">
      <c r="A2268" s="47">
        <v>88247</v>
      </c>
      <c r="B2268" s="48" t="s">
        <v>2174</v>
      </c>
      <c r="C2268" s="47" t="s">
        <v>12</v>
      </c>
      <c r="D2268" s="47" t="s">
        <v>1854</v>
      </c>
      <c r="E2268" s="49">
        <v>1.2</v>
      </c>
      <c r="F2268" s="50">
        <f t="shared" ref="F2268:F2269" si="603">H2268</f>
        <v>23.91</v>
      </c>
      <c r="G2268" s="50">
        <f>ROUND(F2268*E2268,2)</f>
        <v>28.69</v>
      </c>
      <c r="H2268" s="60">
        <f>VLOOKUP(A2268,'[1]SINAPI ES'!$A$7:$D$12674,4,0)</f>
        <v>23.91</v>
      </c>
    </row>
    <row r="2269" spans="1:8" ht="15" customHeight="1">
      <c r="A2269" s="47">
        <v>88264</v>
      </c>
      <c r="B2269" s="48" t="s">
        <v>2143</v>
      </c>
      <c r="C2269" s="47" t="s">
        <v>12</v>
      </c>
      <c r="D2269" s="47" t="s">
        <v>1854</v>
      </c>
      <c r="E2269" s="49">
        <v>1.2</v>
      </c>
      <c r="F2269" s="50">
        <f t="shared" si="603"/>
        <v>33.74</v>
      </c>
      <c r="G2269" s="50">
        <f>ROUND(F2269*E2269,2)</f>
        <v>40.49</v>
      </c>
      <c r="H2269" s="60">
        <f>VLOOKUP(A2269,'[1]SINAPI ES'!$A$7:$D$12674,4,0)</f>
        <v>33.74</v>
      </c>
    </row>
    <row r="2270" spans="1:8" ht="18" customHeight="1">
      <c r="A2270" s="51"/>
      <c r="B2270" s="51"/>
      <c r="C2270" s="51"/>
      <c r="D2270" s="51"/>
      <c r="E2270" s="103" t="s">
        <v>1858</v>
      </c>
      <c r="F2270" s="103"/>
      <c r="G2270" s="52">
        <f>SUM(G2268:G2269)</f>
        <v>69.180000000000007</v>
      </c>
      <c r="H2270" s="60" t="e">
        <f>VLOOKUP(A2270,'[1]SINAPI ES'!$A$7:$D$12674,4,0)</f>
        <v>#N/A</v>
      </c>
    </row>
    <row r="2271" spans="1:8" ht="15" customHeight="1">
      <c r="A2271" s="51"/>
      <c r="B2271" s="51"/>
      <c r="C2271" s="51"/>
      <c r="D2271" s="51"/>
      <c r="E2271" s="104" t="s">
        <v>1861</v>
      </c>
      <c r="F2271" s="104"/>
      <c r="G2271" s="53">
        <f>G2270+G2266</f>
        <v>299.68</v>
      </c>
      <c r="H2271" s="60" t="e">
        <f>VLOOKUP(A2271,'[1]SINAPI ES'!$A$7:$D$12674,4,0)</f>
        <v>#N/A</v>
      </c>
    </row>
    <row r="2272" spans="1:8" ht="9.9499999999999993" customHeight="1">
      <c r="A2272" s="51"/>
      <c r="B2272" s="51"/>
      <c r="C2272" s="105"/>
      <c r="D2272" s="105"/>
      <c r="E2272" s="51"/>
      <c r="F2272" s="51"/>
      <c r="G2272" s="51"/>
      <c r="H2272" s="60" t="e">
        <f>VLOOKUP(A2272,'[1]SINAPI ES'!$A$7:$D$12674,4,0)</f>
        <v>#N/A</v>
      </c>
    </row>
    <row r="2273" spans="1:8" ht="20.100000000000001" customHeight="1">
      <c r="A2273" s="116" t="s">
        <v>2297</v>
      </c>
      <c r="B2273" s="116"/>
      <c r="C2273" s="116"/>
      <c r="D2273" s="116"/>
      <c r="E2273" s="116"/>
      <c r="F2273" s="116"/>
      <c r="G2273" s="116"/>
      <c r="H2273" s="60" t="e">
        <f>VLOOKUP(A2273,'[1]SINAPI ES'!$A$7:$D$12674,4,0)</f>
        <v>#N/A</v>
      </c>
    </row>
    <row r="2274" spans="1:8" ht="15" customHeight="1">
      <c r="A2274" s="102" t="s">
        <v>1838</v>
      </c>
      <c r="B2274" s="102"/>
      <c r="C2274" s="46" t="s">
        <v>1839</v>
      </c>
      <c r="D2274" s="46" t="s">
        <v>1840</v>
      </c>
      <c r="E2274" s="46" t="s">
        <v>1841</v>
      </c>
      <c r="F2274" s="46" t="s">
        <v>1842</v>
      </c>
      <c r="G2274" s="46" t="s">
        <v>1843</v>
      </c>
      <c r="H2274" s="60" t="e">
        <f>VLOOKUP(A2274,'[1]SINAPI ES'!$A$7:$D$12674,4,0)</f>
        <v>#N/A</v>
      </c>
    </row>
    <row r="2275" spans="1:8">
      <c r="A2275" s="47">
        <v>46525</v>
      </c>
      <c r="B2275" s="48" t="s">
        <v>2298</v>
      </c>
      <c r="C2275" s="47" t="s">
        <v>2293</v>
      </c>
      <c r="D2275" s="47" t="s">
        <v>24</v>
      </c>
      <c r="E2275" s="49">
        <v>2</v>
      </c>
      <c r="F2275" s="50">
        <v>24.45</v>
      </c>
      <c r="G2275" s="50">
        <f>ROUND(F2275*E2275,2)</f>
        <v>48.9</v>
      </c>
      <c r="H2275" s="60" t="e">
        <f>VLOOKUP(A2275,'[1]SINAPI ES'!$A$7:$D$12674,4,0)</f>
        <v>#N/A</v>
      </c>
    </row>
    <row r="2276" spans="1:8" ht="33">
      <c r="A2276" s="47">
        <v>181004</v>
      </c>
      <c r="B2276" s="48" t="s">
        <v>2296</v>
      </c>
      <c r="C2276" s="47" t="s">
        <v>2293</v>
      </c>
      <c r="D2276" s="47" t="s">
        <v>24</v>
      </c>
      <c r="E2276" s="49">
        <v>1</v>
      </c>
      <c r="F2276" s="50">
        <v>181.6</v>
      </c>
      <c r="G2276" s="50">
        <f>ROUND(F2276*E2276,2)</f>
        <v>181.6</v>
      </c>
      <c r="H2276" s="60" t="e">
        <f>VLOOKUP(A2276,'[1]SINAPI ES'!$A$7:$D$12674,4,0)</f>
        <v>#N/A</v>
      </c>
    </row>
    <row r="2277" spans="1:8" ht="15" customHeight="1">
      <c r="A2277" s="51"/>
      <c r="B2277" s="51"/>
      <c r="C2277" s="51"/>
      <c r="D2277" s="51"/>
      <c r="E2277" s="103" t="s">
        <v>1851</v>
      </c>
      <c r="F2277" s="103"/>
      <c r="G2277" s="52">
        <f>SUM(G2275:G2276)</f>
        <v>230.5</v>
      </c>
      <c r="H2277" s="60" t="e">
        <f>VLOOKUP(A2277,'[1]SINAPI ES'!$A$7:$D$12674,4,0)</f>
        <v>#N/A</v>
      </c>
    </row>
    <row r="2278" spans="1:8" ht="15" customHeight="1">
      <c r="A2278" s="102" t="s">
        <v>1852</v>
      </c>
      <c r="B2278" s="102"/>
      <c r="C2278" s="46" t="s">
        <v>1839</v>
      </c>
      <c r="D2278" s="46" t="s">
        <v>1840</v>
      </c>
      <c r="E2278" s="46" t="s">
        <v>1841</v>
      </c>
      <c r="F2278" s="46" t="s">
        <v>1842</v>
      </c>
      <c r="G2278" s="46" t="s">
        <v>1843</v>
      </c>
      <c r="H2278" s="60" t="e">
        <f>VLOOKUP(A2278,'[1]SINAPI ES'!$A$7:$D$12674,4,0)</f>
        <v>#N/A</v>
      </c>
    </row>
    <row r="2279" spans="1:8" ht="15" customHeight="1">
      <c r="A2279" s="47">
        <v>88247</v>
      </c>
      <c r="B2279" s="48" t="s">
        <v>2174</v>
      </c>
      <c r="C2279" s="47" t="s">
        <v>12</v>
      </c>
      <c r="D2279" s="47" t="s">
        <v>1854</v>
      </c>
      <c r="E2279" s="49">
        <v>1.2</v>
      </c>
      <c r="F2279" s="50">
        <f t="shared" ref="F2279:F2280" si="604">H2279</f>
        <v>23.91</v>
      </c>
      <c r="G2279" s="50">
        <f>ROUND(F2279*E2279,2)</f>
        <v>28.69</v>
      </c>
      <c r="H2279" s="60">
        <f>VLOOKUP(A2279,'[1]SINAPI ES'!$A$7:$D$12674,4,0)</f>
        <v>23.91</v>
      </c>
    </row>
    <row r="2280" spans="1:8" ht="15" customHeight="1">
      <c r="A2280" s="47">
        <v>88264</v>
      </c>
      <c r="B2280" s="48" t="s">
        <v>2143</v>
      </c>
      <c r="C2280" s="47" t="s">
        <v>12</v>
      </c>
      <c r="D2280" s="47" t="s">
        <v>1854</v>
      </c>
      <c r="E2280" s="49">
        <v>1.2</v>
      </c>
      <c r="F2280" s="50">
        <f t="shared" si="604"/>
        <v>33.74</v>
      </c>
      <c r="G2280" s="50">
        <f>ROUND(F2280*E2280,2)</f>
        <v>40.49</v>
      </c>
      <c r="H2280" s="60">
        <f>VLOOKUP(A2280,'[1]SINAPI ES'!$A$7:$D$12674,4,0)</f>
        <v>33.74</v>
      </c>
    </row>
    <row r="2281" spans="1:8" ht="18" customHeight="1">
      <c r="A2281" s="51"/>
      <c r="B2281" s="51"/>
      <c r="C2281" s="51"/>
      <c r="D2281" s="51"/>
      <c r="E2281" s="103" t="s">
        <v>1858</v>
      </c>
      <c r="F2281" s="103"/>
      <c r="G2281" s="52">
        <f>SUM(G2279:G2280)</f>
        <v>69.180000000000007</v>
      </c>
      <c r="H2281" s="60" t="e">
        <f>VLOOKUP(A2281,'[1]SINAPI ES'!$A$7:$D$12674,4,0)</f>
        <v>#N/A</v>
      </c>
    </row>
    <row r="2282" spans="1:8" ht="15" customHeight="1">
      <c r="A2282" s="51"/>
      <c r="B2282" s="51"/>
      <c r="C2282" s="51"/>
      <c r="D2282" s="51"/>
      <c r="E2282" s="104" t="s">
        <v>1861</v>
      </c>
      <c r="F2282" s="104"/>
      <c r="G2282" s="53">
        <f>G2281+G2277</f>
        <v>299.68</v>
      </c>
      <c r="H2282" s="60" t="e">
        <f>VLOOKUP(A2282,'[1]SINAPI ES'!$A$7:$D$12674,4,0)</f>
        <v>#N/A</v>
      </c>
    </row>
    <row r="2283" spans="1:8" ht="9.9499999999999993" customHeight="1">
      <c r="A2283" s="51"/>
      <c r="B2283" s="51"/>
      <c r="C2283" s="105"/>
      <c r="D2283" s="105"/>
      <c r="E2283" s="51"/>
      <c r="F2283" s="51"/>
      <c r="G2283" s="51"/>
      <c r="H2283" s="60" t="e">
        <f>VLOOKUP(A2283,'[1]SINAPI ES'!$A$7:$D$12674,4,0)</f>
        <v>#N/A</v>
      </c>
    </row>
    <row r="2284" spans="1:8" ht="20.100000000000001" customHeight="1">
      <c r="A2284" s="110" t="s">
        <v>3342</v>
      </c>
      <c r="B2284" s="110"/>
      <c r="C2284" s="110"/>
      <c r="D2284" s="110"/>
      <c r="E2284" s="110"/>
      <c r="F2284" s="110"/>
      <c r="G2284" s="110"/>
      <c r="H2284" s="60" t="e">
        <f>VLOOKUP(A2284,'[1]SINAPI ES'!$A$7:$D$12674,4,0)</f>
        <v>#N/A</v>
      </c>
    </row>
    <row r="2285" spans="1:8" ht="15" customHeight="1">
      <c r="A2285" s="102" t="s">
        <v>1838</v>
      </c>
      <c r="B2285" s="102"/>
      <c r="C2285" s="46" t="s">
        <v>1839</v>
      </c>
      <c r="D2285" s="46" t="s">
        <v>1840</v>
      </c>
      <c r="E2285" s="46" t="s">
        <v>1841</v>
      </c>
      <c r="F2285" s="46" t="s">
        <v>1842</v>
      </c>
      <c r="G2285" s="46" t="s">
        <v>1843</v>
      </c>
      <c r="H2285" s="60" t="e">
        <f>VLOOKUP(A2285,'[1]SINAPI ES'!$A$7:$D$12674,4,0)</f>
        <v>#N/A</v>
      </c>
    </row>
    <row r="2286" spans="1:8" ht="15" customHeight="1">
      <c r="A2286" s="47">
        <v>12214</v>
      </c>
      <c r="B2286" s="48" t="s">
        <v>2299</v>
      </c>
      <c r="C2286" s="47" t="s">
        <v>12</v>
      </c>
      <c r="D2286" s="47" t="s">
        <v>24</v>
      </c>
      <c r="E2286" s="49">
        <v>1</v>
      </c>
      <c r="F2286" s="50">
        <v>25.17</v>
      </c>
      <c r="G2286" s="50">
        <f>ROUND(F2286*E2286,2)</f>
        <v>25.17</v>
      </c>
      <c r="H2286" s="60" t="e">
        <f>VLOOKUP(A2286,'[1]SINAPI ES'!$A$7:$D$12674,4,0)</f>
        <v>#N/A</v>
      </c>
    </row>
    <row r="2287" spans="1:8" ht="21" customHeight="1">
      <c r="A2287" s="47">
        <v>39374</v>
      </c>
      <c r="B2287" s="48" t="s">
        <v>2300</v>
      </c>
      <c r="C2287" s="47" t="s">
        <v>12</v>
      </c>
      <c r="D2287" s="47" t="s">
        <v>24</v>
      </c>
      <c r="E2287" s="49">
        <v>1</v>
      </c>
      <c r="F2287" s="50">
        <v>139</v>
      </c>
      <c r="G2287" s="50">
        <f>ROUND(F2287*E2287,2)</f>
        <v>139</v>
      </c>
      <c r="H2287" s="60" t="e">
        <f>VLOOKUP(A2287,'[1]SINAPI ES'!$A$7:$D$12674,4,0)</f>
        <v>#N/A</v>
      </c>
    </row>
    <row r="2288" spans="1:8" ht="38.1" customHeight="1">
      <c r="A2288" s="47">
        <v>13390</v>
      </c>
      <c r="B2288" s="48" t="s">
        <v>2301</v>
      </c>
      <c r="C2288" s="47" t="s">
        <v>12</v>
      </c>
      <c r="D2288" s="47" t="s">
        <v>24</v>
      </c>
      <c r="E2288" s="49">
        <v>1</v>
      </c>
      <c r="F2288" s="50">
        <v>147.33000000000001</v>
      </c>
      <c r="G2288" s="50">
        <f>ROUND(F2288*E2288,2)</f>
        <v>147.33000000000001</v>
      </c>
      <c r="H2288" s="60" t="e">
        <f>VLOOKUP(A2288,'[1]SINAPI ES'!$A$7:$D$12674,4,0)</f>
        <v>#N/A</v>
      </c>
    </row>
    <row r="2289" spans="1:8" ht="15" customHeight="1">
      <c r="A2289" s="51"/>
      <c r="B2289" s="51"/>
      <c r="C2289" s="51"/>
      <c r="D2289" s="51"/>
      <c r="E2289" s="103" t="s">
        <v>1851</v>
      </c>
      <c r="F2289" s="103"/>
      <c r="G2289" s="52">
        <f>SUM(G2286:G2288)</f>
        <v>311.5</v>
      </c>
      <c r="H2289" s="60" t="e">
        <f>VLOOKUP(A2289,'[1]SINAPI ES'!$A$7:$D$12674,4,0)</f>
        <v>#N/A</v>
      </c>
    </row>
    <row r="2290" spans="1:8" ht="15" customHeight="1">
      <c r="A2290" s="102" t="s">
        <v>1852</v>
      </c>
      <c r="B2290" s="102"/>
      <c r="C2290" s="46" t="s">
        <v>1839</v>
      </c>
      <c r="D2290" s="46" t="s">
        <v>1840</v>
      </c>
      <c r="E2290" s="46" t="s">
        <v>1841</v>
      </c>
      <c r="F2290" s="46" t="s">
        <v>1842</v>
      </c>
      <c r="G2290" s="46" t="s">
        <v>1843</v>
      </c>
      <c r="H2290" s="60" t="e">
        <f>VLOOKUP(A2290,'[1]SINAPI ES'!$A$7:$D$12674,4,0)</f>
        <v>#N/A</v>
      </c>
    </row>
    <row r="2291" spans="1:8" ht="15" customHeight="1">
      <c r="A2291" s="47">
        <v>88247</v>
      </c>
      <c r="B2291" s="48" t="s">
        <v>2174</v>
      </c>
      <c r="C2291" s="47" t="s">
        <v>12</v>
      </c>
      <c r="D2291" s="47" t="s">
        <v>1854</v>
      </c>
      <c r="E2291" s="49">
        <v>0.17349999999999999</v>
      </c>
      <c r="F2291" s="50">
        <f t="shared" ref="F2291:F2292" si="605">H2291</f>
        <v>23.91</v>
      </c>
      <c r="G2291" s="50">
        <f>ROUND(F2291*E2291,2)</f>
        <v>4.1500000000000004</v>
      </c>
      <c r="H2291" s="60">
        <f>VLOOKUP(A2291,'[1]SINAPI ES'!$A$7:$D$12674,4,0)</f>
        <v>23.91</v>
      </c>
    </row>
    <row r="2292" spans="1:8" ht="15" customHeight="1">
      <c r="A2292" s="47">
        <v>88264</v>
      </c>
      <c r="B2292" s="48" t="s">
        <v>2143</v>
      </c>
      <c r="C2292" s="47" t="s">
        <v>12</v>
      </c>
      <c r="D2292" s="47" t="s">
        <v>1854</v>
      </c>
      <c r="E2292" s="49">
        <v>0.41649999999999998</v>
      </c>
      <c r="F2292" s="50">
        <f t="shared" si="605"/>
        <v>33.74</v>
      </c>
      <c r="G2292" s="50">
        <f>ROUND(F2292*E2292,2)</f>
        <v>14.05</v>
      </c>
      <c r="H2292" s="60">
        <f>VLOOKUP(A2292,'[1]SINAPI ES'!$A$7:$D$12674,4,0)</f>
        <v>33.74</v>
      </c>
    </row>
    <row r="2293" spans="1:8" ht="18" customHeight="1">
      <c r="A2293" s="51"/>
      <c r="B2293" s="51"/>
      <c r="C2293" s="51"/>
      <c r="D2293" s="51"/>
      <c r="E2293" s="103" t="s">
        <v>1858</v>
      </c>
      <c r="F2293" s="103"/>
      <c r="G2293" s="52">
        <f>SUM(G2291:G2292)</f>
        <v>18.200000000000003</v>
      </c>
      <c r="H2293" s="60" t="e">
        <f>VLOOKUP(A2293,'[1]SINAPI ES'!$A$7:$D$12674,4,0)</f>
        <v>#N/A</v>
      </c>
    </row>
    <row r="2294" spans="1:8" ht="15" customHeight="1">
      <c r="A2294" s="51"/>
      <c r="B2294" s="51"/>
      <c r="C2294" s="51"/>
      <c r="D2294" s="51"/>
      <c r="E2294" s="104" t="s">
        <v>1861</v>
      </c>
      <c r="F2294" s="104"/>
      <c r="G2294" s="53">
        <f>G2293+G2289</f>
        <v>329.7</v>
      </c>
      <c r="H2294" s="60" t="e">
        <f>VLOOKUP(A2294,'[1]SINAPI ES'!$A$7:$D$12674,4,0)</f>
        <v>#N/A</v>
      </c>
    </row>
    <row r="2295" spans="1:8" ht="9.9499999999999993" customHeight="1">
      <c r="A2295" s="51"/>
      <c r="B2295" s="51"/>
      <c r="C2295" s="105"/>
      <c r="D2295" s="105"/>
      <c r="E2295" s="51"/>
      <c r="F2295" s="51"/>
      <c r="G2295" s="51"/>
      <c r="H2295" s="60" t="e">
        <f>VLOOKUP(A2295,'[1]SINAPI ES'!$A$7:$D$12674,4,0)</f>
        <v>#N/A</v>
      </c>
    </row>
    <row r="2296" spans="1:8" ht="20.100000000000001" customHeight="1">
      <c r="A2296" s="110" t="s">
        <v>3343</v>
      </c>
      <c r="B2296" s="110"/>
      <c r="C2296" s="110"/>
      <c r="D2296" s="110"/>
      <c r="E2296" s="110"/>
      <c r="F2296" s="110"/>
      <c r="G2296" s="110"/>
      <c r="H2296" s="60" t="e">
        <f>VLOOKUP(A2296,'[1]SINAPI ES'!$A$7:$D$12674,4,0)</f>
        <v>#N/A</v>
      </c>
    </row>
    <row r="2297" spans="1:8" ht="15" customHeight="1">
      <c r="A2297" s="102" t="s">
        <v>1838</v>
      </c>
      <c r="B2297" s="102"/>
      <c r="C2297" s="46" t="s">
        <v>1839</v>
      </c>
      <c r="D2297" s="46" t="s">
        <v>1840</v>
      </c>
      <c r="E2297" s="46" t="s">
        <v>1841</v>
      </c>
      <c r="F2297" s="46" t="s">
        <v>1842</v>
      </c>
      <c r="G2297" s="46" t="s">
        <v>1843</v>
      </c>
      <c r="H2297" s="60" t="e">
        <f>VLOOKUP(A2297,'[1]SINAPI ES'!$A$7:$D$12674,4,0)</f>
        <v>#N/A</v>
      </c>
    </row>
    <row r="2298" spans="1:8" ht="15" customHeight="1">
      <c r="A2298" s="47">
        <v>12214</v>
      </c>
      <c r="B2298" s="48" t="s">
        <v>2299</v>
      </c>
      <c r="C2298" s="47" t="s">
        <v>12</v>
      </c>
      <c r="D2298" s="47" t="s">
        <v>24</v>
      </c>
      <c r="E2298" s="49">
        <v>1</v>
      </c>
      <c r="F2298" s="50">
        <v>25.17</v>
      </c>
      <c r="G2298" s="50">
        <f>ROUND(F2298*E2298,2)</f>
        <v>25.17</v>
      </c>
      <c r="H2298" s="60" t="e">
        <f>VLOOKUP(A2298,'[1]SINAPI ES'!$A$7:$D$12674,4,0)</f>
        <v>#N/A</v>
      </c>
    </row>
    <row r="2299" spans="1:8" ht="21" customHeight="1">
      <c r="A2299" s="47">
        <v>39374</v>
      </c>
      <c r="B2299" s="48" t="s">
        <v>2300</v>
      </c>
      <c r="C2299" s="47" t="s">
        <v>12</v>
      </c>
      <c r="D2299" s="47" t="s">
        <v>24</v>
      </c>
      <c r="E2299" s="49">
        <v>1</v>
      </c>
      <c r="F2299" s="50">
        <v>139</v>
      </c>
      <c r="G2299" s="50">
        <f>ROUND(F2299*E2299,2)</f>
        <v>139</v>
      </c>
      <c r="H2299" s="60" t="e">
        <f>VLOOKUP(A2299,'[1]SINAPI ES'!$A$7:$D$12674,4,0)</f>
        <v>#N/A</v>
      </c>
    </row>
    <row r="2300" spans="1:8" ht="38.1" customHeight="1">
      <c r="A2300" s="47">
        <v>13390</v>
      </c>
      <c r="B2300" s="48" t="s">
        <v>2301</v>
      </c>
      <c r="C2300" s="47" t="s">
        <v>12</v>
      </c>
      <c r="D2300" s="47" t="s">
        <v>24</v>
      </c>
      <c r="E2300" s="49">
        <v>1</v>
      </c>
      <c r="F2300" s="50">
        <v>147.33000000000001</v>
      </c>
      <c r="G2300" s="50">
        <f>ROUND(F2300*E2300,2)</f>
        <v>147.33000000000001</v>
      </c>
      <c r="H2300" s="60" t="e">
        <f>VLOOKUP(A2300,'[1]SINAPI ES'!$A$7:$D$12674,4,0)</f>
        <v>#N/A</v>
      </c>
    </row>
    <row r="2301" spans="1:8" ht="15" customHeight="1">
      <c r="A2301" s="51"/>
      <c r="B2301" s="51"/>
      <c r="C2301" s="51"/>
      <c r="D2301" s="51"/>
      <c r="E2301" s="103" t="s">
        <v>1851</v>
      </c>
      <c r="F2301" s="103"/>
      <c r="G2301" s="52">
        <f>SUM(G2298:G2300)</f>
        <v>311.5</v>
      </c>
      <c r="H2301" s="60" t="e">
        <f>VLOOKUP(A2301,'[1]SINAPI ES'!$A$7:$D$12674,4,0)</f>
        <v>#N/A</v>
      </c>
    </row>
    <row r="2302" spans="1:8" ht="15" customHeight="1">
      <c r="A2302" s="102" t="s">
        <v>1852</v>
      </c>
      <c r="B2302" s="102"/>
      <c r="C2302" s="46" t="s">
        <v>1839</v>
      </c>
      <c r="D2302" s="46" t="s">
        <v>1840</v>
      </c>
      <c r="E2302" s="46" t="s">
        <v>1841</v>
      </c>
      <c r="F2302" s="46" t="s">
        <v>1842</v>
      </c>
      <c r="G2302" s="46" t="s">
        <v>1843</v>
      </c>
      <c r="H2302" s="60" t="e">
        <f>VLOOKUP(A2302,'[1]SINAPI ES'!$A$7:$D$12674,4,0)</f>
        <v>#N/A</v>
      </c>
    </row>
    <row r="2303" spans="1:8" ht="15" customHeight="1">
      <c r="A2303" s="47">
        <v>88247</v>
      </c>
      <c r="B2303" s="48" t="s">
        <v>2174</v>
      </c>
      <c r="C2303" s="47" t="s">
        <v>12</v>
      </c>
      <c r="D2303" s="47" t="s">
        <v>1854</v>
      </c>
      <c r="E2303" s="49">
        <v>0.17349999999999999</v>
      </c>
      <c r="F2303" s="50">
        <f t="shared" ref="F2303:F2304" si="606">H2303</f>
        <v>23.91</v>
      </c>
      <c r="G2303" s="50">
        <f>ROUND(F2303*E2303,2)</f>
        <v>4.1500000000000004</v>
      </c>
      <c r="H2303" s="60">
        <f>VLOOKUP(A2303,'[1]SINAPI ES'!$A$7:$D$12674,4,0)</f>
        <v>23.91</v>
      </c>
    </row>
    <row r="2304" spans="1:8" ht="15" customHeight="1">
      <c r="A2304" s="47">
        <v>88264</v>
      </c>
      <c r="B2304" s="48" t="s">
        <v>2143</v>
      </c>
      <c r="C2304" s="47" t="s">
        <v>12</v>
      </c>
      <c r="D2304" s="47" t="s">
        <v>1854</v>
      </c>
      <c r="E2304" s="49">
        <v>0.41649999999999998</v>
      </c>
      <c r="F2304" s="50">
        <f t="shared" si="606"/>
        <v>33.74</v>
      </c>
      <c r="G2304" s="50">
        <f>ROUND(F2304*E2304,2)</f>
        <v>14.05</v>
      </c>
      <c r="H2304" s="60">
        <f>VLOOKUP(A2304,'[1]SINAPI ES'!$A$7:$D$12674,4,0)</f>
        <v>33.74</v>
      </c>
    </row>
    <row r="2305" spans="1:8" ht="18" customHeight="1">
      <c r="A2305" s="51"/>
      <c r="B2305" s="51"/>
      <c r="C2305" s="51"/>
      <c r="D2305" s="51"/>
      <c r="E2305" s="103" t="s">
        <v>1858</v>
      </c>
      <c r="F2305" s="103"/>
      <c r="G2305" s="52">
        <f>SUM(G2303:G2304)</f>
        <v>18.200000000000003</v>
      </c>
      <c r="H2305" s="60" t="e">
        <f>VLOOKUP(A2305,'[1]SINAPI ES'!$A$7:$D$12674,4,0)</f>
        <v>#N/A</v>
      </c>
    </row>
    <row r="2306" spans="1:8" ht="15" customHeight="1">
      <c r="A2306" s="51"/>
      <c r="B2306" s="51"/>
      <c r="C2306" s="51"/>
      <c r="D2306" s="51"/>
      <c r="E2306" s="104" t="s">
        <v>1861</v>
      </c>
      <c r="F2306" s="104"/>
      <c r="G2306" s="53">
        <f>G2305+G2301</f>
        <v>329.7</v>
      </c>
      <c r="H2306" s="60" t="e">
        <f>VLOOKUP(A2306,'[1]SINAPI ES'!$A$7:$D$12674,4,0)</f>
        <v>#N/A</v>
      </c>
    </row>
    <row r="2307" spans="1:8" ht="9.9499999999999993" customHeight="1">
      <c r="A2307" s="51"/>
      <c r="B2307" s="51"/>
      <c r="C2307" s="105"/>
      <c r="D2307" s="105"/>
      <c r="E2307" s="51"/>
      <c r="F2307" s="51"/>
      <c r="G2307" s="51"/>
      <c r="H2307" s="60" t="e">
        <f>VLOOKUP(A2307,'[1]SINAPI ES'!$A$7:$D$12674,4,0)</f>
        <v>#N/A</v>
      </c>
    </row>
    <row r="2308" spans="1:8" ht="20.100000000000001" customHeight="1">
      <c r="A2308" s="110" t="s">
        <v>3346</v>
      </c>
      <c r="B2308" s="110"/>
      <c r="C2308" s="110"/>
      <c r="D2308" s="110"/>
      <c r="E2308" s="110"/>
      <c r="F2308" s="110"/>
      <c r="G2308" s="110"/>
      <c r="H2308" s="60" t="e">
        <f>VLOOKUP(A2308,'[1]SINAPI ES'!$A$7:$D$12674,4,0)</f>
        <v>#N/A</v>
      </c>
    </row>
    <row r="2309" spans="1:8" ht="15" customHeight="1">
      <c r="A2309" s="102" t="s">
        <v>1838</v>
      </c>
      <c r="B2309" s="102"/>
      <c r="C2309" s="46" t="s">
        <v>1839</v>
      </c>
      <c r="D2309" s="46" t="s">
        <v>1840</v>
      </c>
      <c r="E2309" s="46" t="s">
        <v>1841</v>
      </c>
      <c r="F2309" s="46" t="s">
        <v>1842</v>
      </c>
      <c r="G2309" s="46" t="s">
        <v>1843</v>
      </c>
      <c r="H2309" s="60" t="e">
        <f>VLOOKUP(A2309,'[1]SINAPI ES'!$A$7:$D$12674,4,0)</f>
        <v>#N/A</v>
      </c>
    </row>
    <row r="2310" spans="1:8" ht="15" customHeight="1">
      <c r="A2310" s="47">
        <v>3749</v>
      </c>
      <c r="B2310" s="48" t="s">
        <v>2302</v>
      </c>
      <c r="C2310" s="47" t="s">
        <v>12</v>
      </c>
      <c r="D2310" s="47" t="s">
        <v>24</v>
      </c>
      <c r="E2310" s="49">
        <v>1</v>
      </c>
      <c r="F2310" s="50">
        <v>44.87</v>
      </c>
      <c r="G2310" s="50">
        <f>ROUND(F2310*E2310,2)</f>
        <v>44.87</v>
      </c>
      <c r="H2310" s="60" t="e">
        <f>VLOOKUP(A2310,'[1]SINAPI ES'!$A$7:$D$12674,4,0)</f>
        <v>#N/A</v>
      </c>
    </row>
    <row r="2311" spans="1:8" ht="21" customHeight="1">
      <c r="A2311" s="47">
        <v>39374</v>
      </c>
      <c r="B2311" s="48" t="s">
        <v>2300</v>
      </c>
      <c r="C2311" s="47" t="s">
        <v>12</v>
      </c>
      <c r="D2311" s="47" t="s">
        <v>24</v>
      </c>
      <c r="E2311" s="49">
        <v>1</v>
      </c>
      <c r="F2311" s="50">
        <v>139</v>
      </c>
      <c r="G2311" s="50">
        <f>ROUND(F2311*E2311,2)</f>
        <v>139</v>
      </c>
      <c r="H2311" s="60" t="e">
        <f>VLOOKUP(A2311,'[1]SINAPI ES'!$A$7:$D$12674,4,0)</f>
        <v>#N/A</v>
      </c>
    </row>
    <row r="2312" spans="1:8" ht="38.1" customHeight="1">
      <c r="A2312" s="47">
        <v>13390</v>
      </c>
      <c r="B2312" s="48" t="s">
        <v>2301</v>
      </c>
      <c r="C2312" s="47" t="s">
        <v>12</v>
      </c>
      <c r="D2312" s="47" t="s">
        <v>24</v>
      </c>
      <c r="E2312" s="49">
        <v>1</v>
      </c>
      <c r="F2312" s="50">
        <v>147.33000000000001</v>
      </c>
      <c r="G2312" s="50">
        <f>ROUND(F2312*E2312,2)</f>
        <v>147.33000000000001</v>
      </c>
      <c r="H2312" s="60" t="e">
        <f>VLOOKUP(A2312,'[1]SINAPI ES'!$A$7:$D$12674,4,0)</f>
        <v>#N/A</v>
      </c>
    </row>
    <row r="2313" spans="1:8" ht="15" customHeight="1">
      <c r="A2313" s="51"/>
      <c r="B2313" s="51"/>
      <c r="C2313" s="51"/>
      <c r="D2313" s="51"/>
      <c r="E2313" s="103" t="s">
        <v>1851</v>
      </c>
      <c r="F2313" s="103"/>
      <c r="G2313" s="52">
        <f>SUM(G2310:G2312)</f>
        <v>331.20000000000005</v>
      </c>
      <c r="H2313" s="60" t="e">
        <f>VLOOKUP(A2313,'[1]SINAPI ES'!$A$7:$D$12674,4,0)</f>
        <v>#N/A</v>
      </c>
    </row>
    <row r="2314" spans="1:8" ht="15" customHeight="1">
      <c r="A2314" s="102" t="s">
        <v>1852</v>
      </c>
      <c r="B2314" s="102"/>
      <c r="C2314" s="46" t="s">
        <v>1839</v>
      </c>
      <c r="D2314" s="46" t="s">
        <v>1840</v>
      </c>
      <c r="E2314" s="46" t="s">
        <v>1841</v>
      </c>
      <c r="F2314" s="46" t="s">
        <v>1842</v>
      </c>
      <c r="G2314" s="46" t="s">
        <v>1843</v>
      </c>
      <c r="H2314" s="60" t="e">
        <f>VLOOKUP(A2314,'[1]SINAPI ES'!$A$7:$D$12674,4,0)</f>
        <v>#N/A</v>
      </c>
    </row>
    <row r="2315" spans="1:8" ht="15" customHeight="1">
      <c r="A2315" s="47">
        <v>88247</v>
      </c>
      <c r="B2315" s="48" t="s">
        <v>2174</v>
      </c>
      <c r="C2315" s="47" t="s">
        <v>12</v>
      </c>
      <c r="D2315" s="47" t="s">
        <v>1854</v>
      </c>
      <c r="E2315" s="49">
        <v>0.17349999999999999</v>
      </c>
      <c r="F2315" s="50">
        <f t="shared" ref="F2315:F2316" si="607">H2315</f>
        <v>23.91</v>
      </c>
      <c r="G2315" s="50">
        <f>ROUND(F2315*E2315,2)</f>
        <v>4.1500000000000004</v>
      </c>
      <c r="H2315" s="60">
        <f>VLOOKUP(A2315,'[1]SINAPI ES'!$A$7:$D$12674,4,0)</f>
        <v>23.91</v>
      </c>
    </row>
    <row r="2316" spans="1:8" ht="15" customHeight="1">
      <c r="A2316" s="47">
        <v>88264</v>
      </c>
      <c r="B2316" s="48" t="s">
        <v>2143</v>
      </c>
      <c r="C2316" s="47" t="s">
        <v>12</v>
      </c>
      <c r="D2316" s="47" t="s">
        <v>1854</v>
      </c>
      <c r="E2316" s="49">
        <v>0.41649999999999998</v>
      </c>
      <c r="F2316" s="50">
        <f t="shared" si="607"/>
        <v>33.74</v>
      </c>
      <c r="G2316" s="50">
        <f>ROUND(F2316*E2316,2)</f>
        <v>14.05</v>
      </c>
      <c r="H2316" s="60">
        <f>VLOOKUP(A2316,'[1]SINAPI ES'!$A$7:$D$12674,4,0)</f>
        <v>33.74</v>
      </c>
    </row>
    <row r="2317" spans="1:8" ht="18" customHeight="1">
      <c r="A2317" s="51"/>
      <c r="B2317" s="51"/>
      <c r="C2317" s="51"/>
      <c r="D2317" s="51"/>
      <c r="E2317" s="103" t="s">
        <v>1858</v>
      </c>
      <c r="F2317" s="103"/>
      <c r="G2317" s="52">
        <f>SUM(G2315:G2316)</f>
        <v>18.200000000000003</v>
      </c>
      <c r="H2317" s="60" t="e">
        <f>VLOOKUP(A2317,'[1]SINAPI ES'!$A$7:$D$12674,4,0)</f>
        <v>#N/A</v>
      </c>
    </row>
    <row r="2318" spans="1:8" ht="15" customHeight="1">
      <c r="A2318" s="51"/>
      <c r="B2318" s="51"/>
      <c r="C2318" s="51"/>
      <c r="D2318" s="51"/>
      <c r="E2318" s="104" t="s">
        <v>1861</v>
      </c>
      <c r="F2318" s="104"/>
      <c r="G2318" s="53">
        <f>G2317+G2313</f>
        <v>349.40000000000003</v>
      </c>
      <c r="H2318" s="60" t="e">
        <f>VLOOKUP(A2318,'[1]SINAPI ES'!$A$7:$D$12674,4,0)</f>
        <v>#N/A</v>
      </c>
    </row>
    <row r="2319" spans="1:8" ht="9.9499999999999993" customHeight="1">
      <c r="A2319" s="51"/>
      <c r="B2319" s="51"/>
      <c r="C2319" s="105"/>
      <c r="D2319" s="105"/>
      <c r="E2319" s="51"/>
      <c r="F2319" s="51"/>
      <c r="G2319" s="51"/>
      <c r="H2319" s="60" t="e">
        <f>VLOOKUP(A2319,'[1]SINAPI ES'!$A$7:$D$12674,4,0)</f>
        <v>#N/A</v>
      </c>
    </row>
    <row r="2320" spans="1:8" ht="20.100000000000001" customHeight="1">
      <c r="A2320" s="116" t="s">
        <v>2303</v>
      </c>
      <c r="B2320" s="116"/>
      <c r="C2320" s="116"/>
      <c r="D2320" s="116"/>
      <c r="E2320" s="116"/>
      <c r="F2320" s="116"/>
      <c r="G2320" s="116"/>
      <c r="H2320" s="60" t="e">
        <f>VLOOKUP(A2320,'[1]SINAPI ES'!$A$7:$D$12674,4,0)</f>
        <v>#N/A</v>
      </c>
    </row>
    <row r="2321" spans="1:8" ht="15" customHeight="1">
      <c r="A2321" s="102" t="s">
        <v>1838</v>
      </c>
      <c r="B2321" s="102"/>
      <c r="C2321" s="46" t="s">
        <v>1839</v>
      </c>
      <c r="D2321" s="46" t="s">
        <v>1840</v>
      </c>
      <c r="E2321" s="46" t="s">
        <v>1841</v>
      </c>
      <c r="F2321" s="46" t="s">
        <v>1842</v>
      </c>
      <c r="G2321" s="46" t="s">
        <v>1843</v>
      </c>
      <c r="H2321" s="60" t="e">
        <f>VLOOKUP(A2321,'[1]SINAPI ES'!$A$7:$D$12674,4,0)</f>
        <v>#N/A</v>
      </c>
    </row>
    <row r="2322" spans="1:8" ht="29.1" customHeight="1">
      <c r="A2322" s="47">
        <v>39763</v>
      </c>
      <c r="B2322" s="48" t="s">
        <v>2304</v>
      </c>
      <c r="C2322" s="47" t="s">
        <v>12</v>
      </c>
      <c r="D2322" s="47" t="s">
        <v>24</v>
      </c>
      <c r="E2322" s="49">
        <v>1</v>
      </c>
      <c r="F2322" s="50">
        <f t="shared" ref="F2322" si="608">H2322</f>
        <v>952.2</v>
      </c>
      <c r="G2322" s="50">
        <f>ROUND(F2322*E2322,2)</f>
        <v>952.2</v>
      </c>
      <c r="H2322" s="60">
        <f>VLOOKUP(A2322,'[1]SINAPI ES'!$A$7:$D$12674,4,0)</f>
        <v>952.2</v>
      </c>
    </row>
    <row r="2323" spans="1:8" ht="15" customHeight="1">
      <c r="A2323" s="51"/>
      <c r="B2323" s="51"/>
      <c r="C2323" s="51"/>
      <c r="D2323" s="51"/>
      <c r="E2323" s="103" t="s">
        <v>1851</v>
      </c>
      <c r="F2323" s="103"/>
      <c r="G2323" s="52">
        <f>SUM(G2322)</f>
        <v>952.2</v>
      </c>
      <c r="H2323" s="60" t="e">
        <f>VLOOKUP(A2323,'[1]SINAPI ES'!$A$7:$D$12674,4,0)</f>
        <v>#N/A</v>
      </c>
    </row>
    <row r="2324" spans="1:8" ht="15" customHeight="1">
      <c r="A2324" s="102" t="s">
        <v>1852</v>
      </c>
      <c r="B2324" s="102"/>
      <c r="C2324" s="46" t="s">
        <v>1839</v>
      </c>
      <c r="D2324" s="46" t="s">
        <v>1840</v>
      </c>
      <c r="E2324" s="46" t="s">
        <v>1841</v>
      </c>
      <c r="F2324" s="46" t="s">
        <v>1842</v>
      </c>
      <c r="G2324" s="46" t="s">
        <v>1843</v>
      </c>
      <c r="H2324" s="60" t="e">
        <f>VLOOKUP(A2324,'[1]SINAPI ES'!$A$7:$D$12674,4,0)</f>
        <v>#N/A</v>
      </c>
    </row>
    <row r="2325" spans="1:8" ht="15" customHeight="1">
      <c r="A2325" s="47">
        <v>88247</v>
      </c>
      <c r="B2325" s="48" t="s">
        <v>2174</v>
      </c>
      <c r="C2325" s="47" t="s">
        <v>12</v>
      </c>
      <c r="D2325" s="47" t="s">
        <v>1854</v>
      </c>
      <c r="E2325" s="49">
        <v>0.63839999999999997</v>
      </c>
      <c r="F2325" s="50">
        <f t="shared" ref="F2325:F2326" si="609">H2325</f>
        <v>23.91</v>
      </c>
      <c r="G2325" s="50">
        <f>ROUND(F2325*E2325,2)</f>
        <v>15.26</v>
      </c>
      <c r="H2325" s="60">
        <f>VLOOKUP(A2325,'[1]SINAPI ES'!$A$7:$D$12674,4,0)</f>
        <v>23.91</v>
      </c>
    </row>
    <row r="2326" spans="1:8" ht="15" customHeight="1">
      <c r="A2326" s="47">
        <v>88264</v>
      </c>
      <c r="B2326" s="48" t="s">
        <v>2143</v>
      </c>
      <c r="C2326" s="47" t="s">
        <v>12</v>
      </c>
      <c r="D2326" s="47" t="s">
        <v>1854</v>
      </c>
      <c r="E2326" s="49">
        <v>0.63839999999999997</v>
      </c>
      <c r="F2326" s="50">
        <f t="shared" si="609"/>
        <v>33.74</v>
      </c>
      <c r="G2326" s="50">
        <f>ROUND(F2326*E2326,2)</f>
        <v>21.54</v>
      </c>
      <c r="H2326" s="60">
        <f>VLOOKUP(A2326,'[1]SINAPI ES'!$A$7:$D$12674,4,0)</f>
        <v>33.74</v>
      </c>
    </row>
    <row r="2327" spans="1:8" ht="18" customHeight="1">
      <c r="A2327" s="51"/>
      <c r="B2327" s="51"/>
      <c r="C2327" s="51"/>
      <c r="D2327" s="51"/>
      <c r="E2327" s="103" t="s">
        <v>1858</v>
      </c>
      <c r="F2327" s="103"/>
      <c r="G2327" s="52">
        <f>SUM(G2325:G2326)</f>
        <v>36.799999999999997</v>
      </c>
      <c r="H2327" s="60" t="e">
        <f>VLOOKUP(A2327,'[1]SINAPI ES'!$A$7:$D$12674,4,0)</f>
        <v>#N/A</v>
      </c>
    </row>
    <row r="2328" spans="1:8" ht="15" customHeight="1">
      <c r="A2328" s="102" t="s">
        <v>10</v>
      </c>
      <c r="B2328" s="102"/>
      <c r="C2328" s="46" t="s">
        <v>1839</v>
      </c>
      <c r="D2328" s="46" t="s">
        <v>1840</v>
      </c>
      <c r="E2328" s="46" t="s">
        <v>1841</v>
      </c>
      <c r="F2328" s="46" t="s">
        <v>1842</v>
      </c>
      <c r="G2328" s="46" t="s">
        <v>1843</v>
      </c>
      <c r="H2328" s="60" t="e">
        <f>VLOOKUP(A2328,'[1]SINAPI ES'!$A$7:$D$12674,4,0)</f>
        <v>#N/A</v>
      </c>
    </row>
    <row r="2329" spans="1:8" ht="38.1" customHeight="1">
      <c r="A2329" s="47">
        <v>87367</v>
      </c>
      <c r="B2329" s="48" t="s">
        <v>2305</v>
      </c>
      <c r="C2329" s="47" t="s">
        <v>12</v>
      </c>
      <c r="D2329" s="47" t="s">
        <v>51</v>
      </c>
      <c r="E2329" s="49">
        <v>1.89E-2</v>
      </c>
      <c r="F2329" s="50">
        <f t="shared" ref="F2329" si="610">H2329</f>
        <v>646.11</v>
      </c>
      <c r="G2329" s="50">
        <f>ROUND(F2329*E2329,2)</f>
        <v>12.21</v>
      </c>
      <c r="H2329" s="60">
        <f>VLOOKUP(A2329,'[1]SINAPI ES'!$A$7:$D$12674,4,0)</f>
        <v>646.11</v>
      </c>
    </row>
    <row r="2330" spans="1:8" ht="15" customHeight="1">
      <c r="A2330" s="51"/>
      <c r="B2330" s="51"/>
      <c r="C2330" s="51"/>
      <c r="D2330" s="51"/>
      <c r="E2330" s="103" t="s">
        <v>1860</v>
      </c>
      <c r="F2330" s="103"/>
      <c r="G2330" s="52">
        <f>SUM(G2329)</f>
        <v>12.21</v>
      </c>
      <c r="H2330" s="60" t="e">
        <f>VLOOKUP(A2330,'[1]SINAPI ES'!$A$7:$D$12674,4,0)</f>
        <v>#N/A</v>
      </c>
    </row>
    <row r="2331" spans="1:8" ht="15" customHeight="1">
      <c r="A2331" s="51"/>
      <c r="B2331" s="51"/>
      <c r="C2331" s="51"/>
      <c r="D2331" s="51"/>
      <c r="E2331" s="104" t="s">
        <v>1861</v>
      </c>
      <c r="F2331" s="104"/>
      <c r="G2331" s="53">
        <f>G2330+G2327+G2323</f>
        <v>1001.21</v>
      </c>
      <c r="H2331" s="60" t="e">
        <f>VLOOKUP(A2331,'[1]SINAPI ES'!$A$7:$D$12674,4,0)</f>
        <v>#N/A</v>
      </c>
    </row>
    <row r="2332" spans="1:8" ht="9.9499999999999993" customHeight="1">
      <c r="A2332" s="51"/>
      <c r="B2332" s="51"/>
      <c r="C2332" s="105"/>
      <c r="D2332" s="105"/>
      <c r="E2332" s="51"/>
      <c r="F2332" s="51"/>
      <c r="G2332" s="51"/>
      <c r="H2332" s="60" t="e">
        <f>VLOOKUP(A2332,'[1]SINAPI ES'!$A$7:$D$12674,4,0)</f>
        <v>#N/A</v>
      </c>
    </row>
    <row r="2333" spans="1:8" ht="20.100000000000001" customHeight="1">
      <c r="A2333" s="116" t="s">
        <v>2306</v>
      </c>
      <c r="B2333" s="116"/>
      <c r="C2333" s="116"/>
      <c r="D2333" s="116"/>
      <c r="E2333" s="116"/>
      <c r="F2333" s="116"/>
      <c r="G2333" s="116"/>
      <c r="H2333" s="60" t="e">
        <f>VLOOKUP(A2333,'[1]SINAPI ES'!$A$7:$D$12674,4,0)</f>
        <v>#N/A</v>
      </c>
    </row>
    <row r="2334" spans="1:8" ht="15" customHeight="1">
      <c r="A2334" s="102" t="s">
        <v>1838</v>
      </c>
      <c r="B2334" s="102"/>
      <c r="C2334" s="46" t="s">
        <v>1839</v>
      </c>
      <c r="D2334" s="46" t="s">
        <v>1840</v>
      </c>
      <c r="E2334" s="46" t="s">
        <v>1841</v>
      </c>
      <c r="F2334" s="46" t="s">
        <v>1842</v>
      </c>
      <c r="G2334" s="46" t="s">
        <v>1843</v>
      </c>
      <c r="H2334" s="60" t="e">
        <f>VLOOKUP(A2334,'[1]SINAPI ES'!$A$7:$D$12674,4,0)</f>
        <v>#N/A</v>
      </c>
    </row>
    <row r="2335" spans="1:8" ht="29.1" customHeight="1">
      <c r="A2335" s="47" t="s">
        <v>2307</v>
      </c>
      <c r="B2335" s="48" t="s">
        <v>2308</v>
      </c>
      <c r="C2335" s="47" t="s">
        <v>1965</v>
      </c>
      <c r="D2335" s="47" t="s">
        <v>24</v>
      </c>
      <c r="E2335" s="49">
        <v>2</v>
      </c>
      <c r="F2335" s="50">
        <v>2277.73</v>
      </c>
      <c r="G2335" s="50">
        <f>ROUND(F2335*E2335,2)</f>
        <v>4555.46</v>
      </c>
      <c r="H2335" s="60" t="e">
        <f>VLOOKUP(A2335,'[1]SINAPI ES'!$A$7:$D$12674,4,0)</f>
        <v>#N/A</v>
      </c>
    </row>
    <row r="2336" spans="1:8" ht="15" customHeight="1">
      <c r="A2336" s="51"/>
      <c r="B2336" s="51"/>
      <c r="C2336" s="51"/>
      <c r="D2336" s="51"/>
      <c r="E2336" s="103" t="s">
        <v>1851</v>
      </c>
      <c r="F2336" s="103"/>
      <c r="G2336" s="52">
        <f>SUM(G2335)</f>
        <v>4555.46</v>
      </c>
      <c r="H2336" s="60" t="e">
        <f>VLOOKUP(A2336,'[1]SINAPI ES'!$A$7:$D$12674,4,0)</f>
        <v>#N/A</v>
      </c>
    </row>
    <row r="2337" spans="1:8" ht="15" customHeight="1">
      <c r="A2337" s="102" t="s">
        <v>1852</v>
      </c>
      <c r="B2337" s="102"/>
      <c r="C2337" s="46" t="s">
        <v>1839</v>
      </c>
      <c r="D2337" s="46" t="s">
        <v>1840</v>
      </c>
      <c r="E2337" s="46" t="s">
        <v>1841</v>
      </c>
      <c r="F2337" s="46" t="s">
        <v>1842</v>
      </c>
      <c r="G2337" s="46" t="s">
        <v>1843</v>
      </c>
      <c r="H2337" s="60" t="e">
        <f>VLOOKUP(A2337,'[1]SINAPI ES'!$A$7:$D$12674,4,0)</f>
        <v>#N/A</v>
      </c>
    </row>
    <row r="2338" spans="1:8" ht="15" customHeight="1">
      <c r="A2338" s="47">
        <v>88247</v>
      </c>
      <c r="B2338" s="48" t="s">
        <v>2174</v>
      </c>
      <c r="C2338" s="47" t="s">
        <v>12</v>
      </c>
      <c r="D2338" s="47" t="s">
        <v>1854</v>
      </c>
      <c r="E2338" s="49">
        <v>8</v>
      </c>
      <c r="F2338" s="50">
        <f t="shared" ref="F2338:F2340" si="611">H2338</f>
        <v>23.91</v>
      </c>
      <c r="G2338" s="50">
        <f>ROUND(F2338*E2338,2)</f>
        <v>191.28</v>
      </c>
      <c r="H2338" s="60">
        <f>VLOOKUP(A2338,'[1]SINAPI ES'!$A$7:$D$12674,4,0)</f>
        <v>23.91</v>
      </c>
    </row>
    <row r="2339" spans="1:8" ht="15" customHeight="1">
      <c r="A2339" s="47">
        <v>88264</v>
      </c>
      <c r="B2339" s="48" t="s">
        <v>2143</v>
      </c>
      <c r="C2339" s="47" t="s">
        <v>12</v>
      </c>
      <c r="D2339" s="47" t="s">
        <v>1854</v>
      </c>
      <c r="E2339" s="49">
        <v>8</v>
      </c>
      <c r="F2339" s="50">
        <f t="shared" si="611"/>
        <v>33.74</v>
      </c>
      <c r="G2339" s="50">
        <f>ROUND(F2339*E2339,2)</f>
        <v>269.92</v>
      </c>
      <c r="H2339" s="60">
        <f>VLOOKUP(A2339,'[1]SINAPI ES'!$A$7:$D$12674,4,0)</f>
        <v>33.74</v>
      </c>
    </row>
    <row r="2340" spans="1:8" ht="15" customHeight="1">
      <c r="A2340" s="47">
        <v>88266</v>
      </c>
      <c r="B2340" s="48" t="s">
        <v>2309</v>
      </c>
      <c r="C2340" s="47" t="s">
        <v>12</v>
      </c>
      <c r="D2340" s="47" t="s">
        <v>1854</v>
      </c>
      <c r="E2340" s="49">
        <v>8</v>
      </c>
      <c r="F2340" s="50">
        <f t="shared" si="611"/>
        <v>37.299999999999997</v>
      </c>
      <c r="G2340" s="50">
        <f>ROUND(F2340*E2340,2)</f>
        <v>298.39999999999998</v>
      </c>
      <c r="H2340" s="60">
        <f>VLOOKUP(A2340,'[1]SINAPI ES'!$A$7:$D$12674,4,0)</f>
        <v>37.299999999999997</v>
      </c>
    </row>
    <row r="2341" spans="1:8" ht="18" customHeight="1">
      <c r="A2341" s="51"/>
      <c r="B2341" s="51"/>
      <c r="C2341" s="51"/>
      <c r="D2341" s="51"/>
      <c r="E2341" s="103" t="s">
        <v>1858</v>
      </c>
      <c r="F2341" s="103"/>
      <c r="G2341" s="52">
        <f>SUM(G2338:G2340)</f>
        <v>759.6</v>
      </c>
      <c r="H2341" s="60" t="e">
        <f>VLOOKUP(A2341,'[1]SINAPI ES'!$A$7:$D$12674,4,0)</f>
        <v>#N/A</v>
      </c>
    </row>
    <row r="2342" spans="1:8" ht="15" customHeight="1">
      <c r="A2342" s="51"/>
      <c r="B2342" s="51"/>
      <c r="C2342" s="51"/>
      <c r="D2342" s="51"/>
      <c r="E2342" s="104" t="s">
        <v>1861</v>
      </c>
      <c r="F2342" s="104"/>
      <c r="G2342" s="53">
        <f>G2341+G2336</f>
        <v>5315.06</v>
      </c>
      <c r="H2342" s="60" t="e">
        <f>VLOOKUP(A2342,'[1]SINAPI ES'!$A$7:$D$12674,4,0)</f>
        <v>#N/A</v>
      </c>
    </row>
    <row r="2343" spans="1:8" ht="9.9499999999999993" customHeight="1">
      <c r="A2343" s="51"/>
      <c r="B2343" s="51"/>
      <c r="C2343" s="105"/>
      <c r="D2343" s="105"/>
      <c r="E2343" s="51"/>
      <c r="F2343" s="51"/>
      <c r="G2343" s="51"/>
      <c r="H2343" s="60" t="e">
        <f>VLOOKUP(A2343,'[1]SINAPI ES'!$A$7:$D$12674,4,0)</f>
        <v>#N/A</v>
      </c>
    </row>
    <row r="2344" spans="1:8" ht="20.100000000000001" customHeight="1">
      <c r="A2344" s="116" t="s">
        <v>2310</v>
      </c>
      <c r="B2344" s="116"/>
      <c r="C2344" s="116"/>
      <c r="D2344" s="116"/>
      <c r="E2344" s="116"/>
      <c r="F2344" s="116"/>
      <c r="G2344" s="116"/>
      <c r="H2344" s="60" t="e">
        <f>VLOOKUP(A2344,'[1]SINAPI ES'!$A$7:$D$12674,4,0)</f>
        <v>#N/A</v>
      </c>
    </row>
    <row r="2345" spans="1:8" ht="15" customHeight="1">
      <c r="A2345" s="102" t="s">
        <v>1838</v>
      </c>
      <c r="B2345" s="102"/>
      <c r="C2345" s="46" t="s">
        <v>1839</v>
      </c>
      <c r="D2345" s="46" t="s">
        <v>1840</v>
      </c>
      <c r="E2345" s="46" t="s">
        <v>1841</v>
      </c>
      <c r="F2345" s="46" t="s">
        <v>1842</v>
      </c>
      <c r="G2345" s="46" t="s">
        <v>1843</v>
      </c>
      <c r="H2345" s="60" t="e">
        <f>VLOOKUP(A2345,'[1]SINAPI ES'!$A$7:$D$12674,4,0)</f>
        <v>#N/A</v>
      </c>
    </row>
    <row r="2346" spans="1:8" ht="21" customHeight="1">
      <c r="A2346" s="47">
        <v>39607</v>
      </c>
      <c r="B2346" s="48" t="s">
        <v>2311</v>
      </c>
      <c r="C2346" s="47" t="s">
        <v>12</v>
      </c>
      <c r="D2346" s="47" t="s">
        <v>24</v>
      </c>
      <c r="E2346" s="49">
        <v>1</v>
      </c>
      <c r="F2346" s="50">
        <f t="shared" ref="F2346" si="612">H2346</f>
        <v>27.03</v>
      </c>
      <c r="G2346" s="50">
        <f>ROUND(F2346*E2346,2)</f>
        <v>27.03</v>
      </c>
      <c r="H2346" s="60">
        <f>VLOOKUP(A2346,'[1]SINAPI ES'!$A$7:$D$12674,4,0)</f>
        <v>27.03</v>
      </c>
    </row>
    <row r="2347" spans="1:8" ht="15" customHeight="1">
      <c r="A2347" s="51"/>
      <c r="B2347" s="51"/>
      <c r="C2347" s="51"/>
      <c r="D2347" s="51"/>
      <c r="E2347" s="103" t="s">
        <v>1851</v>
      </c>
      <c r="F2347" s="103"/>
      <c r="G2347" s="52">
        <f>SUM(G2346)</f>
        <v>27.03</v>
      </c>
      <c r="H2347" s="60" t="e">
        <f>VLOOKUP(A2347,'[1]SINAPI ES'!$A$7:$D$12674,4,0)</f>
        <v>#N/A</v>
      </c>
    </row>
    <row r="2348" spans="1:8" ht="15" customHeight="1">
      <c r="A2348" s="102" t="s">
        <v>1852</v>
      </c>
      <c r="B2348" s="102"/>
      <c r="C2348" s="46" t="s">
        <v>1839</v>
      </c>
      <c r="D2348" s="46" t="s">
        <v>1840</v>
      </c>
      <c r="E2348" s="46" t="s">
        <v>1841</v>
      </c>
      <c r="F2348" s="46" t="s">
        <v>1842</v>
      </c>
      <c r="G2348" s="46" t="s">
        <v>1843</v>
      </c>
      <c r="H2348" s="60" t="e">
        <f>VLOOKUP(A2348,'[1]SINAPI ES'!$A$7:$D$12674,4,0)</f>
        <v>#N/A</v>
      </c>
    </row>
    <row r="2349" spans="1:8" ht="15" customHeight="1">
      <c r="A2349" s="47">
        <v>88247</v>
      </c>
      <c r="B2349" s="48" t="s">
        <v>2174</v>
      </c>
      <c r="C2349" s="47" t="s">
        <v>12</v>
      </c>
      <c r="D2349" s="47" t="s">
        <v>1854</v>
      </c>
      <c r="E2349" s="49">
        <v>0.5</v>
      </c>
      <c r="F2349" s="50">
        <f t="shared" ref="F2349:F2350" si="613">H2349</f>
        <v>23.91</v>
      </c>
      <c r="G2349" s="50">
        <f>ROUND(F2349*E2349,2)</f>
        <v>11.96</v>
      </c>
      <c r="H2349" s="60">
        <f>VLOOKUP(A2349,'[1]SINAPI ES'!$A$7:$D$12674,4,0)</f>
        <v>23.91</v>
      </c>
    </row>
    <row r="2350" spans="1:8" ht="15" customHeight="1">
      <c r="A2350" s="47">
        <v>88266</v>
      </c>
      <c r="B2350" s="48" t="s">
        <v>2309</v>
      </c>
      <c r="C2350" s="47" t="s">
        <v>12</v>
      </c>
      <c r="D2350" s="47" t="s">
        <v>1854</v>
      </c>
      <c r="E2350" s="49">
        <v>0.3</v>
      </c>
      <c r="F2350" s="50">
        <f t="shared" si="613"/>
        <v>37.299999999999997</v>
      </c>
      <c r="G2350" s="50">
        <f>ROUND(F2350*E2350,2)</f>
        <v>11.19</v>
      </c>
      <c r="H2350" s="60">
        <f>VLOOKUP(A2350,'[1]SINAPI ES'!$A$7:$D$12674,4,0)</f>
        <v>37.299999999999997</v>
      </c>
    </row>
    <row r="2351" spans="1:8" ht="18" customHeight="1">
      <c r="A2351" s="51"/>
      <c r="B2351" s="51"/>
      <c r="C2351" s="51"/>
      <c r="D2351" s="51"/>
      <c r="E2351" s="103" t="s">
        <v>1858</v>
      </c>
      <c r="F2351" s="103"/>
      <c r="G2351" s="52">
        <f>SUM(G2349:G2350)</f>
        <v>23.15</v>
      </c>
      <c r="H2351" s="60" t="e">
        <f>VLOOKUP(A2351,'[1]SINAPI ES'!$A$7:$D$12674,4,0)</f>
        <v>#N/A</v>
      </c>
    </row>
    <row r="2352" spans="1:8" ht="15" customHeight="1">
      <c r="A2352" s="51"/>
      <c r="B2352" s="51"/>
      <c r="C2352" s="51"/>
      <c r="D2352" s="51"/>
      <c r="E2352" s="104" t="s">
        <v>1861</v>
      </c>
      <c r="F2352" s="104"/>
      <c r="G2352" s="53">
        <f>G2351+G2347</f>
        <v>50.18</v>
      </c>
      <c r="H2352" s="60" t="e">
        <f>VLOOKUP(A2352,'[1]SINAPI ES'!$A$7:$D$12674,4,0)</f>
        <v>#N/A</v>
      </c>
    </row>
    <row r="2353" spans="1:8" ht="9.9499999999999993" customHeight="1">
      <c r="A2353" s="51"/>
      <c r="B2353" s="51"/>
      <c r="C2353" s="105"/>
      <c r="D2353" s="105"/>
      <c r="E2353" s="51"/>
      <c r="F2353" s="51"/>
      <c r="G2353" s="51"/>
      <c r="H2353" s="60" t="e">
        <f>VLOOKUP(A2353,'[1]SINAPI ES'!$A$7:$D$12674,4,0)</f>
        <v>#N/A</v>
      </c>
    </row>
    <row r="2354" spans="1:8" ht="20.100000000000001" customHeight="1">
      <c r="A2354" s="116" t="s">
        <v>2312</v>
      </c>
      <c r="B2354" s="116"/>
      <c r="C2354" s="116"/>
      <c r="D2354" s="116"/>
      <c r="E2354" s="116"/>
      <c r="F2354" s="116"/>
      <c r="G2354" s="116"/>
      <c r="H2354" s="60" t="e">
        <f>VLOOKUP(A2354,'[1]SINAPI ES'!$A$7:$D$12674,4,0)</f>
        <v>#N/A</v>
      </c>
    </row>
    <row r="2355" spans="1:8" ht="15" customHeight="1">
      <c r="A2355" s="102" t="s">
        <v>1838</v>
      </c>
      <c r="B2355" s="102"/>
      <c r="C2355" s="46" t="s">
        <v>1839</v>
      </c>
      <c r="D2355" s="46" t="s">
        <v>1840</v>
      </c>
      <c r="E2355" s="46" t="s">
        <v>1841</v>
      </c>
      <c r="F2355" s="46" t="s">
        <v>1842</v>
      </c>
      <c r="G2355" s="46" t="s">
        <v>1843</v>
      </c>
      <c r="H2355" s="60" t="e">
        <f>VLOOKUP(A2355,'[1]SINAPI ES'!$A$7:$D$12674,4,0)</f>
        <v>#N/A</v>
      </c>
    </row>
    <row r="2356" spans="1:8" ht="29.1" customHeight="1">
      <c r="A2356" s="47" t="s">
        <v>2313</v>
      </c>
      <c r="B2356" s="48" t="s">
        <v>2314</v>
      </c>
      <c r="C2356" s="47" t="s">
        <v>1965</v>
      </c>
      <c r="D2356" s="47" t="s">
        <v>24</v>
      </c>
      <c r="E2356" s="49">
        <v>1</v>
      </c>
      <c r="F2356" s="50">
        <v>98.58</v>
      </c>
      <c r="G2356" s="50">
        <f>ROUND(F2356*E2356,2)</f>
        <v>98.58</v>
      </c>
      <c r="H2356" s="60" t="e">
        <f>VLOOKUP(A2356,'[1]SINAPI ES'!$A$7:$D$12674,4,0)</f>
        <v>#N/A</v>
      </c>
    </row>
    <row r="2357" spans="1:8" ht="15" customHeight="1">
      <c r="A2357" s="51"/>
      <c r="B2357" s="51"/>
      <c r="C2357" s="51"/>
      <c r="D2357" s="51"/>
      <c r="E2357" s="103" t="s">
        <v>1851</v>
      </c>
      <c r="F2357" s="103"/>
      <c r="G2357" s="52">
        <f>SUM(G2356)</f>
        <v>98.58</v>
      </c>
      <c r="H2357" s="60" t="e">
        <f>VLOOKUP(A2357,'[1]SINAPI ES'!$A$7:$D$12674,4,0)</f>
        <v>#N/A</v>
      </c>
    </row>
    <row r="2358" spans="1:8" ht="15" customHeight="1">
      <c r="A2358" s="102" t="s">
        <v>1852</v>
      </c>
      <c r="B2358" s="102"/>
      <c r="C2358" s="46" t="s">
        <v>1839</v>
      </c>
      <c r="D2358" s="46" t="s">
        <v>1840</v>
      </c>
      <c r="E2358" s="46" t="s">
        <v>1841</v>
      </c>
      <c r="F2358" s="46" t="s">
        <v>1842</v>
      </c>
      <c r="G2358" s="46" t="s">
        <v>1843</v>
      </c>
      <c r="H2358" s="60" t="e">
        <f>VLOOKUP(A2358,'[1]SINAPI ES'!$A$7:$D$12674,4,0)</f>
        <v>#N/A</v>
      </c>
    </row>
    <row r="2359" spans="1:8" ht="15" customHeight="1">
      <c r="A2359" s="47">
        <v>88247</v>
      </c>
      <c r="B2359" s="48" t="s">
        <v>2174</v>
      </c>
      <c r="C2359" s="47" t="s">
        <v>12</v>
      </c>
      <c r="D2359" s="47" t="s">
        <v>1854</v>
      </c>
      <c r="E2359" s="49">
        <v>0.5</v>
      </c>
      <c r="F2359" s="50">
        <f t="shared" ref="F2359:F2360" si="614">H2359</f>
        <v>23.91</v>
      </c>
      <c r="G2359" s="50">
        <f>ROUND(F2359*E2359,2)</f>
        <v>11.96</v>
      </c>
      <c r="H2359" s="60">
        <f>VLOOKUP(A2359,'[1]SINAPI ES'!$A$7:$D$12674,4,0)</f>
        <v>23.91</v>
      </c>
    </row>
    <row r="2360" spans="1:8" ht="15" customHeight="1">
      <c r="A2360" s="47">
        <v>88264</v>
      </c>
      <c r="B2360" s="48" t="s">
        <v>2143</v>
      </c>
      <c r="C2360" s="47" t="s">
        <v>12</v>
      </c>
      <c r="D2360" s="47" t="s">
        <v>1854</v>
      </c>
      <c r="E2360" s="49">
        <v>1</v>
      </c>
      <c r="F2360" s="50">
        <f t="shared" si="614"/>
        <v>33.74</v>
      </c>
      <c r="G2360" s="50">
        <f>ROUND(F2360*E2360,2)</f>
        <v>33.74</v>
      </c>
      <c r="H2360" s="60">
        <f>VLOOKUP(A2360,'[1]SINAPI ES'!$A$7:$D$12674,4,0)</f>
        <v>33.74</v>
      </c>
    </row>
    <row r="2361" spans="1:8" ht="18" customHeight="1">
      <c r="A2361" s="51"/>
      <c r="B2361" s="51"/>
      <c r="C2361" s="51"/>
      <c r="D2361" s="51"/>
      <c r="E2361" s="103" t="s">
        <v>1858</v>
      </c>
      <c r="F2361" s="103"/>
      <c r="G2361" s="52">
        <f>SUM(G2359:G2360)</f>
        <v>45.7</v>
      </c>
      <c r="H2361" s="60" t="e">
        <f>VLOOKUP(A2361,'[1]SINAPI ES'!$A$7:$D$12674,4,0)</f>
        <v>#N/A</v>
      </c>
    </row>
    <row r="2362" spans="1:8" ht="15" customHeight="1">
      <c r="A2362" s="51"/>
      <c r="B2362" s="51"/>
      <c r="C2362" s="51"/>
      <c r="D2362" s="51"/>
      <c r="E2362" s="104" t="s">
        <v>1861</v>
      </c>
      <c r="F2362" s="104"/>
      <c r="G2362" s="53">
        <f>G2361+G2357</f>
        <v>144.28</v>
      </c>
      <c r="H2362" s="60" t="e">
        <f>VLOOKUP(A2362,'[1]SINAPI ES'!$A$7:$D$12674,4,0)</f>
        <v>#N/A</v>
      </c>
    </row>
    <row r="2363" spans="1:8" ht="9.9499999999999993" customHeight="1">
      <c r="A2363" s="51"/>
      <c r="B2363" s="51"/>
      <c r="C2363" s="105"/>
      <c r="D2363" s="105"/>
      <c r="E2363" s="51"/>
      <c r="F2363" s="51"/>
      <c r="G2363" s="51"/>
      <c r="H2363" s="60" t="e">
        <f>VLOOKUP(A2363,'[1]SINAPI ES'!$A$7:$D$12674,4,0)</f>
        <v>#N/A</v>
      </c>
    </row>
    <row r="2364" spans="1:8" ht="20.100000000000001" customHeight="1">
      <c r="A2364" s="116" t="s">
        <v>2315</v>
      </c>
      <c r="B2364" s="116"/>
      <c r="C2364" s="116"/>
      <c r="D2364" s="116"/>
      <c r="E2364" s="116"/>
      <c r="F2364" s="116"/>
      <c r="G2364" s="116"/>
      <c r="H2364" s="60" t="e">
        <f>VLOOKUP(A2364,'[1]SINAPI ES'!$A$7:$D$12674,4,0)</f>
        <v>#N/A</v>
      </c>
    </row>
    <row r="2365" spans="1:8" ht="15" customHeight="1">
      <c r="A2365" s="102" t="s">
        <v>1838</v>
      </c>
      <c r="B2365" s="102"/>
      <c r="C2365" s="46" t="s">
        <v>1839</v>
      </c>
      <c r="D2365" s="46" t="s">
        <v>1840</v>
      </c>
      <c r="E2365" s="46" t="s">
        <v>1841</v>
      </c>
      <c r="F2365" s="46" t="s">
        <v>1842</v>
      </c>
      <c r="G2365" s="46" t="s">
        <v>1843</v>
      </c>
      <c r="H2365" s="60" t="e">
        <f>VLOOKUP(A2365,'[1]SINAPI ES'!$A$7:$D$12674,4,0)</f>
        <v>#N/A</v>
      </c>
    </row>
    <row r="2366" spans="1:8" ht="29.1" customHeight="1">
      <c r="A2366" s="47" t="s">
        <v>2316</v>
      </c>
      <c r="B2366" s="48" t="s">
        <v>2317</v>
      </c>
      <c r="C2366" s="47" t="s">
        <v>1965</v>
      </c>
      <c r="D2366" s="47" t="s">
        <v>24</v>
      </c>
      <c r="E2366" s="49">
        <v>1</v>
      </c>
      <c r="F2366" s="50">
        <v>19.97</v>
      </c>
      <c r="G2366" s="50">
        <f>ROUND(F2366*E2366,2)</f>
        <v>19.97</v>
      </c>
      <c r="H2366" s="60" t="e">
        <f>VLOOKUP(A2366,'[1]SINAPI ES'!$A$7:$D$12674,4,0)</f>
        <v>#N/A</v>
      </c>
    </row>
    <row r="2367" spans="1:8" ht="15" customHeight="1">
      <c r="A2367" s="51"/>
      <c r="B2367" s="51"/>
      <c r="C2367" s="51"/>
      <c r="D2367" s="51"/>
      <c r="E2367" s="103" t="s">
        <v>1851</v>
      </c>
      <c r="F2367" s="103"/>
      <c r="G2367" s="52">
        <f>SUM(G2366)</f>
        <v>19.97</v>
      </c>
      <c r="H2367" s="60" t="e">
        <f>VLOOKUP(A2367,'[1]SINAPI ES'!$A$7:$D$12674,4,0)</f>
        <v>#N/A</v>
      </c>
    </row>
    <row r="2368" spans="1:8" ht="15" customHeight="1">
      <c r="A2368" s="102" t="s">
        <v>1852</v>
      </c>
      <c r="B2368" s="102"/>
      <c r="C2368" s="46" t="s">
        <v>1839</v>
      </c>
      <c r="D2368" s="46" t="s">
        <v>1840</v>
      </c>
      <c r="E2368" s="46" t="s">
        <v>1841</v>
      </c>
      <c r="F2368" s="46" t="s">
        <v>1842</v>
      </c>
      <c r="G2368" s="46" t="s">
        <v>1843</v>
      </c>
      <c r="H2368" s="60" t="e">
        <f>VLOOKUP(A2368,'[1]SINAPI ES'!$A$7:$D$12674,4,0)</f>
        <v>#N/A</v>
      </c>
    </row>
    <row r="2369" spans="1:8" ht="15" customHeight="1">
      <c r="A2369" s="47">
        <v>88264</v>
      </c>
      <c r="B2369" s="48" t="s">
        <v>2143</v>
      </c>
      <c r="C2369" s="47" t="s">
        <v>12</v>
      </c>
      <c r="D2369" s="47" t="s">
        <v>1854</v>
      </c>
      <c r="E2369" s="49">
        <v>0.2</v>
      </c>
      <c r="F2369" s="50">
        <f t="shared" ref="F2369" si="615">H2369</f>
        <v>33.74</v>
      </c>
      <c r="G2369" s="50">
        <f>ROUND(F2369*E2369,2)</f>
        <v>6.75</v>
      </c>
      <c r="H2369" s="60">
        <f>VLOOKUP(A2369,'[1]SINAPI ES'!$A$7:$D$12674,4,0)</f>
        <v>33.74</v>
      </c>
    </row>
    <row r="2370" spans="1:8" ht="18" customHeight="1">
      <c r="A2370" s="51"/>
      <c r="B2370" s="51"/>
      <c r="C2370" s="51"/>
      <c r="D2370" s="51"/>
      <c r="E2370" s="103" t="s">
        <v>1858</v>
      </c>
      <c r="F2370" s="103"/>
      <c r="G2370" s="52">
        <f>SUM(G2369)</f>
        <v>6.75</v>
      </c>
      <c r="H2370" s="60" t="e">
        <f>VLOOKUP(A2370,'[1]SINAPI ES'!$A$7:$D$12674,4,0)</f>
        <v>#N/A</v>
      </c>
    </row>
    <row r="2371" spans="1:8" ht="15" customHeight="1">
      <c r="A2371" s="51"/>
      <c r="B2371" s="51"/>
      <c r="C2371" s="51"/>
      <c r="D2371" s="51"/>
      <c r="E2371" s="104" t="s">
        <v>1861</v>
      </c>
      <c r="F2371" s="104"/>
      <c r="G2371" s="53">
        <f>G2370+G2367</f>
        <v>26.72</v>
      </c>
      <c r="H2371" s="60" t="e">
        <f>VLOOKUP(A2371,'[1]SINAPI ES'!$A$7:$D$12674,4,0)</f>
        <v>#N/A</v>
      </c>
    </row>
    <row r="2372" spans="1:8" ht="9.9499999999999993" customHeight="1">
      <c r="A2372" s="51"/>
      <c r="B2372" s="51"/>
      <c r="C2372" s="105"/>
      <c r="D2372" s="105"/>
      <c r="E2372" s="51"/>
      <c r="F2372" s="51"/>
      <c r="G2372" s="51"/>
      <c r="H2372" s="60" t="e">
        <f>VLOOKUP(A2372,'[1]SINAPI ES'!$A$7:$D$12674,4,0)</f>
        <v>#N/A</v>
      </c>
    </row>
    <row r="2373" spans="1:8" ht="20.100000000000001" customHeight="1">
      <c r="A2373" s="116" t="s">
        <v>2318</v>
      </c>
      <c r="B2373" s="116"/>
      <c r="C2373" s="116"/>
      <c r="D2373" s="116"/>
      <c r="E2373" s="116"/>
      <c r="F2373" s="116"/>
      <c r="G2373" s="116"/>
      <c r="H2373" s="60" t="e">
        <f>VLOOKUP(A2373,'[1]SINAPI ES'!$A$7:$D$12674,4,0)</f>
        <v>#N/A</v>
      </c>
    </row>
    <row r="2374" spans="1:8" ht="15" customHeight="1">
      <c r="A2374" s="102" t="s">
        <v>1838</v>
      </c>
      <c r="B2374" s="102"/>
      <c r="C2374" s="46" t="s">
        <v>1839</v>
      </c>
      <c r="D2374" s="46" t="s">
        <v>1840</v>
      </c>
      <c r="E2374" s="46" t="s">
        <v>1841</v>
      </c>
      <c r="F2374" s="46" t="s">
        <v>1842</v>
      </c>
      <c r="G2374" s="46" t="s">
        <v>1843</v>
      </c>
      <c r="H2374" s="60" t="e">
        <f>VLOOKUP(A2374,'[1]SINAPI ES'!$A$7:$D$12674,4,0)</f>
        <v>#N/A</v>
      </c>
    </row>
    <row r="2375" spans="1:8" ht="29.1" customHeight="1">
      <c r="A2375" s="47" t="s">
        <v>2319</v>
      </c>
      <c r="B2375" s="48" t="s">
        <v>2320</v>
      </c>
      <c r="C2375" s="47" t="s">
        <v>1965</v>
      </c>
      <c r="D2375" s="47" t="s">
        <v>24</v>
      </c>
      <c r="E2375" s="49">
        <v>1</v>
      </c>
      <c r="F2375" s="50">
        <v>140.79</v>
      </c>
      <c r="G2375" s="50">
        <f>ROUND(F2375*E2375,2)</f>
        <v>140.79</v>
      </c>
      <c r="H2375" s="60" t="e">
        <f>VLOOKUP(A2375,'[1]SINAPI ES'!$A$7:$D$12674,4,0)</f>
        <v>#N/A</v>
      </c>
    </row>
    <row r="2376" spans="1:8" ht="15" customHeight="1">
      <c r="A2376" s="51"/>
      <c r="B2376" s="51"/>
      <c r="C2376" s="51"/>
      <c r="D2376" s="51"/>
      <c r="E2376" s="103" t="s">
        <v>1851</v>
      </c>
      <c r="F2376" s="103"/>
      <c r="G2376" s="52">
        <f>SUM(G2375)</f>
        <v>140.79</v>
      </c>
      <c r="H2376" s="60" t="e">
        <f>VLOOKUP(A2376,'[1]SINAPI ES'!$A$7:$D$12674,4,0)</f>
        <v>#N/A</v>
      </c>
    </row>
    <row r="2377" spans="1:8" ht="15" customHeight="1">
      <c r="A2377" s="102" t="s">
        <v>1852</v>
      </c>
      <c r="B2377" s="102"/>
      <c r="C2377" s="46" t="s">
        <v>1839</v>
      </c>
      <c r="D2377" s="46" t="s">
        <v>1840</v>
      </c>
      <c r="E2377" s="46" t="s">
        <v>1841</v>
      </c>
      <c r="F2377" s="46" t="s">
        <v>1842</v>
      </c>
      <c r="G2377" s="46" t="s">
        <v>1843</v>
      </c>
      <c r="H2377" s="60" t="e">
        <f>VLOOKUP(A2377,'[1]SINAPI ES'!$A$7:$D$12674,4,0)</f>
        <v>#N/A</v>
      </c>
    </row>
    <row r="2378" spans="1:8" ht="15" customHeight="1">
      <c r="A2378" s="47">
        <v>88243</v>
      </c>
      <c r="B2378" s="48" t="s">
        <v>1989</v>
      </c>
      <c r="C2378" s="47" t="s">
        <v>12</v>
      </c>
      <c r="D2378" s="47" t="s">
        <v>1854</v>
      </c>
      <c r="E2378" s="49">
        <v>0.75</v>
      </c>
      <c r="F2378" s="50">
        <f t="shared" ref="F2378:F2379" si="616">H2378</f>
        <v>21.95</v>
      </c>
      <c r="G2378" s="50">
        <f>ROUND(F2378*E2378,2)</f>
        <v>16.46</v>
      </c>
      <c r="H2378" s="60">
        <f>VLOOKUP(A2378,'[1]SINAPI ES'!$A$7:$D$12674,4,0)</f>
        <v>21.95</v>
      </c>
    </row>
    <row r="2379" spans="1:8" ht="15" customHeight="1">
      <c r="A2379" s="47">
        <v>88264</v>
      </c>
      <c r="B2379" s="48" t="s">
        <v>2143</v>
      </c>
      <c r="C2379" s="47" t="s">
        <v>12</v>
      </c>
      <c r="D2379" s="47" t="s">
        <v>1854</v>
      </c>
      <c r="E2379" s="49">
        <v>0.75</v>
      </c>
      <c r="F2379" s="50">
        <f t="shared" si="616"/>
        <v>33.74</v>
      </c>
      <c r="G2379" s="50">
        <f>ROUND(F2379*E2379,2)</f>
        <v>25.31</v>
      </c>
      <c r="H2379" s="60">
        <f>VLOOKUP(A2379,'[1]SINAPI ES'!$A$7:$D$12674,4,0)</f>
        <v>33.74</v>
      </c>
    </row>
    <row r="2380" spans="1:8" ht="18" customHeight="1">
      <c r="A2380" s="51"/>
      <c r="B2380" s="51"/>
      <c r="C2380" s="51"/>
      <c r="D2380" s="51"/>
      <c r="E2380" s="103" t="s">
        <v>1858</v>
      </c>
      <c r="F2380" s="103"/>
      <c r="G2380" s="52">
        <f>SUM(G2378:G2379)</f>
        <v>41.769999999999996</v>
      </c>
      <c r="H2380" s="60" t="e">
        <f>VLOOKUP(A2380,'[1]SINAPI ES'!$A$7:$D$12674,4,0)</f>
        <v>#N/A</v>
      </c>
    </row>
    <row r="2381" spans="1:8" ht="15" customHeight="1">
      <c r="A2381" s="51"/>
      <c r="B2381" s="51"/>
      <c r="C2381" s="51"/>
      <c r="D2381" s="51"/>
      <c r="E2381" s="104" t="s">
        <v>1861</v>
      </c>
      <c r="F2381" s="104"/>
      <c r="G2381" s="53">
        <f>G2380+G2376</f>
        <v>182.56</v>
      </c>
      <c r="H2381" s="60" t="e">
        <f>VLOOKUP(A2381,'[1]SINAPI ES'!$A$7:$D$12674,4,0)</f>
        <v>#N/A</v>
      </c>
    </row>
    <row r="2382" spans="1:8" ht="9.9499999999999993" customHeight="1">
      <c r="A2382" s="51"/>
      <c r="B2382" s="51"/>
      <c r="C2382" s="105"/>
      <c r="D2382" s="105"/>
      <c r="E2382" s="51"/>
      <c r="F2382" s="51"/>
      <c r="G2382" s="51"/>
      <c r="H2382" s="60" t="e">
        <f>VLOOKUP(A2382,'[1]SINAPI ES'!$A$7:$D$12674,4,0)</f>
        <v>#N/A</v>
      </c>
    </row>
    <row r="2383" spans="1:8" ht="20.100000000000001" customHeight="1">
      <c r="A2383" s="116" t="s">
        <v>2321</v>
      </c>
      <c r="B2383" s="116"/>
      <c r="C2383" s="116"/>
      <c r="D2383" s="116"/>
      <c r="E2383" s="116"/>
      <c r="F2383" s="116"/>
      <c r="G2383" s="116"/>
      <c r="H2383" s="60" t="e">
        <f>VLOOKUP(A2383,'[1]SINAPI ES'!$A$7:$D$12674,4,0)</f>
        <v>#N/A</v>
      </c>
    </row>
    <row r="2384" spans="1:8" ht="15" customHeight="1">
      <c r="A2384" s="102" t="s">
        <v>1838</v>
      </c>
      <c r="B2384" s="102"/>
      <c r="C2384" s="46" t="s">
        <v>1839</v>
      </c>
      <c r="D2384" s="46" t="s">
        <v>1840</v>
      </c>
      <c r="E2384" s="46" t="s">
        <v>1841</v>
      </c>
      <c r="F2384" s="46" t="s">
        <v>1842</v>
      </c>
      <c r="G2384" s="46" t="s">
        <v>1843</v>
      </c>
      <c r="H2384" s="60" t="e">
        <f>VLOOKUP(A2384,'[1]SINAPI ES'!$A$7:$D$12674,4,0)</f>
        <v>#N/A</v>
      </c>
    </row>
    <row r="2385" spans="1:8" ht="15" customHeight="1">
      <c r="A2385" s="47">
        <v>4374</v>
      </c>
      <c r="B2385" s="48" t="s">
        <v>2222</v>
      </c>
      <c r="C2385" s="47" t="s">
        <v>12</v>
      </c>
      <c r="D2385" s="47" t="s">
        <v>24</v>
      </c>
      <c r="E2385" s="49">
        <v>2</v>
      </c>
      <c r="F2385" s="50">
        <f t="shared" ref="F2385" si="617">H2385</f>
        <v>0.37</v>
      </c>
      <c r="G2385" s="50">
        <f>ROUND(F2385*E2385,2)</f>
        <v>0.74</v>
      </c>
      <c r="H2385" s="60">
        <f>VLOOKUP(A2385,'[1]SINAPI ES'!$A$7:$D$12674,4,0)</f>
        <v>0.37</v>
      </c>
    </row>
    <row r="2386" spans="1:8" ht="29.1" customHeight="1">
      <c r="A2386" s="47" t="s">
        <v>2316</v>
      </c>
      <c r="B2386" s="48" t="s">
        <v>2317</v>
      </c>
      <c r="C2386" s="47" t="s">
        <v>1965</v>
      </c>
      <c r="D2386" s="47" t="s">
        <v>24</v>
      </c>
      <c r="E2386" s="49">
        <v>1</v>
      </c>
      <c r="F2386" s="50">
        <v>19.97</v>
      </c>
      <c r="G2386" s="50">
        <f>ROUND(F2386*E2386,2)</f>
        <v>19.97</v>
      </c>
      <c r="H2386" s="60" t="e">
        <f>VLOOKUP(A2386,'[1]SINAPI ES'!$A$7:$D$12674,4,0)</f>
        <v>#N/A</v>
      </c>
    </row>
    <row r="2387" spans="1:8" ht="15" customHeight="1">
      <c r="A2387" s="51"/>
      <c r="B2387" s="51"/>
      <c r="C2387" s="51"/>
      <c r="D2387" s="51"/>
      <c r="E2387" s="103" t="s">
        <v>1851</v>
      </c>
      <c r="F2387" s="103"/>
      <c r="G2387" s="52">
        <f>SUM(G2385:G2386)</f>
        <v>20.709999999999997</v>
      </c>
      <c r="H2387" s="60" t="e">
        <f>VLOOKUP(A2387,'[1]SINAPI ES'!$A$7:$D$12674,4,0)</f>
        <v>#N/A</v>
      </c>
    </row>
    <row r="2388" spans="1:8" ht="15" customHeight="1">
      <c r="A2388" s="102" t="s">
        <v>1852</v>
      </c>
      <c r="B2388" s="102"/>
      <c r="C2388" s="46" t="s">
        <v>1839</v>
      </c>
      <c r="D2388" s="46" t="s">
        <v>1840</v>
      </c>
      <c r="E2388" s="46" t="s">
        <v>1841</v>
      </c>
      <c r="F2388" s="46" t="s">
        <v>1842</v>
      </c>
      <c r="G2388" s="46" t="s">
        <v>1843</v>
      </c>
      <c r="H2388" s="60" t="e">
        <f>VLOOKUP(A2388,'[1]SINAPI ES'!$A$7:$D$12674,4,0)</f>
        <v>#N/A</v>
      </c>
    </row>
    <row r="2389" spans="1:8" ht="15" customHeight="1">
      <c r="A2389" s="47">
        <v>88243</v>
      </c>
      <c r="B2389" s="48" t="s">
        <v>1989</v>
      </c>
      <c r="C2389" s="47" t="s">
        <v>12</v>
      </c>
      <c r="D2389" s="47" t="s">
        <v>1854</v>
      </c>
      <c r="E2389" s="49">
        <v>0.2</v>
      </c>
      <c r="F2389" s="50">
        <f t="shared" ref="F2389:F2390" si="618">H2389</f>
        <v>21.95</v>
      </c>
      <c r="G2389" s="50">
        <f t="shared" ref="G2389:G2390" si="619">ROUND(F2389*E2389,2)</f>
        <v>4.3899999999999997</v>
      </c>
      <c r="H2389" s="60">
        <f>VLOOKUP(A2389,'[1]SINAPI ES'!$A$7:$D$12674,4,0)</f>
        <v>21.95</v>
      </c>
    </row>
    <row r="2390" spans="1:8" ht="15" customHeight="1">
      <c r="A2390" s="47">
        <v>88264</v>
      </c>
      <c r="B2390" s="48" t="s">
        <v>2143</v>
      </c>
      <c r="C2390" s="47" t="s">
        <v>12</v>
      </c>
      <c r="D2390" s="47" t="s">
        <v>1854</v>
      </c>
      <c r="E2390" s="49">
        <v>0.2</v>
      </c>
      <c r="F2390" s="50">
        <f t="shared" si="618"/>
        <v>33.74</v>
      </c>
      <c r="G2390" s="50">
        <f t="shared" si="619"/>
        <v>6.75</v>
      </c>
      <c r="H2390" s="60">
        <f>VLOOKUP(A2390,'[1]SINAPI ES'!$A$7:$D$12674,4,0)</f>
        <v>33.74</v>
      </c>
    </row>
    <row r="2391" spans="1:8" ht="18" customHeight="1">
      <c r="A2391" s="51"/>
      <c r="B2391" s="51"/>
      <c r="C2391" s="51"/>
      <c r="D2391" s="51"/>
      <c r="E2391" s="103" t="s">
        <v>1858</v>
      </c>
      <c r="F2391" s="103"/>
      <c r="G2391" s="52">
        <f>SUM(G2389:G2390)</f>
        <v>11.14</v>
      </c>
      <c r="H2391" s="60" t="e">
        <f>VLOOKUP(A2391,'[1]SINAPI ES'!$A$7:$D$12674,4,0)</f>
        <v>#N/A</v>
      </c>
    </row>
    <row r="2392" spans="1:8" ht="15" customHeight="1">
      <c r="A2392" s="51"/>
      <c r="B2392" s="51"/>
      <c r="C2392" s="51"/>
      <c r="D2392" s="51"/>
      <c r="E2392" s="104" t="s">
        <v>1861</v>
      </c>
      <c r="F2392" s="104"/>
      <c r="G2392" s="53">
        <f>G2391+G2387</f>
        <v>31.849999999999998</v>
      </c>
      <c r="H2392" s="60" t="e">
        <f>VLOOKUP(A2392,'[1]SINAPI ES'!$A$7:$D$12674,4,0)</f>
        <v>#N/A</v>
      </c>
    </row>
    <row r="2393" spans="1:8" ht="9.9499999999999993" customHeight="1">
      <c r="A2393" s="51"/>
      <c r="B2393" s="51"/>
      <c r="C2393" s="105"/>
      <c r="D2393" s="105"/>
      <c r="E2393" s="51"/>
      <c r="F2393" s="51"/>
      <c r="G2393" s="51"/>
      <c r="H2393" s="60" t="e">
        <f>VLOOKUP(A2393,'[1]SINAPI ES'!$A$7:$D$12674,4,0)</f>
        <v>#N/A</v>
      </c>
    </row>
    <row r="2394" spans="1:8" ht="20.100000000000001" customHeight="1">
      <c r="A2394" s="116" t="s">
        <v>2219</v>
      </c>
      <c r="B2394" s="116"/>
      <c r="C2394" s="116"/>
      <c r="D2394" s="116"/>
      <c r="E2394" s="116"/>
      <c r="F2394" s="116"/>
      <c r="G2394" s="116"/>
      <c r="H2394" s="60" t="e">
        <f>VLOOKUP(A2394,'[1]SINAPI ES'!$A$7:$D$12674,4,0)</f>
        <v>#N/A</v>
      </c>
    </row>
    <row r="2395" spans="1:8" ht="15" customHeight="1">
      <c r="A2395" s="102" t="s">
        <v>1838</v>
      </c>
      <c r="B2395" s="102"/>
      <c r="C2395" s="46" t="s">
        <v>1839</v>
      </c>
      <c r="D2395" s="46" t="s">
        <v>1840</v>
      </c>
      <c r="E2395" s="46" t="s">
        <v>1841</v>
      </c>
      <c r="F2395" s="46" t="s">
        <v>1842</v>
      </c>
      <c r="G2395" s="46" t="s">
        <v>1843</v>
      </c>
      <c r="H2395" s="60" t="e">
        <f>VLOOKUP(A2395,'[1]SINAPI ES'!$A$7:$D$12674,4,0)</f>
        <v>#N/A</v>
      </c>
    </row>
    <row r="2396" spans="1:8" ht="21" customHeight="1">
      <c r="A2396" s="47">
        <v>379</v>
      </c>
      <c r="B2396" s="48" t="s">
        <v>2220</v>
      </c>
      <c r="C2396" s="47" t="s">
        <v>12</v>
      </c>
      <c r="D2396" s="47" t="s">
        <v>24</v>
      </c>
      <c r="E2396" s="49">
        <v>1</v>
      </c>
      <c r="F2396" s="50">
        <f t="shared" ref="F2396" si="620">H2396</f>
        <v>1.43</v>
      </c>
      <c r="G2396" s="50">
        <f>ROUND(F2396*E2396,2)</f>
        <v>1.43</v>
      </c>
      <c r="H2396" s="60">
        <f>VLOOKUP(A2396,'[1]SINAPI ES'!$A$7:$D$12674,4,0)</f>
        <v>1.43</v>
      </c>
    </row>
    <row r="2397" spans="1:8" ht="15" customHeight="1">
      <c r="A2397" s="51"/>
      <c r="B2397" s="51"/>
      <c r="C2397" s="51"/>
      <c r="D2397" s="51"/>
      <c r="E2397" s="103" t="s">
        <v>1851</v>
      </c>
      <c r="F2397" s="103"/>
      <c r="G2397" s="52">
        <f>SUM(G2396)</f>
        <v>1.43</v>
      </c>
      <c r="H2397" s="60" t="e">
        <f>VLOOKUP(A2397,'[1]SINAPI ES'!$A$7:$D$12674,4,0)</f>
        <v>#N/A</v>
      </c>
    </row>
    <row r="2398" spans="1:8" ht="15" customHeight="1">
      <c r="A2398" s="102" t="s">
        <v>1852</v>
      </c>
      <c r="B2398" s="102"/>
      <c r="C2398" s="46" t="s">
        <v>1839</v>
      </c>
      <c r="D2398" s="46" t="s">
        <v>1840</v>
      </c>
      <c r="E2398" s="46" t="s">
        <v>1841</v>
      </c>
      <c r="F2398" s="46" t="s">
        <v>1842</v>
      </c>
      <c r="G2398" s="46" t="s">
        <v>1843</v>
      </c>
      <c r="H2398" s="60" t="e">
        <f>VLOOKUP(A2398,'[1]SINAPI ES'!$A$7:$D$12674,4,0)</f>
        <v>#N/A</v>
      </c>
    </row>
    <row r="2399" spans="1:8" ht="15" customHeight="1">
      <c r="A2399" s="47">
        <v>88247</v>
      </c>
      <c r="B2399" s="48" t="s">
        <v>2174</v>
      </c>
      <c r="C2399" s="47" t="s">
        <v>12</v>
      </c>
      <c r="D2399" s="47" t="s">
        <v>1854</v>
      </c>
      <c r="E2399" s="49">
        <v>0.01</v>
      </c>
      <c r="F2399" s="50">
        <f t="shared" ref="F2399:F2400" si="621">H2399</f>
        <v>23.91</v>
      </c>
      <c r="G2399" s="50">
        <f>ROUND(F2399*E2399,2)</f>
        <v>0.24</v>
      </c>
      <c r="H2399" s="60">
        <f>VLOOKUP(A2399,'[1]SINAPI ES'!$A$7:$D$12674,4,0)</f>
        <v>23.91</v>
      </c>
    </row>
    <row r="2400" spans="1:8" ht="15" customHeight="1">
      <c r="A2400" s="47">
        <v>88264</v>
      </c>
      <c r="B2400" s="48" t="s">
        <v>2143</v>
      </c>
      <c r="C2400" s="47" t="s">
        <v>12</v>
      </c>
      <c r="D2400" s="47" t="s">
        <v>1854</v>
      </c>
      <c r="E2400" s="49">
        <v>0.01</v>
      </c>
      <c r="F2400" s="50">
        <f t="shared" si="621"/>
        <v>33.74</v>
      </c>
      <c r="G2400" s="50">
        <f>ROUND(F2400*E2400,2)</f>
        <v>0.34</v>
      </c>
      <c r="H2400" s="60">
        <f>VLOOKUP(A2400,'[1]SINAPI ES'!$A$7:$D$12674,4,0)</f>
        <v>33.74</v>
      </c>
    </row>
    <row r="2401" spans="1:8" ht="18" customHeight="1">
      <c r="A2401" s="51"/>
      <c r="B2401" s="51"/>
      <c r="C2401" s="51"/>
      <c r="D2401" s="51"/>
      <c r="E2401" s="103" t="s">
        <v>1858</v>
      </c>
      <c r="F2401" s="103"/>
      <c r="G2401" s="52">
        <f>SUM(G2399:G2400)</f>
        <v>0.58000000000000007</v>
      </c>
      <c r="H2401" s="60" t="e">
        <f>VLOOKUP(A2401,'[1]SINAPI ES'!$A$7:$D$12674,4,0)</f>
        <v>#N/A</v>
      </c>
    </row>
    <row r="2402" spans="1:8" ht="15" customHeight="1">
      <c r="A2402" s="51"/>
      <c r="B2402" s="51"/>
      <c r="C2402" s="51"/>
      <c r="D2402" s="51"/>
      <c r="E2402" s="104" t="s">
        <v>1861</v>
      </c>
      <c r="F2402" s="104"/>
      <c r="G2402" s="53">
        <f>G2401+G2397</f>
        <v>2.0099999999999998</v>
      </c>
      <c r="H2402" s="60" t="e">
        <f>VLOOKUP(A2402,'[1]SINAPI ES'!$A$7:$D$12674,4,0)</f>
        <v>#N/A</v>
      </c>
    </row>
    <row r="2403" spans="1:8" ht="9.9499999999999993" customHeight="1">
      <c r="A2403" s="51"/>
      <c r="B2403" s="51"/>
      <c r="C2403" s="105"/>
      <c r="D2403" s="105"/>
      <c r="E2403" s="51"/>
      <c r="F2403" s="51"/>
      <c r="G2403" s="51"/>
      <c r="H2403" s="60" t="e">
        <f>VLOOKUP(A2403,'[1]SINAPI ES'!$A$7:$D$12674,4,0)</f>
        <v>#N/A</v>
      </c>
    </row>
    <row r="2404" spans="1:8" ht="20.100000000000001" customHeight="1">
      <c r="A2404" s="116" t="s">
        <v>2221</v>
      </c>
      <c r="B2404" s="116"/>
      <c r="C2404" s="116"/>
      <c r="D2404" s="116"/>
      <c r="E2404" s="116"/>
      <c r="F2404" s="116"/>
      <c r="G2404" s="116"/>
      <c r="H2404" s="60" t="e">
        <f>VLOOKUP(A2404,'[1]SINAPI ES'!$A$7:$D$12674,4,0)</f>
        <v>#N/A</v>
      </c>
    </row>
    <row r="2405" spans="1:8" ht="15" customHeight="1">
      <c r="A2405" s="102" t="s">
        <v>1838</v>
      </c>
      <c r="B2405" s="102"/>
      <c r="C2405" s="46" t="s">
        <v>1839</v>
      </c>
      <c r="D2405" s="46" t="s">
        <v>1840</v>
      </c>
      <c r="E2405" s="46" t="s">
        <v>1841</v>
      </c>
      <c r="F2405" s="46" t="s">
        <v>1842</v>
      </c>
      <c r="G2405" s="46" t="s">
        <v>1843</v>
      </c>
      <c r="H2405" s="60" t="e">
        <f>VLOOKUP(A2405,'[1]SINAPI ES'!$A$7:$D$12674,4,0)</f>
        <v>#N/A</v>
      </c>
    </row>
    <row r="2406" spans="1:8" ht="15" customHeight="1">
      <c r="A2406" s="47">
        <v>4374</v>
      </c>
      <c r="B2406" s="48" t="s">
        <v>2222</v>
      </c>
      <c r="C2406" s="47" t="s">
        <v>12</v>
      </c>
      <c r="D2406" s="47" t="s">
        <v>24</v>
      </c>
      <c r="E2406" s="49">
        <v>1</v>
      </c>
      <c r="F2406" s="50">
        <f t="shared" ref="F2406" si="622">H2406</f>
        <v>0.37</v>
      </c>
      <c r="G2406" s="50">
        <f>ROUND(F2406*E2406,2)</f>
        <v>0.37</v>
      </c>
      <c r="H2406" s="60">
        <f>VLOOKUP(A2406,'[1]SINAPI ES'!$A$7:$D$12674,4,0)</f>
        <v>0.37</v>
      </c>
    </row>
    <row r="2407" spans="1:8" ht="15" customHeight="1">
      <c r="A2407" s="51"/>
      <c r="B2407" s="51"/>
      <c r="C2407" s="51"/>
      <c r="D2407" s="51"/>
      <c r="E2407" s="103" t="s">
        <v>1851</v>
      </c>
      <c r="F2407" s="103"/>
      <c r="G2407" s="52">
        <f>SUM(G2406)</f>
        <v>0.37</v>
      </c>
      <c r="H2407" s="60" t="e">
        <f>VLOOKUP(A2407,'[1]SINAPI ES'!$A$7:$D$12674,4,0)</f>
        <v>#N/A</v>
      </c>
    </row>
    <row r="2408" spans="1:8" ht="15" customHeight="1">
      <c r="A2408" s="102" t="s">
        <v>1852</v>
      </c>
      <c r="B2408" s="102"/>
      <c r="C2408" s="46" t="s">
        <v>1839</v>
      </c>
      <c r="D2408" s="46" t="s">
        <v>1840</v>
      </c>
      <c r="E2408" s="46" t="s">
        <v>1841</v>
      </c>
      <c r="F2408" s="46" t="s">
        <v>1842</v>
      </c>
      <c r="G2408" s="46" t="s">
        <v>1843</v>
      </c>
      <c r="H2408" s="60" t="e">
        <f>VLOOKUP(A2408,'[1]SINAPI ES'!$A$7:$D$12674,4,0)</f>
        <v>#N/A</v>
      </c>
    </row>
    <row r="2409" spans="1:8" ht="15" customHeight="1">
      <c r="A2409" s="47">
        <v>88247</v>
      </c>
      <c r="B2409" s="48" t="s">
        <v>2174</v>
      </c>
      <c r="C2409" s="47" t="s">
        <v>12</v>
      </c>
      <c r="D2409" s="47" t="s">
        <v>1854</v>
      </c>
      <c r="E2409" s="49">
        <v>0.01</v>
      </c>
      <c r="F2409" s="50">
        <f t="shared" ref="F2409:F2410" si="623">H2409</f>
        <v>23.91</v>
      </c>
      <c r="G2409" s="50">
        <f>ROUND(F2409*E2409,2)</f>
        <v>0.24</v>
      </c>
      <c r="H2409" s="60">
        <f>VLOOKUP(A2409,'[1]SINAPI ES'!$A$7:$D$12674,4,0)</f>
        <v>23.91</v>
      </c>
    </row>
    <row r="2410" spans="1:8" ht="15" customHeight="1">
      <c r="A2410" s="47">
        <v>88264</v>
      </c>
      <c r="B2410" s="48" t="s">
        <v>2143</v>
      </c>
      <c r="C2410" s="47" t="s">
        <v>12</v>
      </c>
      <c r="D2410" s="47" t="s">
        <v>1854</v>
      </c>
      <c r="E2410" s="49">
        <v>0.01</v>
      </c>
      <c r="F2410" s="50">
        <f t="shared" si="623"/>
        <v>33.74</v>
      </c>
      <c r="G2410" s="50">
        <f>ROUND(F2410*E2410,2)</f>
        <v>0.34</v>
      </c>
      <c r="H2410" s="60">
        <f>VLOOKUP(A2410,'[1]SINAPI ES'!$A$7:$D$12674,4,0)</f>
        <v>33.74</v>
      </c>
    </row>
    <row r="2411" spans="1:8" ht="18" customHeight="1">
      <c r="A2411" s="51"/>
      <c r="B2411" s="51"/>
      <c r="C2411" s="51"/>
      <c r="D2411" s="51"/>
      <c r="E2411" s="103" t="s">
        <v>1858</v>
      </c>
      <c r="F2411" s="103"/>
      <c r="G2411" s="52">
        <f>SUM(G2409:G2410)</f>
        <v>0.58000000000000007</v>
      </c>
      <c r="H2411" s="60" t="e">
        <f>VLOOKUP(A2411,'[1]SINAPI ES'!$A$7:$D$12674,4,0)</f>
        <v>#N/A</v>
      </c>
    </row>
    <row r="2412" spans="1:8" ht="15" customHeight="1">
      <c r="A2412" s="51"/>
      <c r="B2412" s="51"/>
      <c r="C2412" s="51"/>
      <c r="D2412" s="51"/>
      <c r="E2412" s="104" t="s">
        <v>1861</v>
      </c>
      <c r="F2412" s="104"/>
      <c r="G2412" s="53">
        <f>G2411+G2407</f>
        <v>0.95000000000000007</v>
      </c>
      <c r="H2412" s="60" t="e">
        <f>VLOOKUP(A2412,'[1]SINAPI ES'!$A$7:$D$12674,4,0)</f>
        <v>#N/A</v>
      </c>
    </row>
    <row r="2413" spans="1:8" ht="9.9499999999999993" customHeight="1">
      <c r="A2413" s="51"/>
      <c r="B2413" s="51"/>
      <c r="C2413" s="105"/>
      <c r="D2413" s="105"/>
      <c r="E2413" s="51"/>
      <c r="F2413" s="51"/>
      <c r="G2413" s="51"/>
      <c r="H2413" s="60" t="e">
        <f>VLOOKUP(A2413,'[1]SINAPI ES'!$A$7:$D$12674,4,0)</f>
        <v>#N/A</v>
      </c>
    </row>
    <row r="2414" spans="1:8" ht="20.100000000000001" customHeight="1">
      <c r="A2414" s="116" t="s">
        <v>2322</v>
      </c>
      <c r="B2414" s="116"/>
      <c r="C2414" s="116"/>
      <c r="D2414" s="116"/>
      <c r="E2414" s="116"/>
      <c r="F2414" s="116"/>
      <c r="G2414" s="116"/>
      <c r="H2414" s="60" t="e">
        <f>VLOOKUP(A2414,'[1]SINAPI ES'!$A$7:$D$12674,4,0)</f>
        <v>#N/A</v>
      </c>
    </row>
    <row r="2415" spans="1:8" ht="15" customHeight="1">
      <c r="A2415" s="102" t="s">
        <v>1838</v>
      </c>
      <c r="B2415" s="102"/>
      <c r="C2415" s="46" t="s">
        <v>1839</v>
      </c>
      <c r="D2415" s="46" t="s">
        <v>1840</v>
      </c>
      <c r="E2415" s="46" t="s">
        <v>1841</v>
      </c>
      <c r="F2415" s="46" t="s">
        <v>1842</v>
      </c>
      <c r="G2415" s="46" t="s">
        <v>1843</v>
      </c>
      <c r="H2415" s="60" t="e">
        <f>VLOOKUP(A2415,'[1]SINAPI ES'!$A$7:$D$12674,4,0)</f>
        <v>#N/A</v>
      </c>
    </row>
    <row r="2416" spans="1:8" ht="21" customHeight="1">
      <c r="A2416" s="47">
        <v>4329</v>
      </c>
      <c r="B2416" s="48" t="s">
        <v>2323</v>
      </c>
      <c r="C2416" s="47" t="s">
        <v>12</v>
      </c>
      <c r="D2416" s="47" t="s">
        <v>24</v>
      </c>
      <c r="E2416" s="49">
        <v>1</v>
      </c>
      <c r="F2416" s="50">
        <f t="shared" ref="F2416" si="624">H2416</f>
        <v>2.35</v>
      </c>
      <c r="G2416" s="50">
        <f>ROUND(F2416*E2416,2)</f>
        <v>2.35</v>
      </c>
      <c r="H2416" s="60">
        <f>VLOOKUP(A2416,'[1]SINAPI ES'!$A$7:$D$12674,4,0)</f>
        <v>2.35</v>
      </c>
    </row>
    <row r="2417" spans="1:8" ht="15" customHeight="1">
      <c r="A2417" s="51"/>
      <c r="B2417" s="51"/>
      <c r="C2417" s="51"/>
      <c r="D2417" s="51"/>
      <c r="E2417" s="103" t="s">
        <v>1851</v>
      </c>
      <c r="F2417" s="103"/>
      <c r="G2417" s="52">
        <f>SUM(G2416)</f>
        <v>2.35</v>
      </c>
      <c r="H2417" s="60" t="e">
        <f>VLOOKUP(A2417,'[1]SINAPI ES'!$A$7:$D$12674,4,0)</f>
        <v>#N/A</v>
      </c>
    </row>
    <row r="2418" spans="1:8" ht="15" customHeight="1">
      <c r="A2418" s="102" t="s">
        <v>1852</v>
      </c>
      <c r="B2418" s="102"/>
      <c r="C2418" s="46" t="s">
        <v>1839</v>
      </c>
      <c r="D2418" s="46" t="s">
        <v>1840</v>
      </c>
      <c r="E2418" s="46" t="s">
        <v>1841</v>
      </c>
      <c r="F2418" s="46" t="s">
        <v>1842</v>
      </c>
      <c r="G2418" s="46" t="s">
        <v>1843</v>
      </c>
      <c r="H2418" s="60" t="e">
        <f>VLOOKUP(A2418,'[1]SINAPI ES'!$A$7:$D$12674,4,0)</f>
        <v>#N/A</v>
      </c>
    </row>
    <row r="2419" spans="1:8" ht="15" customHeight="1">
      <c r="A2419" s="47">
        <v>88247</v>
      </c>
      <c r="B2419" s="48" t="s">
        <v>2174</v>
      </c>
      <c r="C2419" s="47" t="s">
        <v>12</v>
      </c>
      <c r="D2419" s="47" t="s">
        <v>1854</v>
      </c>
      <c r="E2419" s="49">
        <v>0.01</v>
      </c>
      <c r="F2419" s="50">
        <f t="shared" ref="F2419:F2420" si="625">H2419</f>
        <v>23.91</v>
      </c>
      <c r="G2419" s="50">
        <f>ROUND(F2419*E2419,2)</f>
        <v>0.24</v>
      </c>
      <c r="H2419" s="60">
        <f>VLOOKUP(A2419,'[1]SINAPI ES'!$A$7:$D$12674,4,0)</f>
        <v>23.91</v>
      </c>
    </row>
    <row r="2420" spans="1:8" ht="15" customHeight="1">
      <c r="A2420" s="47">
        <v>88264</v>
      </c>
      <c r="B2420" s="48" t="s">
        <v>2143</v>
      </c>
      <c r="C2420" s="47" t="s">
        <v>12</v>
      </c>
      <c r="D2420" s="47" t="s">
        <v>1854</v>
      </c>
      <c r="E2420" s="49">
        <v>0.01</v>
      </c>
      <c r="F2420" s="50">
        <f t="shared" si="625"/>
        <v>33.74</v>
      </c>
      <c r="G2420" s="50">
        <f>ROUND(F2420*E2420,2)</f>
        <v>0.34</v>
      </c>
      <c r="H2420" s="60">
        <f>VLOOKUP(A2420,'[1]SINAPI ES'!$A$7:$D$12674,4,0)</f>
        <v>33.74</v>
      </c>
    </row>
    <row r="2421" spans="1:8" ht="18" customHeight="1">
      <c r="A2421" s="51"/>
      <c r="B2421" s="51"/>
      <c r="C2421" s="51"/>
      <c r="D2421" s="51"/>
      <c r="E2421" s="103" t="s">
        <v>1858</v>
      </c>
      <c r="F2421" s="103"/>
      <c r="G2421" s="52">
        <f>SUM(G2419:G2420)</f>
        <v>0.58000000000000007</v>
      </c>
      <c r="H2421" s="60" t="e">
        <f>VLOOKUP(A2421,'[1]SINAPI ES'!$A$7:$D$12674,4,0)</f>
        <v>#N/A</v>
      </c>
    </row>
    <row r="2422" spans="1:8" ht="15" customHeight="1">
      <c r="A2422" s="51"/>
      <c r="B2422" s="51"/>
      <c r="C2422" s="51"/>
      <c r="D2422" s="51"/>
      <c r="E2422" s="104" t="s">
        <v>1861</v>
      </c>
      <c r="F2422" s="104"/>
      <c r="G2422" s="53">
        <f>G2421+G2417</f>
        <v>2.93</v>
      </c>
      <c r="H2422" s="60" t="e">
        <f>VLOOKUP(A2422,'[1]SINAPI ES'!$A$7:$D$12674,4,0)</f>
        <v>#N/A</v>
      </c>
    </row>
    <row r="2423" spans="1:8" ht="9.9499999999999993" customHeight="1">
      <c r="A2423" s="51"/>
      <c r="B2423" s="51"/>
      <c r="C2423" s="105"/>
      <c r="D2423" s="105"/>
      <c r="E2423" s="51"/>
      <c r="F2423" s="51"/>
      <c r="G2423" s="51"/>
      <c r="H2423" s="60" t="e">
        <f>VLOOKUP(A2423,'[1]SINAPI ES'!$A$7:$D$12674,4,0)</f>
        <v>#N/A</v>
      </c>
    </row>
    <row r="2424" spans="1:8" ht="20.100000000000001" customHeight="1">
      <c r="A2424" s="116" t="s">
        <v>2224</v>
      </c>
      <c r="B2424" s="116"/>
      <c r="C2424" s="116"/>
      <c r="D2424" s="116"/>
      <c r="E2424" s="116"/>
      <c r="F2424" s="116"/>
      <c r="G2424" s="116"/>
      <c r="H2424" s="60" t="e">
        <f>VLOOKUP(A2424,'[1]SINAPI ES'!$A$7:$D$12674,4,0)</f>
        <v>#N/A</v>
      </c>
    </row>
    <row r="2425" spans="1:8" ht="15" customHeight="1">
      <c r="A2425" s="102" t="s">
        <v>1838</v>
      </c>
      <c r="B2425" s="102"/>
      <c r="C2425" s="46" t="s">
        <v>1839</v>
      </c>
      <c r="D2425" s="46" t="s">
        <v>1840</v>
      </c>
      <c r="E2425" s="46" t="s">
        <v>1841</v>
      </c>
      <c r="F2425" s="46" t="s">
        <v>1842</v>
      </c>
      <c r="G2425" s="46" t="s">
        <v>1843</v>
      </c>
      <c r="H2425" s="60" t="e">
        <f>VLOOKUP(A2425,'[1]SINAPI ES'!$A$7:$D$12674,4,0)</f>
        <v>#N/A</v>
      </c>
    </row>
    <row r="2426" spans="1:8" ht="15" customHeight="1">
      <c r="A2426" s="47">
        <v>39997</v>
      </c>
      <c r="B2426" s="48" t="s">
        <v>1250</v>
      </c>
      <c r="C2426" s="47" t="s">
        <v>12</v>
      </c>
      <c r="D2426" s="47" t="s">
        <v>24</v>
      </c>
      <c r="E2426" s="49">
        <v>1</v>
      </c>
      <c r="F2426" s="50">
        <f t="shared" ref="F2426" si="626">H2426</f>
        <v>0.33</v>
      </c>
      <c r="G2426" s="50">
        <f>ROUND(F2426*E2426,2)</f>
        <v>0.33</v>
      </c>
      <c r="H2426" s="60">
        <f>VLOOKUP(A2426,'[1]SINAPI ES'!$A$7:$D$12674,4,0)</f>
        <v>0.33</v>
      </c>
    </row>
    <row r="2427" spans="1:8" ht="15" customHeight="1">
      <c r="A2427" s="51"/>
      <c r="B2427" s="51"/>
      <c r="C2427" s="51"/>
      <c r="D2427" s="51"/>
      <c r="E2427" s="103" t="s">
        <v>1851</v>
      </c>
      <c r="F2427" s="103"/>
      <c r="G2427" s="52">
        <f>SUM(G2426)</f>
        <v>0.33</v>
      </c>
      <c r="H2427" s="60" t="e">
        <f>VLOOKUP(A2427,'[1]SINAPI ES'!$A$7:$D$12674,4,0)</f>
        <v>#N/A</v>
      </c>
    </row>
    <row r="2428" spans="1:8" ht="15" customHeight="1">
      <c r="A2428" s="102" t="s">
        <v>1852</v>
      </c>
      <c r="B2428" s="102"/>
      <c r="C2428" s="46" t="s">
        <v>1839</v>
      </c>
      <c r="D2428" s="46" t="s">
        <v>1840</v>
      </c>
      <c r="E2428" s="46" t="s">
        <v>1841</v>
      </c>
      <c r="F2428" s="46" t="s">
        <v>1842</v>
      </c>
      <c r="G2428" s="46" t="s">
        <v>1843</v>
      </c>
      <c r="H2428" s="60" t="e">
        <f>VLOOKUP(A2428,'[1]SINAPI ES'!$A$7:$D$12674,4,0)</f>
        <v>#N/A</v>
      </c>
    </row>
    <row r="2429" spans="1:8" ht="15" customHeight="1">
      <c r="A2429" s="47">
        <v>88247</v>
      </c>
      <c r="B2429" s="48" t="s">
        <v>2174</v>
      </c>
      <c r="C2429" s="47" t="s">
        <v>12</v>
      </c>
      <c r="D2429" s="47" t="s">
        <v>1854</v>
      </c>
      <c r="E2429" s="49">
        <v>0.01</v>
      </c>
      <c r="F2429" s="50">
        <f t="shared" ref="F2429:F2430" si="627">H2429</f>
        <v>23.91</v>
      </c>
      <c r="G2429" s="50">
        <f>ROUND(F2429*E2429,2)</f>
        <v>0.24</v>
      </c>
      <c r="H2429" s="60">
        <f>VLOOKUP(A2429,'[1]SINAPI ES'!$A$7:$D$12674,4,0)</f>
        <v>23.91</v>
      </c>
    </row>
    <row r="2430" spans="1:8" ht="15" customHeight="1">
      <c r="A2430" s="47">
        <v>88264</v>
      </c>
      <c r="B2430" s="48" t="s">
        <v>2143</v>
      </c>
      <c r="C2430" s="47" t="s">
        <v>12</v>
      </c>
      <c r="D2430" s="47" t="s">
        <v>1854</v>
      </c>
      <c r="E2430" s="49">
        <v>0.01</v>
      </c>
      <c r="F2430" s="50">
        <f t="shared" si="627"/>
        <v>33.74</v>
      </c>
      <c r="G2430" s="50">
        <f>ROUND(F2430*E2430,2)</f>
        <v>0.34</v>
      </c>
      <c r="H2430" s="60">
        <f>VLOOKUP(A2430,'[1]SINAPI ES'!$A$7:$D$12674,4,0)</f>
        <v>33.74</v>
      </c>
    </row>
    <row r="2431" spans="1:8" ht="18" customHeight="1">
      <c r="A2431" s="51"/>
      <c r="B2431" s="51"/>
      <c r="C2431" s="51"/>
      <c r="D2431" s="51"/>
      <c r="E2431" s="103" t="s">
        <v>1858</v>
      </c>
      <c r="F2431" s="103"/>
      <c r="G2431" s="52">
        <f>SUM(G2429:G2430)</f>
        <v>0.58000000000000007</v>
      </c>
      <c r="H2431" s="60" t="e">
        <f>VLOOKUP(A2431,'[1]SINAPI ES'!$A$7:$D$12674,4,0)</f>
        <v>#N/A</v>
      </c>
    </row>
    <row r="2432" spans="1:8" ht="15" customHeight="1">
      <c r="A2432" s="51"/>
      <c r="B2432" s="51"/>
      <c r="C2432" s="51"/>
      <c r="D2432" s="51"/>
      <c r="E2432" s="104" t="s">
        <v>1861</v>
      </c>
      <c r="F2432" s="104"/>
      <c r="G2432" s="53">
        <f>G2431+G2427</f>
        <v>0.91000000000000014</v>
      </c>
      <c r="H2432" s="60" t="e">
        <f>VLOOKUP(A2432,'[1]SINAPI ES'!$A$7:$D$12674,4,0)</f>
        <v>#N/A</v>
      </c>
    </row>
    <row r="2433" spans="1:8" ht="9.9499999999999993" customHeight="1">
      <c r="A2433" s="51"/>
      <c r="B2433" s="51"/>
      <c r="C2433" s="105"/>
      <c r="D2433" s="105"/>
      <c r="E2433" s="51"/>
      <c r="F2433" s="51"/>
      <c r="G2433" s="51"/>
      <c r="H2433" s="60" t="e">
        <f>VLOOKUP(A2433,'[1]SINAPI ES'!$A$7:$D$12674,4,0)</f>
        <v>#N/A</v>
      </c>
    </row>
    <row r="2434" spans="1:8" ht="20.100000000000001" customHeight="1">
      <c r="A2434" s="116" t="s">
        <v>2324</v>
      </c>
      <c r="B2434" s="116"/>
      <c r="C2434" s="116"/>
      <c r="D2434" s="116"/>
      <c r="E2434" s="116"/>
      <c r="F2434" s="116"/>
      <c r="G2434" s="116"/>
      <c r="H2434" s="60" t="e">
        <f>VLOOKUP(A2434,'[1]SINAPI ES'!$A$7:$D$12674,4,0)</f>
        <v>#N/A</v>
      </c>
    </row>
    <row r="2435" spans="1:8" ht="15" customHeight="1">
      <c r="A2435" s="102" t="s">
        <v>1838</v>
      </c>
      <c r="B2435" s="102"/>
      <c r="C2435" s="46" t="s">
        <v>1839</v>
      </c>
      <c r="D2435" s="46" t="s">
        <v>1840</v>
      </c>
      <c r="E2435" s="46" t="s">
        <v>1841</v>
      </c>
      <c r="F2435" s="46" t="s">
        <v>1842</v>
      </c>
      <c r="G2435" s="46" t="s">
        <v>1843</v>
      </c>
      <c r="H2435" s="60" t="e">
        <f>VLOOKUP(A2435,'[1]SINAPI ES'!$A$7:$D$12674,4,0)</f>
        <v>#N/A</v>
      </c>
    </row>
    <row r="2436" spans="1:8" ht="21" customHeight="1">
      <c r="A2436" s="47">
        <v>41627</v>
      </c>
      <c r="B2436" s="48" t="s">
        <v>1617</v>
      </c>
      <c r="C2436" s="47" t="s">
        <v>12</v>
      </c>
      <c r="D2436" s="47" t="s">
        <v>24</v>
      </c>
      <c r="E2436" s="49">
        <v>1</v>
      </c>
      <c r="F2436" s="50">
        <f t="shared" ref="F2436" si="628">H2436</f>
        <v>182.59</v>
      </c>
      <c r="G2436" s="50">
        <f>ROUND(F2436*E2436,2)</f>
        <v>182.59</v>
      </c>
      <c r="H2436" s="60">
        <f>VLOOKUP(A2436,'[1]SINAPI ES'!$A$7:$D$12674,4,0)</f>
        <v>182.59</v>
      </c>
    </row>
    <row r="2437" spans="1:8" ht="15" customHeight="1">
      <c r="A2437" s="51"/>
      <c r="B2437" s="51"/>
      <c r="C2437" s="51"/>
      <c r="D2437" s="51"/>
      <c r="E2437" s="103" t="s">
        <v>1851</v>
      </c>
      <c r="F2437" s="103"/>
      <c r="G2437" s="52">
        <f>SUM(G2436)</f>
        <v>182.59</v>
      </c>
      <c r="H2437" s="60" t="e">
        <f>VLOOKUP(A2437,'[1]SINAPI ES'!$A$7:$D$12674,4,0)</f>
        <v>#N/A</v>
      </c>
    </row>
    <row r="2438" spans="1:8" ht="15" customHeight="1">
      <c r="A2438" s="102" t="s">
        <v>1852</v>
      </c>
      <c r="B2438" s="102"/>
      <c r="C2438" s="46" t="s">
        <v>1839</v>
      </c>
      <c r="D2438" s="46" t="s">
        <v>1840</v>
      </c>
      <c r="E2438" s="46" t="s">
        <v>1841</v>
      </c>
      <c r="F2438" s="46" t="s">
        <v>1842</v>
      </c>
      <c r="G2438" s="46" t="s">
        <v>1843</v>
      </c>
      <c r="H2438" s="60" t="e">
        <f>VLOOKUP(A2438,'[1]SINAPI ES'!$A$7:$D$12674,4,0)</f>
        <v>#N/A</v>
      </c>
    </row>
    <row r="2439" spans="1:8" ht="15" customHeight="1">
      <c r="A2439" s="47">
        <v>88309</v>
      </c>
      <c r="B2439" s="48" t="s">
        <v>1899</v>
      </c>
      <c r="C2439" s="47" t="s">
        <v>12</v>
      </c>
      <c r="D2439" s="47" t="s">
        <v>1854</v>
      </c>
      <c r="E2439" s="49">
        <v>4.7569999999999997</v>
      </c>
      <c r="F2439" s="50">
        <f t="shared" ref="F2439:F2440" si="629">H2439</f>
        <v>28.13</v>
      </c>
      <c r="G2439" s="50">
        <f>ROUND(F2439*E2439,2)</f>
        <v>133.81</v>
      </c>
      <c r="H2439" s="60">
        <f>VLOOKUP(A2439,'[1]SINAPI ES'!$A$7:$D$12674,4,0)</f>
        <v>28.13</v>
      </c>
    </row>
    <row r="2440" spans="1:8" ht="15" customHeight="1">
      <c r="A2440" s="47">
        <v>88316</v>
      </c>
      <c r="B2440" s="48" t="s">
        <v>1867</v>
      </c>
      <c r="C2440" s="47" t="s">
        <v>12</v>
      </c>
      <c r="D2440" s="47" t="s">
        <v>1854</v>
      </c>
      <c r="E2440" s="49">
        <v>4.7569999999999997</v>
      </c>
      <c r="F2440" s="50">
        <f t="shared" si="629"/>
        <v>21.72</v>
      </c>
      <c r="G2440" s="50">
        <f>ROUND(F2440*E2440,2)</f>
        <v>103.32</v>
      </c>
      <c r="H2440" s="60">
        <f>VLOOKUP(A2440,'[1]SINAPI ES'!$A$7:$D$12674,4,0)</f>
        <v>21.72</v>
      </c>
    </row>
    <row r="2441" spans="1:8" ht="18" customHeight="1">
      <c r="A2441" s="51"/>
      <c r="B2441" s="51"/>
      <c r="C2441" s="51"/>
      <c r="D2441" s="51"/>
      <c r="E2441" s="103" t="s">
        <v>1858</v>
      </c>
      <c r="F2441" s="103"/>
      <c r="G2441" s="52">
        <f>SUM(G2439:G2440)</f>
        <v>237.13</v>
      </c>
      <c r="H2441" s="60" t="e">
        <f>VLOOKUP(A2441,'[1]SINAPI ES'!$A$7:$D$12674,4,0)</f>
        <v>#N/A</v>
      </c>
    </row>
    <row r="2442" spans="1:8" ht="15" customHeight="1">
      <c r="A2442" s="51"/>
      <c r="B2442" s="51"/>
      <c r="C2442" s="51"/>
      <c r="D2442" s="51"/>
      <c r="E2442" s="104" t="s">
        <v>1861</v>
      </c>
      <c r="F2442" s="104"/>
      <c r="G2442" s="53">
        <f>G2441+G2437</f>
        <v>419.72</v>
      </c>
      <c r="H2442" s="60" t="e">
        <f>VLOOKUP(A2442,'[1]SINAPI ES'!$A$7:$D$12674,4,0)</f>
        <v>#N/A</v>
      </c>
    </row>
    <row r="2443" spans="1:8" ht="9.9499999999999993" customHeight="1">
      <c r="A2443" s="51"/>
      <c r="B2443" s="51"/>
      <c r="C2443" s="105"/>
      <c r="D2443" s="105"/>
      <c r="E2443" s="51"/>
      <c r="F2443" s="51"/>
      <c r="G2443" s="51"/>
      <c r="H2443" s="60" t="e">
        <f>VLOOKUP(A2443,'[1]SINAPI ES'!$A$7:$D$12674,4,0)</f>
        <v>#N/A</v>
      </c>
    </row>
    <row r="2444" spans="1:8" ht="20.100000000000001" customHeight="1">
      <c r="A2444" s="116" t="s">
        <v>2303</v>
      </c>
      <c r="B2444" s="116"/>
      <c r="C2444" s="116"/>
      <c r="D2444" s="116"/>
      <c r="E2444" s="116"/>
      <c r="F2444" s="116"/>
      <c r="G2444" s="116"/>
      <c r="H2444" s="60" t="e">
        <f>VLOOKUP(A2444,'[1]SINAPI ES'!$A$7:$D$12674,4,0)</f>
        <v>#N/A</v>
      </c>
    </row>
    <row r="2445" spans="1:8" ht="15" customHeight="1">
      <c r="A2445" s="102" t="s">
        <v>1838</v>
      </c>
      <c r="B2445" s="102"/>
      <c r="C2445" s="46" t="s">
        <v>1839</v>
      </c>
      <c r="D2445" s="46" t="s">
        <v>1840</v>
      </c>
      <c r="E2445" s="46" t="s">
        <v>1841</v>
      </c>
      <c r="F2445" s="46" t="s">
        <v>1842</v>
      </c>
      <c r="G2445" s="46" t="s">
        <v>1843</v>
      </c>
      <c r="H2445" s="60" t="e">
        <f>VLOOKUP(A2445,'[1]SINAPI ES'!$A$7:$D$12674,4,0)</f>
        <v>#N/A</v>
      </c>
    </row>
    <row r="2446" spans="1:8" ht="29.1" customHeight="1">
      <c r="A2446" s="47">
        <v>39763</v>
      </c>
      <c r="B2446" s="48" t="s">
        <v>2304</v>
      </c>
      <c r="C2446" s="47" t="s">
        <v>12</v>
      </c>
      <c r="D2446" s="47" t="s">
        <v>24</v>
      </c>
      <c r="E2446" s="49">
        <v>1</v>
      </c>
      <c r="F2446" s="50">
        <f t="shared" ref="F2446" si="630">H2446</f>
        <v>952.2</v>
      </c>
      <c r="G2446" s="50">
        <f>ROUND(F2446*E2446,2)</f>
        <v>952.2</v>
      </c>
      <c r="H2446" s="60">
        <f>VLOOKUP(A2446,'[1]SINAPI ES'!$A$7:$D$12674,4,0)</f>
        <v>952.2</v>
      </c>
    </row>
    <row r="2447" spans="1:8" ht="15" customHeight="1">
      <c r="A2447" s="51"/>
      <c r="B2447" s="51"/>
      <c r="C2447" s="51"/>
      <c r="D2447" s="51"/>
      <c r="E2447" s="103" t="s">
        <v>1851</v>
      </c>
      <c r="F2447" s="103"/>
      <c r="G2447" s="52">
        <f>SUM(G2446)</f>
        <v>952.2</v>
      </c>
      <c r="H2447" s="60" t="e">
        <f>VLOOKUP(A2447,'[1]SINAPI ES'!$A$7:$D$12674,4,0)</f>
        <v>#N/A</v>
      </c>
    </row>
    <row r="2448" spans="1:8" ht="15" customHeight="1">
      <c r="A2448" s="102" t="s">
        <v>1852</v>
      </c>
      <c r="B2448" s="102"/>
      <c r="C2448" s="46" t="s">
        <v>1839</v>
      </c>
      <c r="D2448" s="46" t="s">
        <v>1840</v>
      </c>
      <c r="E2448" s="46" t="s">
        <v>1841</v>
      </c>
      <c r="F2448" s="46" t="s">
        <v>1842</v>
      </c>
      <c r="G2448" s="46" t="s">
        <v>1843</v>
      </c>
      <c r="H2448" s="60" t="e">
        <f>VLOOKUP(A2448,'[1]SINAPI ES'!$A$7:$D$12674,4,0)</f>
        <v>#N/A</v>
      </c>
    </row>
    <row r="2449" spans="1:8" ht="15" customHeight="1">
      <c r="A2449" s="47">
        <v>88247</v>
      </c>
      <c r="B2449" s="48" t="s">
        <v>2174</v>
      </c>
      <c r="C2449" s="47" t="s">
        <v>12</v>
      </c>
      <c r="D2449" s="47" t="s">
        <v>1854</v>
      </c>
      <c r="E2449" s="49">
        <v>0.63839999999999997</v>
      </c>
      <c r="F2449" s="50">
        <f t="shared" ref="F2449:F2450" si="631">H2449</f>
        <v>23.91</v>
      </c>
      <c r="G2449" s="50">
        <f>ROUND(F2449*E2449,2)</f>
        <v>15.26</v>
      </c>
      <c r="H2449" s="60">
        <f>VLOOKUP(A2449,'[1]SINAPI ES'!$A$7:$D$12674,4,0)</f>
        <v>23.91</v>
      </c>
    </row>
    <row r="2450" spans="1:8" ht="15" customHeight="1">
      <c r="A2450" s="47">
        <v>88264</v>
      </c>
      <c r="B2450" s="48" t="s">
        <v>2143</v>
      </c>
      <c r="C2450" s="47" t="s">
        <v>12</v>
      </c>
      <c r="D2450" s="47" t="s">
        <v>1854</v>
      </c>
      <c r="E2450" s="49">
        <v>0.63839999999999997</v>
      </c>
      <c r="F2450" s="50">
        <f t="shared" si="631"/>
        <v>33.74</v>
      </c>
      <c r="G2450" s="50">
        <f>ROUND(F2450*E2450,2)</f>
        <v>21.54</v>
      </c>
      <c r="H2450" s="60">
        <f>VLOOKUP(A2450,'[1]SINAPI ES'!$A$7:$D$12674,4,0)</f>
        <v>33.74</v>
      </c>
    </row>
    <row r="2451" spans="1:8" ht="18" customHeight="1">
      <c r="A2451" s="51"/>
      <c r="B2451" s="51"/>
      <c r="C2451" s="51"/>
      <c r="D2451" s="51"/>
      <c r="E2451" s="103" t="s">
        <v>1858</v>
      </c>
      <c r="F2451" s="103"/>
      <c r="G2451" s="52">
        <f>SUM(G2449:G2450)</f>
        <v>36.799999999999997</v>
      </c>
      <c r="H2451" s="60" t="e">
        <f>VLOOKUP(A2451,'[1]SINAPI ES'!$A$7:$D$12674,4,0)</f>
        <v>#N/A</v>
      </c>
    </row>
    <row r="2452" spans="1:8" ht="15" customHeight="1">
      <c r="A2452" s="102" t="s">
        <v>10</v>
      </c>
      <c r="B2452" s="102"/>
      <c r="C2452" s="46" t="s">
        <v>1839</v>
      </c>
      <c r="D2452" s="46" t="s">
        <v>1840</v>
      </c>
      <c r="E2452" s="46" t="s">
        <v>1841</v>
      </c>
      <c r="F2452" s="46" t="s">
        <v>1842</v>
      </c>
      <c r="G2452" s="46" t="s">
        <v>1843</v>
      </c>
      <c r="H2452" s="60" t="e">
        <f>VLOOKUP(A2452,'[1]SINAPI ES'!$A$7:$D$12674,4,0)</f>
        <v>#N/A</v>
      </c>
    </row>
    <row r="2453" spans="1:8" ht="38.1" customHeight="1">
      <c r="A2453" s="47">
        <v>87367</v>
      </c>
      <c r="B2453" s="48" t="s">
        <v>2305</v>
      </c>
      <c r="C2453" s="47" t="s">
        <v>12</v>
      </c>
      <c r="D2453" s="47" t="s">
        <v>51</v>
      </c>
      <c r="E2453" s="49">
        <v>1.89E-2</v>
      </c>
      <c r="F2453" s="50">
        <f t="shared" ref="F2453" si="632">H2453</f>
        <v>646.11</v>
      </c>
      <c r="G2453" s="50">
        <f>ROUND(F2453*E2453,2)</f>
        <v>12.21</v>
      </c>
      <c r="H2453" s="60">
        <f>VLOOKUP(A2453,'[1]SINAPI ES'!$A$7:$D$12674,4,0)</f>
        <v>646.11</v>
      </c>
    </row>
    <row r="2454" spans="1:8" ht="15" customHeight="1">
      <c r="A2454" s="51"/>
      <c r="B2454" s="51"/>
      <c r="C2454" s="51"/>
      <c r="D2454" s="51"/>
      <c r="E2454" s="103" t="s">
        <v>1860</v>
      </c>
      <c r="F2454" s="103"/>
      <c r="G2454" s="52">
        <f>SUM(G2453)</f>
        <v>12.21</v>
      </c>
      <c r="H2454" s="60" t="e">
        <f>VLOOKUP(A2454,'[1]SINAPI ES'!$A$7:$D$12674,4,0)</f>
        <v>#N/A</v>
      </c>
    </row>
    <row r="2455" spans="1:8" ht="15" customHeight="1">
      <c r="A2455" s="51"/>
      <c r="B2455" s="51"/>
      <c r="C2455" s="51"/>
      <c r="D2455" s="51"/>
      <c r="E2455" s="104" t="s">
        <v>1861</v>
      </c>
      <c r="F2455" s="104"/>
      <c r="G2455" s="53">
        <f>G2447+G2454+G2451</f>
        <v>1001.21</v>
      </c>
      <c r="H2455" s="60" t="e">
        <f>VLOOKUP(A2455,'[1]SINAPI ES'!$A$7:$D$12674,4,0)</f>
        <v>#N/A</v>
      </c>
    </row>
    <row r="2456" spans="1:8" ht="9.9499999999999993" customHeight="1">
      <c r="A2456" s="51"/>
      <c r="B2456" s="51"/>
      <c r="C2456" s="105"/>
      <c r="D2456" s="105"/>
      <c r="E2456" s="51"/>
      <c r="F2456" s="51"/>
      <c r="G2456" s="51"/>
      <c r="H2456" s="60" t="e">
        <f>VLOOKUP(A2456,'[1]SINAPI ES'!$A$7:$D$12674,4,0)</f>
        <v>#N/A</v>
      </c>
    </row>
    <row r="2457" spans="1:8" ht="20.100000000000001" customHeight="1">
      <c r="A2457" s="116" t="s">
        <v>2325</v>
      </c>
      <c r="B2457" s="116"/>
      <c r="C2457" s="116"/>
      <c r="D2457" s="116"/>
      <c r="E2457" s="116"/>
      <c r="F2457" s="116"/>
      <c r="G2457" s="116"/>
      <c r="H2457" s="60" t="e">
        <f>VLOOKUP(A2457,'[1]SINAPI ES'!$A$7:$D$12674,4,0)</f>
        <v>#N/A</v>
      </c>
    </row>
    <row r="2458" spans="1:8" ht="15" customHeight="1">
      <c r="A2458" s="102" t="s">
        <v>1838</v>
      </c>
      <c r="B2458" s="102"/>
      <c r="C2458" s="46" t="s">
        <v>1839</v>
      </c>
      <c r="D2458" s="46" t="s">
        <v>1840</v>
      </c>
      <c r="E2458" s="46" t="s">
        <v>1841</v>
      </c>
      <c r="F2458" s="46" t="s">
        <v>1842</v>
      </c>
      <c r="G2458" s="46" t="s">
        <v>1843</v>
      </c>
      <c r="H2458" s="60" t="e">
        <f>VLOOKUP(A2458,'[1]SINAPI ES'!$A$7:$D$12674,4,0)</f>
        <v>#N/A</v>
      </c>
    </row>
    <row r="2459" spans="1:8" ht="29.1" customHeight="1">
      <c r="A2459" s="47">
        <v>38084</v>
      </c>
      <c r="B2459" s="48" t="s">
        <v>2326</v>
      </c>
      <c r="C2459" s="47" t="s">
        <v>12</v>
      </c>
      <c r="D2459" s="47" t="s">
        <v>24</v>
      </c>
      <c r="E2459" s="49">
        <v>1</v>
      </c>
      <c r="F2459" s="50">
        <f t="shared" ref="F2459" si="633">H2459</f>
        <v>19.3</v>
      </c>
      <c r="G2459" s="50">
        <f>ROUND(F2459*E2459,2)</f>
        <v>19.3</v>
      </c>
      <c r="H2459" s="60">
        <f>VLOOKUP(A2459,'[1]SINAPI ES'!$A$7:$D$12674,4,0)</f>
        <v>19.3</v>
      </c>
    </row>
    <row r="2460" spans="1:8" ht="15" customHeight="1">
      <c r="A2460" s="51"/>
      <c r="B2460" s="51"/>
      <c r="C2460" s="51"/>
      <c r="D2460" s="51"/>
      <c r="E2460" s="103" t="s">
        <v>1851</v>
      </c>
      <c r="F2460" s="103"/>
      <c r="G2460" s="52">
        <f>SUM(G2459)</f>
        <v>19.3</v>
      </c>
      <c r="H2460" s="60" t="e">
        <f>VLOOKUP(A2460,'[1]SINAPI ES'!$A$7:$D$12674,4,0)</f>
        <v>#N/A</v>
      </c>
    </row>
    <row r="2461" spans="1:8" ht="15" customHeight="1">
      <c r="A2461" s="102" t="s">
        <v>1852</v>
      </c>
      <c r="B2461" s="102"/>
      <c r="C2461" s="46" t="s">
        <v>1839</v>
      </c>
      <c r="D2461" s="46" t="s">
        <v>1840</v>
      </c>
      <c r="E2461" s="46" t="s">
        <v>1841</v>
      </c>
      <c r="F2461" s="46" t="s">
        <v>1842</v>
      </c>
      <c r="G2461" s="46" t="s">
        <v>1843</v>
      </c>
      <c r="H2461" s="60" t="e">
        <f>VLOOKUP(A2461,'[1]SINAPI ES'!$A$7:$D$12674,4,0)</f>
        <v>#N/A</v>
      </c>
    </row>
    <row r="2462" spans="1:8" ht="15" customHeight="1">
      <c r="A2462" s="47">
        <v>88247</v>
      </c>
      <c r="B2462" s="48" t="s">
        <v>2174</v>
      </c>
      <c r="C2462" s="47" t="s">
        <v>12</v>
      </c>
      <c r="D2462" s="47" t="s">
        <v>1854</v>
      </c>
      <c r="E2462" s="49">
        <v>0.20619999999999999</v>
      </c>
      <c r="F2462" s="50">
        <f t="shared" ref="F2462:F2463" si="634">H2462</f>
        <v>23.91</v>
      </c>
      <c r="G2462" s="50">
        <f>ROUND(F2462*E2462,2)</f>
        <v>4.93</v>
      </c>
      <c r="H2462" s="60">
        <f>VLOOKUP(A2462,'[1]SINAPI ES'!$A$7:$D$12674,4,0)</f>
        <v>23.91</v>
      </c>
    </row>
    <row r="2463" spans="1:8" ht="15" customHeight="1">
      <c r="A2463" s="47">
        <v>88264</v>
      </c>
      <c r="B2463" s="48" t="s">
        <v>2143</v>
      </c>
      <c r="C2463" s="47" t="s">
        <v>12</v>
      </c>
      <c r="D2463" s="47" t="s">
        <v>1854</v>
      </c>
      <c r="E2463" s="49">
        <v>0.20619999999999999</v>
      </c>
      <c r="F2463" s="50">
        <f t="shared" si="634"/>
        <v>33.74</v>
      </c>
      <c r="G2463" s="50">
        <f>ROUND(F2463*E2463,2)</f>
        <v>6.96</v>
      </c>
      <c r="H2463" s="60">
        <f>VLOOKUP(A2463,'[1]SINAPI ES'!$A$7:$D$12674,4,0)</f>
        <v>33.74</v>
      </c>
    </row>
    <row r="2464" spans="1:8" ht="18" customHeight="1">
      <c r="A2464" s="51"/>
      <c r="B2464" s="51"/>
      <c r="C2464" s="51"/>
      <c r="D2464" s="51"/>
      <c r="E2464" s="103" t="s">
        <v>1858</v>
      </c>
      <c r="F2464" s="103"/>
      <c r="G2464" s="52">
        <f>SUM(G2462:G2463)</f>
        <v>11.89</v>
      </c>
      <c r="H2464" s="60" t="e">
        <f>VLOOKUP(A2464,'[1]SINAPI ES'!$A$7:$D$12674,4,0)</f>
        <v>#N/A</v>
      </c>
    </row>
    <row r="2465" spans="1:8" ht="15" customHeight="1">
      <c r="A2465" s="51"/>
      <c r="B2465" s="51"/>
      <c r="C2465" s="51"/>
      <c r="D2465" s="51"/>
      <c r="E2465" s="104" t="s">
        <v>1861</v>
      </c>
      <c r="F2465" s="104"/>
      <c r="G2465" s="53">
        <f>G2464+G2460</f>
        <v>31.19</v>
      </c>
      <c r="H2465" s="60" t="e">
        <f>VLOOKUP(A2465,'[1]SINAPI ES'!$A$7:$D$12674,4,0)</f>
        <v>#N/A</v>
      </c>
    </row>
    <row r="2466" spans="1:8" ht="9.9499999999999993" customHeight="1">
      <c r="A2466" s="51"/>
      <c r="B2466" s="51"/>
      <c r="C2466" s="105"/>
      <c r="D2466" s="105"/>
      <c r="E2466" s="51"/>
      <c r="F2466" s="51"/>
      <c r="G2466" s="51"/>
      <c r="H2466" s="60" t="e">
        <f>VLOOKUP(A2466,'[1]SINAPI ES'!$A$7:$D$12674,4,0)</f>
        <v>#N/A</v>
      </c>
    </row>
    <row r="2467" spans="1:8" ht="20.100000000000001" customHeight="1">
      <c r="A2467" s="116" t="s">
        <v>2327</v>
      </c>
      <c r="B2467" s="116"/>
      <c r="C2467" s="116"/>
      <c r="D2467" s="116"/>
      <c r="E2467" s="116"/>
      <c r="F2467" s="116"/>
      <c r="G2467" s="116"/>
      <c r="H2467" s="60" t="e">
        <f>VLOOKUP(A2467,'[1]SINAPI ES'!$A$7:$D$12674,4,0)</f>
        <v>#N/A</v>
      </c>
    </row>
    <row r="2468" spans="1:8" ht="15" customHeight="1">
      <c r="A2468" s="102" t="s">
        <v>1838</v>
      </c>
      <c r="B2468" s="102"/>
      <c r="C2468" s="46" t="s">
        <v>1839</v>
      </c>
      <c r="D2468" s="46" t="s">
        <v>1840</v>
      </c>
      <c r="E2468" s="46" t="s">
        <v>1841</v>
      </c>
      <c r="F2468" s="46" t="s">
        <v>1842</v>
      </c>
      <c r="G2468" s="46" t="s">
        <v>1843</v>
      </c>
      <c r="H2468" s="60" t="e">
        <f>VLOOKUP(A2468,'[1]SINAPI ES'!$A$7:$D$12674,4,0)</f>
        <v>#N/A</v>
      </c>
    </row>
    <row r="2469" spans="1:8" ht="29.1" customHeight="1">
      <c r="A2469" s="47" t="s">
        <v>2328</v>
      </c>
      <c r="B2469" s="48" t="s">
        <v>2329</v>
      </c>
      <c r="C2469" s="47" t="s">
        <v>1965</v>
      </c>
      <c r="D2469" s="47" t="s">
        <v>31</v>
      </c>
      <c r="E2469" s="49">
        <v>1</v>
      </c>
      <c r="F2469" s="50">
        <v>50.66</v>
      </c>
      <c r="G2469" s="50">
        <f>ROUND(F2469*E2469,2)</f>
        <v>50.66</v>
      </c>
      <c r="H2469" s="60" t="e">
        <f>VLOOKUP(A2469,'[1]SINAPI ES'!$A$7:$D$12674,4,0)</f>
        <v>#N/A</v>
      </c>
    </row>
    <row r="2470" spans="1:8" ht="29.1" customHeight="1">
      <c r="A2470" s="47" t="s">
        <v>2330</v>
      </c>
      <c r="B2470" s="48" t="s">
        <v>2331</v>
      </c>
      <c r="C2470" s="47" t="s">
        <v>1965</v>
      </c>
      <c r="D2470" s="47" t="s">
        <v>31</v>
      </c>
      <c r="E2470" s="49">
        <v>1</v>
      </c>
      <c r="F2470" s="50">
        <v>35.65</v>
      </c>
      <c r="G2470" s="50">
        <f>ROUND(F2470*E2470,2)</f>
        <v>35.65</v>
      </c>
      <c r="H2470" s="60" t="e">
        <f>VLOOKUP(A2470,'[1]SINAPI ES'!$A$7:$D$12674,4,0)</f>
        <v>#N/A</v>
      </c>
    </row>
    <row r="2471" spans="1:8" ht="15" customHeight="1">
      <c r="A2471" s="51"/>
      <c r="B2471" s="51"/>
      <c r="C2471" s="51"/>
      <c r="D2471" s="51"/>
      <c r="E2471" s="103" t="s">
        <v>1851</v>
      </c>
      <c r="F2471" s="103"/>
      <c r="G2471" s="52">
        <f>SUM(G2469:G2470)</f>
        <v>86.31</v>
      </c>
      <c r="H2471" s="60" t="e">
        <f>VLOOKUP(A2471,'[1]SINAPI ES'!$A$7:$D$12674,4,0)</f>
        <v>#N/A</v>
      </c>
    </row>
    <row r="2472" spans="1:8" ht="15" customHeight="1">
      <c r="A2472" s="102" t="s">
        <v>1852</v>
      </c>
      <c r="B2472" s="102"/>
      <c r="C2472" s="46" t="s">
        <v>1839</v>
      </c>
      <c r="D2472" s="46" t="s">
        <v>1840</v>
      </c>
      <c r="E2472" s="46" t="s">
        <v>1841</v>
      </c>
      <c r="F2472" s="46" t="s">
        <v>1842</v>
      </c>
      <c r="G2472" s="46" t="s">
        <v>1843</v>
      </c>
      <c r="H2472" s="60" t="e">
        <f>VLOOKUP(A2472,'[1]SINAPI ES'!$A$7:$D$12674,4,0)</f>
        <v>#N/A</v>
      </c>
    </row>
    <row r="2473" spans="1:8" ht="15" customHeight="1">
      <c r="A2473" s="47">
        <v>88247</v>
      </c>
      <c r="B2473" s="48" t="s">
        <v>2174</v>
      </c>
      <c r="C2473" s="47" t="s">
        <v>12</v>
      </c>
      <c r="D2473" s="47" t="s">
        <v>1854</v>
      </c>
      <c r="E2473" s="49">
        <v>0.12</v>
      </c>
      <c r="F2473" s="50">
        <f t="shared" ref="F2473:F2474" si="635">H2473</f>
        <v>23.91</v>
      </c>
      <c r="G2473" s="50">
        <f>ROUND(F2473*E2473,2)</f>
        <v>2.87</v>
      </c>
      <c r="H2473" s="60">
        <f>VLOOKUP(A2473,'[1]SINAPI ES'!$A$7:$D$12674,4,0)</f>
        <v>23.91</v>
      </c>
    </row>
    <row r="2474" spans="1:8" ht="15" customHeight="1">
      <c r="A2474" s="47">
        <v>88264</v>
      </c>
      <c r="B2474" s="48" t="s">
        <v>2143</v>
      </c>
      <c r="C2474" s="47" t="s">
        <v>12</v>
      </c>
      <c r="D2474" s="47" t="s">
        <v>1854</v>
      </c>
      <c r="E2474" s="49">
        <v>0.12</v>
      </c>
      <c r="F2474" s="50">
        <f t="shared" si="635"/>
        <v>33.74</v>
      </c>
      <c r="G2474" s="50">
        <f>ROUND(F2474*E2474,2)</f>
        <v>4.05</v>
      </c>
      <c r="H2474" s="60">
        <f>VLOOKUP(A2474,'[1]SINAPI ES'!$A$7:$D$12674,4,0)</f>
        <v>33.74</v>
      </c>
    </row>
    <row r="2475" spans="1:8" ht="18" customHeight="1">
      <c r="A2475" s="51"/>
      <c r="B2475" s="51"/>
      <c r="C2475" s="51"/>
      <c r="D2475" s="51"/>
      <c r="E2475" s="103" t="s">
        <v>1858</v>
      </c>
      <c r="F2475" s="103"/>
      <c r="G2475" s="52">
        <f>SUM(G2473:G2474)</f>
        <v>6.92</v>
      </c>
      <c r="H2475" s="60" t="e">
        <f>VLOOKUP(A2475,'[1]SINAPI ES'!$A$7:$D$12674,4,0)</f>
        <v>#N/A</v>
      </c>
    </row>
    <row r="2476" spans="1:8" ht="15" customHeight="1">
      <c r="A2476" s="102" t="s">
        <v>10</v>
      </c>
      <c r="B2476" s="102"/>
      <c r="C2476" s="46" t="s">
        <v>1839</v>
      </c>
      <c r="D2476" s="46" t="s">
        <v>1840</v>
      </c>
      <c r="E2476" s="46" t="s">
        <v>1841</v>
      </c>
      <c r="F2476" s="46" t="s">
        <v>1842</v>
      </c>
      <c r="G2476" s="46" t="s">
        <v>1843</v>
      </c>
      <c r="H2476" s="60" t="e">
        <f>VLOOKUP(A2476,'[1]SINAPI ES'!$A$7:$D$12674,4,0)</f>
        <v>#N/A</v>
      </c>
    </row>
    <row r="2477" spans="1:8" ht="38.1" customHeight="1">
      <c r="A2477" s="47">
        <v>96562</v>
      </c>
      <c r="B2477" s="48" t="s">
        <v>2259</v>
      </c>
      <c r="C2477" s="47" t="s">
        <v>12</v>
      </c>
      <c r="D2477" s="47" t="s">
        <v>31</v>
      </c>
      <c r="E2477" s="49">
        <v>1</v>
      </c>
      <c r="F2477" s="50">
        <f t="shared" ref="F2477" si="636">H2477</f>
        <v>52.75</v>
      </c>
      <c r="G2477" s="50">
        <f>ROUND(F2477*E2477,2)</f>
        <v>52.75</v>
      </c>
      <c r="H2477" s="60">
        <f>VLOOKUP(A2477,'[1]SINAPI ES'!$A$7:$D$12674,4,0)</f>
        <v>52.75</v>
      </c>
    </row>
    <row r="2478" spans="1:8" ht="15" customHeight="1">
      <c r="A2478" s="51"/>
      <c r="B2478" s="51"/>
      <c r="C2478" s="51"/>
      <c r="D2478" s="51"/>
      <c r="E2478" s="103" t="s">
        <v>1860</v>
      </c>
      <c r="F2478" s="103"/>
      <c r="G2478" s="52">
        <f>SUM(G2477)</f>
        <v>52.75</v>
      </c>
      <c r="H2478" s="60" t="e">
        <f>VLOOKUP(A2478,'[1]SINAPI ES'!$A$7:$D$12674,4,0)</f>
        <v>#N/A</v>
      </c>
    </row>
    <row r="2479" spans="1:8" ht="15" customHeight="1">
      <c r="A2479" s="51"/>
      <c r="B2479" s="51"/>
      <c r="C2479" s="51"/>
      <c r="D2479" s="51"/>
      <c r="E2479" s="104" t="s">
        <v>1861</v>
      </c>
      <c r="F2479" s="104"/>
      <c r="G2479" s="53">
        <f>G2471+G2478+G2475</f>
        <v>145.97999999999999</v>
      </c>
      <c r="H2479" s="60" t="e">
        <f>VLOOKUP(A2479,'[1]SINAPI ES'!$A$7:$D$12674,4,0)</f>
        <v>#N/A</v>
      </c>
    </row>
    <row r="2480" spans="1:8" ht="9.9499999999999993" customHeight="1">
      <c r="A2480" s="51"/>
      <c r="B2480" s="51"/>
      <c r="C2480" s="105"/>
      <c r="D2480" s="105"/>
      <c r="E2480" s="51"/>
      <c r="F2480" s="51"/>
      <c r="G2480" s="51"/>
      <c r="H2480" s="60" t="e">
        <f>VLOOKUP(A2480,'[1]SINAPI ES'!$A$7:$D$12674,4,0)</f>
        <v>#N/A</v>
      </c>
    </row>
    <row r="2481" spans="1:8" ht="20.100000000000001" customHeight="1">
      <c r="A2481" s="116" t="s">
        <v>2332</v>
      </c>
      <c r="B2481" s="116"/>
      <c r="C2481" s="116"/>
      <c r="D2481" s="116"/>
      <c r="E2481" s="116"/>
      <c r="F2481" s="116"/>
      <c r="G2481" s="116"/>
      <c r="H2481" s="60" t="e">
        <f>VLOOKUP(A2481,'[1]SINAPI ES'!$A$7:$D$12674,4,0)</f>
        <v>#N/A</v>
      </c>
    </row>
    <row r="2482" spans="1:8" ht="15" customHeight="1">
      <c r="A2482" s="102" t="s">
        <v>1838</v>
      </c>
      <c r="B2482" s="102"/>
      <c r="C2482" s="46" t="s">
        <v>1839</v>
      </c>
      <c r="D2482" s="46" t="s">
        <v>1840</v>
      </c>
      <c r="E2482" s="46" t="s">
        <v>1841</v>
      </c>
      <c r="F2482" s="46" t="s">
        <v>1842</v>
      </c>
      <c r="G2482" s="46" t="s">
        <v>1843</v>
      </c>
      <c r="H2482" s="60" t="e">
        <f>VLOOKUP(A2482,'[1]SINAPI ES'!$A$7:$D$12674,4,0)</f>
        <v>#N/A</v>
      </c>
    </row>
    <row r="2483" spans="1:8" ht="15" customHeight="1">
      <c r="A2483" s="47">
        <v>1652</v>
      </c>
      <c r="B2483" s="48" t="s">
        <v>1644</v>
      </c>
      <c r="C2483" s="47" t="s">
        <v>12</v>
      </c>
      <c r="D2483" s="47" t="s">
        <v>24</v>
      </c>
      <c r="E2483" s="49">
        <v>1</v>
      </c>
      <c r="F2483" s="50">
        <f t="shared" ref="F2483" si="637">H2483</f>
        <v>307.01</v>
      </c>
      <c r="G2483" s="50">
        <f>ROUND(F2483*E2483,2)</f>
        <v>307.01</v>
      </c>
      <c r="H2483" s="60">
        <f>VLOOKUP(A2483,'[1]SINAPI ES'!$A$7:$D$12674,4,0)</f>
        <v>307.01</v>
      </c>
    </row>
    <row r="2484" spans="1:8" ht="15" customHeight="1">
      <c r="A2484" s="51"/>
      <c r="B2484" s="51"/>
      <c r="C2484" s="51"/>
      <c r="D2484" s="51"/>
      <c r="E2484" s="103" t="s">
        <v>1851</v>
      </c>
      <c r="F2484" s="103"/>
      <c r="G2484" s="52">
        <f>SUM(G2483)</f>
        <v>307.01</v>
      </c>
      <c r="H2484" s="60" t="e">
        <f>VLOOKUP(A2484,'[1]SINAPI ES'!$A$7:$D$12674,4,0)</f>
        <v>#N/A</v>
      </c>
    </row>
    <row r="2485" spans="1:8" ht="15" customHeight="1">
      <c r="A2485" s="102" t="s">
        <v>1852</v>
      </c>
      <c r="B2485" s="102"/>
      <c r="C2485" s="46" t="s">
        <v>1839</v>
      </c>
      <c r="D2485" s="46" t="s">
        <v>1840</v>
      </c>
      <c r="E2485" s="46" t="s">
        <v>1841</v>
      </c>
      <c r="F2485" s="46" t="s">
        <v>1842</v>
      </c>
      <c r="G2485" s="46" t="s">
        <v>1843</v>
      </c>
      <c r="H2485" s="60" t="e">
        <f>VLOOKUP(A2485,'[1]SINAPI ES'!$A$7:$D$12674,4,0)</f>
        <v>#N/A</v>
      </c>
    </row>
    <row r="2486" spans="1:8" ht="15" customHeight="1">
      <c r="A2486" s="47">
        <v>88247</v>
      </c>
      <c r="B2486" s="48" t="s">
        <v>2174</v>
      </c>
      <c r="C2486" s="47" t="s">
        <v>12</v>
      </c>
      <c r="D2486" s="47" t="s">
        <v>1854</v>
      </c>
      <c r="E2486" s="49">
        <v>0.4</v>
      </c>
      <c r="F2486" s="50">
        <f t="shared" ref="F2486:F2487" si="638">H2486</f>
        <v>23.91</v>
      </c>
      <c r="G2486" s="50">
        <f t="shared" ref="G2486" si="639">ROUND(F2486*E2486,2)</f>
        <v>9.56</v>
      </c>
      <c r="H2486" s="60">
        <f>VLOOKUP(A2486,'[1]SINAPI ES'!$A$7:$D$12674,4,0)</f>
        <v>23.91</v>
      </c>
    </row>
    <row r="2487" spans="1:8" ht="15" customHeight="1">
      <c r="A2487" s="47">
        <v>88264</v>
      </c>
      <c r="B2487" s="48" t="s">
        <v>2143</v>
      </c>
      <c r="C2487" s="47" t="s">
        <v>12</v>
      </c>
      <c r="D2487" s="47" t="s">
        <v>1854</v>
      </c>
      <c r="E2487" s="49">
        <v>0.4</v>
      </c>
      <c r="F2487" s="50">
        <f t="shared" si="638"/>
        <v>33.74</v>
      </c>
      <c r="G2487" s="50">
        <f>ROUND(F2487*E2487,2)</f>
        <v>13.5</v>
      </c>
      <c r="H2487" s="60">
        <f>VLOOKUP(A2487,'[1]SINAPI ES'!$A$7:$D$12674,4,0)</f>
        <v>33.74</v>
      </c>
    </row>
    <row r="2488" spans="1:8" ht="18" customHeight="1">
      <c r="A2488" s="51"/>
      <c r="B2488" s="51"/>
      <c r="C2488" s="51"/>
      <c r="D2488" s="51"/>
      <c r="E2488" s="103" t="s">
        <v>1858</v>
      </c>
      <c r="F2488" s="103"/>
      <c r="G2488" s="52">
        <f>SUM(G2486:G2487)</f>
        <v>23.060000000000002</v>
      </c>
      <c r="H2488" s="60" t="e">
        <f>VLOOKUP(A2488,'[1]SINAPI ES'!$A$7:$D$12674,4,0)</f>
        <v>#N/A</v>
      </c>
    </row>
    <row r="2489" spans="1:8" ht="15" customHeight="1">
      <c r="A2489" s="51"/>
      <c r="B2489" s="51"/>
      <c r="C2489" s="51"/>
      <c r="D2489" s="51"/>
      <c r="E2489" s="104" t="s">
        <v>1861</v>
      </c>
      <c r="F2489" s="104"/>
      <c r="G2489" s="53">
        <f>G2488+G2484</f>
        <v>330.07</v>
      </c>
      <c r="H2489" s="60" t="e">
        <f>VLOOKUP(A2489,'[1]SINAPI ES'!$A$7:$D$12674,4,0)</f>
        <v>#N/A</v>
      </c>
    </row>
    <row r="2490" spans="1:8" ht="9.9499999999999993" customHeight="1">
      <c r="A2490" s="51"/>
      <c r="B2490" s="51"/>
      <c r="C2490" s="105"/>
      <c r="D2490" s="105"/>
      <c r="E2490" s="51"/>
      <c r="F2490" s="51"/>
      <c r="G2490" s="51"/>
      <c r="H2490" s="60" t="e">
        <f>VLOOKUP(A2490,'[1]SINAPI ES'!$A$7:$D$12674,4,0)</f>
        <v>#N/A</v>
      </c>
    </row>
    <row r="2491" spans="1:8" ht="20.100000000000001" customHeight="1">
      <c r="A2491" s="116" t="s">
        <v>2272</v>
      </c>
      <c r="B2491" s="116"/>
      <c r="C2491" s="116"/>
      <c r="D2491" s="116"/>
      <c r="E2491" s="116"/>
      <c r="F2491" s="116"/>
      <c r="G2491" s="116"/>
      <c r="H2491" s="60" t="e">
        <f>VLOOKUP(A2491,'[1]SINAPI ES'!$A$7:$D$12674,4,0)</f>
        <v>#N/A</v>
      </c>
    </row>
    <row r="2492" spans="1:8" ht="15" customHeight="1">
      <c r="A2492" s="102" t="s">
        <v>1838</v>
      </c>
      <c r="B2492" s="102"/>
      <c r="C2492" s="46" t="s">
        <v>1839</v>
      </c>
      <c r="D2492" s="46" t="s">
        <v>1840</v>
      </c>
      <c r="E2492" s="46" t="s">
        <v>1841</v>
      </c>
      <c r="F2492" s="46" t="s">
        <v>1842</v>
      </c>
      <c r="G2492" s="46" t="s">
        <v>1843</v>
      </c>
      <c r="H2492" s="60" t="e">
        <f>VLOOKUP(A2492,'[1]SINAPI ES'!$A$7:$D$12674,4,0)</f>
        <v>#N/A</v>
      </c>
    </row>
    <row r="2493" spans="1:8" ht="15" customHeight="1">
      <c r="A2493" s="47">
        <v>1650</v>
      </c>
      <c r="B2493" s="48" t="s">
        <v>1468</v>
      </c>
      <c r="C2493" s="47" t="s">
        <v>12</v>
      </c>
      <c r="D2493" s="47" t="s">
        <v>24</v>
      </c>
      <c r="E2493" s="49">
        <v>1</v>
      </c>
      <c r="F2493" s="50">
        <f t="shared" ref="F2493" si="640">H2493</f>
        <v>118.23</v>
      </c>
      <c r="G2493" s="50">
        <f>ROUND(F2493*E2493,2)</f>
        <v>118.23</v>
      </c>
      <c r="H2493" s="60">
        <f>VLOOKUP(A2493,'[1]SINAPI ES'!$A$7:$D$12674,4,0)</f>
        <v>118.23</v>
      </c>
    </row>
    <row r="2494" spans="1:8" ht="15" customHeight="1">
      <c r="A2494" s="51"/>
      <c r="B2494" s="51"/>
      <c r="C2494" s="51"/>
      <c r="D2494" s="51"/>
      <c r="E2494" s="103" t="s">
        <v>1851</v>
      </c>
      <c r="F2494" s="103"/>
      <c r="G2494" s="52">
        <f>SUM(G2493)</f>
        <v>118.23</v>
      </c>
      <c r="H2494" s="60" t="e">
        <f>VLOOKUP(A2494,'[1]SINAPI ES'!$A$7:$D$12674,4,0)</f>
        <v>#N/A</v>
      </c>
    </row>
    <row r="2495" spans="1:8" ht="15" customHeight="1">
      <c r="A2495" s="102" t="s">
        <v>1852</v>
      </c>
      <c r="B2495" s="102"/>
      <c r="C2495" s="46" t="s">
        <v>1839</v>
      </c>
      <c r="D2495" s="46" t="s">
        <v>1840</v>
      </c>
      <c r="E2495" s="46" t="s">
        <v>1841</v>
      </c>
      <c r="F2495" s="46" t="s">
        <v>1842</v>
      </c>
      <c r="G2495" s="46" t="s">
        <v>1843</v>
      </c>
      <c r="H2495" s="60" t="e">
        <f>VLOOKUP(A2495,'[1]SINAPI ES'!$A$7:$D$12674,4,0)</f>
        <v>#N/A</v>
      </c>
    </row>
    <row r="2496" spans="1:8" ht="15" customHeight="1">
      <c r="A2496" s="47">
        <v>88247</v>
      </c>
      <c r="B2496" s="48" t="s">
        <v>2174</v>
      </c>
      <c r="C2496" s="47" t="s">
        <v>12</v>
      </c>
      <c r="D2496" s="47" t="s">
        <v>1854</v>
      </c>
      <c r="E2496" s="49">
        <v>0.3</v>
      </c>
      <c r="F2496" s="50">
        <f t="shared" ref="F2496:F2497" si="641">H2496</f>
        <v>23.91</v>
      </c>
      <c r="G2496" s="50">
        <f t="shared" ref="G2496" si="642">ROUND(F2496*E2496,2)</f>
        <v>7.17</v>
      </c>
      <c r="H2496" s="60">
        <f>VLOOKUP(A2496,'[1]SINAPI ES'!$A$7:$D$12674,4,0)</f>
        <v>23.91</v>
      </c>
    </row>
    <row r="2497" spans="1:8" ht="15" customHeight="1">
      <c r="A2497" s="47">
        <v>88264</v>
      </c>
      <c r="B2497" s="48" t="s">
        <v>2143</v>
      </c>
      <c r="C2497" s="47" t="s">
        <v>12</v>
      </c>
      <c r="D2497" s="47" t="s">
        <v>1854</v>
      </c>
      <c r="E2497" s="49">
        <v>0.3</v>
      </c>
      <c r="F2497" s="50">
        <f t="shared" si="641"/>
        <v>33.74</v>
      </c>
      <c r="G2497" s="50">
        <f>ROUND(F2497*E2497,2)</f>
        <v>10.119999999999999</v>
      </c>
      <c r="H2497" s="60">
        <f>VLOOKUP(A2497,'[1]SINAPI ES'!$A$7:$D$12674,4,0)</f>
        <v>33.74</v>
      </c>
    </row>
    <row r="2498" spans="1:8" ht="18" customHeight="1">
      <c r="A2498" s="51"/>
      <c r="B2498" s="51"/>
      <c r="C2498" s="51"/>
      <c r="D2498" s="51"/>
      <c r="E2498" s="103" t="s">
        <v>1858</v>
      </c>
      <c r="F2498" s="103"/>
      <c r="G2498" s="52">
        <f>SUM(G2496:G2497)</f>
        <v>17.29</v>
      </c>
      <c r="H2498" s="60" t="e">
        <f>VLOOKUP(A2498,'[1]SINAPI ES'!$A$7:$D$12674,4,0)</f>
        <v>#N/A</v>
      </c>
    </row>
    <row r="2499" spans="1:8" ht="15" customHeight="1">
      <c r="A2499" s="51"/>
      <c r="B2499" s="51"/>
      <c r="C2499" s="51"/>
      <c r="D2499" s="51"/>
      <c r="E2499" s="104" t="s">
        <v>1861</v>
      </c>
      <c r="F2499" s="104"/>
      <c r="G2499" s="53">
        <f>G2498+G2494</f>
        <v>135.52000000000001</v>
      </c>
      <c r="H2499" s="60" t="e">
        <f>VLOOKUP(A2499,'[1]SINAPI ES'!$A$7:$D$12674,4,0)</f>
        <v>#N/A</v>
      </c>
    </row>
    <row r="2500" spans="1:8" ht="9.9499999999999993" customHeight="1">
      <c r="A2500" s="51"/>
      <c r="B2500" s="51"/>
      <c r="C2500" s="105"/>
      <c r="D2500" s="105"/>
      <c r="E2500" s="51"/>
      <c r="F2500" s="51"/>
      <c r="G2500" s="51"/>
      <c r="H2500" s="60" t="e">
        <f>VLOOKUP(A2500,'[1]SINAPI ES'!$A$7:$D$12674,4,0)</f>
        <v>#N/A</v>
      </c>
    </row>
    <row r="2501" spans="1:8" ht="20.100000000000001" customHeight="1">
      <c r="A2501" s="116" t="s">
        <v>2216</v>
      </c>
      <c r="B2501" s="116"/>
      <c r="C2501" s="116"/>
      <c r="D2501" s="116"/>
      <c r="E2501" s="116"/>
      <c r="F2501" s="116"/>
      <c r="G2501" s="116"/>
      <c r="H2501" s="60" t="e">
        <f>VLOOKUP(A2501,'[1]SINAPI ES'!$A$7:$D$12674,4,0)</f>
        <v>#N/A</v>
      </c>
    </row>
    <row r="2502" spans="1:8" ht="15" customHeight="1">
      <c r="A2502" s="102" t="s">
        <v>1838</v>
      </c>
      <c r="B2502" s="102"/>
      <c r="C2502" s="46" t="s">
        <v>1839</v>
      </c>
      <c r="D2502" s="46" t="s">
        <v>1840</v>
      </c>
      <c r="E2502" s="46" t="s">
        <v>1841</v>
      </c>
      <c r="F2502" s="46" t="s">
        <v>1842</v>
      </c>
      <c r="G2502" s="46" t="s">
        <v>1843</v>
      </c>
      <c r="H2502" s="60" t="e">
        <f>VLOOKUP(A2502,'[1]SINAPI ES'!$A$7:$D$12674,4,0)</f>
        <v>#N/A</v>
      </c>
    </row>
    <row r="2503" spans="1:8" ht="38.1" customHeight="1">
      <c r="A2503" s="47">
        <v>1049</v>
      </c>
      <c r="B2503" s="48" t="s">
        <v>2217</v>
      </c>
      <c r="C2503" s="47" t="s">
        <v>12</v>
      </c>
      <c r="D2503" s="47" t="s">
        <v>24</v>
      </c>
      <c r="E2503" s="49">
        <v>1</v>
      </c>
      <c r="F2503" s="50">
        <f t="shared" ref="F2503" si="643">H2503</f>
        <v>9.61</v>
      </c>
      <c r="G2503" s="50">
        <f>ROUND(F2503*E2503,2)</f>
        <v>9.61</v>
      </c>
      <c r="H2503" s="60">
        <f>VLOOKUP(A2503,'[1]SINAPI ES'!$A$7:$D$12674,4,0)</f>
        <v>9.61</v>
      </c>
    </row>
    <row r="2504" spans="1:8" ht="15" customHeight="1">
      <c r="A2504" s="51"/>
      <c r="B2504" s="51"/>
      <c r="C2504" s="51"/>
      <c r="D2504" s="51"/>
      <c r="E2504" s="103" t="s">
        <v>1851</v>
      </c>
      <c r="F2504" s="103"/>
      <c r="G2504" s="52">
        <f>SUM(G2503)</f>
        <v>9.61</v>
      </c>
      <c r="H2504" s="60" t="e">
        <f>VLOOKUP(A2504,'[1]SINAPI ES'!$A$7:$D$12674,4,0)</f>
        <v>#N/A</v>
      </c>
    </row>
    <row r="2505" spans="1:8" ht="15" customHeight="1">
      <c r="A2505" s="102" t="s">
        <v>1852</v>
      </c>
      <c r="B2505" s="102"/>
      <c r="C2505" s="46" t="s">
        <v>1839</v>
      </c>
      <c r="D2505" s="46" t="s">
        <v>1840</v>
      </c>
      <c r="E2505" s="46" t="s">
        <v>1841</v>
      </c>
      <c r="F2505" s="46" t="s">
        <v>1842</v>
      </c>
      <c r="G2505" s="46" t="s">
        <v>1843</v>
      </c>
      <c r="H2505" s="60" t="e">
        <f>VLOOKUP(A2505,'[1]SINAPI ES'!$A$7:$D$12674,4,0)</f>
        <v>#N/A</v>
      </c>
    </row>
    <row r="2506" spans="1:8" ht="15" customHeight="1">
      <c r="A2506" s="47">
        <v>88247</v>
      </c>
      <c r="B2506" s="48" t="s">
        <v>2174</v>
      </c>
      <c r="C2506" s="47" t="s">
        <v>12</v>
      </c>
      <c r="D2506" s="47" t="s">
        <v>1854</v>
      </c>
      <c r="E2506" s="49">
        <v>0.1</v>
      </c>
      <c r="F2506" s="50">
        <f t="shared" ref="F2506:F2507" si="644">H2506</f>
        <v>23.91</v>
      </c>
      <c r="G2506" s="50">
        <f t="shared" ref="G2506" si="645">ROUND(F2506*E2506,2)</f>
        <v>2.39</v>
      </c>
      <c r="H2506" s="60">
        <f>VLOOKUP(A2506,'[1]SINAPI ES'!$A$7:$D$12674,4,0)</f>
        <v>23.91</v>
      </c>
    </row>
    <row r="2507" spans="1:8" ht="15" customHeight="1">
      <c r="A2507" s="47">
        <v>88264</v>
      </c>
      <c r="B2507" s="48" t="s">
        <v>2143</v>
      </c>
      <c r="C2507" s="47" t="s">
        <v>12</v>
      </c>
      <c r="D2507" s="47" t="s">
        <v>1854</v>
      </c>
      <c r="E2507" s="49">
        <v>0.1</v>
      </c>
      <c r="F2507" s="50">
        <f t="shared" si="644"/>
        <v>33.74</v>
      </c>
      <c r="G2507" s="50">
        <f>ROUND(F2507*E2507,2)</f>
        <v>3.37</v>
      </c>
      <c r="H2507" s="60">
        <f>VLOOKUP(A2507,'[1]SINAPI ES'!$A$7:$D$12674,4,0)</f>
        <v>33.74</v>
      </c>
    </row>
    <row r="2508" spans="1:8" ht="18" customHeight="1">
      <c r="A2508" s="51"/>
      <c r="B2508" s="51"/>
      <c r="C2508" s="51"/>
      <c r="D2508" s="51"/>
      <c r="E2508" s="103" t="s">
        <v>1858</v>
      </c>
      <c r="F2508" s="103"/>
      <c r="G2508" s="52">
        <f>SUM(G2506:G2507)</f>
        <v>5.76</v>
      </c>
      <c r="H2508" s="60" t="e">
        <f>VLOOKUP(A2508,'[1]SINAPI ES'!$A$7:$D$12674,4,0)</f>
        <v>#N/A</v>
      </c>
    </row>
    <row r="2509" spans="1:8" ht="15" customHeight="1">
      <c r="A2509" s="51"/>
      <c r="B2509" s="51"/>
      <c r="C2509" s="51"/>
      <c r="D2509" s="51"/>
      <c r="E2509" s="104" t="s">
        <v>1861</v>
      </c>
      <c r="F2509" s="104"/>
      <c r="G2509" s="53">
        <f>G2508+G2504</f>
        <v>15.37</v>
      </c>
      <c r="H2509" s="60" t="e">
        <f>VLOOKUP(A2509,'[1]SINAPI ES'!$A$7:$D$12674,4,0)</f>
        <v>#N/A</v>
      </c>
    </row>
    <row r="2510" spans="1:8" ht="9.9499999999999993" customHeight="1">
      <c r="A2510" s="51"/>
      <c r="B2510" s="51"/>
      <c r="C2510" s="105"/>
      <c r="D2510" s="105"/>
      <c r="E2510" s="51"/>
      <c r="F2510" s="51"/>
      <c r="G2510" s="51"/>
      <c r="H2510" s="60" t="e">
        <f>VLOOKUP(A2510,'[1]SINAPI ES'!$A$7:$D$12674,4,0)</f>
        <v>#N/A</v>
      </c>
    </row>
    <row r="2511" spans="1:8" ht="20.100000000000001" customHeight="1">
      <c r="A2511" s="116" t="s">
        <v>2333</v>
      </c>
      <c r="B2511" s="116"/>
      <c r="C2511" s="116"/>
      <c r="D2511" s="116"/>
      <c r="E2511" s="116"/>
      <c r="F2511" s="116"/>
      <c r="G2511" s="116"/>
      <c r="H2511" s="60" t="e">
        <f>VLOOKUP(A2511,'[1]SINAPI ES'!$A$7:$D$12674,4,0)</f>
        <v>#N/A</v>
      </c>
    </row>
    <row r="2512" spans="1:8" ht="15" customHeight="1">
      <c r="A2512" s="102" t="s">
        <v>1838</v>
      </c>
      <c r="B2512" s="102"/>
      <c r="C2512" s="46" t="s">
        <v>1839</v>
      </c>
      <c r="D2512" s="46" t="s">
        <v>1840</v>
      </c>
      <c r="E2512" s="46" t="s">
        <v>1841</v>
      </c>
      <c r="F2512" s="46" t="s">
        <v>1842</v>
      </c>
      <c r="G2512" s="46" t="s">
        <v>1843</v>
      </c>
      <c r="H2512" s="60" t="e">
        <f>VLOOKUP(A2512,'[1]SINAPI ES'!$A$7:$D$12674,4,0)</f>
        <v>#N/A</v>
      </c>
    </row>
    <row r="2513" spans="1:8" ht="29.1" customHeight="1">
      <c r="A2513" s="47">
        <v>1578</v>
      </c>
      <c r="B2513" s="48" t="s">
        <v>2334</v>
      </c>
      <c r="C2513" s="47" t="s">
        <v>12</v>
      </c>
      <c r="D2513" s="47" t="s">
        <v>24</v>
      </c>
      <c r="E2513" s="49">
        <v>1</v>
      </c>
      <c r="F2513" s="50">
        <f t="shared" ref="F2513" si="646">H2513</f>
        <v>5.83</v>
      </c>
      <c r="G2513" s="50">
        <f>ROUND(F2513*E2513,2)</f>
        <v>5.83</v>
      </c>
      <c r="H2513" s="60">
        <f>VLOOKUP(A2513,'[1]SINAPI ES'!$A$7:$D$12674,4,0)</f>
        <v>5.83</v>
      </c>
    </row>
    <row r="2514" spans="1:8" ht="15" customHeight="1">
      <c r="A2514" s="51"/>
      <c r="B2514" s="51"/>
      <c r="C2514" s="51"/>
      <c r="D2514" s="51"/>
      <c r="E2514" s="103" t="s">
        <v>1851</v>
      </c>
      <c r="F2514" s="103"/>
      <c r="G2514" s="52">
        <f>SUM(G2513)</f>
        <v>5.83</v>
      </c>
      <c r="H2514" s="60" t="e">
        <f>VLOOKUP(A2514,'[1]SINAPI ES'!$A$7:$D$12674,4,0)</f>
        <v>#N/A</v>
      </c>
    </row>
    <row r="2515" spans="1:8" ht="15" customHeight="1">
      <c r="A2515" s="102" t="s">
        <v>1852</v>
      </c>
      <c r="B2515" s="102"/>
      <c r="C2515" s="46" t="s">
        <v>1839</v>
      </c>
      <c r="D2515" s="46" t="s">
        <v>1840</v>
      </c>
      <c r="E2515" s="46" t="s">
        <v>1841</v>
      </c>
      <c r="F2515" s="46" t="s">
        <v>1842</v>
      </c>
      <c r="G2515" s="46" t="s">
        <v>1843</v>
      </c>
      <c r="H2515" s="60" t="e">
        <f>VLOOKUP(A2515,'[1]SINAPI ES'!$A$7:$D$12674,4,0)</f>
        <v>#N/A</v>
      </c>
    </row>
    <row r="2516" spans="1:8" ht="15" customHeight="1">
      <c r="A2516" s="47">
        <v>88243</v>
      </c>
      <c r="B2516" s="48" t="s">
        <v>1989</v>
      </c>
      <c r="C2516" s="47" t="s">
        <v>12</v>
      </c>
      <c r="D2516" s="47" t="s">
        <v>1854</v>
      </c>
      <c r="E2516" s="49">
        <v>0.2</v>
      </c>
      <c r="F2516" s="50">
        <f t="shared" ref="F2516:F2517" si="647">H2516</f>
        <v>21.95</v>
      </c>
      <c r="G2516" s="50">
        <f t="shared" ref="G2516" si="648">ROUND(F2516*E2516,2)</f>
        <v>4.3899999999999997</v>
      </c>
      <c r="H2516" s="60">
        <f>VLOOKUP(A2516,'[1]SINAPI ES'!$A$7:$D$12674,4,0)</f>
        <v>21.95</v>
      </c>
    </row>
    <row r="2517" spans="1:8" ht="15" customHeight="1">
      <c r="A2517" s="47">
        <v>88264</v>
      </c>
      <c r="B2517" s="48" t="s">
        <v>2143</v>
      </c>
      <c r="C2517" s="47" t="s">
        <v>12</v>
      </c>
      <c r="D2517" s="47" t="s">
        <v>1854</v>
      </c>
      <c r="E2517" s="49">
        <v>0.2</v>
      </c>
      <c r="F2517" s="50">
        <f t="shared" si="647"/>
        <v>33.74</v>
      </c>
      <c r="G2517" s="50">
        <f>ROUND(F2517*E2517,2)</f>
        <v>6.75</v>
      </c>
      <c r="H2517" s="60">
        <f>VLOOKUP(A2517,'[1]SINAPI ES'!$A$7:$D$12674,4,0)</f>
        <v>33.74</v>
      </c>
    </row>
    <row r="2518" spans="1:8" ht="18" customHeight="1">
      <c r="A2518" s="51"/>
      <c r="B2518" s="51"/>
      <c r="C2518" s="51"/>
      <c r="D2518" s="51"/>
      <c r="E2518" s="103" t="s">
        <v>1858</v>
      </c>
      <c r="F2518" s="103"/>
      <c r="G2518" s="52">
        <f>SUM(G2516:G2517)</f>
        <v>11.14</v>
      </c>
      <c r="H2518" s="60" t="e">
        <f>VLOOKUP(A2518,'[1]SINAPI ES'!$A$7:$D$12674,4,0)</f>
        <v>#N/A</v>
      </c>
    </row>
    <row r="2519" spans="1:8" ht="15" customHeight="1">
      <c r="A2519" s="51"/>
      <c r="B2519" s="51"/>
      <c r="C2519" s="51"/>
      <c r="D2519" s="51"/>
      <c r="E2519" s="104" t="s">
        <v>1861</v>
      </c>
      <c r="F2519" s="104"/>
      <c r="G2519" s="53">
        <f>G2518+G2514</f>
        <v>16.97</v>
      </c>
      <c r="H2519" s="60" t="e">
        <f>VLOOKUP(A2519,'[1]SINAPI ES'!$A$7:$D$12674,4,0)</f>
        <v>#N/A</v>
      </c>
    </row>
    <row r="2520" spans="1:8" ht="9.9499999999999993" customHeight="1">
      <c r="A2520" s="51"/>
      <c r="B2520" s="51"/>
      <c r="C2520" s="105"/>
      <c r="D2520" s="105"/>
      <c r="E2520" s="51"/>
      <c r="F2520" s="51"/>
      <c r="G2520" s="51"/>
      <c r="H2520" s="60" t="e">
        <f>VLOOKUP(A2520,'[1]SINAPI ES'!$A$7:$D$12674,4,0)</f>
        <v>#N/A</v>
      </c>
    </row>
    <row r="2521" spans="1:8" ht="20.100000000000001" customHeight="1">
      <c r="A2521" s="116" t="s">
        <v>2273</v>
      </c>
      <c r="B2521" s="116"/>
      <c r="C2521" s="116"/>
      <c r="D2521" s="116"/>
      <c r="E2521" s="116"/>
      <c r="F2521" s="116"/>
      <c r="G2521" s="116"/>
      <c r="H2521" s="60" t="e">
        <f>VLOOKUP(A2521,'[1]SINAPI ES'!$A$7:$D$12674,4,0)</f>
        <v>#N/A</v>
      </c>
    </row>
    <row r="2522" spans="1:8" ht="15" customHeight="1">
      <c r="A2522" s="102" t="s">
        <v>1838</v>
      </c>
      <c r="B2522" s="102"/>
      <c r="C2522" s="46" t="s">
        <v>1839</v>
      </c>
      <c r="D2522" s="46" t="s">
        <v>1840</v>
      </c>
      <c r="E2522" s="46" t="s">
        <v>1841</v>
      </c>
      <c r="F2522" s="46" t="s">
        <v>1842</v>
      </c>
      <c r="G2522" s="46" t="s">
        <v>1843</v>
      </c>
      <c r="H2522" s="60" t="e">
        <f>VLOOKUP(A2522,'[1]SINAPI ES'!$A$7:$D$12674,4,0)</f>
        <v>#N/A</v>
      </c>
    </row>
    <row r="2523" spans="1:8" ht="21" customHeight="1">
      <c r="A2523" s="47">
        <v>13348</v>
      </c>
      <c r="B2523" s="48" t="s">
        <v>2266</v>
      </c>
      <c r="C2523" s="47" t="s">
        <v>12</v>
      </c>
      <c r="D2523" s="47" t="s">
        <v>24</v>
      </c>
      <c r="E2523" s="49">
        <v>50.4</v>
      </c>
      <c r="F2523" s="50">
        <f t="shared" ref="F2523:F2524" si="649">H2523</f>
        <v>1.63</v>
      </c>
      <c r="G2523" s="50">
        <f>ROUND(F2523*E2523,2)</f>
        <v>82.15</v>
      </c>
      <c r="H2523" s="60">
        <f>VLOOKUP(A2523,'[1]SINAPI ES'!$A$7:$D$12674,4,0)</f>
        <v>1.63</v>
      </c>
    </row>
    <row r="2524" spans="1:8" ht="15" customHeight="1">
      <c r="A2524" s="47">
        <v>39997</v>
      </c>
      <c r="B2524" s="48" t="s">
        <v>1250</v>
      </c>
      <c r="C2524" s="47" t="s">
        <v>12</v>
      </c>
      <c r="D2524" s="47" t="s">
        <v>24</v>
      </c>
      <c r="E2524" s="49">
        <v>25.2</v>
      </c>
      <c r="F2524" s="50">
        <f t="shared" si="649"/>
        <v>0.33</v>
      </c>
      <c r="G2524" s="50">
        <f>ROUND(F2524*E2524,2)</f>
        <v>8.32</v>
      </c>
      <c r="H2524" s="60">
        <f>VLOOKUP(A2524,'[1]SINAPI ES'!$A$7:$D$12674,4,0)</f>
        <v>0.33</v>
      </c>
    </row>
    <row r="2525" spans="1:8" ht="29.1" customHeight="1">
      <c r="A2525" s="47" t="s">
        <v>2274</v>
      </c>
      <c r="B2525" s="48" t="s">
        <v>2275</v>
      </c>
      <c r="C2525" s="47" t="s">
        <v>1965</v>
      </c>
      <c r="D2525" s="47" t="s">
        <v>24</v>
      </c>
      <c r="E2525" s="49">
        <v>1</v>
      </c>
      <c r="F2525" s="50">
        <v>13.59</v>
      </c>
      <c r="G2525" s="50">
        <f>ROUND(F2525*E2525,2)</f>
        <v>13.59</v>
      </c>
      <c r="H2525" s="60" t="e">
        <f>VLOOKUP(A2525,'[1]SINAPI ES'!$A$7:$D$12674,4,0)</f>
        <v>#N/A</v>
      </c>
    </row>
    <row r="2526" spans="1:8" ht="15" customHeight="1">
      <c r="A2526" s="51"/>
      <c r="B2526" s="51"/>
      <c r="C2526" s="51"/>
      <c r="D2526" s="51"/>
      <c r="E2526" s="103" t="s">
        <v>1851</v>
      </c>
      <c r="F2526" s="103"/>
      <c r="G2526" s="52">
        <f>SUM(G2523:G2525)</f>
        <v>104.06</v>
      </c>
      <c r="H2526" s="60" t="e">
        <f>VLOOKUP(A2526,'[1]SINAPI ES'!$A$7:$D$12674,4,0)</f>
        <v>#N/A</v>
      </c>
    </row>
    <row r="2527" spans="1:8" ht="15" customHeight="1">
      <c r="A2527" s="102" t="s">
        <v>1852</v>
      </c>
      <c r="B2527" s="102"/>
      <c r="C2527" s="46" t="s">
        <v>1839</v>
      </c>
      <c r="D2527" s="46" t="s">
        <v>1840</v>
      </c>
      <c r="E2527" s="46" t="s">
        <v>1841</v>
      </c>
      <c r="F2527" s="46" t="s">
        <v>1842</v>
      </c>
      <c r="G2527" s="46" t="s">
        <v>1843</v>
      </c>
      <c r="H2527" s="60" t="e">
        <f>VLOOKUP(A2527,'[1]SINAPI ES'!$A$7:$D$12674,4,0)</f>
        <v>#N/A</v>
      </c>
    </row>
    <row r="2528" spans="1:8" ht="15" customHeight="1">
      <c r="A2528" s="47">
        <v>88247</v>
      </c>
      <c r="B2528" s="48" t="s">
        <v>2174</v>
      </c>
      <c r="C2528" s="47" t="s">
        <v>12</v>
      </c>
      <c r="D2528" s="47" t="s">
        <v>1854</v>
      </c>
      <c r="E2528" s="49">
        <v>0.51129999999999998</v>
      </c>
      <c r="F2528" s="50">
        <f t="shared" ref="F2528:F2529" si="650">H2528</f>
        <v>23.91</v>
      </c>
      <c r="G2528" s="50">
        <f t="shared" ref="G2528" si="651">ROUND(F2528*E2528,2)</f>
        <v>12.23</v>
      </c>
      <c r="H2528" s="60">
        <f>VLOOKUP(A2528,'[1]SINAPI ES'!$A$7:$D$12674,4,0)</f>
        <v>23.91</v>
      </c>
    </row>
    <row r="2529" spans="1:8" ht="15" customHeight="1">
      <c r="A2529" s="47">
        <v>88264</v>
      </c>
      <c r="B2529" s="48" t="s">
        <v>2143</v>
      </c>
      <c r="C2529" s="47" t="s">
        <v>12</v>
      </c>
      <c r="D2529" s="47" t="s">
        <v>1854</v>
      </c>
      <c r="E2529" s="49">
        <v>0.51129999999999998</v>
      </c>
      <c r="F2529" s="50">
        <f t="shared" si="650"/>
        <v>33.74</v>
      </c>
      <c r="G2529" s="50">
        <f>ROUND(F2529*E2529,2)</f>
        <v>17.25</v>
      </c>
      <c r="H2529" s="60">
        <f>VLOOKUP(A2529,'[1]SINAPI ES'!$A$7:$D$12674,4,0)</f>
        <v>33.74</v>
      </c>
    </row>
    <row r="2530" spans="1:8" ht="18" customHeight="1">
      <c r="A2530" s="51"/>
      <c r="B2530" s="51"/>
      <c r="C2530" s="51"/>
      <c r="D2530" s="51"/>
      <c r="E2530" s="103" t="s">
        <v>1858</v>
      </c>
      <c r="F2530" s="103"/>
      <c r="G2530" s="52">
        <f>SUM(G2528:G2529)</f>
        <v>29.48</v>
      </c>
      <c r="H2530" s="60" t="e">
        <f>VLOOKUP(A2530,'[1]SINAPI ES'!$A$7:$D$12674,4,0)</f>
        <v>#N/A</v>
      </c>
    </row>
    <row r="2531" spans="1:8" ht="15" customHeight="1">
      <c r="A2531" s="51"/>
      <c r="B2531" s="51"/>
      <c r="C2531" s="51"/>
      <c r="D2531" s="51"/>
      <c r="E2531" s="104" t="s">
        <v>1861</v>
      </c>
      <c r="F2531" s="104"/>
      <c r="G2531" s="53">
        <f>G2530+G2526</f>
        <v>133.54</v>
      </c>
      <c r="H2531" s="60" t="e">
        <f>VLOOKUP(A2531,'[1]SINAPI ES'!$A$7:$D$12674,4,0)</f>
        <v>#N/A</v>
      </c>
    </row>
    <row r="2532" spans="1:8" ht="9.9499999999999993" customHeight="1">
      <c r="A2532" s="51"/>
      <c r="B2532" s="51"/>
      <c r="C2532" s="105"/>
      <c r="D2532" s="105"/>
      <c r="E2532" s="51"/>
      <c r="F2532" s="51"/>
      <c r="G2532" s="51"/>
      <c r="H2532" s="60" t="e">
        <f>VLOOKUP(A2532,'[1]SINAPI ES'!$A$7:$D$12674,4,0)</f>
        <v>#N/A</v>
      </c>
    </row>
    <row r="2533" spans="1:8" s="63" customFormat="1" ht="20.100000000000001" customHeight="1">
      <c r="A2533" s="117" t="s">
        <v>2335</v>
      </c>
      <c r="B2533" s="117"/>
      <c r="C2533" s="117"/>
      <c r="D2533" s="117"/>
      <c r="E2533" s="117"/>
      <c r="F2533" s="117"/>
      <c r="G2533" s="117"/>
      <c r="H2533" s="60" t="e">
        <f>VLOOKUP(A2533,'[1]SINAPI ES'!$A$7:$D$12674,4,0)</f>
        <v>#N/A</v>
      </c>
    </row>
    <row r="2534" spans="1:8" ht="15" customHeight="1">
      <c r="A2534" s="102" t="s">
        <v>1869</v>
      </c>
      <c r="B2534" s="102"/>
      <c r="C2534" s="46" t="s">
        <v>1839</v>
      </c>
      <c r="D2534" s="46" t="s">
        <v>1840</v>
      </c>
      <c r="E2534" s="46" t="s">
        <v>1841</v>
      </c>
      <c r="F2534" s="46" t="s">
        <v>1842</v>
      </c>
      <c r="G2534" s="46" t="s">
        <v>1843</v>
      </c>
      <c r="H2534" s="60" t="e">
        <f>VLOOKUP(A2534,'[1]SINAPI ES'!$A$7:$D$12674,4,0)</f>
        <v>#N/A</v>
      </c>
    </row>
    <row r="2535" spans="1:8" ht="38.1" customHeight="1">
      <c r="A2535" s="47" t="s">
        <v>2336</v>
      </c>
      <c r="B2535" s="48" t="s">
        <v>2337</v>
      </c>
      <c r="C2535" s="47" t="s">
        <v>1965</v>
      </c>
      <c r="D2535" s="47" t="s">
        <v>24</v>
      </c>
      <c r="E2535" s="49">
        <v>1</v>
      </c>
      <c r="F2535" s="50">
        <v>357.62</v>
      </c>
      <c r="G2535" s="50">
        <f>ROUND(F2535*E2535,2)</f>
        <v>357.62</v>
      </c>
      <c r="H2535" s="60" t="e">
        <f>VLOOKUP(A2535,'[1]SINAPI ES'!$A$7:$D$12674,4,0)</f>
        <v>#N/A</v>
      </c>
    </row>
    <row r="2536" spans="1:8" ht="15" customHeight="1">
      <c r="A2536" s="51"/>
      <c r="B2536" s="51"/>
      <c r="C2536" s="51"/>
      <c r="D2536" s="51"/>
      <c r="E2536" s="103" t="s">
        <v>1871</v>
      </c>
      <c r="F2536" s="103"/>
      <c r="G2536" s="52">
        <f>SUM(G2535)</f>
        <v>357.62</v>
      </c>
      <c r="H2536" s="60" t="e">
        <f>VLOOKUP(A2536,'[1]SINAPI ES'!$A$7:$D$12674,4,0)</f>
        <v>#N/A</v>
      </c>
    </row>
    <row r="2537" spans="1:8" ht="15" customHeight="1">
      <c r="A2537" s="102" t="s">
        <v>1943</v>
      </c>
      <c r="B2537" s="102"/>
      <c r="C2537" s="46" t="s">
        <v>1839</v>
      </c>
      <c r="D2537" s="46" t="s">
        <v>1840</v>
      </c>
      <c r="E2537" s="46" t="s">
        <v>1841</v>
      </c>
      <c r="F2537" s="46" t="s">
        <v>1842</v>
      </c>
      <c r="G2537" s="46" t="s">
        <v>1843</v>
      </c>
      <c r="H2537" s="60" t="e">
        <f>VLOOKUP(A2537,'[1]SINAPI ES'!$A$7:$D$12674,4,0)</f>
        <v>#N/A</v>
      </c>
    </row>
    <row r="2538" spans="1:8" ht="15" customHeight="1">
      <c r="A2538" s="47">
        <v>247</v>
      </c>
      <c r="B2538" s="48" t="s">
        <v>2142</v>
      </c>
      <c r="C2538" s="47" t="s">
        <v>12</v>
      </c>
      <c r="D2538" s="47" t="s">
        <v>1854</v>
      </c>
      <c r="E2538" s="49">
        <v>0.8</v>
      </c>
      <c r="F2538" s="50">
        <f t="shared" ref="F2538:F2539" si="652">H2538</f>
        <v>14.77</v>
      </c>
      <c r="G2538" s="50">
        <f t="shared" ref="G2538" si="653">ROUND(F2538*E2538,2)</f>
        <v>11.82</v>
      </c>
      <c r="H2538" s="60">
        <f>VLOOKUP(A2538,'[1]SINAPI ES'!$A$7:$D$12674,4,0)</f>
        <v>14.77</v>
      </c>
    </row>
    <row r="2539" spans="1:8" ht="15" customHeight="1">
      <c r="A2539" s="47">
        <v>2436</v>
      </c>
      <c r="B2539" s="48" t="s">
        <v>2338</v>
      </c>
      <c r="C2539" s="47" t="s">
        <v>12</v>
      </c>
      <c r="D2539" s="47" t="s">
        <v>1854</v>
      </c>
      <c r="E2539" s="49">
        <v>0.8</v>
      </c>
      <c r="F2539" s="50">
        <f t="shared" si="652"/>
        <v>24.2</v>
      </c>
      <c r="G2539" s="50">
        <f>ROUND(F2539*E2539,2)</f>
        <v>19.36</v>
      </c>
      <c r="H2539" s="60">
        <f>VLOOKUP(A2539,'[1]SINAPI ES'!$A$7:$D$12674,4,0)</f>
        <v>24.2</v>
      </c>
    </row>
    <row r="2540" spans="1:8" ht="15" customHeight="1">
      <c r="A2540" s="51"/>
      <c r="B2540" s="51"/>
      <c r="C2540" s="51"/>
      <c r="D2540" s="51"/>
      <c r="E2540" s="103" t="s">
        <v>1945</v>
      </c>
      <c r="F2540" s="103"/>
      <c r="G2540" s="52">
        <f>SUM(G2538:G2539)</f>
        <v>31.18</v>
      </c>
      <c r="H2540" s="60" t="e">
        <f>VLOOKUP(A2540,'[1]SINAPI ES'!$A$7:$D$12674,4,0)</f>
        <v>#N/A</v>
      </c>
    </row>
    <row r="2541" spans="1:8" ht="15" customHeight="1">
      <c r="A2541" s="51"/>
      <c r="B2541" s="51"/>
      <c r="C2541" s="51"/>
      <c r="D2541" s="51"/>
      <c r="E2541" s="104" t="s">
        <v>1861</v>
      </c>
      <c r="F2541" s="104"/>
      <c r="G2541" s="53">
        <f>G2540+G2536</f>
        <v>388.8</v>
      </c>
      <c r="H2541" s="60" t="e">
        <f>VLOOKUP(A2541,'[1]SINAPI ES'!$A$7:$D$12674,4,0)</f>
        <v>#N/A</v>
      </c>
    </row>
    <row r="2542" spans="1:8" ht="9.9499999999999993" customHeight="1">
      <c r="A2542" s="51"/>
      <c r="B2542" s="51"/>
      <c r="C2542" s="105"/>
      <c r="D2542" s="105"/>
      <c r="E2542" s="51"/>
      <c r="F2542" s="51"/>
      <c r="G2542" s="51"/>
      <c r="H2542" s="60" t="e">
        <f>VLOOKUP(A2542,'[1]SINAPI ES'!$A$7:$D$12674,4,0)</f>
        <v>#N/A</v>
      </c>
    </row>
    <row r="2543" spans="1:8" ht="20.100000000000001" customHeight="1">
      <c r="A2543" s="116" t="s">
        <v>2339</v>
      </c>
      <c r="B2543" s="116"/>
      <c r="C2543" s="116"/>
      <c r="D2543" s="116"/>
      <c r="E2543" s="116"/>
      <c r="F2543" s="116"/>
      <c r="G2543" s="116"/>
      <c r="H2543" s="60" t="e">
        <f>VLOOKUP(A2543,'[1]SINAPI ES'!$A$7:$D$12674,4,0)</f>
        <v>#N/A</v>
      </c>
    </row>
    <row r="2544" spans="1:8" ht="15" customHeight="1">
      <c r="A2544" s="102" t="s">
        <v>1838</v>
      </c>
      <c r="B2544" s="102"/>
      <c r="C2544" s="46" t="s">
        <v>1839</v>
      </c>
      <c r="D2544" s="46" t="s">
        <v>1840</v>
      </c>
      <c r="E2544" s="46" t="s">
        <v>1841</v>
      </c>
      <c r="F2544" s="46" t="s">
        <v>1842</v>
      </c>
      <c r="G2544" s="46" t="s">
        <v>1843</v>
      </c>
      <c r="H2544" s="60" t="e">
        <f>VLOOKUP(A2544,'[1]SINAPI ES'!$A$7:$D$12674,4,0)</f>
        <v>#N/A</v>
      </c>
    </row>
    <row r="2545" spans="1:8" ht="29.1" customHeight="1">
      <c r="A2545" s="47" t="s">
        <v>2340</v>
      </c>
      <c r="B2545" s="48" t="s">
        <v>2341</v>
      </c>
      <c r="C2545" s="47" t="s">
        <v>1965</v>
      </c>
      <c r="D2545" s="47" t="s">
        <v>31</v>
      </c>
      <c r="E2545" s="49">
        <v>1</v>
      </c>
      <c r="F2545" s="50">
        <v>94.34</v>
      </c>
      <c r="G2545" s="50">
        <f>ROUND(F2545*E2545,2)</f>
        <v>94.34</v>
      </c>
      <c r="H2545" s="60" t="e">
        <f>VLOOKUP(A2545,'[1]SINAPI ES'!$A$7:$D$12674,4,0)</f>
        <v>#N/A</v>
      </c>
    </row>
    <row r="2546" spans="1:8" ht="15" customHeight="1">
      <c r="A2546" s="51"/>
      <c r="B2546" s="51"/>
      <c r="C2546" s="51"/>
      <c r="D2546" s="51"/>
      <c r="E2546" s="103" t="s">
        <v>1851</v>
      </c>
      <c r="F2546" s="103"/>
      <c r="G2546" s="52">
        <f>SUM(G2545)</f>
        <v>94.34</v>
      </c>
      <c r="H2546" s="60" t="e">
        <f>VLOOKUP(A2546,'[1]SINAPI ES'!$A$7:$D$12674,4,0)</f>
        <v>#N/A</v>
      </c>
    </row>
    <row r="2547" spans="1:8" ht="15" customHeight="1">
      <c r="A2547" s="102" t="s">
        <v>1943</v>
      </c>
      <c r="B2547" s="102"/>
      <c r="C2547" s="46" t="s">
        <v>1839</v>
      </c>
      <c r="D2547" s="46" t="s">
        <v>1840</v>
      </c>
      <c r="E2547" s="46" t="s">
        <v>1841</v>
      </c>
      <c r="F2547" s="46" t="s">
        <v>1842</v>
      </c>
      <c r="G2547" s="46" t="s">
        <v>1843</v>
      </c>
      <c r="H2547" s="60" t="e">
        <f>VLOOKUP(A2547,'[1]SINAPI ES'!$A$7:$D$12674,4,0)</f>
        <v>#N/A</v>
      </c>
    </row>
    <row r="2548" spans="1:8" ht="15" customHeight="1">
      <c r="A2548" s="47">
        <v>2437</v>
      </c>
      <c r="B2548" s="48" t="s">
        <v>2342</v>
      </c>
      <c r="C2548" s="47" t="s">
        <v>12</v>
      </c>
      <c r="D2548" s="47" t="s">
        <v>1854</v>
      </c>
      <c r="E2548" s="49">
        <v>0.5</v>
      </c>
      <c r="F2548" s="50">
        <f t="shared" ref="F2548:F2549" si="654">H2548</f>
        <v>29.52</v>
      </c>
      <c r="G2548" s="50">
        <f t="shared" ref="G2548" si="655">ROUND(F2548*E2548,2)</f>
        <v>14.76</v>
      </c>
      <c r="H2548" s="60">
        <f>VLOOKUP(A2548,'[1]SINAPI ES'!$A$7:$D$12674,4,0)</f>
        <v>29.52</v>
      </c>
    </row>
    <row r="2549" spans="1:8" ht="15" customHeight="1">
      <c r="A2549" s="47">
        <v>6111</v>
      </c>
      <c r="B2549" s="48" t="s">
        <v>2023</v>
      </c>
      <c r="C2549" s="47" t="s">
        <v>12</v>
      </c>
      <c r="D2549" s="47" t="s">
        <v>1854</v>
      </c>
      <c r="E2549" s="49">
        <v>0.5</v>
      </c>
      <c r="F2549" s="50">
        <f t="shared" si="654"/>
        <v>13.01</v>
      </c>
      <c r="G2549" s="50">
        <f>ROUND(F2549*E2549,2)</f>
        <v>6.51</v>
      </c>
      <c r="H2549" s="60">
        <f>VLOOKUP(A2549,'[1]SINAPI ES'!$A$7:$D$12674,4,0)</f>
        <v>13.01</v>
      </c>
    </row>
    <row r="2550" spans="1:8" ht="15" customHeight="1">
      <c r="A2550" s="51"/>
      <c r="B2550" s="51"/>
      <c r="C2550" s="51"/>
      <c r="D2550" s="51"/>
      <c r="E2550" s="103" t="s">
        <v>1945</v>
      </c>
      <c r="F2550" s="103"/>
      <c r="G2550" s="52">
        <f>SUM(G2548:G2549)</f>
        <v>21.27</v>
      </c>
      <c r="H2550" s="60" t="e">
        <f>VLOOKUP(A2550,'[1]SINAPI ES'!$A$7:$D$12674,4,0)</f>
        <v>#N/A</v>
      </c>
    </row>
    <row r="2551" spans="1:8" ht="15" customHeight="1">
      <c r="A2551" s="51"/>
      <c r="B2551" s="51"/>
      <c r="C2551" s="51"/>
      <c r="D2551" s="51"/>
      <c r="E2551" s="104" t="s">
        <v>1861</v>
      </c>
      <c r="F2551" s="104"/>
      <c r="G2551" s="53">
        <f>G2550+G2546</f>
        <v>115.61</v>
      </c>
      <c r="H2551" s="60" t="e">
        <f>VLOOKUP(A2551,'[1]SINAPI ES'!$A$7:$D$12674,4,0)</f>
        <v>#N/A</v>
      </c>
    </row>
    <row r="2552" spans="1:8" ht="9.9499999999999993" customHeight="1">
      <c r="A2552" s="51"/>
      <c r="B2552" s="51"/>
      <c r="C2552" s="105"/>
      <c r="D2552" s="105"/>
      <c r="E2552" s="51"/>
      <c r="F2552" s="51"/>
      <c r="G2552" s="51"/>
      <c r="H2552" s="60" t="e">
        <f>VLOOKUP(A2552,'[1]SINAPI ES'!$A$7:$D$12674,4,0)</f>
        <v>#N/A</v>
      </c>
    </row>
    <row r="2553" spans="1:8" ht="20.100000000000001" customHeight="1">
      <c r="A2553" s="116" t="s">
        <v>2343</v>
      </c>
      <c r="B2553" s="116"/>
      <c r="C2553" s="116"/>
      <c r="D2553" s="116"/>
      <c r="E2553" s="116"/>
      <c r="F2553" s="116"/>
      <c r="G2553" s="116"/>
      <c r="H2553" s="60" t="e">
        <f>VLOOKUP(A2553,'[1]SINAPI ES'!$A$7:$D$12674,4,0)</f>
        <v>#N/A</v>
      </c>
    </row>
    <row r="2554" spans="1:8" ht="15" customHeight="1">
      <c r="A2554" s="102" t="s">
        <v>1838</v>
      </c>
      <c r="B2554" s="102"/>
      <c r="C2554" s="46" t="s">
        <v>1839</v>
      </c>
      <c r="D2554" s="46" t="s">
        <v>1840</v>
      </c>
      <c r="E2554" s="46" t="s">
        <v>1841</v>
      </c>
      <c r="F2554" s="46" t="s">
        <v>1842</v>
      </c>
      <c r="G2554" s="46" t="s">
        <v>1843</v>
      </c>
      <c r="H2554" s="60" t="e">
        <f>VLOOKUP(A2554,'[1]SINAPI ES'!$A$7:$D$12674,4,0)</f>
        <v>#N/A</v>
      </c>
    </row>
    <row r="2555" spans="1:8" ht="29.1" customHeight="1">
      <c r="A2555" s="47" t="s">
        <v>2344</v>
      </c>
      <c r="B2555" s="48" t="s">
        <v>2345</v>
      </c>
      <c r="C2555" s="47" t="s">
        <v>1965</v>
      </c>
      <c r="D2555" s="47" t="s">
        <v>15</v>
      </c>
      <c r="E2555" s="49">
        <v>1</v>
      </c>
      <c r="F2555" s="50">
        <v>8984.16</v>
      </c>
      <c r="G2555" s="50">
        <f>ROUND(F2555*E2555,2)</f>
        <v>8984.16</v>
      </c>
      <c r="H2555" s="60" t="e">
        <f>VLOOKUP(A2555,'[1]SINAPI ES'!$A$7:$D$12674,4,0)</f>
        <v>#N/A</v>
      </c>
    </row>
    <row r="2556" spans="1:8" ht="15" customHeight="1">
      <c r="A2556" s="51"/>
      <c r="B2556" s="51"/>
      <c r="C2556" s="51"/>
      <c r="D2556" s="51"/>
      <c r="E2556" s="103" t="s">
        <v>1851</v>
      </c>
      <c r="F2556" s="103"/>
      <c r="G2556" s="52">
        <f>SUM(G2555)</f>
        <v>8984.16</v>
      </c>
      <c r="H2556" s="60" t="e">
        <f>VLOOKUP(A2556,'[1]SINAPI ES'!$A$7:$D$12674,4,0)</f>
        <v>#N/A</v>
      </c>
    </row>
    <row r="2557" spans="1:8" ht="15" customHeight="1">
      <c r="A2557" s="102" t="s">
        <v>1943</v>
      </c>
      <c r="B2557" s="102"/>
      <c r="C2557" s="46" t="s">
        <v>1839</v>
      </c>
      <c r="D2557" s="46" t="s">
        <v>1840</v>
      </c>
      <c r="E2557" s="46" t="s">
        <v>1841</v>
      </c>
      <c r="F2557" s="46" t="s">
        <v>1842</v>
      </c>
      <c r="G2557" s="46" t="s">
        <v>1843</v>
      </c>
      <c r="H2557" s="60" t="e">
        <f>VLOOKUP(A2557,'[1]SINAPI ES'!$A$7:$D$12674,4,0)</f>
        <v>#N/A</v>
      </c>
    </row>
    <row r="2558" spans="1:8" ht="15" customHeight="1">
      <c r="A2558" s="47">
        <v>2437</v>
      </c>
      <c r="B2558" s="48" t="s">
        <v>2342</v>
      </c>
      <c r="C2558" s="47" t="s">
        <v>12</v>
      </c>
      <c r="D2558" s="47" t="s">
        <v>1854</v>
      </c>
      <c r="E2558" s="49">
        <v>1</v>
      </c>
      <c r="F2558" s="50">
        <f t="shared" ref="F2558:F2559" si="656">H2558</f>
        <v>29.52</v>
      </c>
      <c r="G2558" s="50">
        <f t="shared" ref="G2558" si="657">ROUND(F2558*E2558,2)</f>
        <v>29.52</v>
      </c>
      <c r="H2558" s="60">
        <f>VLOOKUP(A2558,'[1]SINAPI ES'!$A$7:$D$12674,4,0)</f>
        <v>29.52</v>
      </c>
    </row>
    <row r="2559" spans="1:8" ht="15" customHeight="1">
      <c r="A2559" s="47">
        <v>6111</v>
      </c>
      <c r="B2559" s="48" t="s">
        <v>2023</v>
      </c>
      <c r="C2559" s="47" t="s">
        <v>12</v>
      </c>
      <c r="D2559" s="47" t="s">
        <v>1854</v>
      </c>
      <c r="E2559" s="49">
        <v>1.5</v>
      </c>
      <c r="F2559" s="50">
        <f t="shared" si="656"/>
        <v>13.01</v>
      </c>
      <c r="G2559" s="50">
        <f>ROUND(F2559*E2559,2)</f>
        <v>19.52</v>
      </c>
      <c r="H2559" s="60">
        <f>VLOOKUP(A2559,'[1]SINAPI ES'!$A$7:$D$12674,4,0)</f>
        <v>13.01</v>
      </c>
    </row>
    <row r="2560" spans="1:8" ht="15" customHeight="1">
      <c r="A2560" s="51"/>
      <c r="B2560" s="51"/>
      <c r="C2560" s="51"/>
      <c r="D2560" s="51"/>
      <c r="E2560" s="103" t="s">
        <v>1945</v>
      </c>
      <c r="F2560" s="103"/>
      <c r="G2560" s="52">
        <f>SUM(G2558:G2559)</f>
        <v>49.04</v>
      </c>
      <c r="H2560" s="60" t="e">
        <f>VLOOKUP(A2560,'[1]SINAPI ES'!$A$7:$D$12674,4,0)</f>
        <v>#N/A</v>
      </c>
    </row>
    <row r="2561" spans="1:8" ht="15" customHeight="1">
      <c r="A2561" s="51"/>
      <c r="B2561" s="51"/>
      <c r="C2561" s="51"/>
      <c r="D2561" s="51"/>
      <c r="E2561" s="104" t="s">
        <v>1861</v>
      </c>
      <c r="F2561" s="104"/>
      <c r="G2561" s="53">
        <f>G2560+G2556</f>
        <v>9033.2000000000007</v>
      </c>
      <c r="H2561" s="60" t="e">
        <f>VLOOKUP(A2561,'[1]SINAPI ES'!$A$7:$D$12674,4,0)</f>
        <v>#N/A</v>
      </c>
    </row>
    <row r="2562" spans="1:8" ht="9.9499999999999993" customHeight="1">
      <c r="A2562" s="51"/>
      <c r="B2562" s="51"/>
      <c r="C2562" s="105"/>
      <c r="D2562" s="105"/>
      <c r="E2562" s="51"/>
      <c r="F2562" s="51"/>
      <c r="G2562" s="51"/>
      <c r="H2562" s="60" t="e">
        <f>VLOOKUP(A2562,'[1]SINAPI ES'!$A$7:$D$12674,4,0)</f>
        <v>#N/A</v>
      </c>
    </row>
    <row r="2563" spans="1:8" ht="20.100000000000001" customHeight="1">
      <c r="A2563" s="116" t="s">
        <v>2346</v>
      </c>
      <c r="B2563" s="116"/>
      <c r="C2563" s="116"/>
      <c r="D2563" s="116"/>
      <c r="E2563" s="116"/>
      <c r="F2563" s="116"/>
      <c r="G2563" s="116"/>
      <c r="H2563" s="60" t="e">
        <f>VLOOKUP(A2563,'[1]SINAPI ES'!$A$7:$D$12674,4,0)</f>
        <v>#N/A</v>
      </c>
    </row>
    <row r="2564" spans="1:8" ht="15" customHeight="1">
      <c r="A2564" s="102" t="s">
        <v>1838</v>
      </c>
      <c r="B2564" s="102"/>
      <c r="C2564" s="46" t="s">
        <v>1839</v>
      </c>
      <c r="D2564" s="46" t="s">
        <v>1840</v>
      </c>
      <c r="E2564" s="46" t="s">
        <v>1841</v>
      </c>
      <c r="F2564" s="46" t="s">
        <v>1842</v>
      </c>
      <c r="G2564" s="46" t="s">
        <v>1843</v>
      </c>
      <c r="H2564" s="60" t="e">
        <f>VLOOKUP(A2564,'[1]SINAPI ES'!$A$7:$D$12674,4,0)</f>
        <v>#N/A</v>
      </c>
    </row>
    <row r="2565" spans="1:8" ht="29.1" customHeight="1">
      <c r="A2565" s="47" t="s">
        <v>2347</v>
      </c>
      <c r="B2565" s="48" t="s">
        <v>2348</v>
      </c>
      <c r="C2565" s="47" t="s">
        <v>1965</v>
      </c>
      <c r="D2565" s="47" t="s">
        <v>24</v>
      </c>
      <c r="E2565" s="49">
        <v>1</v>
      </c>
      <c r="F2565" s="50">
        <v>34.29</v>
      </c>
      <c r="G2565" s="50">
        <f>ROUND(F2565*E2565,2)</f>
        <v>34.29</v>
      </c>
      <c r="H2565" s="60" t="e">
        <f>VLOOKUP(A2565,'[1]SINAPI ES'!$A$7:$D$12674,4,0)</f>
        <v>#N/A</v>
      </c>
    </row>
    <row r="2566" spans="1:8" ht="15" customHeight="1">
      <c r="A2566" s="51"/>
      <c r="B2566" s="51"/>
      <c r="C2566" s="51"/>
      <c r="D2566" s="51"/>
      <c r="E2566" s="103" t="s">
        <v>1851</v>
      </c>
      <c r="F2566" s="103"/>
      <c r="G2566" s="52">
        <f>SUM(G2565)</f>
        <v>34.29</v>
      </c>
      <c r="H2566" s="60" t="e">
        <f>VLOOKUP(A2566,'[1]SINAPI ES'!$A$7:$D$12674,4,0)</f>
        <v>#N/A</v>
      </c>
    </row>
    <row r="2567" spans="1:8" ht="15" customHeight="1">
      <c r="A2567" s="102" t="s">
        <v>1852</v>
      </c>
      <c r="B2567" s="102"/>
      <c r="C2567" s="46" t="s">
        <v>1839</v>
      </c>
      <c r="D2567" s="46" t="s">
        <v>1840</v>
      </c>
      <c r="E2567" s="46" t="s">
        <v>1841</v>
      </c>
      <c r="F2567" s="46" t="s">
        <v>1842</v>
      </c>
      <c r="G2567" s="46" t="s">
        <v>1843</v>
      </c>
      <c r="H2567" s="60" t="e">
        <f>VLOOKUP(A2567,'[1]SINAPI ES'!$A$7:$D$12674,4,0)</f>
        <v>#N/A</v>
      </c>
    </row>
    <row r="2568" spans="1:8" ht="15" customHeight="1">
      <c r="A2568" s="47">
        <v>88247</v>
      </c>
      <c r="B2568" s="48" t="s">
        <v>2174</v>
      </c>
      <c r="C2568" s="47" t="s">
        <v>12</v>
      </c>
      <c r="D2568" s="47" t="s">
        <v>1854</v>
      </c>
      <c r="E2568" s="49">
        <v>0.62109999999999999</v>
      </c>
      <c r="F2568" s="50">
        <f t="shared" ref="F2568:F2569" si="658">H2568</f>
        <v>23.91</v>
      </c>
      <c r="G2568" s="50">
        <f t="shared" ref="G2568" si="659">ROUND(F2568*E2568,2)</f>
        <v>14.85</v>
      </c>
      <c r="H2568" s="60">
        <f>VLOOKUP(A2568,'[1]SINAPI ES'!$A$7:$D$12674,4,0)</f>
        <v>23.91</v>
      </c>
    </row>
    <row r="2569" spans="1:8" ht="15" customHeight="1">
      <c r="A2569" s="47">
        <v>88264</v>
      </c>
      <c r="B2569" s="48" t="s">
        <v>2143</v>
      </c>
      <c r="C2569" s="47" t="s">
        <v>12</v>
      </c>
      <c r="D2569" s="47" t="s">
        <v>1854</v>
      </c>
      <c r="E2569" s="49">
        <v>0.62109999999999999</v>
      </c>
      <c r="F2569" s="50">
        <f t="shared" si="658"/>
        <v>33.74</v>
      </c>
      <c r="G2569" s="50">
        <f>ROUND(F2569*E2569,2)</f>
        <v>20.96</v>
      </c>
      <c r="H2569" s="60">
        <f>VLOOKUP(A2569,'[1]SINAPI ES'!$A$7:$D$12674,4,0)</f>
        <v>33.74</v>
      </c>
    </row>
    <row r="2570" spans="1:8" ht="18" customHeight="1">
      <c r="A2570" s="51"/>
      <c r="B2570" s="51"/>
      <c r="C2570" s="51"/>
      <c r="D2570" s="51"/>
      <c r="E2570" s="103" t="s">
        <v>1858</v>
      </c>
      <c r="F2570" s="103"/>
      <c r="G2570" s="52">
        <f>SUM(G2568:G2569)</f>
        <v>35.81</v>
      </c>
      <c r="H2570" s="60" t="e">
        <f>VLOOKUP(A2570,'[1]SINAPI ES'!$A$7:$D$12674,4,0)</f>
        <v>#N/A</v>
      </c>
    </row>
    <row r="2571" spans="1:8" ht="15" customHeight="1">
      <c r="A2571" s="51"/>
      <c r="B2571" s="51"/>
      <c r="C2571" s="51"/>
      <c r="D2571" s="51"/>
      <c r="E2571" s="104" t="s">
        <v>1861</v>
      </c>
      <c r="F2571" s="104"/>
      <c r="G2571" s="53">
        <f>G2570+G2566</f>
        <v>70.099999999999994</v>
      </c>
      <c r="H2571" s="60" t="e">
        <f>VLOOKUP(A2571,'[1]SINAPI ES'!$A$7:$D$12674,4,0)</f>
        <v>#N/A</v>
      </c>
    </row>
    <row r="2572" spans="1:8" ht="9.9499999999999993" customHeight="1">
      <c r="A2572" s="51"/>
      <c r="B2572" s="51"/>
      <c r="C2572" s="105"/>
      <c r="D2572" s="105"/>
      <c r="E2572" s="51"/>
      <c r="F2572" s="51"/>
      <c r="G2572" s="51"/>
      <c r="H2572" s="60" t="e">
        <f>VLOOKUP(A2572,'[1]SINAPI ES'!$A$7:$D$12674,4,0)</f>
        <v>#N/A</v>
      </c>
    </row>
    <row r="2573" spans="1:8" ht="20.100000000000001" customHeight="1">
      <c r="A2573" s="110" t="s">
        <v>3347</v>
      </c>
      <c r="B2573" s="110"/>
      <c r="C2573" s="110"/>
      <c r="D2573" s="110"/>
      <c r="E2573" s="110"/>
      <c r="F2573" s="110"/>
      <c r="G2573" s="110"/>
      <c r="H2573" s="60" t="e">
        <f>VLOOKUP(A2573,'[1]SINAPI ES'!$A$7:$D$12674,4,0)</f>
        <v>#N/A</v>
      </c>
    </row>
    <row r="2574" spans="1:8" ht="15" customHeight="1">
      <c r="A2574" s="102" t="s">
        <v>1838</v>
      </c>
      <c r="B2574" s="102"/>
      <c r="C2574" s="46" t="s">
        <v>1839</v>
      </c>
      <c r="D2574" s="46" t="s">
        <v>1840</v>
      </c>
      <c r="E2574" s="46" t="s">
        <v>1841</v>
      </c>
      <c r="F2574" s="46" t="s">
        <v>1842</v>
      </c>
      <c r="G2574" s="46" t="s">
        <v>1843</v>
      </c>
      <c r="H2574" s="60" t="e">
        <f>VLOOKUP(A2574,'[1]SINAPI ES'!$A$7:$D$12674,4,0)</f>
        <v>#N/A</v>
      </c>
    </row>
    <row r="2575" spans="1:8" ht="15" customHeight="1">
      <c r="A2575" s="47">
        <v>33</v>
      </c>
      <c r="B2575" s="48" t="s">
        <v>2349</v>
      </c>
      <c r="C2575" s="47" t="s">
        <v>12</v>
      </c>
      <c r="D2575" s="47" t="s">
        <v>80</v>
      </c>
      <c r="E2575" s="49">
        <v>0.64</v>
      </c>
      <c r="F2575" s="50">
        <f t="shared" ref="F2575" si="660">H2575</f>
        <v>10.48</v>
      </c>
      <c r="G2575" s="50">
        <f>ROUND(F2575*E2575,2)</f>
        <v>6.71</v>
      </c>
      <c r="H2575" s="60">
        <f>VLOOKUP(A2575,'[1]SINAPI ES'!$A$7:$D$12674,4,0)</f>
        <v>10.48</v>
      </c>
    </row>
    <row r="2576" spans="1:8" ht="15" customHeight="1">
      <c r="A2576" s="51"/>
      <c r="B2576" s="51"/>
      <c r="C2576" s="51"/>
      <c r="D2576" s="51"/>
      <c r="E2576" s="103" t="s">
        <v>1851</v>
      </c>
      <c r="F2576" s="103"/>
      <c r="G2576" s="52">
        <f>SUM(G2575)</f>
        <v>6.71</v>
      </c>
      <c r="H2576" s="60" t="e">
        <f>VLOOKUP(A2576,'[1]SINAPI ES'!$A$7:$D$12674,4,0)</f>
        <v>#N/A</v>
      </c>
    </row>
    <row r="2577" spans="1:8" ht="15" customHeight="1">
      <c r="A2577" s="102" t="s">
        <v>1852</v>
      </c>
      <c r="B2577" s="102"/>
      <c r="C2577" s="46" t="s">
        <v>1839</v>
      </c>
      <c r="D2577" s="46" t="s">
        <v>1840</v>
      </c>
      <c r="E2577" s="46" t="s">
        <v>1841</v>
      </c>
      <c r="F2577" s="46" t="s">
        <v>1842</v>
      </c>
      <c r="G2577" s="46" t="s">
        <v>1843</v>
      </c>
      <c r="H2577" s="60" t="e">
        <f>VLOOKUP(A2577,'[1]SINAPI ES'!$A$7:$D$12674,4,0)</f>
        <v>#N/A</v>
      </c>
    </row>
    <row r="2578" spans="1:8" ht="15" customHeight="1">
      <c r="A2578" s="47">
        <v>88243</v>
      </c>
      <c r="B2578" s="48" t="s">
        <v>1989</v>
      </c>
      <c r="C2578" s="47" t="s">
        <v>12</v>
      </c>
      <c r="D2578" s="47" t="s">
        <v>1854</v>
      </c>
      <c r="E2578" s="49">
        <v>0.17</v>
      </c>
      <c r="F2578" s="50">
        <f t="shared" ref="F2578:F2579" si="661">H2578</f>
        <v>21.95</v>
      </c>
      <c r="G2578" s="50">
        <f t="shared" ref="G2578" si="662">ROUND(F2578*E2578,2)</f>
        <v>3.73</v>
      </c>
      <c r="H2578" s="60">
        <f>VLOOKUP(A2578,'[1]SINAPI ES'!$A$7:$D$12674,4,0)</f>
        <v>21.95</v>
      </c>
    </row>
    <row r="2579" spans="1:8" ht="15" customHeight="1">
      <c r="A2579" s="47">
        <v>88264</v>
      </c>
      <c r="B2579" s="48" t="s">
        <v>2143</v>
      </c>
      <c r="C2579" s="47" t="s">
        <v>12</v>
      </c>
      <c r="D2579" s="47" t="s">
        <v>1854</v>
      </c>
      <c r="E2579" s="49">
        <v>0.17</v>
      </c>
      <c r="F2579" s="50">
        <f t="shared" si="661"/>
        <v>33.74</v>
      </c>
      <c r="G2579" s="50">
        <f>ROUND(F2579*E2579,2)</f>
        <v>5.74</v>
      </c>
      <c r="H2579" s="60">
        <f>VLOOKUP(A2579,'[1]SINAPI ES'!$A$7:$D$12674,4,0)</f>
        <v>33.74</v>
      </c>
    </row>
    <row r="2580" spans="1:8" ht="18" customHeight="1">
      <c r="A2580" s="51"/>
      <c r="B2580" s="51"/>
      <c r="C2580" s="51"/>
      <c r="D2580" s="51"/>
      <c r="E2580" s="103" t="s">
        <v>1858</v>
      </c>
      <c r="F2580" s="103"/>
      <c r="G2580" s="52">
        <f>SUM(G2578:G2579)</f>
        <v>9.4700000000000006</v>
      </c>
      <c r="H2580" s="60" t="e">
        <f>VLOOKUP(A2580,'[1]SINAPI ES'!$A$7:$D$12674,4,0)</f>
        <v>#N/A</v>
      </c>
    </row>
    <row r="2581" spans="1:8" ht="15" customHeight="1">
      <c r="A2581" s="51"/>
      <c r="B2581" s="51"/>
      <c r="C2581" s="51"/>
      <c r="D2581" s="51"/>
      <c r="E2581" s="104" t="s">
        <v>1861</v>
      </c>
      <c r="F2581" s="104"/>
      <c r="G2581" s="53">
        <f>G2580+G2576</f>
        <v>16.18</v>
      </c>
      <c r="H2581" s="60" t="e">
        <f>VLOOKUP(A2581,'[1]SINAPI ES'!$A$7:$D$12674,4,0)</f>
        <v>#N/A</v>
      </c>
    </row>
    <row r="2582" spans="1:8" ht="9.9499999999999993" customHeight="1">
      <c r="A2582" s="51"/>
      <c r="B2582" s="51"/>
      <c r="C2582" s="105"/>
      <c r="D2582" s="105"/>
      <c r="E2582" s="51"/>
      <c r="F2582" s="51"/>
      <c r="G2582" s="51"/>
      <c r="H2582" s="60" t="e">
        <f>VLOOKUP(A2582,'[1]SINAPI ES'!$A$7:$D$12674,4,0)</f>
        <v>#N/A</v>
      </c>
    </row>
    <row r="2583" spans="1:8" ht="20.100000000000001" customHeight="1">
      <c r="A2583" s="110" t="s">
        <v>3350</v>
      </c>
      <c r="B2583" s="110"/>
      <c r="C2583" s="110"/>
      <c r="D2583" s="110"/>
      <c r="E2583" s="110"/>
      <c r="F2583" s="110"/>
      <c r="G2583" s="110"/>
      <c r="H2583" s="60" t="e">
        <f>VLOOKUP(A2583,'[1]SINAPI ES'!$A$7:$D$12674,4,0)</f>
        <v>#N/A</v>
      </c>
    </row>
    <row r="2584" spans="1:8" ht="15" customHeight="1">
      <c r="A2584" s="102" t="s">
        <v>1838</v>
      </c>
      <c r="B2584" s="102"/>
      <c r="C2584" s="46" t="s">
        <v>1839</v>
      </c>
      <c r="D2584" s="46" t="s">
        <v>1840</v>
      </c>
      <c r="E2584" s="46" t="s">
        <v>1841</v>
      </c>
      <c r="F2584" s="46" t="s">
        <v>1842</v>
      </c>
      <c r="G2584" s="46" t="s">
        <v>1843</v>
      </c>
      <c r="H2584" s="60" t="e">
        <f>VLOOKUP(A2584,'[1]SINAPI ES'!$A$7:$D$12674,4,0)</f>
        <v>#N/A</v>
      </c>
    </row>
    <row r="2585" spans="1:8" ht="21" customHeight="1">
      <c r="A2585" s="47">
        <v>555</v>
      </c>
      <c r="B2585" s="48" t="s">
        <v>2350</v>
      </c>
      <c r="C2585" s="47" t="s">
        <v>12</v>
      </c>
      <c r="D2585" s="47" t="s">
        <v>31</v>
      </c>
      <c r="E2585" s="49">
        <v>1</v>
      </c>
      <c r="F2585" s="50">
        <f t="shared" ref="F2585" si="663">H2585</f>
        <v>11.76</v>
      </c>
      <c r="G2585" s="50">
        <f>ROUND(F2585*E2585,2)</f>
        <v>11.76</v>
      </c>
      <c r="H2585" s="60">
        <f>VLOOKUP(A2585,'[1]SINAPI ES'!$A$7:$D$12674,4,0)</f>
        <v>11.76</v>
      </c>
    </row>
    <row r="2586" spans="1:8" ht="15" customHeight="1">
      <c r="A2586" s="51"/>
      <c r="B2586" s="51"/>
      <c r="C2586" s="51"/>
      <c r="D2586" s="51"/>
      <c r="E2586" s="103" t="s">
        <v>1851</v>
      </c>
      <c r="F2586" s="103"/>
      <c r="G2586" s="52">
        <f>SUM(G2585)</f>
        <v>11.76</v>
      </c>
      <c r="H2586" s="60" t="e">
        <f>VLOOKUP(A2586,'[1]SINAPI ES'!$A$7:$D$12674,4,0)</f>
        <v>#N/A</v>
      </c>
    </row>
    <row r="2587" spans="1:8" ht="15" customHeight="1">
      <c r="A2587" s="102" t="s">
        <v>1852</v>
      </c>
      <c r="B2587" s="102"/>
      <c r="C2587" s="46" t="s">
        <v>1839</v>
      </c>
      <c r="D2587" s="46" t="s">
        <v>1840</v>
      </c>
      <c r="E2587" s="46" t="s">
        <v>1841</v>
      </c>
      <c r="F2587" s="46" t="s">
        <v>1842</v>
      </c>
      <c r="G2587" s="46" t="s">
        <v>1843</v>
      </c>
      <c r="H2587" s="60" t="e">
        <f>VLOOKUP(A2587,'[1]SINAPI ES'!$A$7:$D$12674,4,0)</f>
        <v>#N/A</v>
      </c>
    </row>
    <row r="2588" spans="1:8" ht="15" customHeight="1">
      <c r="A2588" s="47">
        <v>88264</v>
      </c>
      <c r="B2588" s="48" t="s">
        <v>2143</v>
      </c>
      <c r="C2588" s="47" t="s">
        <v>12</v>
      </c>
      <c r="D2588" s="47" t="s">
        <v>1854</v>
      </c>
      <c r="E2588" s="49">
        <v>0.29799999999999999</v>
      </c>
      <c r="F2588" s="50">
        <f t="shared" ref="F2588:F2589" si="664">H2588</f>
        <v>33.74</v>
      </c>
      <c r="G2588" s="50">
        <f t="shared" ref="G2588" si="665">ROUND(F2588*E2588,2)</f>
        <v>10.050000000000001</v>
      </c>
      <c r="H2588" s="60">
        <f>VLOOKUP(A2588,'[1]SINAPI ES'!$A$7:$D$12674,4,0)</f>
        <v>33.74</v>
      </c>
    </row>
    <row r="2589" spans="1:8" ht="15" customHeight="1">
      <c r="A2589" s="47">
        <v>88316</v>
      </c>
      <c r="B2589" s="48" t="s">
        <v>1867</v>
      </c>
      <c r="C2589" s="47" t="s">
        <v>12</v>
      </c>
      <c r="D2589" s="47" t="s">
        <v>1854</v>
      </c>
      <c r="E2589" s="49">
        <v>0.29880000000000001</v>
      </c>
      <c r="F2589" s="50">
        <f t="shared" si="664"/>
        <v>21.72</v>
      </c>
      <c r="G2589" s="50">
        <f>ROUND(F2589*E2589,2)</f>
        <v>6.49</v>
      </c>
      <c r="H2589" s="60">
        <f>VLOOKUP(A2589,'[1]SINAPI ES'!$A$7:$D$12674,4,0)</f>
        <v>21.72</v>
      </c>
    </row>
    <row r="2590" spans="1:8" ht="18" customHeight="1">
      <c r="A2590" s="51"/>
      <c r="B2590" s="51"/>
      <c r="C2590" s="51"/>
      <c r="D2590" s="51"/>
      <c r="E2590" s="103" t="s">
        <v>1858</v>
      </c>
      <c r="F2590" s="103"/>
      <c r="G2590" s="52">
        <f>SUM(G2588:G2589)</f>
        <v>16.54</v>
      </c>
      <c r="H2590" s="60" t="e">
        <f>VLOOKUP(A2590,'[1]SINAPI ES'!$A$7:$D$12674,4,0)</f>
        <v>#N/A</v>
      </c>
    </row>
    <row r="2591" spans="1:8" ht="15" customHeight="1">
      <c r="A2591" s="51"/>
      <c r="B2591" s="51"/>
      <c r="C2591" s="51"/>
      <c r="D2591" s="51"/>
      <c r="E2591" s="104" t="s">
        <v>1861</v>
      </c>
      <c r="F2591" s="104"/>
      <c r="G2591" s="53">
        <f>G2590+G2586</f>
        <v>28.299999999999997</v>
      </c>
      <c r="H2591" s="60" t="e">
        <f>VLOOKUP(A2591,'[1]SINAPI ES'!$A$7:$D$12674,4,0)</f>
        <v>#N/A</v>
      </c>
    </row>
    <row r="2592" spans="1:8" ht="9.9499999999999993" customHeight="1">
      <c r="A2592" s="51"/>
      <c r="B2592" s="51"/>
      <c r="C2592" s="105"/>
      <c r="D2592" s="105"/>
      <c r="E2592" s="51"/>
      <c r="F2592" s="51"/>
      <c r="G2592" s="51"/>
      <c r="H2592" s="60" t="e">
        <f>VLOOKUP(A2592,'[1]SINAPI ES'!$A$7:$D$12674,4,0)</f>
        <v>#N/A</v>
      </c>
    </row>
    <row r="2593" spans="1:8" ht="20.100000000000001" customHeight="1">
      <c r="A2593" s="116" t="s">
        <v>2351</v>
      </c>
      <c r="B2593" s="116"/>
      <c r="C2593" s="116"/>
      <c r="D2593" s="116"/>
      <c r="E2593" s="116"/>
      <c r="F2593" s="116"/>
      <c r="G2593" s="116"/>
      <c r="H2593" s="60" t="e">
        <f>VLOOKUP(A2593,'[1]SINAPI ES'!$A$7:$D$12674,4,0)</f>
        <v>#N/A</v>
      </c>
    </row>
    <row r="2594" spans="1:8" ht="15" customHeight="1">
      <c r="A2594" s="102" t="s">
        <v>1838</v>
      </c>
      <c r="B2594" s="102"/>
      <c r="C2594" s="46" t="s">
        <v>1839</v>
      </c>
      <c r="D2594" s="46" t="s">
        <v>1840</v>
      </c>
      <c r="E2594" s="46" t="s">
        <v>1841</v>
      </c>
      <c r="F2594" s="46" t="s">
        <v>1842</v>
      </c>
      <c r="G2594" s="46" t="s">
        <v>1843</v>
      </c>
      <c r="H2594" s="60" t="e">
        <f>VLOOKUP(A2594,'[1]SINAPI ES'!$A$7:$D$12674,4,0)</f>
        <v>#N/A</v>
      </c>
    </row>
    <row r="2595" spans="1:8" ht="15" customHeight="1">
      <c r="A2595" s="47">
        <v>32</v>
      </c>
      <c r="B2595" s="48" t="s">
        <v>2352</v>
      </c>
      <c r="C2595" s="47" t="s">
        <v>12</v>
      </c>
      <c r="D2595" s="47" t="s">
        <v>80</v>
      </c>
      <c r="E2595" s="49">
        <v>33.5</v>
      </c>
      <c r="F2595" s="50">
        <f t="shared" ref="F2595:F2612" si="666">H2595</f>
        <v>10.42</v>
      </c>
      <c r="G2595" s="50">
        <f>ROUND(F2595*E2595,2)</f>
        <v>349.07</v>
      </c>
      <c r="H2595" s="60">
        <f>VLOOKUP(A2595,'[1]SINAPI ES'!$A$7:$D$12674,4,0)</f>
        <v>10.42</v>
      </c>
    </row>
    <row r="2596" spans="1:8" ht="21" customHeight="1">
      <c r="A2596" s="47">
        <v>43132</v>
      </c>
      <c r="B2596" s="48" t="s">
        <v>2082</v>
      </c>
      <c r="C2596" s="47" t="s">
        <v>12</v>
      </c>
      <c r="D2596" s="47" t="s">
        <v>80</v>
      </c>
      <c r="E2596" s="49">
        <v>0.59</v>
      </c>
      <c r="F2596" s="50">
        <f t="shared" si="666"/>
        <v>28.24</v>
      </c>
      <c r="G2596" s="50">
        <f t="shared" ref="G2596:G2612" si="667">ROUND(F2596*E2596,2)</f>
        <v>16.66</v>
      </c>
      <c r="H2596" s="60">
        <f>VLOOKUP(A2596,'[1]SINAPI ES'!$A$7:$D$12674,4,0)</f>
        <v>28.24</v>
      </c>
    </row>
    <row r="2597" spans="1:8" ht="21" customHeight="1">
      <c r="A2597" s="47">
        <v>367</v>
      </c>
      <c r="B2597" s="48" t="s">
        <v>2038</v>
      </c>
      <c r="C2597" s="47" t="s">
        <v>12</v>
      </c>
      <c r="D2597" s="47" t="s">
        <v>51</v>
      </c>
      <c r="E2597" s="49">
        <v>0.5</v>
      </c>
      <c r="F2597" s="50">
        <f t="shared" si="666"/>
        <v>84.42</v>
      </c>
      <c r="G2597" s="50">
        <f>ROUND(F2597*E2597,2)</f>
        <v>42.21</v>
      </c>
      <c r="H2597" s="60">
        <f>VLOOKUP(A2597,'[1]SINAPI ES'!$A$7:$D$12674,4,0)</f>
        <v>84.42</v>
      </c>
    </row>
    <row r="2598" spans="1:8" ht="15" customHeight="1">
      <c r="A2598" s="47">
        <v>1106</v>
      </c>
      <c r="B2598" s="48" t="s">
        <v>2353</v>
      </c>
      <c r="C2598" s="47" t="s">
        <v>12</v>
      </c>
      <c r="D2598" s="47" t="s">
        <v>80</v>
      </c>
      <c r="E2598" s="49">
        <v>7.28</v>
      </c>
      <c r="F2598" s="50">
        <f t="shared" si="666"/>
        <v>1.1399999999999999</v>
      </c>
      <c r="G2598" s="50">
        <f t="shared" si="667"/>
        <v>8.3000000000000007</v>
      </c>
      <c r="H2598" s="60">
        <f>VLOOKUP(A2598,'[1]SINAPI ES'!$A$7:$D$12674,4,0)</f>
        <v>1.1399999999999999</v>
      </c>
    </row>
    <row r="2599" spans="1:8" ht="29.1" customHeight="1">
      <c r="A2599" s="47">
        <v>1347</v>
      </c>
      <c r="B2599" s="48" t="s">
        <v>2354</v>
      </c>
      <c r="C2599" s="47" t="s">
        <v>12</v>
      </c>
      <c r="D2599" s="47" t="s">
        <v>15</v>
      </c>
      <c r="E2599" s="49">
        <v>3.3</v>
      </c>
      <c r="F2599" s="50">
        <f t="shared" si="666"/>
        <v>72.430000000000007</v>
      </c>
      <c r="G2599" s="50">
        <f t="shared" si="667"/>
        <v>239.02</v>
      </c>
      <c r="H2599" s="60">
        <f>VLOOKUP(A2599,'[1]SINAPI ES'!$A$7:$D$12674,4,0)</f>
        <v>72.430000000000007</v>
      </c>
    </row>
    <row r="2600" spans="1:8" ht="15" customHeight="1">
      <c r="A2600" s="47">
        <v>1379</v>
      </c>
      <c r="B2600" s="48" t="s">
        <v>2020</v>
      </c>
      <c r="C2600" s="47" t="s">
        <v>12</v>
      </c>
      <c r="D2600" s="47" t="s">
        <v>80</v>
      </c>
      <c r="E2600" s="49">
        <v>112</v>
      </c>
      <c r="F2600" s="50">
        <f t="shared" si="666"/>
        <v>0.66</v>
      </c>
      <c r="G2600" s="50">
        <f t="shared" si="667"/>
        <v>73.92</v>
      </c>
      <c r="H2600" s="60">
        <f>VLOOKUP(A2600,'[1]SINAPI ES'!$A$7:$D$12674,4,0)</f>
        <v>0.66</v>
      </c>
    </row>
    <row r="2601" spans="1:8" ht="21" customHeight="1">
      <c r="A2601" s="47">
        <v>2692</v>
      </c>
      <c r="B2601" s="48" t="s">
        <v>2084</v>
      </c>
      <c r="C2601" s="47" t="s">
        <v>12</v>
      </c>
      <c r="D2601" s="47" t="s">
        <v>2019</v>
      </c>
      <c r="E2601" s="49">
        <v>1.8</v>
      </c>
      <c r="F2601" s="50">
        <f t="shared" si="666"/>
        <v>5.79</v>
      </c>
      <c r="G2601" s="50">
        <f t="shared" si="667"/>
        <v>10.42</v>
      </c>
      <c r="H2601" s="60">
        <f>VLOOKUP(A2601,'[1]SINAPI ES'!$A$7:$D$12674,4,0)</f>
        <v>5.79</v>
      </c>
    </row>
    <row r="2602" spans="1:8" ht="21" customHeight="1">
      <c r="A2602" s="47">
        <v>3731</v>
      </c>
      <c r="B2602" s="48" t="s">
        <v>2355</v>
      </c>
      <c r="C2602" s="47" t="s">
        <v>12</v>
      </c>
      <c r="D2602" s="47" t="s">
        <v>15</v>
      </c>
      <c r="E2602" s="49">
        <v>4.3499999999999996</v>
      </c>
      <c r="F2602" s="50">
        <f t="shared" si="666"/>
        <v>85</v>
      </c>
      <c r="G2602" s="50">
        <f t="shared" si="667"/>
        <v>369.75</v>
      </c>
      <c r="H2602" s="60">
        <f>VLOOKUP(A2602,'[1]SINAPI ES'!$A$7:$D$12674,4,0)</f>
        <v>85</v>
      </c>
    </row>
    <row r="2603" spans="1:8" ht="15" customHeight="1">
      <c r="A2603" s="47">
        <v>3768</v>
      </c>
      <c r="B2603" s="48" t="s">
        <v>2356</v>
      </c>
      <c r="C2603" s="47" t="s">
        <v>12</v>
      </c>
      <c r="D2603" s="47" t="s">
        <v>24</v>
      </c>
      <c r="E2603" s="49">
        <v>2.1</v>
      </c>
      <c r="F2603" s="50">
        <f t="shared" si="666"/>
        <v>4.8499999999999996</v>
      </c>
      <c r="G2603" s="50">
        <f t="shared" si="667"/>
        <v>10.19</v>
      </c>
      <c r="H2603" s="60">
        <f>VLOOKUP(A2603,'[1]SINAPI ES'!$A$7:$D$12674,4,0)</f>
        <v>4.8499999999999996</v>
      </c>
    </row>
    <row r="2604" spans="1:8" ht="21" customHeight="1">
      <c r="A2604" s="47">
        <v>4718</v>
      </c>
      <c r="B2604" s="48" t="s">
        <v>2086</v>
      </c>
      <c r="C2604" s="47" t="s">
        <v>12</v>
      </c>
      <c r="D2604" s="47" t="s">
        <v>51</v>
      </c>
      <c r="E2604" s="49">
        <v>0.16</v>
      </c>
      <c r="F2604" s="50">
        <f t="shared" si="666"/>
        <v>140</v>
      </c>
      <c r="G2604" s="50">
        <f t="shared" si="667"/>
        <v>22.4</v>
      </c>
      <c r="H2604" s="60">
        <f>VLOOKUP(A2604,'[1]SINAPI ES'!$A$7:$D$12674,4,0)</f>
        <v>140</v>
      </c>
    </row>
    <row r="2605" spans="1:8" ht="29.1" customHeight="1">
      <c r="A2605" s="47" t="s">
        <v>2357</v>
      </c>
      <c r="B2605" s="48" t="s">
        <v>2358</v>
      </c>
      <c r="C2605" s="47" t="s">
        <v>1965</v>
      </c>
      <c r="D2605" s="47" t="s">
        <v>51</v>
      </c>
      <c r="E2605" s="49">
        <v>0.38</v>
      </c>
      <c r="F2605" s="50">
        <v>151.05000000000001</v>
      </c>
      <c r="G2605" s="50">
        <f t="shared" si="667"/>
        <v>57.4</v>
      </c>
      <c r="H2605" s="60" t="e">
        <f>VLOOKUP(A2605,'[1]SINAPI ES'!$A$7:$D$12674,4,0)</f>
        <v>#N/A</v>
      </c>
    </row>
    <row r="2606" spans="1:8" ht="21" customHeight="1">
      <c r="A2606" s="47">
        <v>40304</v>
      </c>
      <c r="B2606" s="48" t="s">
        <v>2359</v>
      </c>
      <c r="C2606" s="47" t="s">
        <v>12</v>
      </c>
      <c r="D2606" s="47" t="s">
        <v>80</v>
      </c>
      <c r="E2606" s="49">
        <v>0.45</v>
      </c>
      <c r="F2606" s="50">
        <f t="shared" si="666"/>
        <v>25.11</v>
      </c>
      <c r="G2606" s="50">
        <f t="shared" si="667"/>
        <v>11.3</v>
      </c>
      <c r="H2606" s="60">
        <f>VLOOKUP(A2606,'[1]SINAPI ES'!$A$7:$D$12674,4,0)</f>
        <v>25.11</v>
      </c>
    </row>
    <row r="2607" spans="1:8" ht="29.1" customHeight="1">
      <c r="A2607" s="47">
        <v>4415</v>
      </c>
      <c r="B2607" s="48" t="s">
        <v>2360</v>
      </c>
      <c r="C2607" s="47" t="s">
        <v>12</v>
      </c>
      <c r="D2607" s="47" t="s">
        <v>31</v>
      </c>
      <c r="E2607" s="49">
        <v>2.25</v>
      </c>
      <c r="F2607" s="50">
        <f t="shared" si="666"/>
        <v>5.25</v>
      </c>
      <c r="G2607" s="50">
        <f t="shared" si="667"/>
        <v>11.81</v>
      </c>
      <c r="H2607" s="60">
        <f>VLOOKUP(A2607,'[1]SINAPI ES'!$A$7:$D$12674,4,0)</f>
        <v>5.25</v>
      </c>
    </row>
    <row r="2608" spans="1:8" ht="29.1" customHeight="1">
      <c r="A2608" s="47" t="s">
        <v>2361</v>
      </c>
      <c r="B2608" s="48" t="s">
        <v>2362</v>
      </c>
      <c r="C2608" s="47" t="s">
        <v>1965</v>
      </c>
      <c r="D2608" s="47" t="s">
        <v>80</v>
      </c>
      <c r="E2608" s="49">
        <v>0.85</v>
      </c>
      <c r="F2608" s="50">
        <v>65.64</v>
      </c>
      <c r="G2608" s="50">
        <f t="shared" si="667"/>
        <v>55.79</v>
      </c>
      <c r="H2608" s="60" t="e">
        <f>VLOOKUP(A2608,'[1]SINAPI ES'!$A$7:$D$12674,4,0)</f>
        <v>#N/A</v>
      </c>
    </row>
    <row r="2609" spans="1:8" ht="15" customHeight="1">
      <c r="A2609" s="47">
        <v>43648</v>
      </c>
      <c r="B2609" s="48" t="s">
        <v>2363</v>
      </c>
      <c r="C2609" s="47" t="s">
        <v>12</v>
      </c>
      <c r="D2609" s="47" t="s">
        <v>2019</v>
      </c>
      <c r="E2609" s="49">
        <v>1.1000000000000001</v>
      </c>
      <c r="F2609" s="50">
        <f t="shared" si="666"/>
        <v>28.89</v>
      </c>
      <c r="G2609" s="50">
        <f t="shared" si="667"/>
        <v>31.78</v>
      </c>
      <c r="H2609" s="60">
        <f>VLOOKUP(A2609,'[1]SINAPI ES'!$A$7:$D$12674,4,0)</f>
        <v>28.89</v>
      </c>
    </row>
    <row r="2610" spans="1:8" ht="15" customHeight="1">
      <c r="A2610" s="47">
        <v>43648</v>
      </c>
      <c r="B2610" s="48" t="s">
        <v>2363</v>
      </c>
      <c r="C2610" s="47" t="s">
        <v>12</v>
      </c>
      <c r="D2610" s="47" t="s">
        <v>2019</v>
      </c>
      <c r="E2610" s="49">
        <v>0.85</v>
      </c>
      <c r="F2610" s="50">
        <f t="shared" si="666"/>
        <v>28.89</v>
      </c>
      <c r="G2610" s="50">
        <f t="shared" si="667"/>
        <v>24.56</v>
      </c>
      <c r="H2610" s="60">
        <f>VLOOKUP(A2610,'[1]SINAPI ES'!$A$7:$D$12674,4,0)</f>
        <v>28.89</v>
      </c>
    </row>
    <row r="2611" spans="1:8" ht="21" customHeight="1">
      <c r="A2611" s="47">
        <v>21014</v>
      </c>
      <c r="B2611" s="48" t="s">
        <v>2364</v>
      </c>
      <c r="C2611" s="47" t="s">
        <v>12</v>
      </c>
      <c r="D2611" s="47" t="s">
        <v>31</v>
      </c>
      <c r="E2611" s="49">
        <v>11</v>
      </c>
      <c r="F2611" s="50">
        <f t="shared" si="666"/>
        <v>147.07</v>
      </c>
      <c r="G2611" s="50">
        <f t="shared" si="667"/>
        <v>1617.77</v>
      </c>
      <c r="H2611" s="60">
        <f>VLOOKUP(A2611,'[1]SINAPI ES'!$A$7:$D$12674,4,0)</f>
        <v>147.07</v>
      </c>
    </row>
    <row r="2612" spans="1:8" ht="21" customHeight="1">
      <c r="A2612" s="47">
        <v>21015</v>
      </c>
      <c r="B2612" s="48" t="s">
        <v>2365</v>
      </c>
      <c r="C2612" s="47" t="s">
        <v>12</v>
      </c>
      <c r="D2612" s="47" t="s">
        <v>31</v>
      </c>
      <c r="E2612" s="49">
        <v>10.5</v>
      </c>
      <c r="F2612" s="50">
        <f t="shared" si="666"/>
        <v>168.97</v>
      </c>
      <c r="G2612" s="50">
        <f t="shared" si="667"/>
        <v>1774.19</v>
      </c>
      <c r="H2612" s="60">
        <f>VLOOKUP(A2612,'[1]SINAPI ES'!$A$7:$D$12674,4,0)</f>
        <v>168.97</v>
      </c>
    </row>
    <row r="2613" spans="1:8" ht="15" customHeight="1">
      <c r="A2613" s="51"/>
      <c r="B2613" s="51"/>
      <c r="C2613" s="51"/>
      <c r="D2613" s="51"/>
      <c r="E2613" s="103" t="s">
        <v>1851</v>
      </c>
      <c r="F2613" s="103"/>
      <c r="G2613" s="52">
        <f>SUM(G2595:G2612)</f>
        <v>4726.54</v>
      </c>
      <c r="H2613" s="60" t="e">
        <f>VLOOKUP(A2613,'[1]SINAPI ES'!$A$7:$D$12674,4,0)</f>
        <v>#N/A</v>
      </c>
    </row>
    <row r="2614" spans="1:8" ht="15" customHeight="1">
      <c r="A2614" s="102" t="s">
        <v>1852</v>
      </c>
      <c r="B2614" s="102"/>
      <c r="C2614" s="46" t="s">
        <v>1839</v>
      </c>
      <c r="D2614" s="46" t="s">
        <v>1840</v>
      </c>
      <c r="E2614" s="46" t="s">
        <v>1841</v>
      </c>
      <c r="F2614" s="46" t="s">
        <v>1842</v>
      </c>
      <c r="G2614" s="46" t="s">
        <v>1843</v>
      </c>
      <c r="H2614" s="60" t="e">
        <f>VLOOKUP(A2614,'[1]SINAPI ES'!$A$7:$D$12674,4,0)</f>
        <v>#N/A</v>
      </c>
    </row>
    <row r="2615" spans="1:8" ht="15" customHeight="1">
      <c r="A2615" s="47">
        <v>88238</v>
      </c>
      <c r="B2615" s="48" t="s">
        <v>2226</v>
      </c>
      <c r="C2615" s="47" t="s">
        <v>12</v>
      </c>
      <c r="D2615" s="47" t="s">
        <v>1854</v>
      </c>
      <c r="E2615" s="49">
        <v>2.34</v>
      </c>
      <c r="F2615" s="50">
        <f t="shared" ref="F2615:F2622" si="668">H2615</f>
        <v>23.48</v>
      </c>
      <c r="G2615" s="50">
        <f>ROUND(F2615*E2615,2)</f>
        <v>54.94</v>
      </c>
      <c r="H2615" s="60">
        <f>VLOOKUP(A2615,'[1]SINAPI ES'!$A$7:$D$12674,4,0)</f>
        <v>23.48</v>
      </c>
    </row>
    <row r="2616" spans="1:8" ht="21" customHeight="1">
      <c r="A2616" s="47">
        <v>88239</v>
      </c>
      <c r="B2616" s="48" t="s">
        <v>2213</v>
      </c>
      <c r="C2616" s="47" t="s">
        <v>12</v>
      </c>
      <c r="D2616" s="47" t="s">
        <v>1854</v>
      </c>
      <c r="E2616" s="49">
        <v>3.5</v>
      </c>
      <c r="F2616" s="50">
        <f t="shared" si="668"/>
        <v>23.4</v>
      </c>
      <c r="G2616" s="50">
        <f t="shared" ref="G2616:G2622" si="669">ROUND(F2616*E2616,2)</f>
        <v>81.900000000000006</v>
      </c>
      <c r="H2616" s="60">
        <f>VLOOKUP(A2616,'[1]SINAPI ES'!$A$7:$D$12674,4,0)</f>
        <v>23.4</v>
      </c>
    </row>
    <row r="2617" spans="1:8" ht="15" customHeight="1">
      <c r="A2617" s="47">
        <v>100301</v>
      </c>
      <c r="B2617" s="48" t="s">
        <v>2366</v>
      </c>
      <c r="C2617" s="47" t="s">
        <v>12</v>
      </c>
      <c r="D2617" s="47" t="s">
        <v>1854</v>
      </c>
      <c r="E2617" s="49">
        <v>3.5</v>
      </c>
      <c r="F2617" s="50">
        <f t="shared" si="668"/>
        <v>25.18</v>
      </c>
      <c r="G2617" s="50">
        <f t="shared" si="669"/>
        <v>88.13</v>
      </c>
      <c r="H2617" s="60">
        <f>VLOOKUP(A2617,'[1]SINAPI ES'!$A$7:$D$12674,4,0)</f>
        <v>25.18</v>
      </c>
    </row>
    <row r="2618" spans="1:8" ht="15" customHeight="1">
      <c r="A2618" s="47">
        <v>88245</v>
      </c>
      <c r="B2618" s="48" t="s">
        <v>2227</v>
      </c>
      <c r="C2618" s="47" t="s">
        <v>12</v>
      </c>
      <c r="D2618" s="47" t="s">
        <v>1854</v>
      </c>
      <c r="E2618" s="49">
        <v>2.34</v>
      </c>
      <c r="F2618" s="50">
        <f t="shared" si="668"/>
        <v>27.92</v>
      </c>
      <c r="G2618" s="50">
        <f t="shared" si="669"/>
        <v>65.33</v>
      </c>
      <c r="H2618" s="60">
        <f>VLOOKUP(A2618,'[1]SINAPI ES'!$A$7:$D$12674,4,0)</f>
        <v>27.92</v>
      </c>
    </row>
    <row r="2619" spans="1:8" ht="21" customHeight="1">
      <c r="A2619" s="47">
        <v>88256</v>
      </c>
      <c r="B2619" s="48" t="s">
        <v>2006</v>
      </c>
      <c r="C2619" s="47" t="s">
        <v>12</v>
      </c>
      <c r="D2619" s="47" t="s">
        <v>1854</v>
      </c>
      <c r="E2619" s="49">
        <v>5.5</v>
      </c>
      <c r="F2619" s="50">
        <f t="shared" si="668"/>
        <v>27.99</v>
      </c>
      <c r="G2619" s="50">
        <f t="shared" si="669"/>
        <v>153.94999999999999</v>
      </c>
      <c r="H2619" s="60">
        <f>VLOOKUP(A2619,'[1]SINAPI ES'!$A$7:$D$12674,4,0)</f>
        <v>27.99</v>
      </c>
    </row>
    <row r="2620" spans="1:8" ht="15" customHeight="1">
      <c r="A2620" s="47">
        <v>88262</v>
      </c>
      <c r="B2620" s="48" t="s">
        <v>1978</v>
      </c>
      <c r="C2620" s="47" t="s">
        <v>12</v>
      </c>
      <c r="D2620" s="47" t="s">
        <v>1854</v>
      </c>
      <c r="E2620" s="49">
        <v>3.5</v>
      </c>
      <c r="F2620" s="50">
        <f t="shared" si="668"/>
        <v>29.31</v>
      </c>
      <c r="G2620" s="50">
        <f t="shared" si="669"/>
        <v>102.59</v>
      </c>
      <c r="H2620" s="60">
        <f>VLOOKUP(A2620,'[1]SINAPI ES'!$A$7:$D$12674,4,0)</f>
        <v>29.31</v>
      </c>
    </row>
    <row r="2621" spans="1:8" ht="15" customHeight="1">
      <c r="A2621" s="47">
        <v>88309</v>
      </c>
      <c r="B2621" s="48" t="s">
        <v>1899</v>
      </c>
      <c r="C2621" s="47" t="s">
        <v>12</v>
      </c>
      <c r="D2621" s="47" t="s">
        <v>1854</v>
      </c>
      <c r="E2621" s="49">
        <v>1.91</v>
      </c>
      <c r="F2621" s="50">
        <f t="shared" si="668"/>
        <v>28.13</v>
      </c>
      <c r="G2621" s="50">
        <f t="shared" si="669"/>
        <v>53.73</v>
      </c>
      <c r="H2621" s="60">
        <f>VLOOKUP(A2621,'[1]SINAPI ES'!$A$7:$D$12674,4,0)</f>
        <v>28.13</v>
      </c>
    </row>
    <row r="2622" spans="1:8" ht="15" customHeight="1">
      <c r="A2622" s="47">
        <v>88316</v>
      </c>
      <c r="B2622" s="48" t="s">
        <v>1867</v>
      </c>
      <c r="C2622" s="47" t="s">
        <v>12</v>
      </c>
      <c r="D2622" s="47" t="s">
        <v>1854</v>
      </c>
      <c r="E2622" s="49">
        <v>12.5</v>
      </c>
      <c r="F2622" s="50">
        <f t="shared" si="668"/>
        <v>21.72</v>
      </c>
      <c r="G2622" s="50">
        <f t="shared" si="669"/>
        <v>271.5</v>
      </c>
      <c r="H2622" s="60">
        <f>VLOOKUP(A2622,'[1]SINAPI ES'!$A$7:$D$12674,4,0)</f>
        <v>21.72</v>
      </c>
    </row>
    <row r="2623" spans="1:8" ht="18" customHeight="1">
      <c r="A2623" s="51"/>
      <c r="B2623" s="51"/>
      <c r="C2623" s="51"/>
      <c r="D2623" s="51"/>
      <c r="E2623" s="103" t="s">
        <v>1858</v>
      </c>
      <c r="F2623" s="103"/>
      <c r="G2623" s="52">
        <f>SUM(G2615:G2622)</f>
        <v>872.07</v>
      </c>
      <c r="H2623" s="60" t="e">
        <f>VLOOKUP(A2623,'[1]SINAPI ES'!$A$7:$D$12674,4,0)</f>
        <v>#N/A</v>
      </c>
    </row>
    <row r="2624" spans="1:8" ht="15" customHeight="1">
      <c r="A2624" s="102" t="s">
        <v>10</v>
      </c>
      <c r="B2624" s="102"/>
      <c r="C2624" s="46" t="s">
        <v>1839</v>
      </c>
      <c r="D2624" s="46" t="s">
        <v>1840</v>
      </c>
      <c r="E2624" s="46" t="s">
        <v>1841</v>
      </c>
      <c r="F2624" s="46" t="s">
        <v>1842</v>
      </c>
      <c r="G2624" s="46" t="s">
        <v>1843</v>
      </c>
      <c r="H2624" s="60" t="e">
        <f>VLOOKUP(A2624,'[1]SINAPI ES'!$A$7:$D$12674,4,0)</f>
        <v>#N/A</v>
      </c>
    </row>
    <row r="2625" spans="1:8" ht="29.1" customHeight="1">
      <c r="A2625" s="47">
        <v>102867</v>
      </c>
      <c r="B2625" s="48" t="s">
        <v>2367</v>
      </c>
      <c r="C2625" s="47" t="s">
        <v>12</v>
      </c>
      <c r="D2625" s="47" t="s">
        <v>1854</v>
      </c>
      <c r="E2625" s="49">
        <v>0.85</v>
      </c>
      <c r="F2625" s="50">
        <f t="shared" ref="F2625" si="670">H2625</f>
        <v>0.57999999999999996</v>
      </c>
      <c r="G2625" s="50">
        <f t="shared" ref="G2625" si="671">ROUND(F2625*E2625,2)</f>
        <v>0.49</v>
      </c>
      <c r="H2625" s="60">
        <f>VLOOKUP(A2625,'[1]SINAPI ES'!$A$7:$D$12674,4,0)</f>
        <v>0.57999999999999996</v>
      </c>
    </row>
    <row r="2626" spans="1:8" ht="15" customHeight="1">
      <c r="A2626" s="51"/>
      <c r="B2626" s="51"/>
      <c r="C2626" s="51"/>
      <c r="D2626" s="51"/>
      <c r="E2626" s="103" t="s">
        <v>1860</v>
      </c>
      <c r="F2626" s="103"/>
      <c r="G2626" s="52">
        <f>SUM(G2625)</f>
        <v>0.49</v>
      </c>
      <c r="H2626" s="60" t="e">
        <f>VLOOKUP(A2626,'[1]SINAPI ES'!$A$7:$D$12674,4,0)</f>
        <v>#N/A</v>
      </c>
    </row>
    <row r="2627" spans="1:8" ht="15" customHeight="1">
      <c r="A2627" s="51"/>
      <c r="B2627" s="51"/>
      <c r="C2627" s="51"/>
      <c r="D2627" s="51"/>
      <c r="E2627" s="104" t="s">
        <v>1861</v>
      </c>
      <c r="F2627" s="104"/>
      <c r="G2627" s="53">
        <f>G2626+G2623+G2613</f>
        <v>5599.1</v>
      </c>
      <c r="H2627" s="60" t="e">
        <f>VLOOKUP(A2627,'[1]SINAPI ES'!$A$7:$D$12674,4,0)</f>
        <v>#N/A</v>
      </c>
    </row>
    <row r="2628" spans="1:8" ht="9.9499999999999993" customHeight="1">
      <c r="A2628" s="51"/>
      <c r="B2628" s="51"/>
      <c r="C2628" s="105"/>
      <c r="D2628" s="105"/>
      <c r="E2628" s="51"/>
      <c r="F2628" s="51"/>
      <c r="G2628" s="51"/>
      <c r="H2628" s="60" t="e">
        <f>VLOOKUP(A2628,'[1]SINAPI ES'!$A$7:$D$12674,4,0)</f>
        <v>#N/A</v>
      </c>
    </row>
    <row r="2629" spans="1:8" ht="20.100000000000001" customHeight="1">
      <c r="A2629" s="116" t="s">
        <v>2368</v>
      </c>
      <c r="B2629" s="116"/>
      <c r="C2629" s="116"/>
      <c r="D2629" s="116"/>
      <c r="E2629" s="116"/>
      <c r="F2629" s="116"/>
      <c r="G2629" s="116"/>
      <c r="H2629" s="60" t="e">
        <f>VLOOKUP(A2629,'[1]SINAPI ES'!$A$7:$D$12674,4,0)</f>
        <v>#N/A</v>
      </c>
    </row>
    <row r="2630" spans="1:8" ht="15" customHeight="1">
      <c r="A2630" s="102" t="s">
        <v>1838</v>
      </c>
      <c r="B2630" s="102"/>
      <c r="C2630" s="46" t="s">
        <v>1839</v>
      </c>
      <c r="D2630" s="46" t="s">
        <v>1840</v>
      </c>
      <c r="E2630" s="46" t="s">
        <v>1841</v>
      </c>
      <c r="F2630" s="46" t="s">
        <v>1842</v>
      </c>
      <c r="G2630" s="46" t="s">
        <v>1843</v>
      </c>
      <c r="H2630" s="60" t="e">
        <f>VLOOKUP(A2630,'[1]SINAPI ES'!$A$7:$D$12674,4,0)</f>
        <v>#N/A</v>
      </c>
    </row>
    <row r="2631" spans="1:8" ht="29.1" customHeight="1">
      <c r="A2631" s="47">
        <v>11795</v>
      </c>
      <c r="B2631" s="48" t="s">
        <v>2369</v>
      </c>
      <c r="C2631" s="47" t="s">
        <v>12</v>
      </c>
      <c r="D2631" s="47" t="s">
        <v>15</v>
      </c>
      <c r="E2631" s="49">
        <v>1</v>
      </c>
      <c r="F2631" s="50">
        <f t="shared" ref="F2631:F2633" si="672">H2631</f>
        <v>358.49</v>
      </c>
      <c r="G2631" s="50">
        <f t="shared" ref="G2631:G2632" si="673">ROUND(F2631*E2631,2)</f>
        <v>358.49</v>
      </c>
      <c r="H2631" s="60">
        <f>VLOOKUP(A2631,'[1]SINAPI ES'!$A$7:$D$12674,4,0)</f>
        <v>358.49</v>
      </c>
    </row>
    <row r="2632" spans="1:8" ht="15" customHeight="1">
      <c r="A2632" s="47">
        <v>4823</v>
      </c>
      <c r="B2632" s="48" t="s">
        <v>2136</v>
      </c>
      <c r="C2632" s="47" t="s">
        <v>12</v>
      </c>
      <c r="D2632" s="47" t="s">
        <v>80</v>
      </c>
      <c r="E2632" s="49">
        <v>0.38440000000000002</v>
      </c>
      <c r="F2632" s="50">
        <f t="shared" si="672"/>
        <v>42.27</v>
      </c>
      <c r="G2632" s="50">
        <f t="shared" si="673"/>
        <v>16.25</v>
      </c>
      <c r="H2632" s="60">
        <f>VLOOKUP(A2632,'[1]SINAPI ES'!$A$7:$D$12674,4,0)</f>
        <v>42.27</v>
      </c>
    </row>
    <row r="2633" spans="1:8" ht="15" customHeight="1">
      <c r="A2633" s="47">
        <v>37329</v>
      </c>
      <c r="B2633" s="48" t="s">
        <v>2133</v>
      </c>
      <c r="C2633" s="47" t="s">
        <v>12</v>
      </c>
      <c r="D2633" s="47" t="s">
        <v>80</v>
      </c>
      <c r="E2633" s="49">
        <v>1.54E-2</v>
      </c>
      <c r="F2633" s="50">
        <f t="shared" si="672"/>
        <v>90.28</v>
      </c>
      <c r="G2633" s="50">
        <f>ROUND(F2633*E2633,2)</f>
        <v>1.39</v>
      </c>
      <c r="H2633" s="60">
        <f>VLOOKUP(A2633,'[1]SINAPI ES'!$A$7:$D$12674,4,0)</f>
        <v>90.28</v>
      </c>
    </row>
    <row r="2634" spans="1:8" ht="15" customHeight="1">
      <c r="A2634" s="51"/>
      <c r="B2634" s="51"/>
      <c r="C2634" s="51"/>
      <c r="D2634" s="51"/>
      <c r="E2634" s="103" t="s">
        <v>1851</v>
      </c>
      <c r="F2634" s="103"/>
      <c r="G2634" s="52">
        <f>SUM(G2631:G2633)</f>
        <v>376.13</v>
      </c>
      <c r="H2634" s="60" t="e">
        <f>VLOOKUP(A2634,'[1]SINAPI ES'!$A$7:$D$12674,4,0)</f>
        <v>#N/A</v>
      </c>
    </row>
    <row r="2635" spans="1:8" ht="15" customHeight="1">
      <c r="A2635" s="102" t="s">
        <v>1852</v>
      </c>
      <c r="B2635" s="102"/>
      <c r="C2635" s="46" t="s">
        <v>1839</v>
      </c>
      <c r="D2635" s="46" t="s">
        <v>1840</v>
      </c>
      <c r="E2635" s="46" t="s">
        <v>1841</v>
      </c>
      <c r="F2635" s="46" t="s">
        <v>1842</v>
      </c>
      <c r="G2635" s="46" t="s">
        <v>1843</v>
      </c>
      <c r="H2635" s="60" t="e">
        <f>VLOOKUP(A2635,'[1]SINAPI ES'!$A$7:$D$12674,4,0)</f>
        <v>#N/A</v>
      </c>
    </row>
    <row r="2636" spans="1:8" ht="15" customHeight="1">
      <c r="A2636" s="47">
        <v>88274</v>
      </c>
      <c r="B2636" s="48" t="s">
        <v>2137</v>
      </c>
      <c r="C2636" s="47" t="s">
        <v>12</v>
      </c>
      <c r="D2636" s="47" t="s">
        <v>1854</v>
      </c>
      <c r="E2636" s="49">
        <v>1.9209000000000001</v>
      </c>
      <c r="F2636" s="50">
        <f t="shared" ref="F2636:F2637" si="674">H2636</f>
        <v>28.12</v>
      </c>
      <c r="G2636" s="50">
        <f t="shared" ref="G2636" si="675">ROUND(F2636*E2636,2)</f>
        <v>54.02</v>
      </c>
      <c r="H2636" s="60">
        <f>VLOOKUP(A2636,'[1]SINAPI ES'!$A$7:$D$12674,4,0)</f>
        <v>28.12</v>
      </c>
    </row>
    <row r="2637" spans="1:8" ht="15" customHeight="1">
      <c r="A2637" s="47">
        <v>88316</v>
      </c>
      <c r="B2637" s="48" t="s">
        <v>1867</v>
      </c>
      <c r="C2637" s="47" t="s">
        <v>12</v>
      </c>
      <c r="D2637" s="47" t="s">
        <v>1854</v>
      </c>
      <c r="E2637" s="49">
        <v>2</v>
      </c>
      <c r="F2637" s="50">
        <f t="shared" si="674"/>
        <v>21.72</v>
      </c>
      <c r="G2637" s="50">
        <f>ROUND(F2637*E2637,2)</f>
        <v>43.44</v>
      </c>
      <c r="H2637" s="60">
        <f>VLOOKUP(A2637,'[1]SINAPI ES'!$A$7:$D$12674,4,0)</f>
        <v>21.72</v>
      </c>
    </row>
    <row r="2638" spans="1:8" ht="18" customHeight="1">
      <c r="A2638" s="51"/>
      <c r="B2638" s="51"/>
      <c r="C2638" s="51"/>
      <c r="D2638" s="51"/>
      <c r="E2638" s="103" t="s">
        <v>1858</v>
      </c>
      <c r="F2638" s="103"/>
      <c r="G2638" s="52">
        <f>SUM(G2636:G2637)</f>
        <v>97.460000000000008</v>
      </c>
      <c r="H2638" s="60" t="e">
        <f>VLOOKUP(A2638,'[1]SINAPI ES'!$A$7:$D$12674,4,0)</f>
        <v>#N/A</v>
      </c>
    </row>
    <row r="2639" spans="1:8" ht="15" customHeight="1">
      <c r="A2639" s="51"/>
      <c r="B2639" s="51"/>
      <c r="C2639" s="51"/>
      <c r="D2639" s="51"/>
      <c r="E2639" s="104" t="s">
        <v>1861</v>
      </c>
      <c r="F2639" s="104"/>
      <c r="G2639" s="53">
        <f>G2638+G2634</f>
        <v>473.59000000000003</v>
      </c>
      <c r="H2639" s="60" t="e">
        <f>VLOOKUP(A2639,'[1]SINAPI ES'!$A$7:$D$12674,4,0)</f>
        <v>#N/A</v>
      </c>
    </row>
    <row r="2640" spans="1:8" ht="9.9499999999999993" customHeight="1">
      <c r="A2640" s="51"/>
      <c r="B2640" s="51"/>
      <c r="C2640" s="105"/>
      <c r="D2640" s="105"/>
      <c r="E2640" s="51"/>
      <c r="F2640" s="51"/>
      <c r="G2640" s="51"/>
      <c r="H2640" s="60" t="e">
        <f>VLOOKUP(A2640,'[1]SINAPI ES'!$A$7:$D$12674,4,0)</f>
        <v>#N/A</v>
      </c>
    </row>
    <row r="2641" spans="1:8" ht="20.100000000000001" customHeight="1">
      <c r="A2641" s="116" t="s">
        <v>2370</v>
      </c>
      <c r="B2641" s="116"/>
      <c r="C2641" s="116"/>
      <c r="D2641" s="116"/>
      <c r="E2641" s="116"/>
      <c r="F2641" s="116"/>
      <c r="G2641" s="116"/>
      <c r="H2641" s="60" t="e">
        <f>VLOOKUP(A2641,'[1]SINAPI ES'!$A$7:$D$12674,4,0)</f>
        <v>#N/A</v>
      </c>
    </row>
    <row r="2642" spans="1:8" ht="15" customHeight="1">
      <c r="A2642" s="102" t="s">
        <v>1838</v>
      </c>
      <c r="B2642" s="102"/>
      <c r="C2642" s="46" t="s">
        <v>1839</v>
      </c>
      <c r="D2642" s="46" t="s">
        <v>1840</v>
      </c>
      <c r="E2642" s="46" t="s">
        <v>1841</v>
      </c>
      <c r="F2642" s="46" t="s">
        <v>1842</v>
      </c>
      <c r="G2642" s="46" t="s">
        <v>1843</v>
      </c>
      <c r="H2642" s="60" t="e">
        <f>VLOOKUP(A2642,'[1]SINAPI ES'!$A$7:$D$12674,4,0)</f>
        <v>#N/A</v>
      </c>
    </row>
    <row r="2643" spans="1:8" ht="29.1" customHeight="1">
      <c r="A2643" s="47">
        <v>11795</v>
      </c>
      <c r="B2643" s="48" t="s">
        <v>2369</v>
      </c>
      <c r="C2643" s="47" t="s">
        <v>12</v>
      </c>
      <c r="D2643" s="47" t="s">
        <v>15</v>
      </c>
      <c r="E2643" s="49">
        <v>1</v>
      </c>
      <c r="F2643" s="50">
        <f t="shared" ref="F2643:F2645" si="676">H2643</f>
        <v>358.49</v>
      </c>
      <c r="G2643" s="50">
        <f t="shared" ref="G2643:G2644" si="677">ROUND(F2643*E2643,2)</f>
        <v>358.49</v>
      </c>
      <c r="H2643" s="60">
        <f>VLOOKUP(A2643,'[1]SINAPI ES'!$A$7:$D$12674,4,0)</f>
        <v>358.49</v>
      </c>
    </row>
    <row r="2644" spans="1:8" ht="15" customHeight="1">
      <c r="A2644" s="47">
        <v>4823</v>
      </c>
      <c r="B2644" s="48" t="s">
        <v>2136</v>
      </c>
      <c r="C2644" s="47" t="s">
        <v>12</v>
      </c>
      <c r="D2644" s="47" t="s">
        <v>80</v>
      </c>
      <c r="E2644" s="49">
        <v>0.38440000000000002</v>
      </c>
      <c r="F2644" s="50">
        <f t="shared" si="676"/>
        <v>42.27</v>
      </c>
      <c r="G2644" s="50">
        <f t="shared" si="677"/>
        <v>16.25</v>
      </c>
      <c r="H2644" s="60">
        <f>VLOOKUP(A2644,'[1]SINAPI ES'!$A$7:$D$12674,4,0)</f>
        <v>42.27</v>
      </c>
    </row>
    <row r="2645" spans="1:8" ht="15" customHeight="1">
      <c r="A2645" s="47">
        <v>37329</v>
      </c>
      <c r="B2645" s="48" t="s">
        <v>2133</v>
      </c>
      <c r="C2645" s="47" t="s">
        <v>12</v>
      </c>
      <c r="D2645" s="47" t="s">
        <v>80</v>
      </c>
      <c r="E2645" s="49">
        <v>1.54E-2</v>
      </c>
      <c r="F2645" s="50">
        <f t="shared" si="676"/>
        <v>90.28</v>
      </c>
      <c r="G2645" s="50">
        <f>ROUND(F2645*E2645,2)</f>
        <v>1.39</v>
      </c>
      <c r="H2645" s="60">
        <f>VLOOKUP(A2645,'[1]SINAPI ES'!$A$7:$D$12674,4,0)</f>
        <v>90.28</v>
      </c>
    </row>
    <row r="2646" spans="1:8" ht="15" customHeight="1">
      <c r="A2646" s="51"/>
      <c r="B2646" s="51"/>
      <c r="C2646" s="51"/>
      <c r="D2646" s="51"/>
      <c r="E2646" s="103" t="s">
        <v>1851</v>
      </c>
      <c r="F2646" s="103"/>
      <c r="G2646" s="52">
        <f>SUM(G2643:G2645)</f>
        <v>376.13</v>
      </c>
      <c r="H2646" s="60" t="e">
        <f>VLOOKUP(A2646,'[1]SINAPI ES'!$A$7:$D$12674,4,0)</f>
        <v>#N/A</v>
      </c>
    </row>
    <row r="2647" spans="1:8" ht="15" customHeight="1">
      <c r="A2647" s="102" t="s">
        <v>1852</v>
      </c>
      <c r="B2647" s="102"/>
      <c r="C2647" s="46" t="s">
        <v>1839</v>
      </c>
      <c r="D2647" s="46" t="s">
        <v>1840</v>
      </c>
      <c r="E2647" s="46" t="s">
        <v>1841</v>
      </c>
      <c r="F2647" s="46" t="s">
        <v>1842</v>
      </c>
      <c r="G2647" s="46" t="s">
        <v>1843</v>
      </c>
      <c r="H2647" s="60" t="e">
        <f>VLOOKUP(A2647,'[1]SINAPI ES'!$A$7:$D$12674,4,0)</f>
        <v>#N/A</v>
      </c>
    </row>
    <row r="2648" spans="1:8" ht="15" customHeight="1">
      <c r="A2648" s="47">
        <v>88274</v>
      </c>
      <c r="B2648" s="48" t="s">
        <v>2137</v>
      </c>
      <c r="C2648" s="47" t="s">
        <v>12</v>
      </c>
      <c r="D2648" s="47" t="s">
        <v>1854</v>
      </c>
      <c r="E2648" s="49">
        <v>1.9209000000000001</v>
      </c>
      <c r="F2648" s="50">
        <f t="shared" ref="F2648:F2649" si="678">H2648</f>
        <v>28.12</v>
      </c>
      <c r="G2648" s="50">
        <f t="shared" ref="G2648" si="679">ROUND(F2648*E2648,2)</f>
        <v>54.02</v>
      </c>
      <c r="H2648" s="60">
        <f>VLOOKUP(A2648,'[1]SINAPI ES'!$A$7:$D$12674,4,0)</f>
        <v>28.12</v>
      </c>
    </row>
    <row r="2649" spans="1:8" ht="15" customHeight="1">
      <c r="A2649" s="47">
        <v>88316</v>
      </c>
      <c r="B2649" s="48" t="s">
        <v>1867</v>
      </c>
      <c r="C2649" s="47" t="s">
        <v>12</v>
      </c>
      <c r="D2649" s="47" t="s">
        <v>1854</v>
      </c>
      <c r="E2649" s="49">
        <v>2</v>
      </c>
      <c r="F2649" s="50">
        <f t="shared" si="678"/>
        <v>21.72</v>
      </c>
      <c r="G2649" s="50">
        <f>ROUND(F2649*E2649,2)</f>
        <v>43.44</v>
      </c>
      <c r="H2649" s="60">
        <f>VLOOKUP(A2649,'[1]SINAPI ES'!$A$7:$D$12674,4,0)</f>
        <v>21.72</v>
      </c>
    </row>
    <row r="2650" spans="1:8" ht="18" customHeight="1">
      <c r="A2650" s="51"/>
      <c r="B2650" s="51"/>
      <c r="C2650" s="51"/>
      <c r="D2650" s="51"/>
      <c r="E2650" s="103" t="s">
        <v>1858</v>
      </c>
      <c r="F2650" s="103"/>
      <c r="G2650" s="52">
        <f>SUM(G2648:G2649)</f>
        <v>97.460000000000008</v>
      </c>
      <c r="H2650" s="60" t="e">
        <f>VLOOKUP(A2650,'[1]SINAPI ES'!$A$7:$D$12674,4,0)</f>
        <v>#N/A</v>
      </c>
    </row>
    <row r="2651" spans="1:8" ht="15" customHeight="1">
      <c r="A2651" s="51"/>
      <c r="B2651" s="51"/>
      <c r="C2651" s="51"/>
      <c r="D2651" s="51"/>
      <c r="E2651" s="104" t="s">
        <v>1861</v>
      </c>
      <c r="F2651" s="104"/>
      <c r="G2651" s="53">
        <f>G2650+G2646</f>
        <v>473.59000000000003</v>
      </c>
      <c r="H2651" s="60" t="e">
        <f>VLOOKUP(A2651,'[1]SINAPI ES'!$A$7:$D$12674,4,0)</f>
        <v>#N/A</v>
      </c>
    </row>
    <row r="2652" spans="1:8" ht="9.9499999999999993" customHeight="1">
      <c r="A2652" s="51"/>
      <c r="B2652" s="51"/>
      <c r="C2652" s="105"/>
      <c r="D2652" s="105"/>
      <c r="E2652" s="51"/>
      <c r="F2652" s="51"/>
      <c r="G2652" s="51"/>
      <c r="H2652" s="60" t="e">
        <f>VLOOKUP(A2652,'[1]SINAPI ES'!$A$7:$D$12674,4,0)</f>
        <v>#N/A</v>
      </c>
    </row>
    <row r="2653" spans="1:8" ht="20.100000000000001" customHeight="1">
      <c r="A2653" s="116" t="s">
        <v>2371</v>
      </c>
      <c r="B2653" s="116"/>
      <c r="C2653" s="116"/>
      <c r="D2653" s="116"/>
      <c r="E2653" s="116"/>
      <c r="F2653" s="116"/>
      <c r="G2653" s="116"/>
      <c r="H2653" s="60" t="e">
        <f>VLOOKUP(A2653,'[1]SINAPI ES'!$A$7:$D$12674,4,0)</f>
        <v>#N/A</v>
      </c>
    </row>
    <row r="2654" spans="1:8" ht="15" customHeight="1">
      <c r="A2654" s="102" t="s">
        <v>1838</v>
      </c>
      <c r="B2654" s="102"/>
      <c r="C2654" s="46" t="s">
        <v>1839</v>
      </c>
      <c r="D2654" s="46" t="s">
        <v>1840</v>
      </c>
      <c r="E2654" s="46" t="s">
        <v>1841</v>
      </c>
      <c r="F2654" s="46" t="s">
        <v>1842</v>
      </c>
      <c r="G2654" s="46" t="s">
        <v>1843</v>
      </c>
      <c r="H2654" s="60" t="e">
        <f>VLOOKUP(A2654,'[1]SINAPI ES'!$A$7:$D$12674,4,0)</f>
        <v>#N/A</v>
      </c>
    </row>
    <row r="2655" spans="1:8" ht="29.1" customHeight="1">
      <c r="A2655" s="47">
        <v>11795</v>
      </c>
      <c r="B2655" s="48" t="s">
        <v>2369</v>
      </c>
      <c r="C2655" s="47" t="s">
        <v>12</v>
      </c>
      <c r="D2655" s="47" t="s">
        <v>15</v>
      </c>
      <c r="E2655" s="49">
        <v>1</v>
      </c>
      <c r="F2655" s="50">
        <f t="shared" ref="F2655:F2656" si="680">H2655</f>
        <v>358.49</v>
      </c>
      <c r="G2655" s="50">
        <f t="shared" ref="G2655" si="681">ROUND(F2655*E2655,2)</f>
        <v>358.49</v>
      </c>
      <c r="H2655" s="60">
        <f>VLOOKUP(A2655,'[1]SINAPI ES'!$A$7:$D$12674,4,0)</f>
        <v>358.49</v>
      </c>
    </row>
    <row r="2656" spans="1:8" ht="15" customHeight="1">
      <c r="A2656" s="47">
        <v>37329</v>
      </c>
      <c r="B2656" s="48" t="s">
        <v>2133</v>
      </c>
      <c r="C2656" s="47" t="s">
        <v>12</v>
      </c>
      <c r="D2656" s="47" t="s">
        <v>80</v>
      </c>
      <c r="E2656" s="49">
        <v>1.54E-2</v>
      </c>
      <c r="F2656" s="50">
        <f t="shared" si="680"/>
        <v>90.28</v>
      </c>
      <c r="G2656" s="50">
        <f>ROUND(F2656*E2656,2)</f>
        <v>1.39</v>
      </c>
      <c r="H2656" s="60">
        <f>VLOOKUP(A2656,'[1]SINAPI ES'!$A$7:$D$12674,4,0)</f>
        <v>90.28</v>
      </c>
    </row>
    <row r="2657" spans="1:8" ht="15" customHeight="1">
      <c r="A2657" s="51"/>
      <c r="B2657" s="51"/>
      <c r="C2657" s="51"/>
      <c r="D2657" s="51"/>
      <c r="E2657" s="103" t="s">
        <v>1851</v>
      </c>
      <c r="F2657" s="103"/>
      <c r="G2657" s="52">
        <f>SUM(G2655:G2656)</f>
        <v>359.88</v>
      </c>
      <c r="H2657" s="60" t="e">
        <f>VLOOKUP(A2657,'[1]SINAPI ES'!$A$7:$D$12674,4,0)</f>
        <v>#N/A</v>
      </c>
    </row>
    <row r="2658" spans="1:8" ht="15" customHeight="1">
      <c r="A2658" s="102" t="s">
        <v>1852</v>
      </c>
      <c r="B2658" s="102"/>
      <c r="C2658" s="46" t="s">
        <v>1839</v>
      </c>
      <c r="D2658" s="46" t="s">
        <v>1840</v>
      </c>
      <c r="E2658" s="46" t="s">
        <v>1841</v>
      </c>
      <c r="F2658" s="46" t="s">
        <v>1842</v>
      </c>
      <c r="G2658" s="46" t="s">
        <v>1843</v>
      </c>
      <c r="H2658" s="60" t="e">
        <f>VLOOKUP(A2658,'[1]SINAPI ES'!$A$7:$D$12674,4,0)</f>
        <v>#N/A</v>
      </c>
    </row>
    <row r="2659" spans="1:8" ht="15" customHeight="1">
      <c r="A2659" s="47">
        <v>88274</v>
      </c>
      <c r="B2659" s="48" t="s">
        <v>2137</v>
      </c>
      <c r="C2659" s="47" t="s">
        <v>12</v>
      </c>
      <c r="D2659" s="47" t="s">
        <v>1854</v>
      </c>
      <c r="E2659" s="49">
        <v>0.5</v>
      </c>
      <c r="F2659" s="50">
        <f>H2659</f>
        <v>28.12</v>
      </c>
      <c r="G2659" s="50">
        <f t="shared" ref="G2659" si="682">ROUND(F2659*E2659,2)</f>
        <v>14.06</v>
      </c>
      <c r="H2659" s="60">
        <f>VLOOKUP(A2659,'[1]SINAPI ES'!$A$7:$D$12674,4,0)</f>
        <v>28.12</v>
      </c>
    </row>
    <row r="2660" spans="1:8" ht="15" customHeight="1">
      <c r="A2660" s="47">
        <v>88316</v>
      </c>
      <c r="B2660" s="48" t="s">
        <v>1867</v>
      </c>
      <c r="C2660" s="47" t="s">
        <v>12</v>
      </c>
      <c r="D2660" s="47" t="s">
        <v>1854</v>
      </c>
      <c r="E2660" s="49">
        <v>0.75</v>
      </c>
      <c r="F2660" s="50">
        <f t="shared" ref="F2660" si="683">H2660</f>
        <v>21.72</v>
      </c>
      <c r="G2660" s="50">
        <f>ROUND(F2660*E2660,2)</f>
        <v>16.29</v>
      </c>
      <c r="H2660" s="60">
        <f>VLOOKUP(A2660,'[1]SINAPI ES'!$A$7:$D$12674,4,0)</f>
        <v>21.72</v>
      </c>
    </row>
    <row r="2661" spans="1:8" ht="18" customHeight="1">
      <c r="A2661" s="51"/>
      <c r="B2661" s="51"/>
      <c r="C2661" s="51"/>
      <c r="D2661" s="51"/>
      <c r="E2661" s="103" t="s">
        <v>1858</v>
      </c>
      <c r="F2661" s="103"/>
      <c r="G2661" s="52">
        <f>SUM(G2659:G2660)</f>
        <v>30.35</v>
      </c>
      <c r="H2661" s="60" t="e">
        <f>VLOOKUP(A2661,'[1]SINAPI ES'!$A$7:$D$12674,4,0)</f>
        <v>#N/A</v>
      </c>
    </row>
    <row r="2662" spans="1:8" ht="15" customHeight="1">
      <c r="A2662" s="51"/>
      <c r="B2662" s="51"/>
      <c r="C2662" s="51"/>
      <c r="D2662" s="51"/>
      <c r="E2662" s="104" t="s">
        <v>1861</v>
      </c>
      <c r="F2662" s="104"/>
      <c r="G2662" s="53">
        <f>G2661+G2657</f>
        <v>390.23</v>
      </c>
      <c r="H2662" s="60" t="e">
        <f>VLOOKUP(A2662,'[1]SINAPI ES'!$A$7:$D$12674,4,0)</f>
        <v>#N/A</v>
      </c>
    </row>
    <row r="2663" spans="1:8" ht="9.9499999999999993" customHeight="1">
      <c r="A2663" s="51"/>
      <c r="B2663" s="51"/>
      <c r="C2663" s="105"/>
      <c r="D2663" s="105"/>
      <c r="E2663" s="51"/>
      <c r="F2663" s="51"/>
      <c r="G2663" s="51"/>
      <c r="H2663" s="60" t="e">
        <f>VLOOKUP(A2663,'[1]SINAPI ES'!$A$7:$D$12674,4,0)</f>
        <v>#N/A</v>
      </c>
    </row>
    <row r="2664" spans="1:8" ht="20.100000000000001" customHeight="1">
      <c r="A2664" s="116" t="s">
        <v>2372</v>
      </c>
      <c r="B2664" s="116"/>
      <c r="C2664" s="116"/>
      <c r="D2664" s="116"/>
      <c r="E2664" s="116"/>
      <c r="F2664" s="116"/>
      <c r="G2664" s="116"/>
      <c r="H2664" s="60" t="e">
        <f>VLOOKUP(A2664,'[1]SINAPI ES'!$A$7:$D$12674,4,0)</f>
        <v>#N/A</v>
      </c>
    </row>
    <row r="2665" spans="1:8" ht="15" customHeight="1">
      <c r="A2665" s="102" t="s">
        <v>1838</v>
      </c>
      <c r="B2665" s="102"/>
      <c r="C2665" s="46" t="s">
        <v>1839</v>
      </c>
      <c r="D2665" s="46" t="s">
        <v>1840</v>
      </c>
      <c r="E2665" s="46" t="s">
        <v>1841</v>
      </c>
      <c r="F2665" s="46" t="s">
        <v>1842</v>
      </c>
      <c r="G2665" s="46" t="s">
        <v>1843</v>
      </c>
      <c r="H2665" s="60" t="e">
        <f>VLOOKUP(A2665,'[1]SINAPI ES'!$A$7:$D$12674,4,0)</f>
        <v>#N/A</v>
      </c>
    </row>
    <row r="2666" spans="1:8" ht="21" customHeight="1">
      <c r="A2666" s="47">
        <v>1340</v>
      </c>
      <c r="B2666" s="48" t="s">
        <v>2373</v>
      </c>
      <c r="C2666" s="47" t="s">
        <v>12</v>
      </c>
      <c r="D2666" s="47" t="s">
        <v>15</v>
      </c>
      <c r="E2666" s="49">
        <v>1</v>
      </c>
      <c r="F2666" s="50">
        <f>H2666</f>
        <v>51.7</v>
      </c>
      <c r="G2666" s="50">
        <f t="shared" ref="G2666:G2667" si="684">ROUND(F2666*E2666,2)</f>
        <v>51.7</v>
      </c>
      <c r="H2666" s="60">
        <f>VLOOKUP(A2666,'[1]SINAPI ES'!$A$7:$D$12674,4,0)</f>
        <v>51.7</v>
      </c>
    </row>
    <row r="2667" spans="1:8" ht="21" customHeight="1">
      <c r="A2667" s="47">
        <v>34660</v>
      </c>
      <c r="B2667" s="48" t="s">
        <v>2374</v>
      </c>
      <c r="C2667" s="47" t="s">
        <v>12</v>
      </c>
      <c r="D2667" s="47" t="s">
        <v>15</v>
      </c>
      <c r="E2667" s="49">
        <v>1</v>
      </c>
      <c r="F2667" s="50">
        <f>H2667</f>
        <v>57.36</v>
      </c>
      <c r="G2667" s="50">
        <f t="shared" si="684"/>
        <v>57.36</v>
      </c>
      <c r="H2667" s="60">
        <f>VLOOKUP(A2667,'[1]SINAPI ES'!$A$7:$D$12674,4,0)</f>
        <v>57.36</v>
      </c>
    </row>
    <row r="2668" spans="1:8" ht="21" customHeight="1">
      <c r="A2668" s="47">
        <v>1339</v>
      </c>
      <c r="B2668" s="48" t="s">
        <v>2375</v>
      </c>
      <c r="C2668" s="47" t="s">
        <v>12</v>
      </c>
      <c r="D2668" s="47" t="s">
        <v>80</v>
      </c>
      <c r="E2668" s="49">
        <v>0.56000000000000005</v>
      </c>
      <c r="F2668" s="50">
        <f>H2668</f>
        <v>44.84</v>
      </c>
      <c r="G2668" s="50">
        <f>ROUND(F2668*E2668,2)</f>
        <v>25.11</v>
      </c>
      <c r="H2668" s="60">
        <f>VLOOKUP(A2668,'[1]SINAPI ES'!$A$7:$D$12674,4,0)</f>
        <v>44.84</v>
      </c>
    </row>
    <row r="2669" spans="1:8" ht="15" customHeight="1">
      <c r="A2669" s="51"/>
      <c r="B2669" s="51"/>
      <c r="C2669" s="51"/>
      <c r="D2669" s="51"/>
      <c r="E2669" s="103" t="s">
        <v>1851</v>
      </c>
      <c r="F2669" s="103"/>
      <c r="G2669" s="52">
        <f>SUM(G2666:G2668)</f>
        <v>134.17000000000002</v>
      </c>
      <c r="H2669" s="60" t="e">
        <f>VLOOKUP(A2669,'[1]SINAPI ES'!$A$7:$D$12674,4,0)</f>
        <v>#N/A</v>
      </c>
    </row>
    <row r="2670" spans="1:8" ht="15" customHeight="1">
      <c r="A2670" s="102" t="s">
        <v>1852</v>
      </c>
      <c r="B2670" s="102"/>
      <c r="C2670" s="46" t="s">
        <v>1839</v>
      </c>
      <c r="D2670" s="46" t="s">
        <v>1840</v>
      </c>
      <c r="E2670" s="46" t="s">
        <v>1841</v>
      </c>
      <c r="F2670" s="46" t="s">
        <v>1842</v>
      </c>
      <c r="G2670" s="46" t="s">
        <v>1843</v>
      </c>
      <c r="H2670" s="60" t="e">
        <f>VLOOKUP(A2670,'[1]SINAPI ES'!$A$7:$D$12674,4,0)</f>
        <v>#N/A</v>
      </c>
    </row>
    <row r="2671" spans="1:8" ht="21" customHeight="1">
      <c r="A2671" s="47">
        <v>88261</v>
      </c>
      <c r="B2671" s="48" t="s">
        <v>1893</v>
      </c>
      <c r="C2671" s="47" t="s">
        <v>12</v>
      </c>
      <c r="D2671" s="47" t="s">
        <v>1854</v>
      </c>
      <c r="E2671" s="49">
        <v>2.0960000000000001</v>
      </c>
      <c r="F2671" s="50">
        <f>H2671</f>
        <v>29.39</v>
      </c>
      <c r="G2671" s="50">
        <f>ROUND(F2671*E2671,2)</f>
        <v>61.6</v>
      </c>
      <c r="H2671" s="60">
        <f>VLOOKUP(A2671,'[1]SINAPI ES'!$A$7:$D$12674,4,0)</f>
        <v>29.39</v>
      </c>
    </row>
    <row r="2672" spans="1:8" ht="18" customHeight="1">
      <c r="A2672" s="51"/>
      <c r="B2672" s="51"/>
      <c r="C2672" s="51"/>
      <c r="D2672" s="51"/>
      <c r="E2672" s="103" t="s">
        <v>1858</v>
      </c>
      <c r="F2672" s="103"/>
      <c r="G2672" s="52">
        <f>SUM(G2671)</f>
        <v>61.6</v>
      </c>
      <c r="H2672" s="60" t="e">
        <f>VLOOKUP(A2672,'[1]SINAPI ES'!$A$7:$D$12674,4,0)</f>
        <v>#N/A</v>
      </c>
    </row>
    <row r="2673" spans="1:8" ht="15" customHeight="1">
      <c r="A2673" s="51"/>
      <c r="B2673" s="51"/>
      <c r="C2673" s="51"/>
      <c r="D2673" s="51"/>
      <c r="E2673" s="104" t="s">
        <v>1861</v>
      </c>
      <c r="F2673" s="104"/>
      <c r="G2673" s="53">
        <f>G2672+G2669</f>
        <v>195.77</v>
      </c>
      <c r="H2673" s="60" t="e">
        <f>VLOOKUP(A2673,'[1]SINAPI ES'!$A$7:$D$12674,4,0)</f>
        <v>#N/A</v>
      </c>
    </row>
    <row r="2674" spans="1:8" ht="9.9499999999999993" customHeight="1">
      <c r="A2674" s="51"/>
      <c r="B2674" s="51"/>
      <c r="C2674" s="105"/>
      <c r="D2674" s="105"/>
      <c r="E2674" s="51"/>
      <c r="F2674" s="51"/>
      <c r="G2674" s="51"/>
      <c r="H2674" s="60" t="e">
        <f>VLOOKUP(A2674,'[1]SINAPI ES'!$A$7:$D$12674,4,0)</f>
        <v>#N/A</v>
      </c>
    </row>
    <row r="2675" spans="1:8" ht="20.100000000000001" customHeight="1">
      <c r="A2675" s="116" t="s">
        <v>2376</v>
      </c>
      <c r="B2675" s="116"/>
      <c r="C2675" s="116"/>
      <c r="D2675" s="116"/>
      <c r="E2675" s="116"/>
      <c r="F2675" s="116"/>
      <c r="G2675" s="116"/>
      <c r="H2675" s="60" t="e">
        <f>VLOOKUP(A2675,'[1]SINAPI ES'!$A$7:$D$12674,4,0)</f>
        <v>#N/A</v>
      </c>
    </row>
    <row r="2676" spans="1:8" ht="15" customHeight="1">
      <c r="A2676" s="102" t="s">
        <v>1935</v>
      </c>
      <c r="B2676" s="102"/>
      <c r="C2676" s="46" t="s">
        <v>1839</v>
      </c>
      <c r="D2676" s="46" t="s">
        <v>1840</v>
      </c>
      <c r="E2676" s="46" t="s">
        <v>1841</v>
      </c>
      <c r="F2676" s="46" t="s">
        <v>1842</v>
      </c>
      <c r="G2676" s="46" t="s">
        <v>1843</v>
      </c>
      <c r="H2676" s="60" t="e">
        <f>VLOOKUP(A2676,'[1]SINAPI ES'!$A$7:$D$12674,4,0)</f>
        <v>#N/A</v>
      </c>
    </row>
    <row r="2677" spans="1:8" ht="29.1" customHeight="1">
      <c r="A2677" s="47">
        <v>91693</v>
      </c>
      <c r="B2677" s="48" t="s">
        <v>2377</v>
      </c>
      <c r="C2677" s="47" t="s">
        <v>12</v>
      </c>
      <c r="D2677" s="47" t="s">
        <v>1981</v>
      </c>
      <c r="E2677" s="49">
        <v>0.39800000000000002</v>
      </c>
      <c r="F2677" s="50">
        <f>H2677</f>
        <v>34.64</v>
      </c>
      <c r="G2677" s="50">
        <f t="shared" ref="G2677" si="685">ROUND(F2677*E2677,2)</f>
        <v>13.79</v>
      </c>
      <c r="H2677" s="60">
        <f>VLOOKUP(A2677,'[1]SINAPI ES'!$A$7:$D$12674,4,0)</f>
        <v>34.64</v>
      </c>
    </row>
    <row r="2678" spans="1:8" ht="29.1" customHeight="1">
      <c r="A2678" s="47">
        <v>91692</v>
      </c>
      <c r="B2678" s="48" t="s">
        <v>2378</v>
      </c>
      <c r="C2678" s="47" t="s">
        <v>12</v>
      </c>
      <c r="D2678" s="47" t="s">
        <v>1937</v>
      </c>
      <c r="E2678" s="49">
        <v>2.1000000000000001E-2</v>
      </c>
      <c r="F2678" s="50">
        <f>H2678</f>
        <v>35.86</v>
      </c>
      <c r="G2678" s="50">
        <f>ROUND(F2678*E2678,2)</f>
        <v>0.75</v>
      </c>
      <c r="H2678" s="60">
        <f>VLOOKUP(A2678,'[1]SINAPI ES'!$A$7:$D$12674,4,0)</f>
        <v>35.86</v>
      </c>
    </row>
    <row r="2679" spans="1:8" ht="18" customHeight="1">
      <c r="A2679" s="51"/>
      <c r="B2679" s="51"/>
      <c r="C2679" s="51"/>
      <c r="D2679" s="51"/>
      <c r="E2679" s="103" t="s">
        <v>1938</v>
      </c>
      <c r="F2679" s="103"/>
      <c r="G2679" s="52">
        <f>SUM(G2677:G2678)</f>
        <v>14.54</v>
      </c>
      <c r="H2679" s="60" t="e">
        <f>VLOOKUP(A2679,'[1]SINAPI ES'!$A$7:$D$12674,4,0)</f>
        <v>#N/A</v>
      </c>
    </row>
    <row r="2680" spans="1:8" ht="15" customHeight="1">
      <c r="A2680" s="102" t="s">
        <v>1838</v>
      </c>
      <c r="B2680" s="102"/>
      <c r="C2680" s="46" t="s">
        <v>1839</v>
      </c>
      <c r="D2680" s="46" t="s">
        <v>1840</v>
      </c>
      <c r="E2680" s="46" t="s">
        <v>1841</v>
      </c>
      <c r="F2680" s="46" t="s">
        <v>1842</v>
      </c>
      <c r="G2680" s="46" t="s">
        <v>1843</v>
      </c>
      <c r="H2680" s="60" t="e">
        <f>VLOOKUP(A2680,'[1]SINAPI ES'!$A$7:$D$12674,4,0)</f>
        <v>#N/A</v>
      </c>
    </row>
    <row r="2681" spans="1:8" ht="21" customHeight="1">
      <c r="A2681" s="47">
        <v>34747</v>
      </c>
      <c r="B2681" s="48" t="s">
        <v>2379</v>
      </c>
      <c r="C2681" s="47" t="s">
        <v>12</v>
      </c>
      <c r="D2681" s="47" t="s">
        <v>31</v>
      </c>
      <c r="E2681" s="49">
        <v>1.04</v>
      </c>
      <c r="F2681" s="50">
        <f>H2681</f>
        <v>44.87</v>
      </c>
      <c r="G2681" s="50">
        <f>ROUND(F2681*E2681,2)</f>
        <v>46.66</v>
      </c>
      <c r="H2681" s="60">
        <f>VLOOKUP(A2681,'[1]SINAPI ES'!$A$7:$D$12674,4,0)</f>
        <v>44.87</v>
      </c>
    </row>
    <row r="2682" spans="1:8" ht="15" customHeight="1">
      <c r="A2682" s="51"/>
      <c r="B2682" s="51"/>
      <c r="C2682" s="51"/>
      <c r="D2682" s="51"/>
      <c r="E2682" s="103" t="s">
        <v>1851</v>
      </c>
      <c r="F2682" s="103"/>
      <c r="G2682" s="52">
        <f>SUM(G2681)</f>
        <v>46.66</v>
      </c>
      <c r="H2682" s="60" t="e">
        <f>VLOOKUP(A2682,'[1]SINAPI ES'!$A$7:$D$12674,4,0)</f>
        <v>#N/A</v>
      </c>
    </row>
    <row r="2683" spans="1:8" ht="15" customHeight="1">
      <c r="A2683" s="102" t="s">
        <v>1852</v>
      </c>
      <c r="B2683" s="102"/>
      <c r="C2683" s="46" t="s">
        <v>1839</v>
      </c>
      <c r="D2683" s="46" t="s">
        <v>1840</v>
      </c>
      <c r="E2683" s="46" t="s">
        <v>1841</v>
      </c>
      <c r="F2683" s="46" t="s">
        <v>1842</v>
      </c>
      <c r="G2683" s="46" t="s">
        <v>1843</v>
      </c>
      <c r="H2683" s="60" t="e">
        <f>VLOOKUP(A2683,'[1]SINAPI ES'!$A$7:$D$12674,4,0)</f>
        <v>#N/A</v>
      </c>
    </row>
    <row r="2684" spans="1:8" ht="15" customHeight="1">
      <c r="A2684" s="47">
        <v>88274</v>
      </c>
      <c r="B2684" s="48" t="s">
        <v>2137</v>
      </c>
      <c r="C2684" s="47" t="s">
        <v>12</v>
      </c>
      <c r="D2684" s="47" t="s">
        <v>1854</v>
      </c>
      <c r="E2684" s="49">
        <v>0.41899999999999998</v>
      </c>
      <c r="F2684" s="50">
        <f>H2684</f>
        <v>28.12</v>
      </c>
      <c r="G2684" s="50">
        <f>ROUND(F2684*E2684,2)</f>
        <v>11.78</v>
      </c>
      <c r="H2684" s="60">
        <f>VLOOKUP(A2684,'[1]SINAPI ES'!$A$7:$D$12674,4,0)</f>
        <v>28.12</v>
      </c>
    </row>
    <row r="2685" spans="1:8" ht="15" customHeight="1">
      <c r="A2685" s="47">
        <v>88316</v>
      </c>
      <c r="B2685" s="48" t="s">
        <v>1867</v>
      </c>
      <c r="C2685" s="47" t="s">
        <v>12</v>
      </c>
      <c r="D2685" s="47" t="s">
        <v>1854</v>
      </c>
      <c r="E2685" s="49">
        <v>0.20899999999999999</v>
      </c>
      <c r="F2685" s="50">
        <f>H2685</f>
        <v>21.72</v>
      </c>
      <c r="G2685" s="50">
        <f>ROUND(F2685*E2685,2)</f>
        <v>4.54</v>
      </c>
      <c r="H2685" s="60">
        <f>VLOOKUP(A2685,'[1]SINAPI ES'!$A$7:$D$12674,4,0)</f>
        <v>21.72</v>
      </c>
    </row>
    <row r="2686" spans="1:8" ht="18" customHeight="1">
      <c r="A2686" s="51"/>
      <c r="B2686" s="51"/>
      <c r="C2686" s="51"/>
      <c r="D2686" s="51"/>
      <c r="E2686" s="103" t="s">
        <v>1858</v>
      </c>
      <c r="F2686" s="103"/>
      <c r="G2686" s="52">
        <f>SUM(G2684:G2685)</f>
        <v>16.32</v>
      </c>
      <c r="H2686" s="60" t="e">
        <f>VLOOKUP(A2686,'[1]SINAPI ES'!$A$7:$D$12674,4,0)</f>
        <v>#N/A</v>
      </c>
    </row>
    <row r="2687" spans="1:8" ht="15" customHeight="1">
      <c r="A2687" s="102" t="s">
        <v>10</v>
      </c>
      <c r="B2687" s="102"/>
      <c r="C2687" s="46" t="s">
        <v>1839</v>
      </c>
      <c r="D2687" s="46" t="s">
        <v>1840</v>
      </c>
      <c r="E2687" s="46" t="s">
        <v>1841</v>
      </c>
      <c r="F2687" s="46" t="s">
        <v>1842</v>
      </c>
      <c r="G2687" s="46" t="s">
        <v>1843</v>
      </c>
      <c r="H2687" s="60" t="e">
        <f>VLOOKUP(A2687,'[1]SINAPI ES'!$A$7:$D$12674,4,0)</f>
        <v>#N/A</v>
      </c>
    </row>
    <row r="2688" spans="1:8" ht="45.95" customHeight="1">
      <c r="A2688" s="47">
        <v>87283</v>
      </c>
      <c r="B2688" s="48" t="s">
        <v>2380</v>
      </c>
      <c r="C2688" s="47" t="s">
        <v>12</v>
      </c>
      <c r="D2688" s="47" t="s">
        <v>51</v>
      </c>
      <c r="E2688" s="49">
        <v>6.0000000000000001E-3</v>
      </c>
      <c r="F2688" s="50">
        <f>H2688</f>
        <v>417.7</v>
      </c>
      <c r="G2688" s="50">
        <f>ROUND(F2688*E2688,2)</f>
        <v>2.5099999999999998</v>
      </c>
      <c r="H2688" s="60">
        <f>VLOOKUP(A2688,'[1]SINAPI ES'!$A$7:$D$12674,4,0)</f>
        <v>417.7</v>
      </c>
    </row>
    <row r="2689" spans="1:8" ht="15" customHeight="1">
      <c r="A2689" s="51"/>
      <c r="B2689" s="51"/>
      <c r="C2689" s="51"/>
      <c r="D2689" s="51"/>
      <c r="E2689" s="103" t="s">
        <v>1860</v>
      </c>
      <c r="F2689" s="103"/>
      <c r="G2689" s="52">
        <f>SUM(G2688)</f>
        <v>2.5099999999999998</v>
      </c>
      <c r="H2689" s="60" t="e">
        <f>VLOOKUP(A2689,'[1]SINAPI ES'!$A$7:$D$12674,4,0)</f>
        <v>#N/A</v>
      </c>
    </row>
    <row r="2690" spans="1:8" ht="15" customHeight="1">
      <c r="A2690" s="51"/>
      <c r="B2690" s="51"/>
      <c r="C2690" s="51"/>
      <c r="D2690" s="51"/>
      <c r="E2690" s="104" t="s">
        <v>1861</v>
      </c>
      <c r="F2690" s="104"/>
      <c r="G2690" s="53">
        <f>G2689+G2686+G2682+G2679</f>
        <v>80.03</v>
      </c>
      <c r="H2690" s="60" t="e">
        <f>VLOOKUP(A2690,'[1]SINAPI ES'!$A$7:$D$12674,4,0)</f>
        <v>#N/A</v>
      </c>
    </row>
    <row r="2691" spans="1:8" ht="9.9499999999999993" customHeight="1">
      <c r="A2691" s="51"/>
      <c r="B2691" s="51"/>
      <c r="C2691" s="105"/>
      <c r="D2691" s="105"/>
      <c r="E2691" s="51"/>
      <c r="F2691" s="51"/>
      <c r="G2691" s="51"/>
      <c r="H2691" s="60" t="e">
        <f>VLOOKUP(A2691,'[1]SINAPI ES'!$A$7:$D$12674,4,0)</f>
        <v>#N/A</v>
      </c>
    </row>
    <row r="2692" spans="1:8" ht="20.100000000000001" customHeight="1">
      <c r="A2692" s="116" t="s">
        <v>2381</v>
      </c>
      <c r="B2692" s="116"/>
      <c r="C2692" s="116"/>
      <c r="D2692" s="116"/>
      <c r="E2692" s="116"/>
      <c r="F2692" s="116"/>
      <c r="G2692" s="116"/>
      <c r="H2692" s="60" t="e">
        <f>VLOOKUP(A2692,'[1]SINAPI ES'!$A$7:$D$12674,4,0)</f>
        <v>#N/A</v>
      </c>
    </row>
    <row r="2693" spans="1:8" ht="15" customHeight="1">
      <c r="A2693" s="102" t="s">
        <v>1838</v>
      </c>
      <c r="B2693" s="102"/>
      <c r="C2693" s="46" t="s">
        <v>1839</v>
      </c>
      <c r="D2693" s="46" t="s">
        <v>1840</v>
      </c>
      <c r="E2693" s="46" t="s">
        <v>1841</v>
      </c>
      <c r="F2693" s="46" t="s">
        <v>1842</v>
      </c>
      <c r="G2693" s="46" t="s">
        <v>1843</v>
      </c>
      <c r="H2693" s="60" t="e">
        <f>VLOOKUP(A2693,'[1]SINAPI ES'!$A$7:$D$12674,4,0)</f>
        <v>#N/A</v>
      </c>
    </row>
    <row r="2694" spans="1:8" ht="15" customHeight="1">
      <c r="A2694" s="47">
        <v>1379</v>
      </c>
      <c r="B2694" s="48" t="s">
        <v>2020</v>
      </c>
      <c r="C2694" s="47" t="s">
        <v>12</v>
      </c>
      <c r="D2694" s="47" t="s">
        <v>80</v>
      </c>
      <c r="E2694" s="49">
        <v>18</v>
      </c>
      <c r="F2694" s="50">
        <f>H2694</f>
        <v>0.66</v>
      </c>
      <c r="G2694" s="50">
        <f>ROUND(F2694*E2694,2)</f>
        <v>11.88</v>
      </c>
      <c r="H2694" s="60">
        <f>VLOOKUP(A2694,'[1]SINAPI ES'!$A$7:$D$12674,4,0)</f>
        <v>0.66</v>
      </c>
    </row>
    <row r="2695" spans="1:8" ht="15" customHeight="1">
      <c r="A2695" s="51"/>
      <c r="B2695" s="51"/>
      <c r="C2695" s="51"/>
      <c r="D2695" s="51"/>
      <c r="E2695" s="103" t="s">
        <v>1851</v>
      </c>
      <c r="F2695" s="103"/>
      <c r="G2695" s="52">
        <f>SUM(G2694)</f>
        <v>11.88</v>
      </c>
      <c r="H2695" s="60" t="e">
        <f>VLOOKUP(A2695,'[1]SINAPI ES'!$A$7:$D$12674,4,0)</f>
        <v>#N/A</v>
      </c>
    </row>
    <row r="2696" spans="1:8" ht="15" customHeight="1">
      <c r="A2696" s="102" t="s">
        <v>1852</v>
      </c>
      <c r="B2696" s="102"/>
      <c r="C2696" s="46" t="s">
        <v>1839</v>
      </c>
      <c r="D2696" s="46" t="s">
        <v>1840</v>
      </c>
      <c r="E2696" s="46" t="s">
        <v>1841</v>
      </c>
      <c r="F2696" s="46" t="s">
        <v>1842</v>
      </c>
      <c r="G2696" s="46" t="s">
        <v>1843</v>
      </c>
      <c r="H2696" s="60" t="e">
        <f>VLOOKUP(A2696,'[1]SINAPI ES'!$A$7:$D$12674,4,0)</f>
        <v>#N/A</v>
      </c>
    </row>
    <row r="2697" spans="1:8" ht="15" customHeight="1">
      <c r="A2697" s="47">
        <v>88309</v>
      </c>
      <c r="B2697" s="48" t="s">
        <v>1899</v>
      </c>
      <c r="C2697" s="47" t="s">
        <v>12</v>
      </c>
      <c r="D2697" s="47" t="s">
        <v>1854</v>
      </c>
      <c r="E2697" s="49">
        <v>1</v>
      </c>
      <c r="F2697" s="50">
        <f>H2697</f>
        <v>28.13</v>
      </c>
      <c r="G2697" s="50">
        <f>ROUND(F2697*E2697,2)</f>
        <v>28.13</v>
      </c>
      <c r="H2697" s="60">
        <f>VLOOKUP(A2697,'[1]SINAPI ES'!$A$7:$D$12674,4,0)</f>
        <v>28.13</v>
      </c>
    </row>
    <row r="2698" spans="1:8" ht="15" customHeight="1">
      <c r="A2698" s="47">
        <v>88316</v>
      </c>
      <c r="B2698" s="48" t="s">
        <v>1867</v>
      </c>
      <c r="C2698" s="47" t="s">
        <v>12</v>
      </c>
      <c r="D2698" s="47" t="s">
        <v>1854</v>
      </c>
      <c r="E2698" s="49">
        <v>2</v>
      </c>
      <c r="F2698" s="50">
        <f>H2698</f>
        <v>21.72</v>
      </c>
      <c r="G2698" s="50">
        <f>ROUND(F2698*E2698,2)</f>
        <v>43.44</v>
      </c>
      <c r="H2698" s="60">
        <f>VLOOKUP(A2698,'[1]SINAPI ES'!$A$7:$D$12674,4,0)</f>
        <v>21.72</v>
      </c>
    </row>
    <row r="2699" spans="1:8" ht="18" customHeight="1">
      <c r="A2699" s="51"/>
      <c r="B2699" s="51"/>
      <c r="C2699" s="51"/>
      <c r="D2699" s="51"/>
      <c r="E2699" s="103" t="s">
        <v>1858</v>
      </c>
      <c r="F2699" s="103"/>
      <c r="G2699" s="52">
        <f>SUM(G2697:G2698)</f>
        <v>71.569999999999993</v>
      </c>
      <c r="H2699" s="60" t="e">
        <f>VLOOKUP(A2699,'[1]SINAPI ES'!$A$7:$D$12674,4,0)</f>
        <v>#N/A</v>
      </c>
    </row>
    <row r="2700" spans="1:8" ht="15" customHeight="1">
      <c r="A2700" s="102" t="s">
        <v>10</v>
      </c>
      <c r="B2700" s="102"/>
      <c r="C2700" s="46" t="s">
        <v>1839</v>
      </c>
      <c r="D2700" s="46" t="s">
        <v>1840</v>
      </c>
      <c r="E2700" s="46" t="s">
        <v>1841</v>
      </c>
      <c r="F2700" s="46" t="s">
        <v>1842</v>
      </c>
      <c r="G2700" s="46" t="s">
        <v>1843</v>
      </c>
      <c r="H2700" s="60" t="e">
        <f>VLOOKUP(A2700,'[1]SINAPI ES'!$A$7:$D$12674,4,0)</f>
        <v>#N/A</v>
      </c>
    </row>
    <row r="2701" spans="1:8" ht="38.1" customHeight="1">
      <c r="A2701" s="47">
        <v>87893</v>
      </c>
      <c r="B2701" s="48" t="s">
        <v>2382</v>
      </c>
      <c r="C2701" s="47" t="s">
        <v>12</v>
      </c>
      <c r="D2701" s="47" t="s">
        <v>15</v>
      </c>
      <c r="E2701" s="49">
        <v>1.2</v>
      </c>
      <c r="F2701" s="50">
        <f>H2701</f>
        <v>7.13</v>
      </c>
      <c r="G2701" s="50">
        <f>ROUND(F2701*E2701,2)</f>
        <v>8.56</v>
      </c>
      <c r="H2701" s="60">
        <f>VLOOKUP(A2701,'[1]SINAPI ES'!$A$7:$D$12674,4,0)</f>
        <v>7.13</v>
      </c>
    </row>
    <row r="2702" spans="1:8" ht="29.1" customHeight="1">
      <c r="A2702" s="47">
        <v>94971</v>
      </c>
      <c r="B2702" s="48" t="s">
        <v>2383</v>
      </c>
      <c r="C2702" s="47" t="s">
        <v>12</v>
      </c>
      <c r="D2702" s="47" t="s">
        <v>51</v>
      </c>
      <c r="E2702" s="49">
        <v>0.19</v>
      </c>
      <c r="F2702" s="50">
        <f t="shared" ref="F2702:F2705" si="686">H2702</f>
        <v>466.15</v>
      </c>
      <c r="G2702" s="50">
        <f t="shared" ref="G2702:G2704" si="687">ROUND(F2702*E2702,2)</f>
        <v>88.57</v>
      </c>
      <c r="H2702" s="60">
        <f>VLOOKUP(A2702,'[1]SINAPI ES'!$A$7:$D$12674,4,0)</f>
        <v>466.15</v>
      </c>
    </row>
    <row r="2703" spans="1:8" ht="21" customHeight="1">
      <c r="A2703" s="47">
        <v>92801</v>
      </c>
      <c r="B2703" s="48" t="s">
        <v>2384</v>
      </c>
      <c r="C2703" s="47" t="s">
        <v>12</v>
      </c>
      <c r="D2703" s="47" t="s">
        <v>80</v>
      </c>
      <c r="E2703" s="49">
        <v>15.2</v>
      </c>
      <c r="F2703" s="50">
        <f t="shared" si="686"/>
        <v>12.11</v>
      </c>
      <c r="G2703" s="50">
        <f t="shared" si="687"/>
        <v>184.07</v>
      </c>
      <c r="H2703" s="60">
        <f>VLOOKUP(A2703,'[1]SINAPI ES'!$A$7:$D$12674,4,0)</f>
        <v>12.11</v>
      </c>
    </row>
    <row r="2704" spans="1:8" ht="38.1" customHeight="1">
      <c r="A2704" s="47">
        <v>87792</v>
      </c>
      <c r="B2704" s="48" t="s">
        <v>2385</v>
      </c>
      <c r="C2704" s="47" t="s">
        <v>12</v>
      </c>
      <c r="D2704" s="47" t="s">
        <v>15</v>
      </c>
      <c r="E2704" s="49">
        <v>1.2</v>
      </c>
      <c r="F2704" s="50">
        <f t="shared" si="686"/>
        <v>39.409999999999997</v>
      </c>
      <c r="G2704" s="50">
        <f t="shared" si="687"/>
        <v>47.29</v>
      </c>
      <c r="H2704" s="60">
        <f>VLOOKUP(A2704,'[1]SINAPI ES'!$A$7:$D$12674,4,0)</f>
        <v>39.409999999999997</v>
      </c>
    </row>
    <row r="2705" spans="1:8" ht="29.1" customHeight="1">
      <c r="A2705" s="47">
        <v>96542</v>
      </c>
      <c r="B2705" s="48" t="s">
        <v>2386</v>
      </c>
      <c r="C2705" s="47" t="s">
        <v>12</v>
      </c>
      <c r="D2705" s="47" t="s">
        <v>15</v>
      </c>
      <c r="E2705" s="49">
        <v>1.9</v>
      </c>
      <c r="F2705" s="50">
        <f t="shared" si="686"/>
        <v>101.13</v>
      </c>
      <c r="G2705" s="50">
        <f>ROUND(F2705*E2705,2)</f>
        <v>192.15</v>
      </c>
      <c r="H2705" s="60">
        <f>VLOOKUP(A2705,'[1]SINAPI ES'!$A$7:$D$12674,4,0)</f>
        <v>101.13</v>
      </c>
    </row>
    <row r="2706" spans="1:8" ht="15" customHeight="1">
      <c r="A2706" s="51"/>
      <c r="B2706" s="51"/>
      <c r="C2706" s="51"/>
      <c r="D2706" s="51"/>
      <c r="E2706" s="103" t="s">
        <v>1860</v>
      </c>
      <c r="F2706" s="103"/>
      <c r="G2706" s="52">
        <f>SUM(G2701:G2705)</f>
        <v>520.64</v>
      </c>
      <c r="H2706" s="60" t="e">
        <f>VLOOKUP(A2706,'[1]SINAPI ES'!$A$7:$D$12674,4,0)</f>
        <v>#N/A</v>
      </c>
    </row>
    <row r="2707" spans="1:8" ht="15" customHeight="1">
      <c r="A2707" s="51"/>
      <c r="B2707" s="51"/>
      <c r="C2707" s="51"/>
      <c r="D2707" s="51"/>
      <c r="E2707" s="104" t="s">
        <v>1861</v>
      </c>
      <c r="F2707" s="104"/>
      <c r="G2707" s="53">
        <f>G2706+G2699+G2695</f>
        <v>604.09</v>
      </c>
      <c r="H2707" s="60" t="e">
        <f>VLOOKUP(A2707,'[1]SINAPI ES'!$A$7:$D$12674,4,0)</f>
        <v>#N/A</v>
      </c>
    </row>
    <row r="2708" spans="1:8" ht="9.9499999999999993" customHeight="1">
      <c r="A2708" s="51"/>
      <c r="B2708" s="51"/>
      <c r="C2708" s="105"/>
      <c r="D2708" s="105"/>
      <c r="E2708" s="51"/>
      <c r="F2708" s="51"/>
      <c r="G2708" s="51"/>
      <c r="H2708" s="60" t="e">
        <f>VLOOKUP(A2708,'[1]SINAPI ES'!$A$7:$D$12674,4,0)</f>
        <v>#N/A</v>
      </c>
    </row>
    <row r="2709" spans="1:8" ht="20.100000000000001" customHeight="1">
      <c r="A2709" s="116" t="s">
        <v>2387</v>
      </c>
      <c r="B2709" s="116"/>
      <c r="C2709" s="116"/>
      <c r="D2709" s="116"/>
      <c r="E2709" s="116"/>
      <c r="F2709" s="116"/>
      <c r="G2709" s="116"/>
      <c r="H2709" s="60" t="e">
        <f>VLOOKUP(A2709,'[1]SINAPI ES'!$A$7:$D$12674,4,0)</f>
        <v>#N/A</v>
      </c>
    </row>
    <row r="2710" spans="1:8" ht="15" customHeight="1">
      <c r="A2710" s="102" t="s">
        <v>1838</v>
      </c>
      <c r="B2710" s="102"/>
      <c r="C2710" s="46" t="s">
        <v>1839</v>
      </c>
      <c r="D2710" s="46" t="s">
        <v>1840</v>
      </c>
      <c r="E2710" s="46" t="s">
        <v>1841</v>
      </c>
      <c r="F2710" s="46" t="s">
        <v>1842</v>
      </c>
      <c r="G2710" s="46" t="s">
        <v>1843</v>
      </c>
      <c r="H2710" s="60" t="e">
        <f>VLOOKUP(A2710,'[1]SINAPI ES'!$A$7:$D$12674,4,0)</f>
        <v>#N/A</v>
      </c>
    </row>
    <row r="2711" spans="1:8" ht="21" customHeight="1">
      <c r="A2711" s="47">
        <v>370</v>
      </c>
      <c r="B2711" s="48" t="s">
        <v>2083</v>
      </c>
      <c r="C2711" s="47" t="s">
        <v>12</v>
      </c>
      <c r="D2711" s="47" t="s">
        <v>51</v>
      </c>
      <c r="E2711" s="49">
        <v>7.6999999999999999E-2</v>
      </c>
      <c r="F2711" s="50">
        <f t="shared" ref="F2711:F2713" si="688">H2711</f>
        <v>83.34</v>
      </c>
      <c r="G2711" s="50">
        <f>ROUND(F2711*E2711,2)</f>
        <v>6.42</v>
      </c>
      <c r="H2711" s="60">
        <f>VLOOKUP(A2711,'[1]SINAPI ES'!$A$7:$D$12674,4,0)</f>
        <v>83.34</v>
      </c>
    </row>
    <row r="2712" spans="1:8" ht="15" customHeight="1">
      <c r="A2712" s="47">
        <v>1379</v>
      </c>
      <c r="B2712" s="48" t="s">
        <v>2020</v>
      </c>
      <c r="C2712" s="47" t="s">
        <v>12</v>
      </c>
      <c r="D2712" s="47" t="s">
        <v>80</v>
      </c>
      <c r="E2712" s="49">
        <v>23.5</v>
      </c>
      <c r="F2712" s="50">
        <f t="shared" si="688"/>
        <v>0.66</v>
      </c>
      <c r="G2712" s="50">
        <f>ROUND(F2712*E2712,2)</f>
        <v>15.51</v>
      </c>
      <c r="H2712" s="60">
        <f>VLOOKUP(A2712,'[1]SINAPI ES'!$A$7:$D$12674,4,0)</f>
        <v>0.66</v>
      </c>
    </row>
    <row r="2713" spans="1:8" ht="38.1" customHeight="1">
      <c r="A2713" s="47">
        <v>25399</v>
      </c>
      <c r="B2713" s="48" t="s">
        <v>2388</v>
      </c>
      <c r="C2713" s="47" t="s">
        <v>12</v>
      </c>
      <c r="D2713" s="47" t="s">
        <v>24</v>
      </c>
      <c r="E2713" s="49">
        <v>1</v>
      </c>
      <c r="F2713" s="50">
        <f t="shared" si="688"/>
        <v>2469.8000000000002</v>
      </c>
      <c r="G2713" s="50">
        <f>ROUND(F2713*E2713,2)</f>
        <v>2469.8000000000002</v>
      </c>
      <c r="H2713" s="60">
        <f>VLOOKUP(A2713,'[1]SINAPI ES'!$A$7:$D$12674,4,0)</f>
        <v>2469.8000000000002</v>
      </c>
    </row>
    <row r="2714" spans="1:8" ht="29.1" customHeight="1">
      <c r="A2714" s="47" t="s">
        <v>2389</v>
      </c>
      <c r="B2714" s="48" t="s">
        <v>2390</v>
      </c>
      <c r="C2714" s="47" t="s">
        <v>1965</v>
      </c>
      <c r="D2714" s="47" t="s">
        <v>24</v>
      </c>
      <c r="E2714" s="49">
        <v>2</v>
      </c>
      <c r="F2714" s="50">
        <v>18.48</v>
      </c>
      <c r="G2714" s="50">
        <f>ROUND(F2714*E2714,2)</f>
        <v>36.96</v>
      </c>
      <c r="H2714" s="60" t="e">
        <f>VLOOKUP(A2714,'[1]SINAPI ES'!$A$7:$D$12674,4,0)</f>
        <v>#N/A</v>
      </c>
    </row>
    <row r="2715" spans="1:8" ht="15" customHeight="1">
      <c r="A2715" s="51"/>
      <c r="B2715" s="51"/>
      <c r="C2715" s="51"/>
      <c r="D2715" s="51"/>
      <c r="E2715" s="103" t="s">
        <v>1851</v>
      </c>
      <c r="F2715" s="103"/>
      <c r="G2715" s="52">
        <f>SUM(G2711:G2714)</f>
        <v>2528.69</v>
      </c>
      <c r="H2715" s="60" t="e">
        <f>VLOOKUP(A2715,'[1]SINAPI ES'!$A$7:$D$12674,4,0)</f>
        <v>#N/A</v>
      </c>
    </row>
    <row r="2716" spans="1:8" ht="15" customHeight="1">
      <c r="A2716" s="102" t="s">
        <v>1852</v>
      </c>
      <c r="B2716" s="102"/>
      <c r="C2716" s="46" t="s">
        <v>1839</v>
      </c>
      <c r="D2716" s="46" t="s">
        <v>1840</v>
      </c>
      <c r="E2716" s="46" t="s">
        <v>1841</v>
      </c>
      <c r="F2716" s="46" t="s">
        <v>1842</v>
      </c>
      <c r="G2716" s="46" t="s">
        <v>1843</v>
      </c>
      <c r="H2716" s="60" t="e">
        <f>VLOOKUP(A2716,'[1]SINAPI ES'!$A$7:$D$12674,4,0)</f>
        <v>#N/A</v>
      </c>
    </row>
    <row r="2717" spans="1:8" ht="15" customHeight="1">
      <c r="A2717" s="47">
        <v>88242</v>
      </c>
      <c r="B2717" s="48" t="s">
        <v>2391</v>
      </c>
      <c r="C2717" s="47" t="s">
        <v>12</v>
      </c>
      <c r="D2717" s="47" t="s">
        <v>1854</v>
      </c>
      <c r="E2717" s="49">
        <v>3.6</v>
      </c>
      <c r="F2717" s="50">
        <f t="shared" ref="F2717:F2718" si="689">H2717</f>
        <v>23.54</v>
      </c>
      <c r="G2717" s="50">
        <f>ROUND(F2717*E2717,2)</f>
        <v>84.74</v>
      </c>
      <c r="H2717" s="60">
        <f>VLOOKUP(A2717,'[1]SINAPI ES'!$A$7:$D$12674,4,0)</f>
        <v>23.54</v>
      </c>
    </row>
    <row r="2718" spans="1:8" ht="15" customHeight="1">
      <c r="A2718" s="47">
        <v>88309</v>
      </c>
      <c r="B2718" s="48" t="s">
        <v>1899</v>
      </c>
      <c r="C2718" s="47" t="s">
        <v>12</v>
      </c>
      <c r="D2718" s="47" t="s">
        <v>1854</v>
      </c>
      <c r="E2718" s="49">
        <v>3.6</v>
      </c>
      <c r="F2718" s="50">
        <f t="shared" si="689"/>
        <v>28.13</v>
      </c>
      <c r="G2718" s="50">
        <f>ROUND(F2718*E2718,2)</f>
        <v>101.27</v>
      </c>
      <c r="H2718" s="60">
        <f>VLOOKUP(A2718,'[1]SINAPI ES'!$A$7:$D$12674,4,0)</f>
        <v>28.13</v>
      </c>
    </row>
    <row r="2719" spans="1:8" ht="18" customHeight="1">
      <c r="A2719" s="51"/>
      <c r="B2719" s="51"/>
      <c r="C2719" s="51"/>
      <c r="D2719" s="51"/>
      <c r="E2719" s="103" t="s">
        <v>1858</v>
      </c>
      <c r="F2719" s="103"/>
      <c r="G2719" s="52">
        <f>SUM(G2717:G2718)</f>
        <v>186.01</v>
      </c>
      <c r="H2719" s="60" t="e">
        <f>VLOOKUP(A2719,'[1]SINAPI ES'!$A$7:$D$12674,4,0)</f>
        <v>#N/A</v>
      </c>
    </row>
    <row r="2720" spans="1:8" ht="15" customHeight="1">
      <c r="A2720" s="51"/>
      <c r="B2720" s="51"/>
      <c r="C2720" s="51"/>
      <c r="D2720" s="51"/>
      <c r="E2720" s="104" t="s">
        <v>1861</v>
      </c>
      <c r="F2720" s="104"/>
      <c r="G2720" s="53">
        <f>G2719+G2715</f>
        <v>2714.7</v>
      </c>
      <c r="H2720" s="60" t="e">
        <f>VLOOKUP(A2720,'[1]SINAPI ES'!$A$7:$D$12674,4,0)</f>
        <v>#N/A</v>
      </c>
    </row>
    <row r="2721" spans="1:8" ht="9.9499999999999993" customHeight="1">
      <c r="A2721" s="51"/>
      <c r="B2721" s="51"/>
      <c r="C2721" s="105"/>
      <c r="D2721" s="105"/>
      <c r="E2721" s="51"/>
      <c r="F2721" s="51"/>
      <c r="G2721" s="51"/>
      <c r="H2721" s="60" t="e">
        <f>VLOOKUP(A2721,'[1]SINAPI ES'!$A$7:$D$12674,4,0)</f>
        <v>#N/A</v>
      </c>
    </row>
    <row r="2722" spans="1:8" ht="20.100000000000001" customHeight="1">
      <c r="A2722" s="116" t="s">
        <v>2392</v>
      </c>
      <c r="B2722" s="116"/>
      <c r="C2722" s="116"/>
      <c r="D2722" s="116"/>
      <c r="E2722" s="116"/>
      <c r="F2722" s="116"/>
      <c r="G2722" s="116"/>
      <c r="H2722" s="60" t="e">
        <f>VLOOKUP(A2722,'[1]SINAPI ES'!$A$7:$D$12674,4,0)</f>
        <v>#N/A</v>
      </c>
    </row>
    <row r="2723" spans="1:8" ht="15" customHeight="1">
      <c r="A2723" s="102" t="s">
        <v>1838</v>
      </c>
      <c r="B2723" s="102"/>
      <c r="C2723" s="46" t="s">
        <v>1839</v>
      </c>
      <c r="D2723" s="46" t="s">
        <v>1840</v>
      </c>
      <c r="E2723" s="46" t="s">
        <v>1841</v>
      </c>
      <c r="F2723" s="46" t="s">
        <v>1842</v>
      </c>
      <c r="G2723" s="46" t="s">
        <v>1843</v>
      </c>
      <c r="H2723" s="60" t="e">
        <f>VLOOKUP(A2723,'[1]SINAPI ES'!$A$7:$D$12674,4,0)</f>
        <v>#N/A</v>
      </c>
    </row>
    <row r="2724" spans="1:8" ht="21" customHeight="1">
      <c r="A2724" s="47">
        <v>43058</v>
      </c>
      <c r="B2724" s="48" t="s">
        <v>2393</v>
      </c>
      <c r="C2724" s="47" t="s">
        <v>12</v>
      </c>
      <c r="D2724" s="47" t="s">
        <v>80</v>
      </c>
      <c r="E2724" s="49">
        <v>120</v>
      </c>
      <c r="F2724" s="50">
        <f t="shared" ref="F2724:F2730" si="690">H2724</f>
        <v>9.83</v>
      </c>
      <c r="G2724" s="50">
        <f t="shared" ref="G2724:G2730" si="691">ROUND(F2724*E2724,2)</f>
        <v>1179.5999999999999</v>
      </c>
      <c r="H2724" s="60">
        <f>VLOOKUP(A2724,'[1]SINAPI ES'!$A$7:$D$12674,4,0)</f>
        <v>9.83</v>
      </c>
    </row>
    <row r="2725" spans="1:8" ht="21" customHeight="1">
      <c r="A2725" s="47">
        <v>43132</v>
      </c>
      <c r="B2725" s="48" t="s">
        <v>2082</v>
      </c>
      <c r="C2725" s="47" t="s">
        <v>12</v>
      </c>
      <c r="D2725" s="47" t="s">
        <v>80</v>
      </c>
      <c r="E2725" s="49">
        <v>2.1</v>
      </c>
      <c r="F2725" s="50">
        <f t="shared" si="690"/>
        <v>28.24</v>
      </c>
      <c r="G2725" s="50">
        <f t="shared" si="691"/>
        <v>59.3</v>
      </c>
      <c r="H2725" s="60">
        <f>VLOOKUP(A2725,'[1]SINAPI ES'!$A$7:$D$12674,4,0)</f>
        <v>28.24</v>
      </c>
    </row>
    <row r="2726" spans="1:8" ht="38.1" customHeight="1">
      <c r="A2726" s="47">
        <v>11145</v>
      </c>
      <c r="B2726" s="48" t="s">
        <v>2394</v>
      </c>
      <c r="C2726" s="47" t="s">
        <v>12</v>
      </c>
      <c r="D2726" s="47" t="s">
        <v>51</v>
      </c>
      <c r="E2726" s="49">
        <v>1.415</v>
      </c>
      <c r="F2726" s="50">
        <f t="shared" si="690"/>
        <v>688.75</v>
      </c>
      <c r="G2726" s="50">
        <f t="shared" si="691"/>
        <v>974.58</v>
      </c>
      <c r="H2726" s="60">
        <f>VLOOKUP(A2726,'[1]SINAPI ES'!$A$7:$D$12674,4,0)</f>
        <v>688.75</v>
      </c>
    </row>
    <row r="2727" spans="1:8" ht="21" customHeight="1">
      <c r="A2727" s="47">
        <v>4718</v>
      </c>
      <c r="B2727" s="48" t="s">
        <v>2086</v>
      </c>
      <c r="C2727" s="47" t="s">
        <v>12</v>
      </c>
      <c r="D2727" s="47" t="s">
        <v>51</v>
      </c>
      <c r="E2727" s="49">
        <v>7.1999999999999995E-2</v>
      </c>
      <c r="F2727" s="50">
        <f t="shared" si="690"/>
        <v>140</v>
      </c>
      <c r="G2727" s="50">
        <f t="shared" si="691"/>
        <v>10.08</v>
      </c>
      <c r="H2727" s="60">
        <f>VLOOKUP(A2727,'[1]SINAPI ES'!$A$7:$D$12674,4,0)</f>
        <v>140</v>
      </c>
    </row>
    <row r="2728" spans="1:8" ht="15" customHeight="1">
      <c r="A2728" s="47">
        <v>40568</v>
      </c>
      <c r="B2728" s="48" t="s">
        <v>2395</v>
      </c>
      <c r="C2728" s="47" t="s">
        <v>12</v>
      </c>
      <c r="D2728" s="47" t="s">
        <v>80</v>
      </c>
      <c r="E2728" s="49">
        <v>0.47</v>
      </c>
      <c r="F2728" s="50">
        <f t="shared" si="690"/>
        <v>20.5</v>
      </c>
      <c r="G2728" s="50">
        <f t="shared" si="691"/>
        <v>9.64</v>
      </c>
      <c r="H2728" s="60">
        <f>VLOOKUP(A2728,'[1]SINAPI ES'!$A$7:$D$12674,4,0)</f>
        <v>20.5</v>
      </c>
    </row>
    <row r="2729" spans="1:8" ht="29.1" customHeight="1">
      <c r="A2729" s="47">
        <v>4415</v>
      </c>
      <c r="B2729" s="48" t="s">
        <v>2360</v>
      </c>
      <c r="C2729" s="47" t="s">
        <v>12</v>
      </c>
      <c r="D2729" s="47" t="s">
        <v>31</v>
      </c>
      <c r="E2729" s="49">
        <v>4.32</v>
      </c>
      <c r="F2729" s="50">
        <f t="shared" si="690"/>
        <v>5.25</v>
      </c>
      <c r="G2729" s="50">
        <f t="shared" si="691"/>
        <v>22.68</v>
      </c>
      <c r="H2729" s="60">
        <f>VLOOKUP(A2729,'[1]SINAPI ES'!$A$7:$D$12674,4,0)</f>
        <v>5.25</v>
      </c>
    </row>
    <row r="2730" spans="1:8" ht="15" customHeight="1">
      <c r="A2730" s="47">
        <v>43647</v>
      </c>
      <c r="B2730" s="48" t="s">
        <v>2396</v>
      </c>
      <c r="C2730" s="47" t="s">
        <v>12</v>
      </c>
      <c r="D2730" s="47" t="s">
        <v>2019</v>
      </c>
      <c r="E2730" s="49">
        <v>0.85699999999999998</v>
      </c>
      <c r="F2730" s="50">
        <f t="shared" si="690"/>
        <v>29.94</v>
      </c>
      <c r="G2730" s="50">
        <f t="shared" si="691"/>
        <v>25.66</v>
      </c>
      <c r="H2730" s="60">
        <f>VLOOKUP(A2730,'[1]SINAPI ES'!$A$7:$D$12674,4,0)</f>
        <v>29.94</v>
      </c>
    </row>
    <row r="2731" spans="1:8" ht="15" customHeight="1">
      <c r="A2731" s="51"/>
      <c r="B2731" s="51"/>
      <c r="C2731" s="51"/>
      <c r="D2731" s="51"/>
      <c r="E2731" s="103" t="s">
        <v>1851</v>
      </c>
      <c r="F2731" s="103"/>
      <c r="G2731" s="52">
        <f>SUM(G2724:G2730)</f>
        <v>2281.5399999999995</v>
      </c>
      <c r="H2731" s="60" t="e">
        <f>VLOOKUP(A2731,'[1]SINAPI ES'!$A$7:$D$12674,4,0)</f>
        <v>#N/A</v>
      </c>
    </row>
    <row r="2732" spans="1:8" ht="15" customHeight="1">
      <c r="A2732" s="102" t="s">
        <v>1852</v>
      </c>
      <c r="B2732" s="102"/>
      <c r="C2732" s="46" t="s">
        <v>1839</v>
      </c>
      <c r="D2732" s="46" t="s">
        <v>1840</v>
      </c>
      <c r="E2732" s="46" t="s">
        <v>1841</v>
      </c>
      <c r="F2732" s="46" t="s">
        <v>1842</v>
      </c>
      <c r="G2732" s="46" t="s">
        <v>1843</v>
      </c>
      <c r="H2732" s="60" t="e">
        <f>VLOOKUP(A2732,'[1]SINAPI ES'!$A$7:$D$12674,4,0)</f>
        <v>#N/A</v>
      </c>
    </row>
    <row r="2733" spans="1:8" ht="21" customHeight="1">
      <c r="A2733" s="47">
        <v>88239</v>
      </c>
      <c r="B2733" s="48" t="s">
        <v>2213</v>
      </c>
      <c r="C2733" s="47" t="s">
        <v>12</v>
      </c>
      <c r="D2733" s="47" t="s">
        <v>1854</v>
      </c>
      <c r="E2733" s="49">
        <v>3.2</v>
      </c>
      <c r="F2733" s="50">
        <f t="shared" ref="F2733:F2740" si="692">H2733</f>
        <v>23.4</v>
      </c>
      <c r="G2733" s="50">
        <f>ROUND(F2733*E2733,2)</f>
        <v>74.88</v>
      </c>
      <c r="H2733" s="60">
        <f>VLOOKUP(A2733,'[1]SINAPI ES'!$A$7:$D$12674,4,0)</f>
        <v>23.4</v>
      </c>
    </row>
    <row r="2734" spans="1:8" ht="15" customHeight="1">
      <c r="A2734" s="47">
        <v>100301</v>
      </c>
      <c r="B2734" s="48" t="s">
        <v>2366</v>
      </c>
      <c r="C2734" s="47" t="s">
        <v>12</v>
      </c>
      <c r="D2734" s="47" t="s">
        <v>1854</v>
      </c>
      <c r="E2734" s="49">
        <v>1.91</v>
      </c>
      <c r="F2734" s="50">
        <f t="shared" si="692"/>
        <v>25.18</v>
      </c>
      <c r="G2734" s="50">
        <f t="shared" ref="G2734:G2739" si="693">ROUND(F2734*E2734,2)</f>
        <v>48.09</v>
      </c>
      <c r="H2734" s="60">
        <f>VLOOKUP(A2734,'[1]SINAPI ES'!$A$7:$D$12674,4,0)</f>
        <v>25.18</v>
      </c>
    </row>
    <row r="2735" spans="1:8" ht="15" customHeight="1">
      <c r="A2735" s="47">
        <v>88251</v>
      </c>
      <c r="B2735" s="48" t="s">
        <v>1962</v>
      </c>
      <c r="C2735" s="47" t="s">
        <v>12</v>
      </c>
      <c r="D2735" s="47" t="s">
        <v>1854</v>
      </c>
      <c r="E2735" s="49">
        <v>10.4</v>
      </c>
      <c r="F2735" s="50">
        <f t="shared" si="692"/>
        <v>23.48</v>
      </c>
      <c r="G2735" s="50">
        <f t="shared" si="693"/>
        <v>244.19</v>
      </c>
      <c r="H2735" s="60">
        <f>VLOOKUP(A2735,'[1]SINAPI ES'!$A$7:$D$12674,4,0)</f>
        <v>23.48</v>
      </c>
    </row>
    <row r="2736" spans="1:8" ht="15" customHeight="1">
      <c r="A2736" s="47">
        <v>88262</v>
      </c>
      <c r="B2736" s="48" t="s">
        <v>1978</v>
      </c>
      <c r="C2736" s="47" t="s">
        <v>12</v>
      </c>
      <c r="D2736" s="47" t="s">
        <v>1854</v>
      </c>
      <c r="E2736" s="49">
        <v>3.2</v>
      </c>
      <c r="F2736" s="50">
        <f t="shared" si="692"/>
        <v>29.31</v>
      </c>
      <c r="G2736" s="50">
        <f t="shared" si="693"/>
        <v>93.79</v>
      </c>
      <c r="H2736" s="60">
        <f>VLOOKUP(A2736,'[1]SINAPI ES'!$A$7:$D$12674,4,0)</f>
        <v>29.31</v>
      </c>
    </row>
    <row r="2737" spans="1:8" ht="15" customHeight="1">
      <c r="A2737" s="47">
        <v>88309</v>
      </c>
      <c r="B2737" s="48" t="s">
        <v>1899</v>
      </c>
      <c r="C2737" s="47" t="s">
        <v>12</v>
      </c>
      <c r="D2737" s="47" t="s">
        <v>1854</v>
      </c>
      <c r="E2737" s="49">
        <v>9.11</v>
      </c>
      <c r="F2737" s="50">
        <f t="shared" si="692"/>
        <v>28.13</v>
      </c>
      <c r="G2737" s="50">
        <f t="shared" si="693"/>
        <v>256.26</v>
      </c>
      <c r="H2737" s="60">
        <f>VLOOKUP(A2737,'[1]SINAPI ES'!$A$7:$D$12674,4,0)</f>
        <v>28.13</v>
      </c>
    </row>
    <row r="2738" spans="1:8" ht="15" customHeight="1">
      <c r="A2738" s="47">
        <v>88310</v>
      </c>
      <c r="B2738" s="48" t="s">
        <v>2045</v>
      </c>
      <c r="C2738" s="47" t="s">
        <v>12</v>
      </c>
      <c r="D2738" s="47" t="s">
        <v>1854</v>
      </c>
      <c r="E2738" s="49">
        <v>1.91</v>
      </c>
      <c r="F2738" s="50">
        <f t="shared" si="692"/>
        <v>29.59</v>
      </c>
      <c r="G2738" s="50">
        <f t="shared" si="693"/>
        <v>56.52</v>
      </c>
      <c r="H2738" s="60">
        <f>VLOOKUP(A2738,'[1]SINAPI ES'!$A$7:$D$12674,4,0)</f>
        <v>29.59</v>
      </c>
    </row>
    <row r="2739" spans="1:8" ht="15" customHeight="1">
      <c r="A2739" s="47">
        <v>88315</v>
      </c>
      <c r="B2739" s="48" t="s">
        <v>1930</v>
      </c>
      <c r="C2739" s="47" t="s">
        <v>12</v>
      </c>
      <c r="D2739" s="47" t="s">
        <v>1854</v>
      </c>
      <c r="E2739" s="49">
        <v>10.4</v>
      </c>
      <c r="F2739" s="50">
        <f t="shared" si="692"/>
        <v>31.35</v>
      </c>
      <c r="G2739" s="50">
        <f t="shared" si="693"/>
        <v>326.04000000000002</v>
      </c>
      <c r="H2739" s="60">
        <f>VLOOKUP(A2739,'[1]SINAPI ES'!$A$7:$D$12674,4,0)</f>
        <v>31.35</v>
      </c>
    </row>
    <row r="2740" spans="1:8" ht="15" customHeight="1">
      <c r="A2740" s="47">
        <v>88316</v>
      </c>
      <c r="B2740" s="48" t="s">
        <v>1867</v>
      </c>
      <c r="C2740" s="47" t="s">
        <v>12</v>
      </c>
      <c r="D2740" s="47" t="s">
        <v>1854</v>
      </c>
      <c r="E2740" s="49">
        <v>35.020000000000003</v>
      </c>
      <c r="F2740" s="50">
        <f t="shared" si="692"/>
        <v>21.72</v>
      </c>
      <c r="G2740" s="50">
        <f>ROUND(F2740*E2740,2)</f>
        <v>760.63</v>
      </c>
      <c r="H2740" s="60">
        <f>VLOOKUP(A2740,'[1]SINAPI ES'!$A$7:$D$12674,4,0)</f>
        <v>21.72</v>
      </c>
    </row>
    <row r="2741" spans="1:8" ht="18" customHeight="1">
      <c r="A2741" s="51"/>
      <c r="B2741" s="51"/>
      <c r="C2741" s="51"/>
      <c r="D2741" s="51"/>
      <c r="E2741" s="103" t="s">
        <v>1858</v>
      </c>
      <c r="F2741" s="103"/>
      <c r="G2741" s="52">
        <f>SUM(G2733:G2740)</f>
        <v>1860.4</v>
      </c>
      <c r="H2741" s="60" t="e">
        <f>VLOOKUP(A2741,'[1]SINAPI ES'!$A$7:$D$12674,4,0)</f>
        <v>#N/A</v>
      </c>
    </row>
    <row r="2742" spans="1:8" ht="15" customHeight="1">
      <c r="A2742" s="102" t="s">
        <v>10</v>
      </c>
      <c r="B2742" s="102"/>
      <c r="C2742" s="46" t="s">
        <v>1839</v>
      </c>
      <c r="D2742" s="46" t="s">
        <v>1840</v>
      </c>
      <c r="E2742" s="46" t="s">
        <v>1841</v>
      </c>
      <c r="F2742" s="46" t="s">
        <v>1842</v>
      </c>
      <c r="G2742" s="46" t="s">
        <v>1843</v>
      </c>
      <c r="H2742" s="60" t="e">
        <f>VLOOKUP(A2742,'[1]SINAPI ES'!$A$7:$D$12674,4,0)</f>
        <v>#N/A</v>
      </c>
    </row>
    <row r="2743" spans="1:8" ht="21" customHeight="1">
      <c r="A2743" s="47">
        <v>103769</v>
      </c>
      <c r="B2743" s="48" t="s">
        <v>2397</v>
      </c>
      <c r="C2743" s="47" t="s">
        <v>12</v>
      </c>
      <c r="D2743" s="47" t="s">
        <v>24</v>
      </c>
      <c r="E2743" s="49">
        <v>1</v>
      </c>
      <c r="F2743" s="50">
        <f t="shared" ref="F2743" si="694">H2743</f>
        <v>4135.42</v>
      </c>
      <c r="G2743" s="50">
        <f>ROUND(F2743*E2743,2)</f>
        <v>4135.42</v>
      </c>
      <c r="H2743" s="60">
        <f>VLOOKUP(A2743,'[1]SINAPI ES'!$A$7:$D$12674,4,0)</f>
        <v>4135.42</v>
      </c>
    </row>
    <row r="2744" spans="1:8" ht="15" customHeight="1">
      <c r="A2744" s="51"/>
      <c r="B2744" s="51"/>
      <c r="C2744" s="51"/>
      <c r="D2744" s="51"/>
      <c r="E2744" s="103" t="s">
        <v>1860</v>
      </c>
      <c r="F2744" s="103"/>
      <c r="G2744" s="52">
        <f>SUM(G2743)</f>
        <v>4135.42</v>
      </c>
      <c r="H2744" s="60" t="e">
        <f>VLOOKUP(A2744,'[1]SINAPI ES'!$A$7:$D$12674,4,0)</f>
        <v>#N/A</v>
      </c>
    </row>
    <row r="2745" spans="1:8" ht="15" customHeight="1">
      <c r="A2745" s="51"/>
      <c r="B2745" s="51"/>
      <c r="C2745" s="51"/>
      <c r="D2745" s="51"/>
      <c r="E2745" s="104" t="s">
        <v>1861</v>
      </c>
      <c r="F2745" s="104"/>
      <c r="G2745" s="53">
        <f>G2744+G2741+G2731</f>
        <v>8277.3599999999988</v>
      </c>
      <c r="H2745" s="60" t="e">
        <f>VLOOKUP(A2745,'[1]SINAPI ES'!$A$7:$D$12674,4,0)</f>
        <v>#N/A</v>
      </c>
    </row>
    <row r="2746" spans="1:8" ht="9.9499999999999993" customHeight="1">
      <c r="A2746" s="51"/>
      <c r="B2746" s="51"/>
      <c r="C2746" s="105"/>
      <c r="D2746" s="105"/>
      <c r="E2746" s="51"/>
      <c r="F2746" s="51"/>
      <c r="G2746" s="51"/>
      <c r="H2746" s="60" t="e">
        <f>VLOOKUP(A2746,'[1]SINAPI ES'!$A$7:$D$12674,4,0)</f>
        <v>#N/A</v>
      </c>
    </row>
    <row r="2747" spans="1:8" ht="20.100000000000001" customHeight="1">
      <c r="A2747" s="116" t="s">
        <v>2398</v>
      </c>
      <c r="B2747" s="116"/>
      <c r="C2747" s="116"/>
      <c r="D2747" s="116"/>
      <c r="E2747" s="116"/>
      <c r="F2747" s="116"/>
      <c r="G2747" s="116"/>
      <c r="H2747" s="60" t="e">
        <f>VLOOKUP(A2747,'[1]SINAPI ES'!$A$7:$D$12674,4,0)</f>
        <v>#N/A</v>
      </c>
    </row>
    <row r="2748" spans="1:8" ht="15" customHeight="1">
      <c r="A2748" s="102" t="s">
        <v>1838</v>
      </c>
      <c r="B2748" s="102"/>
      <c r="C2748" s="46" t="s">
        <v>1839</v>
      </c>
      <c r="D2748" s="46" t="s">
        <v>1840</v>
      </c>
      <c r="E2748" s="46" t="s">
        <v>1841</v>
      </c>
      <c r="F2748" s="46" t="s">
        <v>1842</v>
      </c>
      <c r="G2748" s="46" t="s">
        <v>1843</v>
      </c>
      <c r="H2748" s="60" t="e">
        <f>VLOOKUP(A2748,'[1]SINAPI ES'!$A$7:$D$12674,4,0)</f>
        <v>#N/A</v>
      </c>
    </row>
    <row r="2749" spans="1:8" ht="21" customHeight="1">
      <c r="A2749" s="47">
        <v>370</v>
      </c>
      <c r="B2749" s="48" t="s">
        <v>2083</v>
      </c>
      <c r="C2749" s="47" t="s">
        <v>12</v>
      </c>
      <c r="D2749" s="47" t="s">
        <v>51</v>
      </c>
      <c r="E2749" s="49">
        <v>7.6999999999999999E-2</v>
      </c>
      <c r="F2749" s="50">
        <f t="shared" ref="F2749:F2752" si="695">H2749</f>
        <v>83.34</v>
      </c>
      <c r="G2749" s="50">
        <f>ROUND(F2749*E2749,2)</f>
        <v>6.42</v>
      </c>
      <c r="H2749" s="60">
        <f>VLOOKUP(A2749,'[1]SINAPI ES'!$A$7:$D$12674,4,0)</f>
        <v>83.34</v>
      </c>
    </row>
    <row r="2750" spans="1:8" ht="15" customHeight="1">
      <c r="A2750" s="47">
        <v>1379</v>
      </c>
      <c r="B2750" s="48" t="s">
        <v>2020</v>
      </c>
      <c r="C2750" s="47" t="s">
        <v>12</v>
      </c>
      <c r="D2750" s="47" t="s">
        <v>80</v>
      </c>
      <c r="E2750" s="49">
        <v>23.5</v>
      </c>
      <c r="F2750" s="50">
        <f t="shared" si="695"/>
        <v>0.66</v>
      </c>
      <c r="G2750" s="50">
        <f t="shared" ref="G2750:G2752" si="696">ROUND(F2750*E2750,2)</f>
        <v>15.51</v>
      </c>
      <c r="H2750" s="60">
        <f>VLOOKUP(A2750,'[1]SINAPI ES'!$A$7:$D$12674,4,0)</f>
        <v>0.66</v>
      </c>
    </row>
    <row r="2751" spans="1:8" ht="38.1" customHeight="1">
      <c r="A2751" s="47">
        <v>25398</v>
      </c>
      <c r="B2751" s="48" t="s">
        <v>2399</v>
      </c>
      <c r="C2751" s="47" t="s">
        <v>12</v>
      </c>
      <c r="D2751" s="47" t="s">
        <v>24</v>
      </c>
      <c r="E2751" s="49">
        <v>1</v>
      </c>
      <c r="F2751" s="50">
        <f t="shared" si="695"/>
        <v>4068.28</v>
      </c>
      <c r="G2751" s="50">
        <f t="shared" si="696"/>
        <v>4068.28</v>
      </c>
      <c r="H2751" s="60">
        <f>VLOOKUP(A2751,'[1]SINAPI ES'!$A$7:$D$12674,4,0)</f>
        <v>4068.28</v>
      </c>
    </row>
    <row r="2752" spans="1:8" ht="21" customHeight="1">
      <c r="A2752" s="47">
        <v>4718</v>
      </c>
      <c r="B2752" s="48" t="s">
        <v>2086</v>
      </c>
      <c r="C2752" s="47" t="s">
        <v>12</v>
      </c>
      <c r="D2752" s="47" t="s">
        <v>51</v>
      </c>
      <c r="E2752" s="49">
        <v>8.6999999999999994E-2</v>
      </c>
      <c r="F2752" s="50">
        <f t="shared" si="695"/>
        <v>140</v>
      </c>
      <c r="G2752" s="50">
        <f t="shared" si="696"/>
        <v>12.18</v>
      </c>
      <c r="H2752" s="60">
        <f>VLOOKUP(A2752,'[1]SINAPI ES'!$A$7:$D$12674,4,0)</f>
        <v>140</v>
      </c>
    </row>
    <row r="2753" spans="1:8" ht="15" customHeight="1">
      <c r="A2753" s="51"/>
      <c r="B2753" s="51"/>
      <c r="C2753" s="51"/>
      <c r="D2753" s="51"/>
      <c r="E2753" s="103" t="s">
        <v>1851</v>
      </c>
      <c r="F2753" s="103"/>
      <c r="G2753" s="52">
        <f>SUM(G2749:G2752)</f>
        <v>4102.3900000000003</v>
      </c>
      <c r="H2753" s="60" t="e">
        <f>VLOOKUP(A2753,'[1]SINAPI ES'!$A$7:$D$12674,4,0)</f>
        <v>#N/A</v>
      </c>
    </row>
    <row r="2754" spans="1:8" ht="15" customHeight="1">
      <c r="A2754" s="102" t="s">
        <v>1852</v>
      </c>
      <c r="B2754" s="102"/>
      <c r="C2754" s="46" t="s">
        <v>1839</v>
      </c>
      <c r="D2754" s="46" t="s">
        <v>1840</v>
      </c>
      <c r="E2754" s="46" t="s">
        <v>1841</v>
      </c>
      <c r="F2754" s="46" t="s">
        <v>1842</v>
      </c>
      <c r="G2754" s="46" t="s">
        <v>1843</v>
      </c>
      <c r="H2754" s="60" t="e">
        <f>VLOOKUP(A2754,'[1]SINAPI ES'!$A$7:$D$12674,4,0)</f>
        <v>#N/A</v>
      </c>
    </row>
    <row r="2755" spans="1:8" ht="15" customHeight="1">
      <c r="A2755" s="47">
        <v>88242</v>
      </c>
      <c r="B2755" s="48" t="s">
        <v>2391</v>
      </c>
      <c r="C2755" s="47" t="s">
        <v>12</v>
      </c>
      <c r="D2755" s="47" t="s">
        <v>1854</v>
      </c>
      <c r="E2755" s="49">
        <v>3.6</v>
      </c>
      <c r="F2755" s="50">
        <f t="shared" ref="F2755:F2756" si="697">H2755</f>
        <v>23.54</v>
      </c>
      <c r="G2755" s="50">
        <f>ROUND(F2755*E2755,2)</f>
        <v>84.74</v>
      </c>
      <c r="H2755" s="60">
        <f>VLOOKUP(A2755,'[1]SINAPI ES'!$A$7:$D$12674,4,0)</f>
        <v>23.54</v>
      </c>
    </row>
    <row r="2756" spans="1:8" ht="15" customHeight="1">
      <c r="A2756" s="47">
        <v>88309</v>
      </c>
      <c r="B2756" s="48" t="s">
        <v>1899</v>
      </c>
      <c r="C2756" s="47" t="s">
        <v>12</v>
      </c>
      <c r="D2756" s="47" t="s">
        <v>1854</v>
      </c>
      <c r="E2756" s="49">
        <v>3.6</v>
      </c>
      <c r="F2756" s="50">
        <f t="shared" si="697"/>
        <v>28.13</v>
      </c>
      <c r="G2756" s="50">
        <f>ROUND(F2756*E2756,2)</f>
        <v>101.27</v>
      </c>
      <c r="H2756" s="60">
        <f>VLOOKUP(A2756,'[1]SINAPI ES'!$A$7:$D$12674,4,0)</f>
        <v>28.13</v>
      </c>
    </row>
    <row r="2757" spans="1:8" ht="18" customHeight="1">
      <c r="A2757" s="51"/>
      <c r="B2757" s="51"/>
      <c r="C2757" s="51"/>
      <c r="D2757" s="51"/>
      <c r="E2757" s="103" t="s">
        <v>1858</v>
      </c>
      <c r="F2757" s="103"/>
      <c r="G2757" s="52">
        <f>SUM(G2755:G2756)</f>
        <v>186.01</v>
      </c>
      <c r="H2757" s="60" t="e">
        <f>VLOOKUP(A2757,'[1]SINAPI ES'!$A$7:$D$12674,4,0)</f>
        <v>#N/A</v>
      </c>
    </row>
    <row r="2758" spans="1:8" ht="15" customHeight="1">
      <c r="A2758" s="51"/>
      <c r="B2758" s="51"/>
      <c r="C2758" s="51"/>
      <c r="D2758" s="51"/>
      <c r="E2758" s="104" t="s">
        <v>1861</v>
      </c>
      <c r="F2758" s="104"/>
      <c r="G2758" s="53">
        <f>G2757+G2753+G2744</f>
        <v>8423.82</v>
      </c>
      <c r="H2758" s="60" t="e">
        <f>VLOOKUP(A2758,'[1]SINAPI ES'!$A$7:$D$12674,4,0)</f>
        <v>#N/A</v>
      </c>
    </row>
    <row r="2759" spans="1:8" ht="9.9499999999999993" customHeight="1">
      <c r="A2759" s="51"/>
      <c r="B2759" s="51"/>
      <c r="C2759" s="105"/>
      <c r="D2759" s="105"/>
      <c r="E2759" s="51"/>
      <c r="F2759" s="51"/>
      <c r="G2759" s="51"/>
      <c r="H2759" s="60" t="e">
        <f>VLOOKUP(A2759,'[1]SINAPI ES'!$A$7:$D$12674,4,0)</f>
        <v>#N/A</v>
      </c>
    </row>
    <row r="2760" spans="1:8" ht="20.100000000000001" customHeight="1">
      <c r="A2760" s="116" t="s">
        <v>1987</v>
      </c>
      <c r="B2760" s="116"/>
      <c r="C2760" s="116"/>
      <c r="D2760" s="116"/>
      <c r="E2760" s="116"/>
      <c r="F2760" s="116"/>
      <c r="G2760" s="116"/>
      <c r="H2760" s="60" t="e">
        <f>VLOOKUP(A2760,'[1]SINAPI ES'!$A$7:$D$12674,4,0)</f>
        <v>#N/A</v>
      </c>
    </row>
    <row r="2761" spans="1:8" ht="15" customHeight="1">
      <c r="A2761" s="102" t="s">
        <v>1838</v>
      </c>
      <c r="B2761" s="102"/>
      <c r="C2761" s="46" t="s">
        <v>1839</v>
      </c>
      <c r="D2761" s="46" t="s">
        <v>1840</v>
      </c>
      <c r="E2761" s="46" t="s">
        <v>1841</v>
      </c>
      <c r="F2761" s="46" t="s">
        <v>1842</v>
      </c>
      <c r="G2761" s="46" t="s">
        <v>1843</v>
      </c>
      <c r="H2761" s="60" t="e">
        <f>VLOOKUP(A2761,'[1]SINAPI ES'!$A$7:$D$12674,4,0)</f>
        <v>#N/A</v>
      </c>
    </row>
    <row r="2762" spans="1:8" ht="38.1" customHeight="1">
      <c r="A2762" s="47">
        <v>626</v>
      </c>
      <c r="B2762" s="48" t="s">
        <v>1988</v>
      </c>
      <c r="C2762" s="47" t="s">
        <v>12</v>
      </c>
      <c r="D2762" s="47" t="s">
        <v>80</v>
      </c>
      <c r="E2762" s="49">
        <v>1.5</v>
      </c>
      <c r="F2762" s="50">
        <f t="shared" ref="F2762" si="698">H2762</f>
        <v>15.2</v>
      </c>
      <c r="G2762" s="50">
        <f>ROUND(F2762*E2762,2)</f>
        <v>22.8</v>
      </c>
      <c r="H2762" s="60">
        <f>VLOOKUP(A2762,'[1]SINAPI ES'!$A$7:$D$12674,4,0)</f>
        <v>15.2</v>
      </c>
    </row>
    <row r="2763" spans="1:8" ht="15" customHeight="1">
      <c r="A2763" s="51"/>
      <c r="B2763" s="51"/>
      <c r="C2763" s="51"/>
      <c r="D2763" s="51"/>
      <c r="E2763" s="103" t="s">
        <v>1851</v>
      </c>
      <c r="F2763" s="103"/>
      <c r="G2763" s="52">
        <f>SUM(G2762)</f>
        <v>22.8</v>
      </c>
      <c r="H2763" s="60" t="e">
        <f>VLOOKUP(A2763,'[1]SINAPI ES'!$A$7:$D$12674,4,0)</f>
        <v>#N/A</v>
      </c>
    </row>
    <row r="2764" spans="1:8" ht="15" customHeight="1">
      <c r="A2764" s="102" t="s">
        <v>1852</v>
      </c>
      <c r="B2764" s="102"/>
      <c r="C2764" s="46" t="s">
        <v>1839</v>
      </c>
      <c r="D2764" s="46" t="s">
        <v>1840</v>
      </c>
      <c r="E2764" s="46" t="s">
        <v>1841</v>
      </c>
      <c r="F2764" s="46" t="s">
        <v>1842</v>
      </c>
      <c r="G2764" s="46" t="s">
        <v>1843</v>
      </c>
      <c r="H2764" s="60" t="e">
        <f>VLOOKUP(A2764,'[1]SINAPI ES'!$A$7:$D$12674,4,0)</f>
        <v>#N/A</v>
      </c>
    </row>
    <row r="2765" spans="1:8" ht="15" customHeight="1">
      <c r="A2765" s="47">
        <v>88243</v>
      </c>
      <c r="B2765" s="48" t="s">
        <v>1989</v>
      </c>
      <c r="C2765" s="47" t="s">
        <v>12</v>
      </c>
      <c r="D2765" s="47" t="s">
        <v>1854</v>
      </c>
      <c r="E2765" s="49">
        <v>9.69E-2</v>
      </c>
      <c r="F2765" s="50">
        <f t="shared" ref="F2765:F2766" si="699">H2765</f>
        <v>21.95</v>
      </c>
      <c r="G2765" s="50">
        <f>ROUND(F2765*E2765,2)</f>
        <v>2.13</v>
      </c>
      <c r="H2765" s="60">
        <f>VLOOKUP(A2765,'[1]SINAPI ES'!$A$7:$D$12674,4,0)</f>
        <v>21.95</v>
      </c>
    </row>
    <row r="2766" spans="1:8" ht="15" customHeight="1">
      <c r="A2766" s="47">
        <v>88270</v>
      </c>
      <c r="B2766" s="48" t="s">
        <v>1990</v>
      </c>
      <c r="C2766" s="47" t="s">
        <v>12</v>
      </c>
      <c r="D2766" s="47" t="s">
        <v>1854</v>
      </c>
      <c r="E2766" s="49">
        <v>0.4299</v>
      </c>
      <c r="F2766" s="50">
        <f t="shared" si="699"/>
        <v>26.48</v>
      </c>
      <c r="G2766" s="50">
        <f>ROUND(F2766*E2766,2)</f>
        <v>11.38</v>
      </c>
      <c r="H2766" s="60">
        <f>VLOOKUP(A2766,'[1]SINAPI ES'!$A$7:$D$12674,4,0)</f>
        <v>26.48</v>
      </c>
    </row>
    <row r="2767" spans="1:8" ht="18" customHeight="1">
      <c r="A2767" s="51"/>
      <c r="B2767" s="51"/>
      <c r="C2767" s="51"/>
      <c r="D2767" s="51"/>
      <c r="E2767" s="103" t="s">
        <v>1858</v>
      </c>
      <c r="F2767" s="103"/>
      <c r="G2767" s="52">
        <f>SUM(G2765:G2766)</f>
        <v>13.510000000000002</v>
      </c>
      <c r="H2767" s="60" t="e">
        <f>VLOOKUP(A2767,'[1]SINAPI ES'!$A$7:$D$12674,4,0)</f>
        <v>#N/A</v>
      </c>
    </row>
    <row r="2768" spans="1:8" ht="15" customHeight="1">
      <c r="A2768" s="51"/>
      <c r="B2768" s="51"/>
      <c r="C2768" s="51"/>
      <c r="D2768" s="51"/>
      <c r="E2768" s="104" t="s">
        <v>1861</v>
      </c>
      <c r="F2768" s="104"/>
      <c r="G2768" s="53">
        <f>G2767+G2763</f>
        <v>36.31</v>
      </c>
      <c r="H2768" s="60" t="e">
        <f>VLOOKUP(A2768,'[1]SINAPI ES'!$A$7:$D$12674,4,0)</f>
        <v>#N/A</v>
      </c>
    </row>
    <row r="2769" spans="1:8" ht="9.9499999999999993" customHeight="1">
      <c r="A2769" s="51"/>
      <c r="B2769" s="51"/>
      <c r="C2769" s="105"/>
      <c r="D2769" s="105"/>
      <c r="E2769" s="51"/>
      <c r="F2769" s="51"/>
      <c r="G2769" s="51"/>
      <c r="H2769" s="60" t="e">
        <f>VLOOKUP(A2769,'[1]SINAPI ES'!$A$7:$D$12674,4,0)</f>
        <v>#N/A</v>
      </c>
    </row>
    <row r="2770" spans="1:8" ht="20.100000000000001" customHeight="1">
      <c r="A2770" s="116" t="s">
        <v>1994</v>
      </c>
      <c r="B2770" s="116"/>
      <c r="C2770" s="116"/>
      <c r="D2770" s="116"/>
      <c r="E2770" s="116"/>
      <c r="F2770" s="116"/>
      <c r="G2770" s="116"/>
      <c r="H2770" s="60" t="e">
        <f>VLOOKUP(A2770,'[1]SINAPI ES'!$A$7:$D$12674,4,0)</f>
        <v>#N/A</v>
      </c>
    </row>
    <row r="2771" spans="1:8" ht="15" customHeight="1">
      <c r="A2771" s="102" t="s">
        <v>1852</v>
      </c>
      <c r="B2771" s="102"/>
      <c r="C2771" s="46" t="s">
        <v>1839</v>
      </c>
      <c r="D2771" s="46" t="s">
        <v>1840</v>
      </c>
      <c r="E2771" s="46" t="s">
        <v>1841</v>
      </c>
      <c r="F2771" s="46" t="s">
        <v>1842</v>
      </c>
      <c r="G2771" s="46" t="s">
        <v>1843</v>
      </c>
      <c r="H2771" s="60" t="e">
        <f>VLOOKUP(A2771,'[1]SINAPI ES'!$A$7:$D$12674,4,0)</f>
        <v>#N/A</v>
      </c>
    </row>
    <row r="2772" spans="1:8" ht="15" customHeight="1">
      <c r="A2772" s="47">
        <v>88309</v>
      </c>
      <c r="B2772" s="48" t="s">
        <v>1899</v>
      </c>
      <c r="C2772" s="47" t="s">
        <v>12</v>
      </c>
      <c r="D2772" s="47" t="s">
        <v>1854</v>
      </c>
      <c r="E2772" s="49">
        <v>6.8099999999999994E-2</v>
      </c>
      <c r="F2772" s="50">
        <f t="shared" ref="F2772:F2773" si="700">H2772</f>
        <v>28.13</v>
      </c>
      <c r="G2772" s="50">
        <f>ROUND(F2772*E2772,2)</f>
        <v>1.92</v>
      </c>
      <c r="H2772" s="60">
        <f>VLOOKUP(A2772,'[1]SINAPI ES'!$A$7:$D$12674,4,0)</f>
        <v>28.13</v>
      </c>
    </row>
    <row r="2773" spans="1:8" ht="15" customHeight="1">
      <c r="A2773" s="47">
        <v>88316</v>
      </c>
      <c r="B2773" s="48" t="s">
        <v>1867</v>
      </c>
      <c r="C2773" s="47" t="s">
        <v>12</v>
      </c>
      <c r="D2773" s="47" t="s">
        <v>1854</v>
      </c>
      <c r="E2773" s="49">
        <v>2.5499999999999998E-2</v>
      </c>
      <c r="F2773" s="50">
        <f t="shared" si="700"/>
        <v>21.72</v>
      </c>
      <c r="G2773" s="50">
        <f>ROUND(F2773*E2773,2)</f>
        <v>0.55000000000000004</v>
      </c>
      <c r="H2773" s="60">
        <f>VLOOKUP(A2773,'[1]SINAPI ES'!$A$7:$D$12674,4,0)</f>
        <v>21.72</v>
      </c>
    </row>
    <row r="2774" spans="1:8" ht="18" customHeight="1">
      <c r="A2774" s="51"/>
      <c r="B2774" s="51"/>
      <c r="C2774" s="51"/>
      <c r="D2774" s="51"/>
      <c r="E2774" s="103" t="s">
        <v>1858</v>
      </c>
      <c r="F2774" s="103"/>
      <c r="G2774" s="52">
        <f>SUM(G2772:G2773)</f>
        <v>2.4699999999999998</v>
      </c>
      <c r="H2774" s="60" t="e">
        <f>VLOOKUP(A2774,'[1]SINAPI ES'!$A$7:$D$12674,4,0)</f>
        <v>#N/A</v>
      </c>
    </row>
    <row r="2775" spans="1:8" ht="15" customHeight="1">
      <c r="A2775" s="102" t="s">
        <v>10</v>
      </c>
      <c r="B2775" s="102"/>
      <c r="C2775" s="46" t="s">
        <v>1839</v>
      </c>
      <c r="D2775" s="46" t="s">
        <v>1840</v>
      </c>
      <c r="E2775" s="46" t="s">
        <v>1841</v>
      </c>
      <c r="F2775" s="46" t="s">
        <v>1842</v>
      </c>
      <c r="G2775" s="46" t="s">
        <v>1843</v>
      </c>
      <c r="H2775" s="60" t="e">
        <f>VLOOKUP(A2775,'[1]SINAPI ES'!$A$7:$D$12674,4,0)</f>
        <v>#N/A</v>
      </c>
    </row>
    <row r="2776" spans="1:8" ht="29.1" customHeight="1">
      <c r="A2776" s="47">
        <v>87313</v>
      </c>
      <c r="B2776" s="48" t="s">
        <v>1995</v>
      </c>
      <c r="C2776" s="47" t="s">
        <v>12</v>
      </c>
      <c r="D2776" s="47" t="s">
        <v>51</v>
      </c>
      <c r="E2776" s="49">
        <v>3.7000000000000002E-3</v>
      </c>
      <c r="F2776" s="50">
        <f t="shared" ref="F2776" si="701">H2776</f>
        <v>483.8</v>
      </c>
      <c r="G2776" s="50">
        <f>ROUND(F2776*E2776,2)</f>
        <v>1.79</v>
      </c>
      <c r="H2776" s="60">
        <f>VLOOKUP(A2776,'[1]SINAPI ES'!$A$7:$D$12674,4,0)</f>
        <v>483.8</v>
      </c>
    </row>
    <row r="2777" spans="1:8" ht="15" customHeight="1">
      <c r="A2777" s="51"/>
      <c r="B2777" s="51"/>
      <c r="C2777" s="51"/>
      <c r="D2777" s="51"/>
      <c r="E2777" s="103" t="s">
        <v>1860</v>
      </c>
      <c r="F2777" s="103"/>
      <c r="G2777" s="52">
        <f>SUM(G2776)</f>
        <v>1.79</v>
      </c>
      <c r="H2777" s="60" t="e">
        <f>VLOOKUP(A2777,'[1]SINAPI ES'!$A$7:$D$12674,4,0)</f>
        <v>#N/A</v>
      </c>
    </row>
    <row r="2778" spans="1:8" ht="15" customHeight="1">
      <c r="A2778" s="51"/>
      <c r="B2778" s="51"/>
      <c r="C2778" s="51"/>
      <c r="D2778" s="51"/>
      <c r="E2778" s="104" t="s">
        <v>1861</v>
      </c>
      <c r="F2778" s="104"/>
      <c r="G2778" s="53">
        <f>G2777+G2774</f>
        <v>4.26</v>
      </c>
      <c r="H2778" s="60" t="e">
        <f>VLOOKUP(A2778,'[1]SINAPI ES'!$A$7:$D$12674,4,0)</f>
        <v>#N/A</v>
      </c>
    </row>
    <row r="2779" spans="1:8" ht="9.9499999999999993" customHeight="1">
      <c r="A2779" s="51"/>
      <c r="B2779" s="51"/>
      <c r="C2779" s="105"/>
      <c r="D2779" s="105"/>
      <c r="E2779" s="51"/>
      <c r="F2779" s="51"/>
      <c r="G2779" s="51"/>
      <c r="H2779" s="60" t="e">
        <f>VLOOKUP(A2779,'[1]SINAPI ES'!$A$7:$D$12674,4,0)</f>
        <v>#N/A</v>
      </c>
    </row>
    <row r="2780" spans="1:8" ht="20.100000000000001" customHeight="1">
      <c r="A2780" s="116" t="s">
        <v>2400</v>
      </c>
      <c r="B2780" s="116"/>
      <c r="C2780" s="116"/>
      <c r="D2780" s="116"/>
      <c r="E2780" s="116"/>
      <c r="F2780" s="116"/>
      <c r="G2780" s="116"/>
      <c r="H2780" s="60" t="e">
        <f>VLOOKUP(A2780,'[1]SINAPI ES'!$A$7:$D$12674,4,0)</f>
        <v>#N/A</v>
      </c>
    </row>
    <row r="2781" spans="1:8" ht="15" customHeight="1">
      <c r="A2781" s="102" t="s">
        <v>1852</v>
      </c>
      <c r="B2781" s="102"/>
      <c r="C2781" s="46" t="s">
        <v>1839</v>
      </c>
      <c r="D2781" s="46" t="s">
        <v>1840</v>
      </c>
      <c r="E2781" s="46" t="s">
        <v>1841</v>
      </c>
      <c r="F2781" s="46" t="s">
        <v>1842</v>
      </c>
      <c r="G2781" s="46" t="s">
        <v>1843</v>
      </c>
      <c r="H2781" s="60" t="e">
        <f>VLOOKUP(A2781,'[1]SINAPI ES'!$A$7:$D$12674,4,0)</f>
        <v>#N/A</v>
      </c>
    </row>
    <row r="2782" spans="1:8" ht="15" customHeight="1">
      <c r="A2782" s="47">
        <v>88309</v>
      </c>
      <c r="B2782" s="48" t="s">
        <v>1899</v>
      </c>
      <c r="C2782" s="47" t="s">
        <v>12</v>
      </c>
      <c r="D2782" s="47" t="s">
        <v>1854</v>
      </c>
      <c r="E2782" s="49">
        <v>6.8099999999999994E-2</v>
      </c>
      <c r="F2782" s="50">
        <f t="shared" ref="F2782:F2783" si="702">H2782</f>
        <v>28.13</v>
      </c>
      <c r="G2782" s="50">
        <f>ROUND(F2782*E2782,2)</f>
        <v>1.92</v>
      </c>
      <c r="H2782" s="60">
        <f>VLOOKUP(A2782,'[1]SINAPI ES'!$A$7:$D$12674,4,0)</f>
        <v>28.13</v>
      </c>
    </row>
    <row r="2783" spans="1:8" ht="15" customHeight="1">
      <c r="A2783" s="47">
        <v>88316</v>
      </c>
      <c r="B2783" s="48" t="s">
        <v>1867</v>
      </c>
      <c r="C2783" s="47" t="s">
        <v>12</v>
      </c>
      <c r="D2783" s="47" t="s">
        <v>1854</v>
      </c>
      <c r="E2783" s="49">
        <v>2.5499999999999998E-2</v>
      </c>
      <c r="F2783" s="50">
        <f t="shared" si="702"/>
        <v>21.72</v>
      </c>
      <c r="G2783" s="50">
        <f>ROUND(F2783*E2783,2)</f>
        <v>0.55000000000000004</v>
      </c>
      <c r="H2783" s="60">
        <f>VLOOKUP(A2783,'[1]SINAPI ES'!$A$7:$D$12674,4,0)</f>
        <v>21.72</v>
      </c>
    </row>
    <row r="2784" spans="1:8" ht="18" customHeight="1">
      <c r="A2784" s="51"/>
      <c r="B2784" s="51"/>
      <c r="C2784" s="51"/>
      <c r="D2784" s="51"/>
      <c r="E2784" s="103" t="s">
        <v>1858</v>
      </c>
      <c r="F2784" s="103"/>
      <c r="G2784" s="52">
        <f>SUM(G2782:G2783)</f>
        <v>2.4699999999999998</v>
      </c>
      <c r="H2784" s="60" t="e">
        <f>VLOOKUP(A2784,'[1]SINAPI ES'!$A$7:$D$12674,4,0)</f>
        <v>#N/A</v>
      </c>
    </row>
    <row r="2785" spans="1:8" ht="15" customHeight="1">
      <c r="A2785" s="102" t="s">
        <v>10</v>
      </c>
      <c r="B2785" s="102"/>
      <c r="C2785" s="46" t="s">
        <v>1839</v>
      </c>
      <c r="D2785" s="46" t="s">
        <v>1840</v>
      </c>
      <c r="E2785" s="46" t="s">
        <v>1841</v>
      </c>
      <c r="F2785" s="46" t="s">
        <v>1842</v>
      </c>
      <c r="G2785" s="46" t="s">
        <v>1843</v>
      </c>
      <c r="H2785" s="60" t="e">
        <f>VLOOKUP(A2785,'[1]SINAPI ES'!$A$7:$D$12674,4,0)</f>
        <v>#N/A</v>
      </c>
    </row>
    <row r="2786" spans="1:8" ht="29.1" customHeight="1">
      <c r="A2786" s="47">
        <v>87313</v>
      </c>
      <c r="B2786" s="48" t="s">
        <v>1995</v>
      </c>
      <c r="C2786" s="47" t="s">
        <v>12</v>
      </c>
      <c r="D2786" s="47" t="s">
        <v>51</v>
      </c>
      <c r="E2786" s="49">
        <v>3.7000000000000002E-3</v>
      </c>
      <c r="F2786" s="50">
        <f t="shared" ref="F2786" si="703">H2786</f>
        <v>483.8</v>
      </c>
      <c r="G2786" s="50">
        <f>ROUND(F2786*E2786,2)</f>
        <v>1.79</v>
      </c>
      <c r="H2786" s="60">
        <f>VLOOKUP(A2786,'[1]SINAPI ES'!$A$7:$D$12674,4,0)</f>
        <v>483.8</v>
      </c>
    </row>
    <row r="2787" spans="1:8" ht="15" customHeight="1">
      <c r="A2787" s="51"/>
      <c r="B2787" s="51"/>
      <c r="C2787" s="51"/>
      <c r="D2787" s="51"/>
      <c r="E2787" s="103" t="s">
        <v>1860</v>
      </c>
      <c r="F2787" s="103"/>
      <c r="G2787" s="52">
        <f>SUM(G2786)</f>
        <v>1.79</v>
      </c>
      <c r="H2787" s="60" t="e">
        <f>VLOOKUP(A2787,'[1]SINAPI ES'!$A$7:$D$12674,4,0)</f>
        <v>#N/A</v>
      </c>
    </row>
    <row r="2788" spans="1:8" ht="15" customHeight="1">
      <c r="A2788" s="51"/>
      <c r="B2788" s="51"/>
      <c r="C2788" s="51"/>
      <c r="D2788" s="51"/>
      <c r="E2788" s="104" t="s">
        <v>1861</v>
      </c>
      <c r="F2788" s="104"/>
      <c r="G2788" s="53">
        <f>G2787+G2784</f>
        <v>4.26</v>
      </c>
      <c r="H2788" s="60" t="e">
        <f>VLOOKUP(A2788,'[1]SINAPI ES'!$A$7:$D$12674,4,0)</f>
        <v>#N/A</v>
      </c>
    </row>
    <row r="2789" spans="1:8" ht="9.9499999999999993" customHeight="1">
      <c r="A2789" s="51"/>
      <c r="B2789" s="51"/>
      <c r="C2789" s="105"/>
      <c r="D2789" s="105"/>
      <c r="E2789" s="51"/>
      <c r="F2789" s="51"/>
      <c r="G2789" s="51"/>
      <c r="H2789" s="60" t="e">
        <f>VLOOKUP(A2789,'[1]SINAPI ES'!$A$7:$D$12674,4,0)</f>
        <v>#N/A</v>
      </c>
    </row>
    <row r="2790" spans="1:8" ht="20.100000000000001" customHeight="1">
      <c r="A2790" s="116" t="s">
        <v>2401</v>
      </c>
      <c r="B2790" s="116"/>
      <c r="C2790" s="116"/>
      <c r="D2790" s="116"/>
      <c r="E2790" s="116"/>
      <c r="F2790" s="116"/>
      <c r="G2790" s="116"/>
      <c r="H2790" s="60" t="e">
        <f>VLOOKUP(A2790,'[1]SINAPI ES'!$A$7:$D$12674,4,0)</f>
        <v>#N/A</v>
      </c>
    </row>
    <row r="2791" spans="1:8" ht="15" customHeight="1">
      <c r="A2791" s="102" t="s">
        <v>1838</v>
      </c>
      <c r="B2791" s="102"/>
      <c r="C2791" s="46" t="s">
        <v>1839</v>
      </c>
      <c r="D2791" s="46" t="s">
        <v>1840</v>
      </c>
      <c r="E2791" s="46" t="s">
        <v>1841</v>
      </c>
      <c r="F2791" s="46" t="s">
        <v>1842</v>
      </c>
      <c r="G2791" s="46" t="s">
        <v>1843</v>
      </c>
      <c r="H2791" s="60" t="e">
        <f>VLOOKUP(A2791,'[1]SINAPI ES'!$A$7:$D$12674,4,0)</f>
        <v>#N/A</v>
      </c>
    </row>
    <row r="2792" spans="1:8" ht="21" customHeight="1">
      <c r="A2792" s="47">
        <v>37411</v>
      </c>
      <c r="B2792" s="48" t="s">
        <v>1998</v>
      </c>
      <c r="C2792" s="47" t="s">
        <v>12</v>
      </c>
      <c r="D2792" s="47" t="s">
        <v>15</v>
      </c>
      <c r="E2792" s="49">
        <v>0.15809999999999999</v>
      </c>
      <c r="F2792" s="50">
        <f t="shared" ref="F2792" si="704">H2792</f>
        <v>18.21</v>
      </c>
      <c r="G2792" s="50">
        <f>ROUND(F2792*E2792,2)</f>
        <v>2.88</v>
      </c>
      <c r="H2792" s="60">
        <f>VLOOKUP(A2792,'[1]SINAPI ES'!$A$7:$D$12674,4,0)</f>
        <v>18.21</v>
      </c>
    </row>
    <row r="2793" spans="1:8" ht="15" customHeight="1">
      <c r="A2793" s="51"/>
      <c r="B2793" s="51"/>
      <c r="C2793" s="51"/>
      <c r="D2793" s="51"/>
      <c r="E2793" s="103" t="s">
        <v>1851</v>
      </c>
      <c r="F2793" s="103"/>
      <c r="G2793" s="52">
        <f>SUM(G2792)</f>
        <v>2.88</v>
      </c>
      <c r="H2793" s="60" t="e">
        <f>VLOOKUP(A2793,'[1]SINAPI ES'!$A$7:$D$12674,4,0)</f>
        <v>#N/A</v>
      </c>
    </row>
    <row r="2794" spans="1:8" ht="15" customHeight="1">
      <c r="A2794" s="102" t="s">
        <v>1852</v>
      </c>
      <c r="B2794" s="102"/>
      <c r="C2794" s="46" t="s">
        <v>1839</v>
      </c>
      <c r="D2794" s="46" t="s">
        <v>1840</v>
      </c>
      <c r="E2794" s="46" t="s">
        <v>1841</v>
      </c>
      <c r="F2794" s="46" t="s">
        <v>1842</v>
      </c>
      <c r="G2794" s="46" t="s">
        <v>1843</v>
      </c>
      <c r="H2794" s="60" t="e">
        <f>VLOOKUP(A2794,'[1]SINAPI ES'!$A$7:$D$12674,4,0)</f>
        <v>#N/A</v>
      </c>
    </row>
    <row r="2795" spans="1:8" ht="15" customHeight="1">
      <c r="A2795" s="47">
        <v>88309</v>
      </c>
      <c r="B2795" s="48" t="s">
        <v>1899</v>
      </c>
      <c r="C2795" s="47" t="s">
        <v>12</v>
      </c>
      <c r="D2795" s="47" t="s">
        <v>1854</v>
      </c>
      <c r="E2795" s="49">
        <v>0.40899999999999997</v>
      </c>
      <c r="F2795" s="50">
        <f t="shared" ref="F2795:F2796" si="705">H2795</f>
        <v>28.13</v>
      </c>
      <c r="G2795" s="50">
        <f>ROUND(F2795*E2795,2)</f>
        <v>11.51</v>
      </c>
      <c r="H2795" s="60">
        <f>VLOOKUP(A2795,'[1]SINAPI ES'!$A$7:$D$12674,4,0)</f>
        <v>28.13</v>
      </c>
    </row>
    <row r="2796" spans="1:8" ht="15" customHeight="1">
      <c r="A2796" s="47">
        <v>88316</v>
      </c>
      <c r="B2796" s="48" t="s">
        <v>1867</v>
      </c>
      <c r="C2796" s="47" t="s">
        <v>12</v>
      </c>
      <c r="D2796" s="47" t="s">
        <v>1854</v>
      </c>
      <c r="E2796" s="49">
        <v>0.40899999999999997</v>
      </c>
      <c r="F2796" s="50">
        <f t="shared" si="705"/>
        <v>21.72</v>
      </c>
      <c r="G2796" s="50">
        <f>ROUND(F2796*E2796,2)</f>
        <v>8.8800000000000008</v>
      </c>
      <c r="H2796" s="60">
        <f>VLOOKUP(A2796,'[1]SINAPI ES'!$A$7:$D$12674,4,0)</f>
        <v>21.72</v>
      </c>
    </row>
    <row r="2797" spans="1:8" ht="18" customHeight="1">
      <c r="A2797" s="51"/>
      <c r="B2797" s="51"/>
      <c r="C2797" s="51"/>
      <c r="D2797" s="51"/>
      <c r="E2797" s="103" t="s">
        <v>1858</v>
      </c>
      <c r="F2797" s="103"/>
      <c r="G2797" s="52">
        <f>SUM(G2795:G2796)</f>
        <v>20.39</v>
      </c>
      <c r="H2797" s="60" t="e">
        <f>VLOOKUP(A2797,'[1]SINAPI ES'!$A$7:$D$12674,4,0)</f>
        <v>#N/A</v>
      </c>
    </row>
    <row r="2798" spans="1:8" ht="15" customHeight="1">
      <c r="A2798" s="102" t="s">
        <v>10</v>
      </c>
      <c r="B2798" s="102"/>
      <c r="C2798" s="46" t="s">
        <v>1839</v>
      </c>
      <c r="D2798" s="46" t="s">
        <v>1840</v>
      </c>
      <c r="E2798" s="46" t="s">
        <v>1841</v>
      </c>
      <c r="F2798" s="46" t="s">
        <v>1842</v>
      </c>
      <c r="G2798" s="46" t="s">
        <v>1843</v>
      </c>
      <c r="H2798" s="60" t="e">
        <f>VLOOKUP(A2798,'[1]SINAPI ES'!$A$7:$D$12674,4,0)</f>
        <v>#N/A</v>
      </c>
    </row>
    <row r="2799" spans="1:8" ht="38.1" customHeight="1">
      <c r="A2799" s="47">
        <v>87292</v>
      </c>
      <c r="B2799" s="48" t="s">
        <v>1999</v>
      </c>
      <c r="C2799" s="47" t="s">
        <v>12</v>
      </c>
      <c r="D2799" s="47" t="s">
        <v>51</v>
      </c>
      <c r="E2799" s="49">
        <v>2.93E-2</v>
      </c>
      <c r="F2799" s="50">
        <f t="shared" ref="F2799" si="706">H2799</f>
        <v>551.62</v>
      </c>
      <c r="G2799" s="50">
        <f>ROUND(F2799*E2799,2)</f>
        <v>16.16</v>
      </c>
      <c r="H2799" s="60">
        <f>VLOOKUP(A2799,'[1]SINAPI ES'!$A$7:$D$12674,4,0)</f>
        <v>551.62</v>
      </c>
    </row>
    <row r="2800" spans="1:8" ht="15" customHeight="1">
      <c r="A2800" s="51"/>
      <c r="B2800" s="51"/>
      <c r="C2800" s="51"/>
      <c r="D2800" s="51"/>
      <c r="E2800" s="103" t="s">
        <v>1860</v>
      </c>
      <c r="F2800" s="103"/>
      <c r="G2800" s="52">
        <f>SUM(G2799)</f>
        <v>16.16</v>
      </c>
      <c r="H2800" s="60" t="e">
        <f>VLOOKUP(A2800,'[1]SINAPI ES'!$A$7:$D$12674,4,0)</f>
        <v>#N/A</v>
      </c>
    </row>
    <row r="2801" spans="1:8" ht="15" customHeight="1">
      <c r="A2801" s="51"/>
      <c r="B2801" s="51"/>
      <c r="C2801" s="51"/>
      <c r="D2801" s="51"/>
      <c r="E2801" s="104" t="s">
        <v>1861</v>
      </c>
      <c r="F2801" s="104"/>
      <c r="G2801" s="53">
        <f>G2793+G2800+G2797</f>
        <v>39.43</v>
      </c>
      <c r="H2801" s="60" t="e">
        <f>VLOOKUP(A2801,'[1]SINAPI ES'!$A$7:$D$12674,4,0)</f>
        <v>#N/A</v>
      </c>
    </row>
    <row r="2802" spans="1:8" ht="9.9499999999999993" customHeight="1">
      <c r="A2802" s="51"/>
      <c r="B2802" s="51"/>
      <c r="C2802" s="105"/>
      <c r="D2802" s="105"/>
      <c r="E2802" s="51"/>
      <c r="F2802" s="51"/>
      <c r="G2802" s="51"/>
      <c r="H2802" s="60" t="e">
        <f>VLOOKUP(A2802,'[1]SINAPI ES'!$A$7:$D$12674,4,0)</f>
        <v>#N/A</v>
      </c>
    </row>
    <row r="2803" spans="1:8" ht="20.100000000000001" customHeight="1">
      <c r="A2803" s="116" t="s">
        <v>2402</v>
      </c>
      <c r="B2803" s="116"/>
      <c r="C2803" s="116"/>
      <c r="D2803" s="116"/>
      <c r="E2803" s="116"/>
      <c r="F2803" s="116"/>
      <c r="G2803" s="116"/>
      <c r="H2803" s="60" t="e">
        <f>VLOOKUP(A2803,'[1]SINAPI ES'!$A$7:$D$12674,4,0)</f>
        <v>#N/A</v>
      </c>
    </row>
    <row r="2804" spans="1:8" ht="15" customHeight="1">
      <c r="A2804" s="102" t="s">
        <v>1838</v>
      </c>
      <c r="B2804" s="102"/>
      <c r="C2804" s="46" t="s">
        <v>1839</v>
      </c>
      <c r="D2804" s="46" t="s">
        <v>1840</v>
      </c>
      <c r="E2804" s="46" t="s">
        <v>1841</v>
      </c>
      <c r="F2804" s="46" t="s">
        <v>1842</v>
      </c>
      <c r="G2804" s="46" t="s">
        <v>1843</v>
      </c>
      <c r="H2804" s="60" t="e">
        <f>VLOOKUP(A2804,'[1]SINAPI ES'!$A$7:$D$12674,4,0)</f>
        <v>#N/A</v>
      </c>
    </row>
    <row r="2805" spans="1:8" ht="21" customHeight="1">
      <c r="A2805" s="47">
        <v>37411</v>
      </c>
      <c r="B2805" s="48" t="s">
        <v>1998</v>
      </c>
      <c r="C2805" s="47" t="s">
        <v>12</v>
      </c>
      <c r="D2805" s="47" t="s">
        <v>15</v>
      </c>
      <c r="E2805" s="49">
        <v>0.15809999999999999</v>
      </c>
      <c r="F2805" s="50">
        <f>H2805</f>
        <v>18.21</v>
      </c>
      <c r="G2805" s="50">
        <f>ROUND(F2805*E2805,2)</f>
        <v>2.88</v>
      </c>
      <c r="H2805" s="60">
        <f>VLOOKUP(A2805,'[1]SINAPI ES'!$A$7:$D$12674,4,0)</f>
        <v>18.21</v>
      </c>
    </row>
    <row r="2806" spans="1:8" ht="15" customHeight="1">
      <c r="A2806" s="51"/>
      <c r="B2806" s="51"/>
      <c r="C2806" s="51"/>
      <c r="D2806" s="51"/>
      <c r="E2806" s="103" t="s">
        <v>1851</v>
      </c>
      <c r="F2806" s="103"/>
      <c r="G2806" s="52">
        <f>SUM(G2805)</f>
        <v>2.88</v>
      </c>
      <c r="H2806" s="60" t="e">
        <f>VLOOKUP(A2806,'[1]SINAPI ES'!$A$7:$D$12674,4,0)</f>
        <v>#N/A</v>
      </c>
    </row>
    <row r="2807" spans="1:8" ht="15" customHeight="1">
      <c r="A2807" s="102" t="s">
        <v>1852</v>
      </c>
      <c r="B2807" s="102"/>
      <c r="C2807" s="46" t="s">
        <v>1839</v>
      </c>
      <c r="D2807" s="46" t="s">
        <v>1840</v>
      </c>
      <c r="E2807" s="46" t="s">
        <v>1841</v>
      </c>
      <c r="F2807" s="46" t="s">
        <v>1842</v>
      </c>
      <c r="G2807" s="46" t="s">
        <v>1843</v>
      </c>
      <c r="H2807" s="60" t="e">
        <f>VLOOKUP(A2807,'[1]SINAPI ES'!$A$7:$D$12674,4,0)</f>
        <v>#N/A</v>
      </c>
    </row>
    <row r="2808" spans="1:8" ht="15" customHeight="1">
      <c r="A2808" s="47">
        <v>88309</v>
      </c>
      <c r="B2808" s="48" t="s">
        <v>1899</v>
      </c>
      <c r="C2808" s="47" t="s">
        <v>12</v>
      </c>
      <c r="D2808" s="47" t="s">
        <v>1854</v>
      </c>
      <c r="E2808" s="49">
        <v>0.40899999999999997</v>
      </c>
      <c r="F2808" s="50">
        <f t="shared" ref="F2808:F2809" si="707">H2808</f>
        <v>28.13</v>
      </c>
      <c r="G2808" s="50">
        <f>ROUND(F2808*E2808,2)</f>
        <v>11.51</v>
      </c>
      <c r="H2808" s="60">
        <f>VLOOKUP(A2808,'[1]SINAPI ES'!$A$7:$D$12674,4,0)</f>
        <v>28.13</v>
      </c>
    </row>
    <row r="2809" spans="1:8" ht="15" customHeight="1">
      <c r="A2809" s="47">
        <v>88316</v>
      </c>
      <c r="B2809" s="48" t="s">
        <v>1867</v>
      </c>
      <c r="C2809" s="47" t="s">
        <v>12</v>
      </c>
      <c r="D2809" s="47" t="s">
        <v>1854</v>
      </c>
      <c r="E2809" s="49">
        <v>0.40899999999999997</v>
      </c>
      <c r="F2809" s="50">
        <f t="shared" si="707"/>
        <v>21.72</v>
      </c>
      <c r="G2809" s="50">
        <f>ROUND(F2809*E2809,2)</f>
        <v>8.8800000000000008</v>
      </c>
      <c r="H2809" s="60">
        <f>VLOOKUP(A2809,'[1]SINAPI ES'!$A$7:$D$12674,4,0)</f>
        <v>21.72</v>
      </c>
    </row>
    <row r="2810" spans="1:8" ht="18" customHeight="1">
      <c r="A2810" s="51"/>
      <c r="B2810" s="51"/>
      <c r="C2810" s="51"/>
      <c r="D2810" s="51"/>
      <c r="E2810" s="103" t="s">
        <v>1858</v>
      </c>
      <c r="F2810" s="103"/>
      <c r="G2810" s="52">
        <f>SUM(G2808:G2809)</f>
        <v>20.39</v>
      </c>
      <c r="H2810" s="60" t="e">
        <f>VLOOKUP(A2810,'[1]SINAPI ES'!$A$7:$D$12674,4,0)</f>
        <v>#N/A</v>
      </c>
    </row>
    <row r="2811" spans="1:8" ht="15" customHeight="1">
      <c r="A2811" s="102" t="s">
        <v>10</v>
      </c>
      <c r="B2811" s="102"/>
      <c r="C2811" s="46" t="s">
        <v>1839</v>
      </c>
      <c r="D2811" s="46" t="s">
        <v>1840</v>
      </c>
      <c r="E2811" s="46" t="s">
        <v>1841</v>
      </c>
      <c r="F2811" s="46" t="s">
        <v>1842</v>
      </c>
      <c r="G2811" s="46" t="s">
        <v>1843</v>
      </c>
      <c r="H2811" s="60" t="e">
        <f>VLOOKUP(A2811,'[1]SINAPI ES'!$A$7:$D$12674,4,0)</f>
        <v>#N/A</v>
      </c>
    </row>
    <row r="2812" spans="1:8" ht="38.1" customHeight="1">
      <c r="A2812" s="47">
        <v>87292</v>
      </c>
      <c r="B2812" s="48" t="s">
        <v>1999</v>
      </c>
      <c r="C2812" s="47" t="s">
        <v>12</v>
      </c>
      <c r="D2812" s="47" t="s">
        <v>51</v>
      </c>
      <c r="E2812" s="49">
        <v>2.93E-2</v>
      </c>
      <c r="F2812" s="50">
        <f t="shared" ref="F2812" si="708">H2812</f>
        <v>551.62</v>
      </c>
      <c r="G2812" s="50">
        <f>ROUND(F2812*E2812,2)</f>
        <v>16.16</v>
      </c>
      <c r="H2812" s="60">
        <f>VLOOKUP(A2812,'[1]SINAPI ES'!$A$7:$D$12674,4,0)</f>
        <v>551.62</v>
      </c>
    </row>
    <row r="2813" spans="1:8" ht="15" customHeight="1">
      <c r="A2813" s="51"/>
      <c r="B2813" s="51"/>
      <c r="C2813" s="51"/>
      <c r="D2813" s="51"/>
      <c r="E2813" s="103" t="s">
        <v>1860</v>
      </c>
      <c r="F2813" s="103"/>
      <c r="G2813" s="52">
        <f>SUM(G2812)</f>
        <v>16.16</v>
      </c>
      <c r="H2813" s="60" t="e">
        <f>VLOOKUP(A2813,'[1]SINAPI ES'!$A$7:$D$12674,4,0)</f>
        <v>#N/A</v>
      </c>
    </row>
    <row r="2814" spans="1:8" ht="15" customHeight="1">
      <c r="A2814" s="51"/>
      <c r="B2814" s="51"/>
      <c r="C2814" s="51"/>
      <c r="D2814" s="51"/>
      <c r="E2814" s="104" t="s">
        <v>1861</v>
      </c>
      <c r="F2814" s="104"/>
      <c r="G2814" s="53">
        <f>G2806+G2813+G2810</f>
        <v>39.43</v>
      </c>
      <c r="H2814" s="60" t="e">
        <f>VLOOKUP(A2814,'[1]SINAPI ES'!$A$7:$D$12674,4,0)</f>
        <v>#N/A</v>
      </c>
    </row>
    <row r="2815" spans="1:8" ht="9.9499999999999993" customHeight="1">
      <c r="A2815" s="51"/>
      <c r="B2815" s="51"/>
      <c r="C2815" s="105"/>
      <c r="D2815" s="105"/>
      <c r="E2815" s="51"/>
      <c r="F2815" s="51"/>
      <c r="G2815" s="51"/>
      <c r="H2815" s="60" t="e">
        <f>VLOOKUP(A2815,'[1]SINAPI ES'!$A$7:$D$12674,4,0)</f>
        <v>#N/A</v>
      </c>
    </row>
    <row r="2816" spans="1:8" ht="20.100000000000001" customHeight="1">
      <c r="A2816" s="116" t="s">
        <v>2403</v>
      </c>
      <c r="B2816" s="116"/>
      <c r="C2816" s="116"/>
      <c r="D2816" s="116"/>
      <c r="E2816" s="116"/>
      <c r="F2816" s="116"/>
      <c r="G2816" s="116"/>
      <c r="H2816" s="60" t="e">
        <f>VLOOKUP(A2816,'[1]SINAPI ES'!$A$7:$D$12674,4,0)</f>
        <v>#N/A</v>
      </c>
    </row>
    <row r="2817" spans="1:8" ht="15" customHeight="1">
      <c r="A2817" s="102" t="s">
        <v>1838</v>
      </c>
      <c r="B2817" s="102"/>
      <c r="C2817" s="46" t="s">
        <v>1839</v>
      </c>
      <c r="D2817" s="46" t="s">
        <v>1840</v>
      </c>
      <c r="E2817" s="46" t="s">
        <v>1841</v>
      </c>
      <c r="F2817" s="46" t="s">
        <v>1842</v>
      </c>
      <c r="G2817" s="46" t="s">
        <v>1843</v>
      </c>
      <c r="H2817" s="60" t="e">
        <f>VLOOKUP(A2817,'[1]SINAPI ES'!$A$7:$D$12674,4,0)</f>
        <v>#N/A</v>
      </c>
    </row>
    <row r="2818" spans="1:8" ht="15" customHeight="1">
      <c r="A2818" s="47">
        <v>7356</v>
      </c>
      <c r="B2818" s="48" t="s">
        <v>2044</v>
      </c>
      <c r="C2818" s="47" t="s">
        <v>12</v>
      </c>
      <c r="D2818" s="47" t="s">
        <v>2019</v>
      </c>
      <c r="E2818" s="49">
        <v>0.22850000000000001</v>
      </c>
      <c r="F2818" s="50">
        <f t="shared" ref="F2818" si="709">H2818</f>
        <v>28</v>
      </c>
      <c r="G2818" s="50">
        <f>ROUND(F2818*E2818,2)</f>
        <v>6.4</v>
      </c>
      <c r="H2818" s="60">
        <f>VLOOKUP(A2818,'[1]SINAPI ES'!$A$7:$D$12674,4,0)</f>
        <v>28</v>
      </c>
    </row>
    <row r="2819" spans="1:8" ht="15" customHeight="1">
      <c r="A2819" s="51"/>
      <c r="B2819" s="51"/>
      <c r="C2819" s="51"/>
      <c r="D2819" s="51"/>
      <c r="E2819" s="103" t="s">
        <v>1851</v>
      </c>
      <c r="F2819" s="103"/>
      <c r="G2819" s="52">
        <f>SUM(G2818)</f>
        <v>6.4</v>
      </c>
      <c r="H2819" s="60" t="e">
        <f>VLOOKUP(A2819,'[1]SINAPI ES'!$A$7:$D$12674,4,0)</f>
        <v>#N/A</v>
      </c>
    </row>
    <row r="2820" spans="1:8" ht="15" customHeight="1">
      <c r="A2820" s="102" t="s">
        <v>1852</v>
      </c>
      <c r="B2820" s="102"/>
      <c r="C2820" s="46" t="s">
        <v>1839</v>
      </c>
      <c r="D2820" s="46" t="s">
        <v>1840</v>
      </c>
      <c r="E2820" s="46" t="s">
        <v>1841</v>
      </c>
      <c r="F2820" s="46" t="s">
        <v>1842</v>
      </c>
      <c r="G2820" s="46" t="s">
        <v>1843</v>
      </c>
      <c r="H2820" s="60" t="e">
        <f>VLOOKUP(A2820,'[1]SINAPI ES'!$A$7:$D$12674,4,0)</f>
        <v>#N/A</v>
      </c>
    </row>
    <row r="2821" spans="1:8" ht="15" customHeight="1">
      <c r="A2821" s="47">
        <v>88310</v>
      </c>
      <c r="B2821" s="48" t="s">
        <v>2045</v>
      </c>
      <c r="C2821" s="47" t="s">
        <v>12</v>
      </c>
      <c r="D2821" s="47" t="s">
        <v>1854</v>
      </c>
      <c r="E2821" s="49">
        <v>0.16309999999999999</v>
      </c>
      <c r="F2821" s="50">
        <f t="shared" ref="F2821:F2822" si="710">H2821</f>
        <v>29.59</v>
      </c>
      <c r="G2821" s="50">
        <f>ROUND(F2821*E2821,2)</f>
        <v>4.83</v>
      </c>
      <c r="H2821" s="60">
        <f>VLOOKUP(A2821,'[1]SINAPI ES'!$A$7:$D$12674,4,0)</f>
        <v>29.59</v>
      </c>
    </row>
    <row r="2822" spans="1:8" ht="15" customHeight="1">
      <c r="A2822" s="47">
        <v>88316</v>
      </c>
      <c r="B2822" s="48" t="s">
        <v>1867</v>
      </c>
      <c r="C2822" s="47" t="s">
        <v>12</v>
      </c>
      <c r="D2822" s="47" t="s">
        <v>1854</v>
      </c>
      <c r="E2822" s="49">
        <v>5.4399999999999997E-2</v>
      </c>
      <c r="F2822" s="50">
        <f t="shared" si="710"/>
        <v>21.72</v>
      </c>
      <c r="G2822" s="50">
        <f>ROUND(F2822*E2822,2)</f>
        <v>1.18</v>
      </c>
      <c r="H2822" s="60">
        <f>VLOOKUP(A2822,'[1]SINAPI ES'!$A$7:$D$12674,4,0)</f>
        <v>21.72</v>
      </c>
    </row>
    <row r="2823" spans="1:8" ht="18" customHeight="1">
      <c r="A2823" s="51"/>
      <c r="B2823" s="51"/>
      <c r="C2823" s="51"/>
      <c r="D2823" s="51"/>
      <c r="E2823" s="103" t="s">
        <v>1858</v>
      </c>
      <c r="F2823" s="103"/>
      <c r="G2823" s="52">
        <f>SUM(G2821:G2822)</f>
        <v>6.01</v>
      </c>
      <c r="H2823" s="60" t="e">
        <f>VLOOKUP(A2823,'[1]SINAPI ES'!$A$7:$D$12674,4,0)</f>
        <v>#N/A</v>
      </c>
    </row>
    <row r="2824" spans="1:8" ht="15" customHeight="1">
      <c r="A2824" s="51"/>
      <c r="B2824" s="51"/>
      <c r="C2824" s="51"/>
      <c r="D2824" s="51"/>
      <c r="E2824" s="104" t="s">
        <v>1861</v>
      </c>
      <c r="F2824" s="104"/>
      <c r="G2824" s="53">
        <f>G2823+G2819</f>
        <v>12.41</v>
      </c>
      <c r="H2824" s="60" t="e">
        <f>VLOOKUP(A2824,'[1]SINAPI ES'!$A$7:$D$12674,4,0)</f>
        <v>#N/A</v>
      </c>
    </row>
    <row r="2825" spans="1:8" ht="9.9499999999999993" customHeight="1">
      <c r="A2825" s="51"/>
      <c r="B2825" s="51"/>
      <c r="C2825" s="105"/>
      <c r="D2825" s="105"/>
      <c r="E2825" s="51"/>
      <c r="F2825" s="51"/>
      <c r="G2825" s="51"/>
      <c r="H2825" s="60" t="e">
        <f>VLOOKUP(A2825,'[1]SINAPI ES'!$A$7:$D$12674,4,0)</f>
        <v>#N/A</v>
      </c>
    </row>
    <row r="2826" spans="1:8" ht="20.100000000000001" customHeight="1">
      <c r="A2826" s="116" t="s">
        <v>2404</v>
      </c>
      <c r="B2826" s="116"/>
      <c r="C2826" s="116"/>
      <c r="D2826" s="116"/>
      <c r="E2826" s="116"/>
      <c r="F2826" s="116"/>
      <c r="G2826" s="116"/>
      <c r="H2826" s="60" t="e">
        <f>VLOOKUP(A2826,'[1]SINAPI ES'!$A$7:$D$12674,4,0)</f>
        <v>#N/A</v>
      </c>
    </row>
    <row r="2827" spans="1:8" ht="15" customHeight="1">
      <c r="A2827" s="102" t="s">
        <v>1838</v>
      </c>
      <c r="B2827" s="102"/>
      <c r="C2827" s="46" t="s">
        <v>1839</v>
      </c>
      <c r="D2827" s="46" t="s">
        <v>1840</v>
      </c>
      <c r="E2827" s="46" t="s">
        <v>1841</v>
      </c>
      <c r="F2827" s="46" t="s">
        <v>1842</v>
      </c>
      <c r="G2827" s="46" t="s">
        <v>1843</v>
      </c>
      <c r="H2827" s="60" t="e">
        <f>VLOOKUP(A2827,'[1]SINAPI ES'!$A$7:$D$12674,4,0)</f>
        <v>#N/A</v>
      </c>
    </row>
    <row r="2828" spans="1:8" ht="15" customHeight="1">
      <c r="A2828" s="47">
        <v>7356</v>
      </c>
      <c r="B2828" s="48" t="s">
        <v>2044</v>
      </c>
      <c r="C2828" s="47" t="s">
        <v>12</v>
      </c>
      <c r="D2828" s="47" t="s">
        <v>2019</v>
      </c>
      <c r="E2828" s="49">
        <v>0.22850000000000001</v>
      </c>
      <c r="F2828" s="50">
        <f t="shared" ref="F2828" si="711">H2828</f>
        <v>28</v>
      </c>
      <c r="G2828" s="50">
        <f>ROUND(F2828*E2828,2)</f>
        <v>6.4</v>
      </c>
      <c r="H2828" s="60">
        <f>VLOOKUP(A2828,'[1]SINAPI ES'!$A$7:$D$12674,4,0)</f>
        <v>28</v>
      </c>
    </row>
    <row r="2829" spans="1:8" ht="15" customHeight="1">
      <c r="A2829" s="51"/>
      <c r="B2829" s="51"/>
      <c r="C2829" s="51"/>
      <c r="D2829" s="51"/>
      <c r="E2829" s="103" t="s">
        <v>1851</v>
      </c>
      <c r="F2829" s="103"/>
      <c r="G2829" s="52">
        <f>SUM(G2828)</f>
        <v>6.4</v>
      </c>
      <c r="H2829" s="60" t="e">
        <f>VLOOKUP(A2829,'[1]SINAPI ES'!$A$7:$D$12674,4,0)</f>
        <v>#N/A</v>
      </c>
    </row>
    <row r="2830" spans="1:8" ht="15" customHeight="1">
      <c r="A2830" s="102" t="s">
        <v>1852</v>
      </c>
      <c r="B2830" s="102"/>
      <c r="C2830" s="46" t="s">
        <v>1839</v>
      </c>
      <c r="D2830" s="46" t="s">
        <v>1840</v>
      </c>
      <c r="E2830" s="46" t="s">
        <v>1841</v>
      </c>
      <c r="F2830" s="46" t="s">
        <v>1842</v>
      </c>
      <c r="G2830" s="46" t="s">
        <v>1843</v>
      </c>
      <c r="H2830" s="60" t="e">
        <f>VLOOKUP(A2830,'[1]SINAPI ES'!$A$7:$D$12674,4,0)</f>
        <v>#N/A</v>
      </c>
    </row>
    <row r="2831" spans="1:8" ht="15" customHeight="1">
      <c r="A2831" s="47">
        <v>88310</v>
      </c>
      <c r="B2831" s="48" t="s">
        <v>2045</v>
      </c>
      <c r="C2831" s="47" t="s">
        <v>12</v>
      </c>
      <c r="D2831" s="47" t="s">
        <v>1854</v>
      </c>
      <c r="E2831" s="49">
        <v>0.16309999999999999</v>
      </c>
      <c r="F2831" s="50">
        <f t="shared" ref="F2831:F2832" si="712">H2831</f>
        <v>29.59</v>
      </c>
      <c r="G2831" s="50">
        <f>ROUND(F2831*E2831,2)</f>
        <v>4.83</v>
      </c>
      <c r="H2831" s="60">
        <f>VLOOKUP(A2831,'[1]SINAPI ES'!$A$7:$D$12674,4,0)</f>
        <v>29.59</v>
      </c>
    </row>
    <row r="2832" spans="1:8" ht="15" customHeight="1">
      <c r="A2832" s="47">
        <v>88316</v>
      </c>
      <c r="B2832" s="48" t="s">
        <v>1867</v>
      </c>
      <c r="C2832" s="47" t="s">
        <v>12</v>
      </c>
      <c r="D2832" s="47" t="s">
        <v>1854</v>
      </c>
      <c r="E2832" s="49">
        <v>5.4399999999999997E-2</v>
      </c>
      <c r="F2832" s="50">
        <f t="shared" si="712"/>
        <v>21.72</v>
      </c>
      <c r="G2832" s="50">
        <f>ROUND(F2832*E2832,2)</f>
        <v>1.18</v>
      </c>
      <c r="H2832" s="60">
        <f>VLOOKUP(A2832,'[1]SINAPI ES'!$A$7:$D$12674,4,0)</f>
        <v>21.72</v>
      </c>
    </row>
    <row r="2833" spans="1:8" ht="18" customHeight="1">
      <c r="A2833" s="51"/>
      <c r="B2833" s="51"/>
      <c r="C2833" s="51"/>
      <c r="D2833" s="51"/>
      <c r="E2833" s="103" t="s">
        <v>1858</v>
      </c>
      <c r="F2833" s="103"/>
      <c r="G2833" s="52">
        <f>SUM(G2831:G2832)</f>
        <v>6.01</v>
      </c>
      <c r="H2833" s="60" t="e">
        <f>VLOOKUP(A2833,'[1]SINAPI ES'!$A$7:$D$12674,4,0)</f>
        <v>#N/A</v>
      </c>
    </row>
    <row r="2834" spans="1:8" ht="15" customHeight="1">
      <c r="A2834" s="51"/>
      <c r="B2834" s="51"/>
      <c r="C2834" s="51"/>
      <c r="D2834" s="51"/>
      <c r="E2834" s="104" t="s">
        <v>1861</v>
      </c>
      <c r="F2834" s="104"/>
      <c r="G2834" s="53">
        <f>G2833+G2829</f>
        <v>12.41</v>
      </c>
      <c r="H2834" s="60" t="e">
        <f>VLOOKUP(A2834,'[1]SINAPI ES'!$A$7:$D$12674,4,0)</f>
        <v>#N/A</v>
      </c>
    </row>
    <row r="2835" spans="1:8" customFormat="1" ht="9.9499999999999993" customHeight="1">
      <c r="A2835" s="37"/>
      <c r="B2835" s="37"/>
      <c r="C2835" s="109"/>
      <c r="D2835" s="109"/>
      <c r="E2835" s="37"/>
      <c r="F2835" s="37"/>
      <c r="G2835" s="37"/>
    </row>
    <row r="2836" spans="1:8" s="70" customFormat="1" ht="20.100000000000001" customHeight="1">
      <c r="A2836" s="114" t="s">
        <v>2406</v>
      </c>
      <c r="B2836" s="114"/>
      <c r="C2836" s="114"/>
      <c r="D2836" s="114"/>
      <c r="E2836" s="114"/>
      <c r="F2836" s="114"/>
      <c r="G2836" s="114"/>
    </row>
    <row r="2837" spans="1:8" customFormat="1" ht="15" customHeight="1">
      <c r="A2837" s="115" t="s">
        <v>1838</v>
      </c>
      <c r="B2837" s="115"/>
      <c r="C2837" s="32" t="s">
        <v>1839</v>
      </c>
      <c r="D2837" s="32" t="s">
        <v>1840</v>
      </c>
      <c r="E2837" s="32" t="s">
        <v>1841</v>
      </c>
      <c r="F2837" s="32" t="s">
        <v>1842</v>
      </c>
      <c r="G2837" s="32" t="s">
        <v>1843</v>
      </c>
    </row>
    <row r="2838" spans="1:8" customFormat="1" ht="21" customHeight="1">
      <c r="A2838" s="33" t="s">
        <v>2407</v>
      </c>
      <c r="B2838" s="34" t="s">
        <v>2408</v>
      </c>
      <c r="C2838" s="33" t="s">
        <v>12</v>
      </c>
      <c r="D2838" s="33" t="s">
        <v>24</v>
      </c>
      <c r="E2838" s="35">
        <v>1</v>
      </c>
      <c r="F2838" s="36">
        <v>3.19</v>
      </c>
      <c r="G2838" s="36">
        <v>3.11</v>
      </c>
    </row>
    <row r="2839" spans="1:8" customFormat="1" ht="15" customHeight="1">
      <c r="A2839" s="37"/>
      <c r="B2839" s="37"/>
      <c r="C2839" s="37"/>
      <c r="D2839" s="37"/>
      <c r="E2839" s="107" t="s">
        <v>1851</v>
      </c>
      <c r="F2839" s="107"/>
      <c r="G2839" s="38">
        <v>3.11</v>
      </c>
    </row>
    <row r="2840" spans="1:8" customFormat="1" ht="15" customHeight="1">
      <c r="A2840" s="115" t="s">
        <v>1852</v>
      </c>
      <c r="B2840" s="115"/>
      <c r="C2840" s="32" t="s">
        <v>1839</v>
      </c>
      <c r="D2840" s="32" t="s">
        <v>1840</v>
      </c>
      <c r="E2840" s="32" t="s">
        <v>1841</v>
      </c>
      <c r="F2840" s="32" t="s">
        <v>1842</v>
      </c>
      <c r="G2840" s="32" t="s">
        <v>1843</v>
      </c>
    </row>
    <row r="2841" spans="1:8" customFormat="1" ht="15" customHeight="1">
      <c r="A2841" s="33" t="s">
        <v>2173</v>
      </c>
      <c r="B2841" s="34" t="s">
        <v>2174</v>
      </c>
      <c r="C2841" s="33" t="s">
        <v>12</v>
      </c>
      <c r="D2841" s="33" t="s">
        <v>1854</v>
      </c>
      <c r="E2841" s="35">
        <v>0.29499999999999998</v>
      </c>
      <c r="F2841" s="36">
        <v>23.91</v>
      </c>
      <c r="G2841" s="36">
        <v>9.1199999999999992</v>
      </c>
    </row>
    <row r="2842" spans="1:8" customFormat="1" ht="15" customHeight="1">
      <c r="A2842" s="33" t="s">
        <v>2147</v>
      </c>
      <c r="B2842" s="34" t="s">
        <v>2143</v>
      </c>
      <c r="C2842" s="33" t="s">
        <v>12</v>
      </c>
      <c r="D2842" s="33" t="s">
        <v>1854</v>
      </c>
      <c r="E2842" s="35">
        <v>0.29499999999999998</v>
      </c>
      <c r="F2842" s="36">
        <v>33.74</v>
      </c>
      <c r="G2842" s="36">
        <v>11.99</v>
      </c>
    </row>
    <row r="2843" spans="1:8" customFormat="1" ht="18" customHeight="1">
      <c r="A2843" s="37"/>
      <c r="B2843" s="37"/>
      <c r="C2843" s="37"/>
      <c r="D2843" s="37"/>
      <c r="E2843" s="107" t="s">
        <v>1858</v>
      </c>
      <c r="F2843" s="107"/>
      <c r="G2843" s="38">
        <v>21.11</v>
      </c>
    </row>
    <row r="2844" spans="1:8" customFormat="1" ht="15" customHeight="1">
      <c r="A2844" s="37"/>
      <c r="B2844" s="37"/>
      <c r="C2844" s="37"/>
      <c r="D2844" s="37"/>
      <c r="E2844" s="108" t="s">
        <v>1861</v>
      </c>
      <c r="F2844" s="108"/>
      <c r="G2844" s="39">
        <v>24.22</v>
      </c>
    </row>
    <row r="2845" spans="1:8" customFormat="1" ht="9.9499999999999993" customHeight="1">
      <c r="A2845" s="37"/>
      <c r="B2845" s="37"/>
      <c r="C2845" s="109"/>
      <c r="D2845" s="109"/>
      <c r="E2845" s="37"/>
      <c r="F2845" s="37"/>
      <c r="G2845" s="37"/>
    </row>
    <row r="2846" spans="1:8" s="72" customFormat="1" ht="20.100000000000001" customHeight="1">
      <c r="A2846" s="110" t="s">
        <v>3328</v>
      </c>
      <c r="B2846" s="110"/>
      <c r="C2846" s="110"/>
      <c r="D2846" s="110"/>
      <c r="E2846" s="110"/>
      <c r="F2846" s="110"/>
      <c r="G2846" s="110"/>
      <c r="H2846" s="71" t="e">
        <f>VLOOKUP(A2846,'[1]SINAPI ES'!$A$7:$D$12674,4,0)</f>
        <v>#N/A</v>
      </c>
    </row>
    <row r="2847" spans="1:8" ht="15" customHeight="1">
      <c r="A2847" s="102" t="s">
        <v>1838</v>
      </c>
      <c r="B2847" s="102"/>
      <c r="C2847" s="46" t="s">
        <v>1839</v>
      </c>
      <c r="D2847" s="46" t="s">
        <v>1840</v>
      </c>
      <c r="E2847" s="46" t="s">
        <v>1841</v>
      </c>
      <c r="F2847" s="46" t="s">
        <v>1842</v>
      </c>
      <c r="G2847" s="46" t="s">
        <v>1843</v>
      </c>
      <c r="H2847" s="60" t="e">
        <f>VLOOKUP(A2847,'[1]SINAPI ES'!$A$7:$D$12674,4,0)</f>
        <v>#N/A</v>
      </c>
    </row>
    <row r="2848" spans="1:8" ht="21" customHeight="1">
      <c r="A2848" s="47">
        <v>21114</v>
      </c>
      <c r="B2848" s="48" t="s">
        <v>2410</v>
      </c>
      <c r="C2848" s="47" t="s">
        <v>12</v>
      </c>
      <c r="D2848" s="47" t="s">
        <v>24</v>
      </c>
      <c r="E2848" s="49">
        <v>8.9999999999999993E-3</v>
      </c>
      <c r="F2848" s="50">
        <v>35.31</v>
      </c>
      <c r="G2848" s="50">
        <f>ROUND(F2848*E2848,2)</f>
        <v>0.32</v>
      </c>
      <c r="H2848" s="60">
        <f>VLOOKUP(A2848,'[1]SINAPI ES'!$A$7:$D$12674,4,0)</f>
        <v>35.31</v>
      </c>
    </row>
    <row r="2849" spans="1:8" ht="21" customHeight="1">
      <c r="A2849" s="47">
        <v>44257</v>
      </c>
      <c r="B2849" s="48" t="s">
        <v>2411</v>
      </c>
      <c r="C2849" s="47" t="s">
        <v>12</v>
      </c>
      <c r="D2849" s="47" t="s">
        <v>24</v>
      </c>
      <c r="E2849" s="49">
        <v>1</v>
      </c>
      <c r="F2849" s="50">
        <v>63.75</v>
      </c>
      <c r="G2849" s="50">
        <f t="shared" ref="G2849" si="713">ROUND(F2849*E2849,2)</f>
        <v>63.75</v>
      </c>
      <c r="H2849" s="60">
        <f>VLOOKUP(A2849,'[1]SINAPI ES'!$A$7:$D$12674,4,0)</f>
        <v>63.75</v>
      </c>
    </row>
    <row r="2850" spans="1:8" ht="15" customHeight="1">
      <c r="A2850" s="51"/>
      <c r="B2850" s="51"/>
      <c r="C2850" s="51"/>
      <c r="D2850" s="51"/>
      <c r="E2850" s="103" t="s">
        <v>1851</v>
      </c>
      <c r="F2850" s="103"/>
      <c r="G2850" s="52">
        <f>SUM(G2848:G2849)</f>
        <v>64.069999999999993</v>
      </c>
      <c r="H2850" s="60" t="e">
        <f>VLOOKUP(A2850,'[1]SINAPI ES'!$A$7:$D$12674,4,0)</f>
        <v>#N/A</v>
      </c>
    </row>
    <row r="2851" spans="1:8" ht="15" customHeight="1">
      <c r="A2851" s="102" t="s">
        <v>1852</v>
      </c>
      <c r="B2851" s="102"/>
      <c r="C2851" s="46" t="s">
        <v>1839</v>
      </c>
      <c r="D2851" s="46" t="s">
        <v>1840</v>
      </c>
      <c r="E2851" s="46" t="s">
        <v>1841</v>
      </c>
      <c r="F2851" s="46" t="s">
        <v>1842</v>
      </c>
      <c r="G2851" s="46" t="s">
        <v>1843</v>
      </c>
      <c r="H2851" s="60" t="e">
        <f>VLOOKUP(A2851,'[1]SINAPI ES'!$A$7:$D$12674,4,0)</f>
        <v>#N/A</v>
      </c>
    </row>
    <row r="2852" spans="1:8" ht="21" customHeight="1">
      <c r="A2852" s="47">
        <v>88248</v>
      </c>
      <c r="B2852" s="48" t="s">
        <v>2071</v>
      </c>
      <c r="C2852" s="47" t="s">
        <v>12</v>
      </c>
      <c r="D2852" s="47" t="s">
        <v>1854</v>
      </c>
      <c r="E2852" s="49">
        <v>0.26</v>
      </c>
      <c r="F2852" s="50">
        <f t="shared" ref="F2852:F2853" si="714">H2852</f>
        <v>22.9</v>
      </c>
      <c r="G2852" s="50">
        <f>ROUND(F2852*E2852,2)</f>
        <v>5.95</v>
      </c>
      <c r="H2852" s="60">
        <f>VLOOKUP(A2852,'[1]SINAPI ES'!$A$7:$D$12674,4,0)</f>
        <v>22.9</v>
      </c>
    </row>
    <row r="2853" spans="1:8" ht="21" customHeight="1">
      <c r="A2853" s="47">
        <v>88267</v>
      </c>
      <c r="B2853" s="48" t="s">
        <v>2072</v>
      </c>
      <c r="C2853" s="47" t="s">
        <v>12</v>
      </c>
      <c r="D2853" s="47" t="s">
        <v>1854</v>
      </c>
      <c r="E2853" s="49">
        <v>0.26</v>
      </c>
      <c r="F2853" s="50">
        <f t="shared" si="714"/>
        <v>26.54</v>
      </c>
      <c r="G2853" s="50">
        <f t="shared" ref="G2853" si="715">ROUND(F2853*E2853,2)</f>
        <v>6.9</v>
      </c>
      <c r="H2853" s="60">
        <f>VLOOKUP(A2853,'[1]SINAPI ES'!$A$7:$D$12674,4,0)</f>
        <v>26.54</v>
      </c>
    </row>
    <row r="2854" spans="1:8" ht="18" customHeight="1">
      <c r="A2854" s="51"/>
      <c r="B2854" s="51"/>
      <c r="C2854" s="51"/>
      <c r="D2854" s="51"/>
      <c r="E2854" s="103" t="s">
        <v>1858</v>
      </c>
      <c r="F2854" s="103"/>
      <c r="G2854" s="52">
        <f>SUM(G2852:G2853)</f>
        <v>12.850000000000001</v>
      </c>
      <c r="H2854" s="60" t="e">
        <f>VLOOKUP(A2854,'[1]SINAPI ES'!$A$7:$D$12674,4,0)</f>
        <v>#N/A</v>
      </c>
    </row>
    <row r="2855" spans="1:8" ht="15" customHeight="1">
      <c r="A2855" s="51"/>
      <c r="B2855" s="51"/>
      <c r="C2855" s="51"/>
      <c r="D2855" s="51"/>
      <c r="E2855" s="104" t="s">
        <v>1861</v>
      </c>
      <c r="F2855" s="104"/>
      <c r="G2855" s="53">
        <f>G2854+G2850</f>
        <v>76.919999999999987</v>
      </c>
      <c r="H2855" s="60" t="e">
        <f>VLOOKUP(A2855,'[1]SINAPI ES'!$A$7:$D$12674,4,0)</f>
        <v>#N/A</v>
      </c>
    </row>
    <row r="2856" spans="1:8" ht="9.9499999999999993" customHeight="1">
      <c r="A2856" s="51"/>
      <c r="B2856" s="51"/>
      <c r="C2856" s="105"/>
      <c r="D2856" s="105"/>
      <c r="E2856" s="51"/>
      <c r="F2856" s="51"/>
      <c r="G2856" s="51"/>
      <c r="H2856" s="60" t="e">
        <f>VLOOKUP(A2856,'[1]SINAPI ES'!$A$7:$D$12674,4,0)</f>
        <v>#N/A</v>
      </c>
    </row>
    <row r="2857" spans="1:8" s="72" customFormat="1">
      <c r="A2857" s="133" t="s">
        <v>3352</v>
      </c>
      <c r="B2857" s="133"/>
      <c r="C2857" s="133"/>
      <c r="D2857" s="133"/>
      <c r="E2857" s="133"/>
      <c r="F2857" s="133"/>
      <c r="G2857" s="133"/>
      <c r="H2857" s="71" t="e">
        <f>VLOOKUP(A2857,'[1]SINAPI ES'!$A$7:$D$12674,4,0)</f>
        <v>#N/A</v>
      </c>
    </row>
    <row r="2858" spans="1:8" ht="15" customHeight="1">
      <c r="A2858" s="102" t="s">
        <v>1838</v>
      </c>
      <c r="B2858" s="102"/>
      <c r="C2858" s="46" t="s">
        <v>1839</v>
      </c>
      <c r="D2858" s="46" t="s">
        <v>1840</v>
      </c>
      <c r="E2858" s="46" t="s">
        <v>1841</v>
      </c>
      <c r="F2858" s="46" t="s">
        <v>1842</v>
      </c>
      <c r="G2858" s="46" t="s">
        <v>1843</v>
      </c>
      <c r="H2858" s="60" t="e">
        <f>VLOOKUP(A2858,'[1]SINAPI ES'!$A$7:$D$12674,4,0)</f>
        <v>#N/A</v>
      </c>
    </row>
    <row r="2859" spans="1:8" ht="26.25" customHeight="1">
      <c r="A2859" s="47">
        <v>36205</v>
      </c>
      <c r="B2859" s="48" t="s">
        <v>3355</v>
      </c>
      <c r="C2859" s="47" t="s">
        <v>12</v>
      </c>
      <c r="D2859" s="47" t="s">
        <v>24</v>
      </c>
      <c r="E2859" s="49">
        <v>0.7</v>
      </c>
      <c r="F2859" s="50">
        <v>206.33</v>
      </c>
      <c r="G2859" s="50">
        <f>ROUND(F2859*E2859,2)</f>
        <v>144.43</v>
      </c>
      <c r="H2859" s="60">
        <f>VLOOKUP(A2859,'[1]SINAPI ES'!$A$7:$D$12674,4,0)</f>
        <v>206.33</v>
      </c>
    </row>
    <row r="2860" spans="1:8" ht="21" customHeight="1">
      <c r="A2860" s="47">
        <v>7568</v>
      </c>
      <c r="B2860" s="48" t="s">
        <v>1895</v>
      </c>
      <c r="C2860" s="47" t="s">
        <v>12</v>
      </c>
      <c r="D2860" s="47" t="s">
        <v>3268</v>
      </c>
      <c r="E2860" s="49">
        <v>2.1819999999999999</v>
      </c>
      <c r="F2860" s="50">
        <v>0.61</v>
      </c>
      <c r="G2860" s="50">
        <f t="shared" ref="G2860" si="716">ROUND(F2860*E2860,2)</f>
        <v>1.33</v>
      </c>
      <c r="H2860" s="60">
        <f>VLOOKUP(A2860,'[1]SINAPI ES'!$A$7:$D$12674,4,0)</f>
        <v>0.61</v>
      </c>
    </row>
    <row r="2861" spans="1:8" ht="26.25" customHeight="1">
      <c r="A2861" s="47">
        <v>11002</v>
      </c>
      <c r="B2861" s="48" t="s">
        <v>2191</v>
      </c>
      <c r="C2861" s="47" t="s">
        <v>12</v>
      </c>
      <c r="D2861" s="47" t="s">
        <v>24</v>
      </c>
      <c r="E2861" s="49">
        <v>4.0000000000000001E-3</v>
      </c>
      <c r="F2861" s="50">
        <v>25.88</v>
      </c>
      <c r="G2861" s="50">
        <f>ROUND(F2861*E2861,2)</f>
        <v>0.1</v>
      </c>
      <c r="H2861" s="60">
        <f>VLOOKUP(A2861,'[1]SINAPI ES'!$A$7:$D$12674,4,0)</f>
        <v>25.88</v>
      </c>
    </row>
    <row r="2862" spans="1:8" ht="21" customHeight="1">
      <c r="A2862" s="47">
        <v>5104</v>
      </c>
      <c r="B2862" s="48" t="s">
        <v>3356</v>
      </c>
      <c r="C2862" s="47" t="s">
        <v>12</v>
      </c>
      <c r="D2862" s="47" t="s">
        <v>3268</v>
      </c>
      <c r="E2862" s="49">
        <v>2E-3</v>
      </c>
      <c r="F2862" s="50">
        <v>71.89</v>
      </c>
      <c r="G2862" s="50">
        <f t="shared" ref="G2862" si="717">ROUND(F2862*E2862,2)</f>
        <v>0.14000000000000001</v>
      </c>
      <c r="H2862" s="60">
        <f>VLOOKUP(A2862,'[1]SINAPI ES'!$A$7:$D$12674,4,0)</f>
        <v>71.89</v>
      </c>
    </row>
    <row r="2863" spans="1:8" ht="15" customHeight="1">
      <c r="A2863" s="51"/>
      <c r="B2863" s="51"/>
      <c r="C2863" s="51"/>
      <c r="D2863" s="51"/>
      <c r="E2863" s="103" t="s">
        <v>1851</v>
      </c>
      <c r="F2863" s="103"/>
      <c r="G2863" s="52">
        <f>SUM(G2859:G2862)</f>
        <v>146</v>
      </c>
      <c r="H2863" s="60" t="e">
        <f>VLOOKUP(A2863,'[1]SINAPI ES'!$A$7:$D$12674,4,0)</f>
        <v>#N/A</v>
      </c>
    </row>
    <row r="2864" spans="1:8" ht="15" customHeight="1">
      <c r="A2864" s="102" t="s">
        <v>1852</v>
      </c>
      <c r="B2864" s="102"/>
      <c r="C2864" s="46" t="s">
        <v>1839</v>
      </c>
      <c r="D2864" s="46" t="s">
        <v>1840</v>
      </c>
      <c r="E2864" s="46" t="s">
        <v>1841</v>
      </c>
      <c r="F2864" s="46" t="s">
        <v>1842</v>
      </c>
      <c r="G2864" s="46" t="s">
        <v>1843</v>
      </c>
      <c r="H2864" s="60" t="e">
        <f>VLOOKUP(A2864,'[1]SINAPI ES'!$A$7:$D$12674,4,0)</f>
        <v>#N/A</v>
      </c>
    </row>
    <row r="2865" spans="1:8" ht="21" customHeight="1">
      <c r="A2865" s="47">
        <v>88251</v>
      </c>
      <c r="B2865" s="48" t="s">
        <v>3353</v>
      </c>
      <c r="C2865" s="47" t="s">
        <v>12</v>
      </c>
      <c r="D2865" s="47" t="s">
        <v>1854</v>
      </c>
      <c r="E2865" s="49">
        <v>0.95</v>
      </c>
      <c r="F2865" s="50">
        <v>23.48</v>
      </c>
      <c r="G2865" s="50">
        <f>ROUND(F2865*E2865,2)</f>
        <v>22.31</v>
      </c>
      <c r="H2865" s="60">
        <f>VLOOKUP(A2865,'[1]SINAPI ES'!$A$7:$D$12674,4,0)</f>
        <v>23.48</v>
      </c>
    </row>
    <row r="2866" spans="1:8" ht="21" customHeight="1">
      <c r="A2866" s="47">
        <v>88315</v>
      </c>
      <c r="B2866" s="48" t="s">
        <v>3354</v>
      </c>
      <c r="C2866" s="47" t="s">
        <v>12</v>
      </c>
      <c r="D2866" s="47" t="s">
        <v>1854</v>
      </c>
      <c r="E2866" s="49">
        <v>1.1559999999999999</v>
      </c>
      <c r="F2866" s="50">
        <v>31.35</v>
      </c>
      <c r="G2866" s="50">
        <f>ROUND(F2866*E2866,2)</f>
        <v>36.24</v>
      </c>
      <c r="H2866" s="60">
        <f>VLOOKUP(A2866,'[1]SINAPI ES'!$A$7:$D$12674,4,0)</f>
        <v>31.35</v>
      </c>
    </row>
    <row r="2867" spans="1:8" ht="18" customHeight="1">
      <c r="A2867" s="51"/>
      <c r="B2867" s="51"/>
      <c r="C2867" s="51"/>
      <c r="D2867" s="51"/>
      <c r="E2867" s="103" t="s">
        <v>1858</v>
      </c>
      <c r="F2867" s="103"/>
      <c r="G2867" s="52">
        <f>SUM(G2865:G2866)</f>
        <v>58.55</v>
      </c>
      <c r="H2867" s="60" t="e">
        <f>VLOOKUP(A2867,'[1]SINAPI ES'!$A$7:$D$12674,4,0)</f>
        <v>#N/A</v>
      </c>
    </row>
    <row r="2868" spans="1:8" ht="15" customHeight="1">
      <c r="A2868" s="51"/>
      <c r="B2868" s="51"/>
      <c r="C2868" s="51"/>
      <c r="D2868" s="51"/>
      <c r="E2868" s="104" t="s">
        <v>1861</v>
      </c>
      <c r="F2868" s="104"/>
      <c r="G2868" s="53">
        <f>G2867+G2863</f>
        <v>204.55</v>
      </c>
      <c r="H2868" s="60" t="e">
        <f>VLOOKUP(A2868,'[1]SINAPI ES'!$A$7:$D$12674,4,0)</f>
        <v>#N/A</v>
      </c>
    </row>
    <row r="2869" spans="1:8" ht="9.9499999999999993" customHeight="1">
      <c r="A2869" s="51"/>
      <c r="B2869" s="51"/>
      <c r="C2869" s="105"/>
      <c r="D2869" s="105"/>
      <c r="E2869" s="51"/>
      <c r="F2869" s="51"/>
      <c r="G2869" s="51"/>
      <c r="H2869" s="60" t="e">
        <f>VLOOKUP(A2869,'[1]SINAPI ES'!$A$7:$D$12674,4,0)</f>
        <v>#N/A</v>
      </c>
    </row>
    <row r="2870" spans="1:8" ht="122.1" customHeight="1">
      <c r="A2870" s="111" t="s">
        <v>2405</v>
      </c>
      <c r="B2870" s="111"/>
      <c r="C2870" s="111"/>
      <c r="D2870" s="111"/>
      <c r="E2870" s="111"/>
      <c r="F2870" s="111"/>
      <c r="G2870" s="111"/>
    </row>
    <row r="2871" spans="1:8">
      <c r="A2871" s="112" t="str">
        <f>[1]ORÇAMENTO!A727</f>
        <v>Vargem Alta - ES, 03 de julho de 2024</v>
      </c>
      <c r="B2871" s="112"/>
      <c r="C2871" s="112"/>
      <c r="D2871" s="112"/>
      <c r="E2871" s="112"/>
      <c r="F2871" s="112"/>
      <c r="G2871" s="112"/>
    </row>
    <row r="2876" spans="1:8">
      <c r="B2876" s="66" t="str">
        <f>[1]ORÇAMENTO!C732</f>
        <v>Luis Fernando A. M. Ramos</v>
      </c>
      <c r="C2876" s="66"/>
      <c r="D2876" s="113" t="str">
        <f>[1]ORÇAMENTO!G732</f>
        <v>Eliezer Rabelo</v>
      </c>
      <c r="E2876" s="113"/>
      <c r="F2876" s="113"/>
    </row>
    <row r="2877" spans="1:8">
      <c r="B2877" s="66" t="str">
        <f>[1]ORÇAMENTO!C733</f>
        <v>CREA ES 0048933/D</v>
      </c>
      <c r="C2877" s="66"/>
      <c r="D2877" s="113" t="str">
        <f>[1]ORÇAMENTO!G733</f>
        <v>Prefeito Municipal</v>
      </c>
      <c r="E2877" s="113"/>
      <c r="F2877" s="113"/>
    </row>
  </sheetData>
  <autoFilter ref="A1:A2877" xr:uid="{00000000-0009-0000-0000-000002000000}"/>
  <mergeCells count="1787">
    <mergeCell ref="A2857:G2857"/>
    <mergeCell ref="A2858:B2858"/>
    <mergeCell ref="E2863:F2863"/>
    <mergeCell ref="A2864:B2864"/>
    <mergeCell ref="E2867:F2867"/>
    <mergeCell ref="E2868:F2868"/>
    <mergeCell ref="C2869:D2869"/>
    <mergeCell ref="A9:G9"/>
    <mergeCell ref="A10:B10"/>
    <mergeCell ref="E19:F19"/>
    <mergeCell ref="A20:B20"/>
    <mergeCell ref="E25:F25"/>
    <mergeCell ref="A26:B26"/>
    <mergeCell ref="A1:G1"/>
    <mergeCell ref="A2:G2"/>
    <mergeCell ref="A3:G3"/>
    <mergeCell ref="A4:D7"/>
    <mergeCell ref="E4:G4"/>
    <mergeCell ref="A8:E8"/>
    <mergeCell ref="C2219:D2219"/>
    <mergeCell ref="E2217:F2217"/>
    <mergeCell ref="E2218:F2218"/>
    <mergeCell ref="A2215:B2215"/>
    <mergeCell ref="E2214:F2214"/>
    <mergeCell ref="A2211:B2211"/>
    <mergeCell ref="E2210:F2210"/>
    <mergeCell ref="A2208:B2208"/>
    <mergeCell ref="A2207:G2207"/>
    <mergeCell ref="C46:D46"/>
    <mergeCell ref="A47:G47"/>
    <mergeCell ref="A48:B48"/>
    <mergeCell ref="E50:F50"/>
    <mergeCell ref="E51:F51"/>
    <mergeCell ref="C52:D52"/>
    <mergeCell ref="E39:F39"/>
    <mergeCell ref="C40:D40"/>
    <mergeCell ref="A41:G41"/>
    <mergeCell ref="A42:B42"/>
    <mergeCell ref="E44:F44"/>
    <mergeCell ref="E45:F45"/>
    <mergeCell ref="E28:F28"/>
    <mergeCell ref="E29:F29"/>
    <mergeCell ref="C30:D30"/>
    <mergeCell ref="A31:G31"/>
    <mergeCell ref="A32:B32"/>
    <mergeCell ref="E38:F38"/>
    <mergeCell ref="E74:F74"/>
    <mergeCell ref="E75:F75"/>
    <mergeCell ref="C76:D76"/>
    <mergeCell ref="A77:G77"/>
    <mergeCell ref="A78:B78"/>
    <mergeCell ref="E83:F83"/>
    <mergeCell ref="A60:B60"/>
    <mergeCell ref="E65:F65"/>
    <mergeCell ref="E66:F66"/>
    <mergeCell ref="C67:D67"/>
    <mergeCell ref="A68:G68"/>
    <mergeCell ref="A69:B69"/>
    <mergeCell ref="A53:G53"/>
    <mergeCell ref="A54:B54"/>
    <mergeCell ref="E56:F56"/>
    <mergeCell ref="E57:F57"/>
    <mergeCell ref="C58:D58"/>
    <mergeCell ref="A59:G59"/>
    <mergeCell ref="A104:G104"/>
    <mergeCell ref="A105:B105"/>
    <mergeCell ref="E109:F109"/>
    <mergeCell ref="A110:B110"/>
    <mergeCell ref="E113:F113"/>
    <mergeCell ref="E114:F114"/>
    <mergeCell ref="C94:D94"/>
    <mergeCell ref="A95:G95"/>
    <mergeCell ref="A96:B96"/>
    <mergeCell ref="E101:F101"/>
    <mergeCell ref="E102:F102"/>
    <mergeCell ref="C103:D103"/>
    <mergeCell ref="E84:F84"/>
    <mergeCell ref="C85:D85"/>
    <mergeCell ref="A86:G86"/>
    <mergeCell ref="A87:B87"/>
    <mergeCell ref="E92:F92"/>
    <mergeCell ref="E93:F93"/>
    <mergeCell ref="E135:F135"/>
    <mergeCell ref="E136:F136"/>
    <mergeCell ref="C137:D137"/>
    <mergeCell ref="A138:G138"/>
    <mergeCell ref="A139:B139"/>
    <mergeCell ref="E144:F144"/>
    <mergeCell ref="E124:F124"/>
    <mergeCell ref="C125:D125"/>
    <mergeCell ref="A126:G126"/>
    <mergeCell ref="A127:B127"/>
    <mergeCell ref="E131:F131"/>
    <mergeCell ref="A132:B132"/>
    <mergeCell ref="C115:D115"/>
    <mergeCell ref="A116:G116"/>
    <mergeCell ref="A117:B117"/>
    <mergeCell ref="E119:F119"/>
    <mergeCell ref="A120:B120"/>
    <mergeCell ref="E123:F123"/>
    <mergeCell ref="A165:B165"/>
    <mergeCell ref="E170:F170"/>
    <mergeCell ref="A171:B171"/>
    <mergeCell ref="E174:F174"/>
    <mergeCell ref="E175:F175"/>
    <mergeCell ref="C176:D176"/>
    <mergeCell ref="E157:F157"/>
    <mergeCell ref="A158:B158"/>
    <mergeCell ref="E161:F161"/>
    <mergeCell ref="E162:F162"/>
    <mergeCell ref="C163:D163"/>
    <mergeCell ref="A164:G164"/>
    <mergeCell ref="A145:B145"/>
    <mergeCell ref="E148:F148"/>
    <mergeCell ref="E149:F149"/>
    <mergeCell ref="C150:D150"/>
    <mergeCell ref="A151:G151"/>
    <mergeCell ref="A152:B152"/>
    <mergeCell ref="E201:F201"/>
    <mergeCell ref="C202:D202"/>
    <mergeCell ref="A203:G203"/>
    <mergeCell ref="A204:B204"/>
    <mergeCell ref="E209:F209"/>
    <mergeCell ref="A210:B210"/>
    <mergeCell ref="C189:D189"/>
    <mergeCell ref="A190:G190"/>
    <mergeCell ref="A191:B191"/>
    <mergeCell ref="E196:F196"/>
    <mergeCell ref="A197:B197"/>
    <mergeCell ref="E200:F200"/>
    <mergeCell ref="A177:G177"/>
    <mergeCell ref="A178:B178"/>
    <mergeCell ref="E183:F183"/>
    <mergeCell ref="A184:B184"/>
    <mergeCell ref="E187:F187"/>
    <mergeCell ref="E188:F188"/>
    <mergeCell ref="E233:F233"/>
    <mergeCell ref="A234:B234"/>
    <mergeCell ref="E237:F237"/>
    <mergeCell ref="E238:F238"/>
    <mergeCell ref="C239:D239"/>
    <mergeCell ref="A240:G240"/>
    <mergeCell ref="A222:B222"/>
    <mergeCell ref="E225:F225"/>
    <mergeCell ref="E226:F226"/>
    <mergeCell ref="C227:D227"/>
    <mergeCell ref="A228:G228"/>
    <mergeCell ref="A229:B229"/>
    <mergeCell ref="E213:F213"/>
    <mergeCell ref="E214:F214"/>
    <mergeCell ref="C215:D215"/>
    <mergeCell ref="A216:G216"/>
    <mergeCell ref="A217:B217"/>
    <mergeCell ref="E221:F221"/>
    <mergeCell ref="C263:D263"/>
    <mergeCell ref="A264:G264"/>
    <mergeCell ref="A265:B265"/>
    <mergeCell ref="E269:F269"/>
    <mergeCell ref="A270:B270"/>
    <mergeCell ref="E273:F273"/>
    <mergeCell ref="A252:G252"/>
    <mergeCell ref="A253:B253"/>
    <mergeCell ref="E257:F257"/>
    <mergeCell ref="A258:B258"/>
    <mergeCell ref="E261:F261"/>
    <mergeCell ref="E262:F262"/>
    <mergeCell ref="A241:B241"/>
    <mergeCell ref="E245:F245"/>
    <mergeCell ref="A246:B246"/>
    <mergeCell ref="E249:F249"/>
    <mergeCell ref="E250:F250"/>
    <mergeCell ref="C251:D251"/>
    <mergeCell ref="A294:B294"/>
    <mergeCell ref="E297:F297"/>
    <mergeCell ref="E298:F298"/>
    <mergeCell ref="C299:D299"/>
    <mergeCell ref="A300:G300"/>
    <mergeCell ref="A301:B301"/>
    <mergeCell ref="E285:F285"/>
    <mergeCell ref="E286:F286"/>
    <mergeCell ref="C287:D287"/>
    <mergeCell ref="A288:G288"/>
    <mergeCell ref="A289:B289"/>
    <mergeCell ref="E293:F293"/>
    <mergeCell ref="E274:F274"/>
    <mergeCell ref="C275:D275"/>
    <mergeCell ref="A276:G276"/>
    <mergeCell ref="A277:B277"/>
    <mergeCell ref="E281:F281"/>
    <mergeCell ref="A282:B282"/>
    <mergeCell ref="A324:G324"/>
    <mergeCell ref="A325:B325"/>
    <mergeCell ref="E329:F329"/>
    <mergeCell ref="A330:B330"/>
    <mergeCell ref="E333:F333"/>
    <mergeCell ref="E334:F334"/>
    <mergeCell ref="A313:B313"/>
    <mergeCell ref="E317:F317"/>
    <mergeCell ref="A318:B318"/>
    <mergeCell ref="E321:F321"/>
    <mergeCell ref="E322:F322"/>
    <mergeCell ref="C323:D323"/>
    <mergeCell ref="E305:F305"/>
    <mergeCell ref="A306:B306"/>
    <mergeCell ref="E309:F309"/>
    <mergeCell ref="E310:F310"/>
    <mergeCell ref="C311:D311"/>
    <mergeCell ref="A312:G312"/>
    <mergeCell ref="E357:F357"/>
    <mergeCell ref="E358:F358"/>
    <mergeCell ref="C359:D359"/>
    <mergeCell ref="A360:G360"/>
    <mergeCell ref="A361:B361"/>
    <mergeCell ref="E365:F365"/>
    <mergeCell ref="E346:F346"/>
    <mergeCell ref="C347:D347"/>
    <mergeCell ref="A348:G348"/>
    <mergeCell ref="A349:B349"/>
    <mergeCell ref="E353:F353"/>
    <mergeCell ref="A354:B354"/>
    <mergeCell ref="C335:D335"/>
    <mergeCell ref="A336:G336"/>
    <mergeCell ref="A337:B337"/>
    <mergeCell ref="E341:F341"/>
    <mergeCell ref="A342:B342"/>
    <mergeCell ref="E345:F345"/>
    <mergeCell ref="A385:B385"/>
    <mergeCell ref="E389:F389"/>
    <mergeCell ref="A390:B390"/>
    <mergeCell ref="E393:F393"/>
    <mergeCell ref="E394:F394"/>
    <mergeCell ref="C395:D395"/>
    <mergeCell ref="E377:F377"/>
    <mergeCell ref="A378:B378"/>
    <mergeCell ref="E381:F381"/>
    <mergeCell ref="E382:F382"/>
    <mergeCell ref="C383:D383"/>
    <mergeCell ref="A384:G384"/>
    <mergeCell ref="A366:B366"/>
    <mergeCell ref="E369:F369"/>
    <mergeCell ref="E370:F370"/>
    <mergeCell ref="C371:D371"/>
    <mergeCell ref="A372:G372"/>
    <mergeCell ref="A373:B373"/>
    <mergeCell ref="E417:F417"/>
    <mergeCell ref="C418:D418"/>
    <mergeCell ref="A419:G419"/>
    <mergeCell ref="A420:B420"/>
    <mergeCell ref="E422:F422"/>
    <mergeCell ref="E423:F423"/>
    <mergeCell ref="C407:D407"/>
    <mergeCell ref="A408:G408"/>
    <mergeCell ref="A409:B409"/>
    <mergeCell ref="E412:F412"/>
    <mergeCell ref="A413:B413"/>
    <mergeCell ref="E416:F416"/>
    <mergeCell ref="A396:G396"/>
    <mergeCell ref="A397:B397"/>
    <mergeCell ref="E401:F401"/>
    <mergeCell ref="A402:B402"/>
    <mergeCell ref="E405:F405"/>
    <mergeCell ref="E406:F406"/>
    <mergeCell ref="E443:F443"/>
    <mergeCell ref="A444:B444"/>
    <mergeCell ref="E447:F447"/>
    <mergeCell ref="A448:B448"/>
    <mergeCell ref="E451:F451"/>
    <mergeCell ref="E452:F452"/>
    <mergeCell ref="A431:G431"/>
    <mergeCell ref="A432:B432"/>
    <mergeCell ref="E434:F434"/>
    <mergeCell ref="A435:B435"/>
    <mergeCell ref="E440:F440"/>
    <mergeCell ref="A441:B441"/>
    <mergeCell ref="C424:D424"/>
    <mergeCell ref="A425:G425"/>
    <mergeCell ref="A426:B426"/>
    <mergeCell ref="E428:F428"/>
    <mergeCell ref="E429:F429"/>
    <mergeCell ref="C430:D430"/>
    <mergeCell ref="E475:F475"/>
    <mergeCell ref="C476:D476"/>
    <mergeCell ref="A477:G477"/>
    <mergeCell ref="A478:B478"/>
    <mergeCell ref="E480:F480"/>
    <mergeCell ref="A481:B481"/>
    <mergeCell ref="A464:B464"/>
    <mergeCell ref="E466:F466"/>
    <mergeCell ref="A467:B467"/>
    <mergeCell ref="E470:F470"/>
    <mergeCell ref="A471:B471"/>
    <mergeCell ref="E474:F474"/>
    <mergeCell ref="C453:D453"/>
    <mergeCell ref="A454:G454"/>
    <mergeCell ref="A455:B455"/>
    <mergeCell ref="E457:F457"/>
    <mergeCell ref="A458:B458"/>
    <mergeCell ref="E463:F463"/>
    <mergeCell ref="A503:B503"/>
    <mergeCell ref="E508:F508"/>
    <mergeCell ref="A509:B509"/>
    <mergeCell ref="E511:F511"/>
    <mergeCell ref="A512:B512"/>
    <mergeCell ref="E515:F515"/>
    <mergeCell ref="E496:F496"/>
    <mergeCell ref="E497:F497"/>
    <mergeCell ref="C498:D498"/>
    <mergeCell ref="A499:G499"/>
    <mergeCell ref="A500:B500"/>
    <mergeCell ref="E502:F502"/>
    <mergeCell ref="E485:F485"/>
    <mergeCell ref="A486:B486"/>
    <mergeCell ref="E488:F488"/>
    <mergeCell ref="A489:B489"/>
    <mergeCell ref="E492:F492"/>
    <mergeCell ref="A493:B493"/>
    <mergeCell ref="E537:F537"/>
    <mergeCell ref="A538:B538"/>
    <mergeCell ref="E541:F541"/>
    <mergeCell ref="E542:F542"/>
    <mergeCell ref="C543:D543"/>
    <mergeCell ref="A544:G544"/>
    <mergeCell ref="E525:F525"/>
    <mergeCell ref="A526:B526"/>
    <mergeCell ref="E530:F530"/>
    <mergeCell ref="A531:B531"/>
    <mergeCell ref="E533:F533"/>
    <mergeCell ref="A534:B534"/>
    <mergeCell ref="A516:B516"/>
    <mergeCell ref="E519:F519"/>
    <mergeCell ref="E520:F520"/>
    <mergeCell ref="C521:D521"/>
    <mergeCell ref="A522:G522"/>
    <mergeCell ref="A523:B523"/>
    <mergeCell ref="C563:D563"/>
    <mergeCell ref="A564:G564"/>
    <mergeCell ref="A565:B565"/>
    <mergeCell ref="E567:F567"/>
    <mergeCell ref="A568:B568"/>
    <mergeCell ref="E571:F571"/>
    <mergeCell ref="A554:G554"/>
    <mergeCell ref="A555:B555"/>
    <mergeCell ref="E557:F557"/>
    <mergeCell ref="A558:B558"/>
    <mergeCell ref="E561:F561"/>
    <mergeCell ref="E562:F562"/>
    <mergeCell ref="A545:B545"/>
    <mergeCell ref="E548:F548"/>
    <mergeCell ref="A549:B549"/>
    <mergeCell ref="E551:F551"/>
    <mergeCell ref="E552:F552"/>
    <mergeCell ref="C553:D553"/>
    <mergeCell ref="A588:B588"/>
    <mergeCell ref="E591:F591"/>
    <mergeCell ref="E592:F592"/>
    <mergeCell ref="C593:D593"/>
    <mergeCell ref="A594:G594"/>
    <mergeCell ref="A595:B595"/>
    <mergeCell ref="E581:F581"/>
    <mergeCell ref="E582:F582"/>
    <mergeCell ref="C583:D583"/>
    <mergeCell ref="A584:G584"/>
    <mergeCell ref="A585:B585"/>
    <mergeCell ref="E587:F587"/>
    <mergeCell ref="E572:F572"/>
    <mergeCell ref="C573:D573"/>
    <mergeCell ref="A574:G574"/>
    <mergeCell ref="A575:B575"/>
    <mergeCell ref="E577:F577"/>
    <mergeCell ref="A578:B578"/>
    <mergeCell ref="A613:B613"/>
    <mergeCell ref="E615:F615"/>
    <mergeCell ref="A616:B616"/>
    <mergeCell ref="E618:F618"/>
    <mergeCell ref="A619:B619"/>
    <mergeCell ref="E621:F621"/>
    <mergeCell ref="E606:F606"/>
    <mergeCell ref="E607:F607"/>
    <mergeCell ref="C608:D608"/>
    <mergeCell ref="A609:G609"/>
    <mergeCell ref="A610:B610"/>
    <mergeCell ref="E612:F612"/>
    <mergeCell ref="E597:F597"/>
    <mergeCell ref="A598:B598"/>
    <mergeCell ref="E600:F600"/>
    <mergeCell ref="A601:B601"/>
    <mergeCell ref="E603:F603"/>
    <mergeCell ref="A604:B604"/>
    <mergeCell ref="E644:F644"/>
    <mergeCell ref="E645:F645"/>
    <mergeCell ref="C646:D646"/>
    <mergeCell ref="A647:G647"/>
    <mergeCell ref="A648:B648"/>
    <mergeCell ref="E651:F651"/>
    <mergeCell ref="E633:F633"/>
    <mergeCell ref="A634:B634"/>
    <mergeCell ref="E636:F636"/>
    <mergeCell ref="A637:B637"/>
    <mergeCell ref="E640:F640"/>
    <mergeCell ref="A641:B641"/>
    <mergeCell ref="E622:F622"/>
    <mergeCell ref="C623:D623"/>
    <mergeCell ref="A624:G624"/>
    <mergeCell ref="A625:B625"/>
    <mergeCell ref="E627:F627"/>
    <mergeCell ref="A628:B628"/>
    <mergeCell ref="C672:D672"/>
    <mergeCell ref="A673:G673"/>
    <mergeCell ref="A674:B674"/>
    <mergeCell ref="E676:F676"/>
    <mergeCell ref="A677:B677"/>
    <mergeCell ref="E680:F680"/>
    <mergeCell ref="E662:F662"/>
    <mergeCell ref="A663:B663"/>
    <mergeCell ref="E666:F666"/>
    <mergeCell ref="A667:B667"/>
    <mergeCell ref="E670:F670"/>
    <mergeCell ref="E671:F671"/>
    <mergeCell ref="A652:B652"/>
    <mergeCell ref="E655:F655"/>
    <mergeCell ref="E656:F656"/>
    <mergeCell ref="C657:D657"/>
    <mergeCell ref="A658:G658"/>
    <mergeCell ref="A659:B659"/>
    <mergeCell ref="A697:B697"/>
    <mergeCell ref="E700:F700"/>
    <mergeCell ref="E701:F701"/>
    <mergeCell ref="C702:D702"/>
    <mergeCell ref="A703:G703"/>
    <mergeCell ref="A704:B704"/>
    <mergeCell ref="E690:F690"/>
    <mergeCell ref="E691:F691"/>
    <mergeCell ref="C692:D692"/>
    <mergeCell ref="A693:G693"/>
    <mergeCell ref="A694:B694"/>
    <mergeCell ref="E696:F696"/>
    <mergeCell ref="E681:F681"/>
    <mergeCell ref="C682:D682"/>
    <mergeCell ref="A683:G683"/>
    <mergeCell ref="A684:B684"/>
    <mergeCell ref="E686:F686"/>
    <mergeCell ref="A687:B687"/>
    <mergeCell ref="A723:G723"/>
    <mergeCell ref="A724:B724"/>
    <mergeCell ref="E727:F727"/>
    <mergeCell ref="A728:B728"/>
    <mergeCell ref="E730:F730"/>
    <mergeCell ref="E731:F731"/>
    <mergeCell ref="A714:B714"/>
    <mergeCell ref="E717:F717"/>
    <mergeCell ref="A718:B718"/>
    <mergeCell ref="E720:F720"/>
    <mergeCell ref="E721:F721"/>
    <mergeCell ref="C722:D722"/>
    <mergeCell ref="E706:F706"/>
    <mergeCell ref="A707:B707"/>
    <mergeCell ref="E710:F710"/>
    <mergeCell ref="E711:F711"/>
    <mergeCell ref="C712:D712"/>
    <mergeCell ref="A713:G713"/>
    <mergeCell ref="E749:F749"/>
    <mergeCell ref="A750:B750"/>
    <mergeCell ref="E753:F753"/>
    <mergeCell ref="A754:B754"/>
    <mergeCell ref="E756:F756"/>
    <mergeCell ref="E757:F757"/>
    <mergeCell ref="A741:B741"/>
    <mergeCell ref="E743:F743"/>
    <mergeCell ref="E744:F744"/>
    <mergeCell ref="C745:D745"/>
    <mergeCell ref="A746:G746"/>
    <mergeCell ref="A747:B747"/>
    <mergeCell ref="C732:D732"/>
    <mergeCell ref="A733:G733"/>
    <mergeCell ref="A734:B734"/>
    <mergeCell ref="E736:F736"/>
    <mergeCell ref="A737:B737"/>
    <mergeCell ref="E740:F740"/>
    <mergeCell ref="E777:F777"/>
    <mergeCell ref="A778:B778"/>
    <mergeCell ref="E781:F781"/>
    <mergeCell ref="E782:F782"/>
    <mergeCell ref="C783:D783"/>
    <mergeCell ref="A784:G784"/>
    <mergeCell ref="A767:B767"/>
    <mergeCell ref="E769:F769"/>
    <mergeCell ref="E770:F770"/>
    <mergeCell ref="C771:D771"/>
    <mergeCell ref="A772:G772"/>
    <mergeCell ref="A773:B773"/>
    <mergeCell ref="C758:D758"/>
    <mergeCell ref="A759:G759"/>
    <mergeCell ref="A760:B760"/>
    <mergeCell ref="E762:F762"/>
    <mergeCell ref="A763:B763"/>
    <mergeCell ref="E766:F766"/>
    <mergeCell ref="E806:F806"/>
    <mergeCell ref="C807:D807"/>
    <mergeCell ref="A808:G808"/>
    <mergeCell ref="A809:B809"/>
    <mergeCell ref="E813:F813"/>
    <mergeCell ref="A814:B814"/>
    <mergeCell ref="C795:D795"/>
    <mergeCell ref="A796:G796"/>
    <mergeCell ref="A797:B797"/>
    <mergeCell ref="E801:F801"/>
    <mergeCell ref="A802:B802"/>
    <mergeCell ref="E805:F805"/>
    <mergeCell ref="A785:B785"/>
    <mergeCell ref="I788:N793"/>
    <mergeCell ref="E789:F789"/>
    <mergeCell ref="A790:B790"/>
    <mergeCell ref="E793:F793"/>
    <mergeCell ref="E794:F794"/>
    <mergeCell ref="E834:F834"/>
    <mergeCell ref="A835:B835"/>
    <mergeCell ref="E838:F838"/>
    <mergeCell ref="E839:F839"/>
    <mergeCell ref="C840:D840"/>
    <mergeCell ref="A841:G841"/>
    <mergeCell ref="A825:B825"/>
    <mergeCell ref="E828:F828"/>
    <mergeCell ref="E829:F829"/>
    <mergeCell ref="C830:D830"/>
    <mergeCell ref="A831:G831"/>
    <mergeCell ref="A832:B832"/>
    <mergeCell ref="E817:F817"/>
    <mergeCell ref="E818:F818"/>
    <mergeCell ref="C819:D819"/>
    <mergeCell ref="A820:G820"/>
    <mergeCell ref="A821:B821"/>
    <mergeCell ref="E824:F824"/>
    <mergeCell ref="E862:F862"/>
    <mergeCell ref="E863:F863"/>
    <mergeCell ref="C864:D864"/>
    <mergeCell ref="A865:G865"/>
    <mergeCell ref="A866:B866"/>
    <mergeCell ref="E869:F869"/>
    <mergeCell ref="A851:G851"/>
    <mergeCell ref="A852:B852"/>
    <mergeCell ref="E855:F855"/>
    <mergeCell ref="A856:B856"/>
    <mergeCell ref="E859:F859"/>
    <mergeCell ref="A860:B860"/>
    <mergeCell ref="A842:B842"/>
    <mergeCell ref="E844:F844"/>
    <mergeCell ref="A845:B845"/>
    <mergeCell ref="E848:F848"/>
    <mergeCell ref="E849:F849"/>
    <mergeCell ref="C850:D850"/>
    <mergeCell ref="A887:B887"/>
    <mergeCell ref="E890:F890"/>
    <mergeCell ref="A891:B891"/>
    <mergeCell ref="E894:F894"/>
    <mergeCell ref="E895:F895"/>
    <mergeCell ref="C896:D896"/>
    <mergeCell ref="E879:F879"/>
    <mergeCell ref="A880:B880"/>
    <mergeCell ref="E883:F883"/>
    <mergeCell ref="E884:F884"/>
    <mergeCell ref="C885:D885"/>
    <mergeCell ref="A886:G886"/>
    <mergeCell ref="A870:B870"/>
    <mergeCell ref="E872:F872"/>
    <mergeCell ref="E873:F873"/>
    <mergeCell ref="C874:D874"/>
    <mergeCell ref="A875:G875"/>
    <mergeCell ref="A876:B876"/>
    <mergeCell ref="E917:F917"/>
    <mergeCell ref="C918:D918"/>
    <mergeCell ref="A931:G931"/>
    <mergeCell ref="A932:B932"/>
    <mergeCell ref="E936:F936"/>
    <mergeCell ref="A937:B937"/>
    <mergeCell ref="C907:D907"/>
    <mergeCell ref="A908:G908"/>
    <mergeCell ref="A909:B909"/>
    <mergeCell ref="E912:F912"/>
    <mergeCell ref="A913:B913"/>
    <mergeCell ref="E916:F916"/>
    <mergeCell ref="A897:G897"/>
    <mergeCell ref="A898:B898"/>
    <mergeCell ref="E901:F901"/>
    <mergeCell ref="A902:B902"/>
    <mergeCell ref="E905:F905"/>
    <mergeCell ref="E906:F906"/>
    <mergeCell ref="A919:G919"/>
    <mergeCell ref="A920:B920"/>
    <mergeCell ref="E924:F924"/>
    <mergeCell ref="A925:B925"/>
    <mergeCell ref="E928:F928"/>
    <mergeCell ref="E929:F929"/>
    <mergeCell ref="C930:D930"/>
    <mergeCell ref="E957:F957"/>
    <mergeCell ref="A958:B958"/>
    <mergeCell ref="E960:F960"/>
    <mergeCell ref="A961:B961"/>
    <mergeCell ref="E963:F963"/>
    <mergeCell ref="E964:F964"/>
    <mergeCell ref="A948:B948"/>
    <mergeCell ref="E951:F951"/>
    <mergeCell ref="E952:F952"/>
    <mergeCell ref="C953:D953"/>
    <mergeCell ref="A954:G954"/>
    <mergeCell ref="A955:B955"/>
    <mergeCell ref="E940:F940"/>
    <mergeCell ref="E941:F941"/>
    <mergeCell ref="C942:D942"/>
    <mergeCell ref="A943:G943"/>
    <mergeCell ref="A944:B944"/>
    <mergeCell ref="E947:F947"/>
    <mergeCell ref="E982:F982"/>
    <mergeCell ref="E983:F983"/>
    <mergeCell ref="C984:D984"/>
    <mergeCell ref="A985:G985"/>
    <mergeCell ref="A986:B986"/>
    <mergeCell ref="E988:F988"/>
    <mergeCell ref="E973:F973"/>
    <mergeCell ref="C974:D974"/>
    <mergeCell ref="A975:G975"/>
    <mergeCell ref="A976:B976"/>
    <mergeCell ref="E978:F978"/>
    <mergeCell ref="A979:B979"/>
    <mergeCell ref="C965:D965"/>
    <mergeCell ref="A966:G966"/>
    <mergeCell ref="A967:B967"/>
    <mergeCell ref="E969:F969"/>
    <mergeCell ref="A970:B970"/>
    <mergeCell ref="E972:F972"/>
    <mergeCell ref="A1006:B1006"/>
    <mergeCell ref="E1008:F1008"/>
    <mergeCell ref="A1009:B1009"/>
    <mergeCell ref="E1012:F1012"/>
    <mergeCell ref="E1013:F1013"/>
    <mergeCell ref="C1014:D1014"/>
    <mergeCell ref="E998:F998"/>
    <mergeCell ref="A999:B999"/>
    <mergeCell ref="E1002:F1002"/>
    <mergeCell ref="E1003:F1003"/>
    <mergeCell ref="C1004:D1004"/>
    <mergeCell ref="A1005:G1005"/>
    <mergeCell ref="A989:B989"/>
    <mergeCell ref="E992:F992"/>
    <mergeCell ref="E993:F993"/>
    <mergeCell ref="C994:D994"/>
    <mergeCell ref="A995:G995"/>
    <mergeCell ref="A996:B996"/>
    <mergeCell ref="E1039:F1039"/>
    <mergeCell ref="C1040:D1040"/>
    <mergeCell ref="A1041:G1041"/>
    <mergeCell ref="A1042:B1042"/>
    <mergeCell ref="E1045:F1045"/>
    <mergeCell ref="A1046:B1046"/>
    <mergeCell ref="C1027:D1027"/>
    <mergeCell ref="A1028:G1028"/>
    <mergeCell ref="A1029:B1029"/>
    <mergeCell ref="E1034:F1034"/>
    <mergeCell ref="A1035:B1035"/>
    <mergeCell ref="E1038:F1038"/>
    <mergeCell ref="A1015:G1015"/>
    <mergeCell ref="A1016:B1016"/>
    <mergeCell ref="E1021:F1021"/>
    <mergeCell ref="A1022:B1022"/>
    <mergeCell ref="E1025:F1025"/>
    <mergeCell ref="E1026:F1026"/>
    <mergeCell ref="E1070:F1070"/>
    <mergeCell ref="A1071:B1071"/>
    <mergeCell ref="E1074:F1074"/>
    <mergeCell ref="E1075:F1075"/>
    <mergeCell ref="C1076:D1076"/>
    <mergeCell ref="A1077:G1077"/>
    <mergeCell ref="A1058:B1058"/>
    <mergeCell ref="E1061:F1061"/>
    <mergeCell ref="E1062:F1062"/>
    <mergeCell ref="C1063:D1063"/>
    <mergeCell ref="A1064:G1064"/>
    <mergeCell ref="A1065:B1065"/>
    <mergeCell ref="E1048:F1048"/>
    <mergeCell ref="E1049:F1049"/>
    <mergeCell ref="C1050:D1050"/>
    <mergeCell ref="A1051:G1051"/>
    <mergeCell ref="A1052:B1052"/>
    <mergeCell ref="E1057:F1057"/>
    <mergeCell ref="C1102:D1102"/>
    <mergeCell ref="A1103:G1103"/>
    <mergeCell ref="A1104:B1104"/>
    <mergeCell ref="E1109:F1109"/>
    <mergeCell ref="A1110:B1110"/>
    <mergeCell ref="E1113:F1113"/>
    <mergeCell ref="A1090:G1090"/>
    <mergeCell ref="A1091:B1091"/>
    <mergeCell ref="E1096:F1096"/>
    <mergeCell ref="A1097:B1097"/>
    <mergeCell ref="E1100:F1100"/>
    <mergeCell ref="E1101:F1101"/>
    <mergeCell ref="A1078:B1078"/>
    <mergeCell ref="E1083:F1083"/>
    <mergeCell ref="A1084:B1084"/>
    <mergeCell ref="E1087:F1087"/>
    <mergeCell ref="E1088:F1088"/>
    <mergeCell ref="C1089:D1089"/>
    <mergeCell ref="A1136:B1136"/>
    <mergeCell ref="E1139:F1139"/>
    <mergeCell ref="E1140:F1140"/>
    <mergeCell ref="C1141:D1141"/>
    <mergeCell ref="A1142:G1142"/>
    <mergeCell ref="A1143:B1143"/>
    <mergeCell ref="E1126:F1126"/>
    <mergeCell ref="E1127:F1127"/>
    <mergeCell ref="C1128:D1128"/>
    <mergeCell ref="A1129:G1129"/>
    <mergeCell ref="A1130:B1130"/>
    <mergeCell ref="E1135:F1135"/>
    <mergeCell ref="E1114:F1114"/>
    <mergeCell ref="C1115:D1115"/>
    <mergeCell ref="A1116:G1116"/>
    <mergeCell ref="A1117:B1117"/>
    <mergeCell ref="E1122:F1122"/>
    <mergeCell ref="A1123:B1123"/>
    <mergeCell ref="A1168:G1168"/>
    <mergeCell ref="A1169:B1169"/>
    <mergeCell ref="E1174:F1174"/>
    <mergeCell ref="A1175:B1175"/>
    <mergeCell ref="E1178:F1178"/>
    <mergeCell ref="E1179:F1179"/>
    <mergeCell ref="A1156:B1156"/>
    <mergeCell ref="E1161:F1161"/>
    <mergeCell ref="A1162:B1162"/>
    <mergeCell ref="E1165:F1165"/>
    <mergeCell ref="E1166:F1166"/>
    <mergeCell ref="C1167:D1167"/>
    <mergeCell ref="E1148:F1148"/>
    <mergeCell ref="A1149:B1149"/>
    <mergeCell ref="E1152:F1152"/>
    <mergeCell ref="E1153:F1153"/>
    <mergeCell ref="C1154:D1154"/>
    <mergeCell ref="A1155:G1155"/>
    <mergeCell ref="E1204:F1204"/>
    <mergeCell ref="E1205:F1205"/>
    <mergeCell ref="C1206:D1206"/>
    <mergeCell ref="A1207:G1207"/>
    <mergeCell ref="A1208:B1208"/>
    <mergeCell ref="E1210:F1210"/>
    <mergeCell ref="E1192:F1192"/>
    <mergeCell ref="C1193:D1193"/>
    <mergeCell ref="A1194:G1194"/>
    <mergeCell ref="A1195:B1195"/>
    <mergeCell ref="E1200:F1200"/>
    <mergeCell ref="A1201:B1201"/>
    <mergeCell ref="C1180:D1180"/>
    <mergeCell ref="A1181:G1181"/>
    <mergeCell ref="A1182:B1182"/>
    <mergeCell ref="E1187:F1187"/>
    <mergeCell ref="A1188:B1188"/>
    <mergeCell ref="E1191:F1191"/>
    <mergeCell ref="A1231:B1231"/>
    <mergeCell ref="E1247:F1247"/>
    <mergeCell ref="A1248:B1248"/>
    <mergeCell ref="E1252:F1252"/>
    <mergeCell ref="E1253:F1253"/>
    <mergeCell ref="C1254:D1254"/>
    <mergeCell ref="E1223:F1223"/>
    <mergeCell ref="A1224:B1224"/>
    <mergeCell ref="E1227:F1227"/>
    <mergeCell ref="E1228:F1228"/>
    <mergeCell ref="C1229:D1229"/>
    <mergeCell ref="A1230:G1230"/>
    <mergeCell ref="A1211:B1211"/>
    <mergeCell ref="E1214:F1214"/>
    <mergeCell ref="E1215:F1215"/>
    <mergeCell ref="C1216:D1216"/>
    <mergeCell ref="A1217:G1217"/>
    <mergeCell ref="A1218:B1218"/>
    <mergeCell ref="E1273:F1273"/>
    <mergeCell ref="C1274:D1274"/>
    <mergeCell ref="A1275:G1275"/>
    <mergeCell ref="A1276:B1276"/>
    <mergeCell ref="E1281:F1281"/>
    <mergeCell ref="A1282:B1282"/>
    <mergeCell ref="C1264:D1264"/>
    <mergeCell ref="A1265:G1265"/>
    <mergeCell ref="A1266:B1266"/>
    <mergeCell ref="E1268:F1268"/>
    <mergeCell ref="A1269:B1269"/>
    <mergeCell ref="E1272:F1272"/>
    <mergeCell ref="A1255:G1255"/>
    <mergeCell ref="A1256:B1256"/>
    <mergeCell ref="E1258:F1258"/>
    <mergeCell ref="A1259:B1259"/>
    <mergeCell ref="E1262:F1262"/>
    <mergeCell ref="E1263:F1263"/>
    <mergeCell ref="E1306:F1306"/>
    <mergeCell ref="A1307:B1307"/>
    <mergeCell ref="E1310:F1310"/>
    <mergeCell ref="E1311:F1311"/>
    <mergeCell ref="C1312:D1312"/>
    <mergeCell ref="A1313:G1313"/>
    <mergeCell ref="A1295:B1295"/>
    <mergeCell ref="E1298:F1298"/>
    <mergeCell ref="E1299:F1299"/>
    <mergeCell ref="C1300:D1300"/>
    <mergeCell ref="A1301:G1301"/>
    <mergeCell ref="A1302:B1302"/>
    <mergeCell ref="E1285:F1285"/>
    <mergeCell ref="E1286:F1286"/>
    <mergeCell ref="C1287:D1287"/>
    <mergeCell ref="A1288:G1288"/>
    <mergeCell ref="A1289:B1289"/>
    <mergeCell ref="E1294:F1294"/>
    <mergeCell ref="C1336:D1336"/>
    <mergeCell ref="A1337:G1337"/>
    <mergeCell ref="A1338:B1338"/>
    <mergeCell ref="E1342:F1342"/>
    <mergeCell ref="A1343:B1343"/>
    <mergeCell ref="E1346:F1346"/>
    <mergeCell ref="A1325:G1325"/>
    <mergeCell ref="A1326:B1326"/>
    <mergeCell ref="E1330:F1330"/>
    <mergeCell ref="A1331:B1331"/>
    <mergeCell ref="E1334:F1334"/>
    <mergeCell ref="E1335:F1335"/>
    <mergeCell ref="A1314:B1314"/>
    <mergeCell ref="E1318:F1318"/>
    <mergeCell ref="A1319:B1319"/>
    <mergeCell ref="E1322:F1322"/>
    <mergeCell ref="E1323:F1323"/>
    <mergeCell ref="C1324:D1324"/>
    <mergeCell ref="A1368:B1368"/>
    <mergeCell ref="E1371:F1371"/>
    <mergeCell ref="A1372:B1372"/>
    <mergeCell ref="E1374:F1374"/>
    <mergeCell ref="E1375:F1375"/>
    <mergeCell ref="C1376:D1376"/>
    <mergeCell ref="E1358:F1358"/>
    <mergeCell ref="E1359:F1359"/>
    <mergeCell ref="C1360:D1360"/>
    <mergeCell ref="A1361:G1361"/>
    <mergeCell ref="A1362:B1362"/>
    <mergeCell ref="E1367:F1367"/>
    <mergeCell ref="E1347:F1347"/>
    <mergeCell ref="C1348:D1348"/>
    <mergeCell ref="A1349:G1349"/>
    <mergeCell ref="A1350:B1350"/>
    <mergeCell ref="E1354:F1354"/>
    <mergeCell ref="A1355:B1355"/>
    <mergeCell ref="E1398:F1398"/>
    <mergeCell ref="C1399:D1399"/>
    <mergeCell ref="A1400:G1400"/>
    <mergeCell ref="A1401:B1401"/>
    <mergeCell ref="E1404:F1404"/>
    <mergeCell ref="A1405:B1405"/>
    <mergeCell ref="C1388:D1388"/>
    <mergeCell ref="A1389:G1389"/>
    <mergeCell ref="A1390:B1390"/>
    <mergeCell ref="E1393:F1393"/>
    <mergeCell ref="A1394:B1394"/>
    <mergeCell ref="E1397:F1397"/>
    <mergeCell ref="A1377:G1377"/>
    <mergeCell ref="A1378:B1378"/>
    <mergeCell ref="E1382:F1382"/>
    <mergeCell ref="A1383:B1383"/>
    <mergeCell ref="E1386:F1386"/>
    <mergeCell ref="E1387:F1387"/>
    <mergeCell ref="A1423:G1423"/>
    <mergeCell ref="A1424:B1424"/>
    <mergeCell ref="E1427:F1427"/>
    <mergeCell ref="A1428:B1428"/>
    <mergeCell ref="E1431:F1431"/>
    <mergeCell ref="E1432:F1432"/>
    <mergeCell ref="A1415:B1415"/>
    <mergeCell ref="E1417:F1417"/>
    <mergeCell ref="A1418:B1418"/>
    <mergeCell ref="E1420:F1420"/>
    <mergeCell ref="E1421:F1421"/>
    <mergeCell ref="C1422:D1422"/>
    <mergeCell ref="E1408:F1408"/>
    <mergeCell ref="E1409:F1409"/>
    <mergeCell ref="C1410:D1410"/>
    <mergeCell ref="A1411:G1411"/>
    <mergeCell ref="A1412:B1412"/>
    <mergeCell ref="E1414:F1414"/>
    <mergeCell ref="E1450:F1450"/>
    <mergeCell ref="A1451:B1451"/>
    <mergeCell ref="E1454:F1454"/>
    <mergeCell ref="E1455:F1455"/>
    <mergeCell ref="C1456:D1456"/>
    <mergeCell ref="A1457:G1457"/>
    <mergeCell ref="A1441:B1441"/>
    <mergeCell ref="E1443:F1443"/>
    <mergeCell ref="E1444:F1444"/>
    <mergeCell ref="C1445:D1445"/>
    <mergeCell ref="A1446:G1446"/>
    <mergeCell ref="A1447:B1447"/>
    <mergeCell ref="C1433:D1433"/>
    <mergeCell ref="A1434:G1434"/>
    <mergeCell ref="A1435:B1435"/>
    <mergeCell ref="E1437:F1437"/>
    <mergeCell ref="A1438:B1438"/>
    <mergeCell ref="E1440:F1440"/>
    <mergeCell ref="C1477:D1477"/>
    <mergeCell ref="A1478:G1478"/>
    <mergeCell ref="A1479:B1479"/>
    <mergeCell ref="E1481:F1481"/>
    <mergeCell ref="E1482:F1482"/>
    <mergeCell ref="C1483:D1483"/>
    <mergeCell ref="A1468:G1468"/>
    <mergeCell ref="A1469:B1469"/>
    <mergeCell ref="E1471:F1471"/>
    <mergeCell ref="A1472:B1472"/>
    <mergeCell ref="E1475:F1475"/>
    <mergeCell ref="E1476:F1476"/>
    <mergeCell ref="A1458:B1458"/>
    <mergeCell ref="E1461:F1461"/>
    <mergeCell ref="A1462:B1462"/>
    <mergeCell ref="E1465:F1465"/>
    <mergeCell ref="E1466:F1466"/>
    <mergeCell ref="C1467:D1467"/>
    <mergeCell ref="A1502:B1502"/>
    <mergeCell ref="E1504:F1504"/>
    <mergeCell ref="E1505:F1505"/>
    <mergeCell ref="C1506:D1506"/>
    <mergeCell ref="A1507:G1507"/>
    <mergeCell ref="A1508:B1508"/>
    <mergeCell ref="E1494:F1494"/>
    <mergeCell ref="E1495:F1495"/>
    <mergeCell ref="C1496:D1496"/>
    <mergeCell ref="A1497:G1497"/>
    <mergeCell ref="A1498:B1498"/>
    <mergeCell ref="E1501:F1501"/>
    <mergeCell ref="A1484:G1484"/>
    <mergeCell ref="A1485:B1485"/>
    <mergeCell ref="E1488:F1488"/>
    <mergeCell ref="A1489:B1489"/>
    <mergeCell ref="E1491:F1491"/>
    <mergeCell ref="A1492:B1492"/>
    <mergeCell ref="A1527:G1527"/>
    <mergeCell ref="A1528:B1528"/>
    <mergeCell ref="E1531:F1531"/>
    <mergeCell ref="A1532:B1532"/>
    <mergeCell ref="E1535:F1535"/>
    <mergeCell ref="E1536:F1536"/>
    <mergeCell ref="A1518:B1518"/>
    <mergeCell ref="E1520:F1520"/>
    <mergeCell ref="A1521:B1521"/>
    <mergeCell ref="E1524:F1524"/>
    <mergeCell ref="E1525:F1525"/>
    <mergeCell ref="C1526:D1526"/>
    <mergeCell ref="E1510:F1510"/>
    <mergeCell ref="A1511:B1511"/>
    <mergeCell ref="E1514:F1514"/>
    <mergeCell ref="E1515:F1515"/>
    <mergeCell ref="C1516:D1516"/>
    <mergeCell ref="A1517:G1517"/>
    <mergeCell ref="E1557:F1557"/>
    <mergeCell ref="E1558:F1558"/>
    <mergeCell ref="C1559:D1559"/>
    <mergeCell ref="A1560:G1560"/>
    <mergeCell ref="A1561:B1561"/>
    <mergeCell ref="E1563:F1563"/>
    <mergeCell ref="E1547:F1547"/>
    <mergeCell ref="C1548:D1548"/>
    <mergeCell ref="A1549:G1549"/>
    <mergeCell ref="A1550:B1550"/>
    <mergeCell ref="E1553:F1553"/>
    <mergeCell ref="A1554:B1554"/>
    <mergeCell ref="C1537:D1537"/>
    <mergeCell ref="A1538:G1538"/>
    <mergeCell ref="A1539:B1539"/>
    <mergeCell ref="E1542:F1542"/>
    <mergeCell ref="A1543:B1543"/>
    <mergeCell ref="E1546:F1546"/>
    <mergeCell ref="C1585:D1585"/>
    <mergeCell ref="A1586:G1586"/>
    <mergeCell ref="A1587:B1587"/>
    <mergeCell ref="E1589:F1589"/>
    <mergeCell ref="A1590:B1590"/>
    <mergeCell ref="E1592:F1592"/>
    <mergeCell ref="A1577:G1577"/>
    <mergeCell ref="A1578:B1578"/>
    <mergeCell ref="E1580:F1580"/>
    <mergeCell ref="A1581:B1581"/>
    <mergeCell ref="E1583:F1583"/>
    <mergeCell ref="E1584:F1584"/>
    <mergeCell ref="A1564:B1564"/>
    <mergeCell ref="E1568:F1568"/>
    <mergeCell ref="A1569:B1569"/>
    <mergeCell ref="E1574:F1574"/>
    <mergeCell ref="E1575:F1575"/>
    <mergeCell ref="C1576:D1576"/>
    <mergeCell ref="A1612:B1612"/>
    <mergeCell ref="E1615:F1615"/>
    <mergeCell ref="E1616:F1616"/>
    <mergeCell ref="C1617:D1617"/>
    <mergeCell ref="A1618:G1618"/>
    <mergeCell ref="A1619:B1619"/>
    <mergeCell ref="E1603:F1603"/>
    <mergeCell ref="E1604:F1604"/>
    <mergeCell ref="C1605:D1605"/>
    <mergeCell ref="A1606:G1606"/>
    <mergeCell ref="A1607:B1607"/>
    <mergeCell ref="E1611:F1611"/>
    <mergeCell ref="E1593:F1593"/>
    <mergeCell ref="C1594:D1594"/>
    <mergeCell ref="A1595:G1595"/>
    <mergeCell ref="A1596:B1596"/>
    <mergeCell ref="E1599:F1599"/>
    <mergeCell ref="A1600:B1600"/>
    <mergeCell ref="A1640:G1640"/>
    <mergeCell ref="A1641:B1641"/>
    <mergeCell ref="E1644:F1644"/>
    <mergeCell ref="A1645:B1645"/>
    <mergeCell ref="E1649:F1649"/>
    <mergeCell ref="E1650:F1650"/>
    <mergeCell ref="A1631:B1631"/>
    <mergeCell ref="E1633:F1633"/>
    <mergeCell ref="A1634:B1634"/>
    <mergeCell ref="E1637:F1637"/>
    <mergeCell ref="E1638:F1638"/>
    <mergeCell ref="C1639:D1639"/>
    <mergeCell ref="E1623:F1623"/>
    <mergeCell ref="A1624:B1624"/>
    <mergeCell ref="E1627:F1627"/>
    <mergeCell ref="E1628:F1628"/>
    <mergeCell ref="C1629:D1629"/>
    <mergeCell ref="A1630:G1630"/>
    <mergeCell ref="E1673:F1673"/>
    <mergeCell ref="E1674:F1674"/>
    <mergeCell ref="C1675:D1675"/>
    <mergeCell ref="A1676:G1676"/>
    <mergeCell ref="A1677:B1677"/>
    <mergeCell ref="E1680:F1680"/>
    <mergeCell ref="E1662:F1662"/>
    <mergeCell ref="C1663:D1663"/>
    <mergeCell ref="A1664:G1664"/>
    <mergeCell ref="A1665:B1665"/>
    <mergeCell ref="E1668:F1668"/>
    <mergeCell ref="A1669:B1669"/>
    <mergeCell ref="C1651:D1651"/>
    <mergeCell ref="A1652:G1652"/>
    <mergeCell ref="A1653:B1653"/>
    <mergeCell ref="E1656:F1656"/>
    <mergeCell ref="A1657:B1657"/>
    <mergeCell ref="E1661:F1661"/>
    <mergeCell ref="A1701:B1701"/>
    <mergeCell ref="E1704:F1704"/>
    <mergeCell ref="A1705:B1705"/>
    <mergeCell ref="E1709:F1709"/>
    <mergeCell ref="E1710:F1710"/>
    <mergeCell ref="C1711:D1711"/>
    <mergeCell ref="E1692:F1692"/>
    <mergeCell ref="A1693:B1693"/>
    <mergeCell ref="E1697:F1697"/>
    <mergeCell ref="E1698:F1698"/>
    <mergeCell ref="C1699:D1699"/>
    <mergeCell ref="A1700:G1700"/>
    <mergeCell ref="A1681:B1681"/>
    <mergeCell ref="E1685:F1685"/>
    <mergeCell ref="E1686:F1686"/>
    <mergeCell ref="C1687:D1687"/>
    <mergeCell ref="A1688:G1688"/>
    <mergeCell ref="A1689:B1689"/>
    <mergeCell ref="E1734:F1734"/>
    <mergeCell ref="C1735:D1735"/>
    <mergeCell ref="A1736:G1736"/>
    <mergeCell ref="A1737:B1737"/>
    <mergeCell ref="E1740:F1740"/>
    <mergeCell ref="A1741:B1741"/>
    <mergeCell ref="C1723:D1723"/>
    <mergeCell ref="A1724:G1724"/>
    <mergeCell ref="A1725:B1725"/>
    <mergeCell ref="E1728:F1728"/>
    <mergeCell ref="A1729:B1729"/>
    <mergeCell ref="E1733:F1733"/>
    <mergeCell ref="A1712:G1712"/>
    <mergeCell ref="A1713:B1713"/>
    <mergeCell ref="E1716:F1716"/>
    <mergeCell ref="A1717:B1717"/>
    <mergeCell ref="E1721:F1721"/>
    <mergeCell ref="E1722:F1722"/>
    <mergeCell ref="E1764:F1764"/>
    <mergeCell ref="A1765:B1765"/>
    <mergeCell ref="E1769:F1769"/>
    <mergeCell ref="E1770:F1770"/>
    <mergeCell ref="C1771:D1771"/>
    <mergeCell ref="A1772:G1772"/>
    <mergeCell ref="A1753:B1753"/>
    <mergeCell ref="E1757:F1757"/>
    <mergeCell ref="E1758:F1758"/>
    <mergeCell ref="C1759:D1759"/>
    <mergeCell ref="A1760:G1760"/>
    <mergeCell ref="A1761:B1761"/>
    <mergeCell ref="E1745:F1745"/>
    <mergeCell ref="E1746:F1746"/>
    <mergeCell ref="C1747:D1747"/>
    <mergeCell ref="A1748:G1748"/>
    <mergeCell ref="A1749:B1749"/>
    <mergeCell ref="E1752:F1752"/>
    <mergeCell ref="C1795:D1795"/>
    <mergeCell ref="A1796:G1796"/>
    <mergeCell ref="A1797:B1797"/>
    <mergeCell ref="E1800:F1800"/>
    <mergeCell ref="A1801:B1801"/>
    <mergeCell ref="E1805:F1805"/>
    <mergeCell ref="A1784:G1784"/>
    <mergeCell ref="A1785:B1785"/>
    <mergeCell ref="E1788:F1788"/>
    <mergeCell ref="A1789:B1789"/>
    <mergeCell ref="E1793:F1793"/>
    <mergeCell ref="E1794:F1794"/>
    <mergeCell ref="A1773:B1773"/>
    <mergeCell ref="E1776:F1776"/>
    <mergeCell ref="A1777:B1777"/>
    <mergeCell ref="E1781:F1781"/>
    <mergeCell ref="E1782:F1782"/>
    <mergeCell ref="C1783:D1783"/>
    <mergeCell ref="A1822:B1822"/>
    <mergeCell ref="E1825:F1825"/>
    <mergeCell ref="E1826:F1826"/>
    <mergeCell ref="C1827:D1827"/>
    <mergeCell ref="A1828:G1828"/>
    <mergeCell ref="A1829:B1829"/>
    <mergeCell ref="E1815:F1815"/>
    <mergeCell ref="E1816:F1816"/>
    <mergeCell ref="C1817:D1817"/>
    <mergeCell ref="A1818:G1818"/>
    <mergeCell ref="A1819:B1819"/>
    <mergeCell ref="E1821:F1821"/>
    <mergeCell ref="E1806:F1806"/>
    <mergeCell ref="C1807:D1807"/>
    <mergeCell ref="A1808:G1808"/>
    <mergeCell ref="A1809:B1809"/>
    <mergeCell ref="E1812:F1812"/>
    <mergeCell ref="A1813:B1813"/>
    <mergeCell ref="A1848:G1848"/>
    <mergeCell ref="A1849:B1849"/>
    <mergeCell ref="E1851:F1851"/>
    <mergeCell ref="A1852:B1852"/>
    <mergeCell ref="E1855:F1855"/>
    <mergeCell ref="E1856:F1856"/>
    <mergeCell ref="A1839:B1839"/>
    <mergeCell ref="E1841:F1841"/>
    <mergeCell ref="A1842:B1842"/>
    <mergeCell ref="E1845:F1845"/>
    <mergeCell ref="E1846:F1846"/>
    <mergeCell ref="C1847:D1847"/>
    <mergeCell ref="E1831:F1831"/>
    <mergeCell ref="A1832:B1832"/>
    <mergeCell ref="E1835:F1835"/>
    <mergeCell ref="E1836:F1836"/>
    <mergeCell ref="C1837:D1837"/>
    <mergeCell ref="A1838:G1838"/>
    <mergeCell ref="E1875:F1875"/>
    <mergeCell ref="E1876:F1876"/>
    <mergeCell ref="C1877:D1877"/>
    <mergeCell ref="A1878:G1878"/>
    <mergeCell ref="A1879:B1879"/>
    <mergeCell ref="E1881:F1881"/>
    <mergeCell ref="E1866:F1866"/>
    <mergeCell ref="C1867:D1867"/>
    <mergeCell ref="A1868:G1868"/>
    <mergeCell ref="A1869:B1869"/>
    <mergeCell ref="E1871:F1871"/>
    <mergeCell ref="A1872:B1872"/>
    <mergeCell ref="C1857:D1857"/>
    <mergeCell ref="A1858:G1858"/>
    <mergeCell ref="A1859:B1859"/>
    <mergeCell ref="E1861:F1861"/>
    <mergeCell ref="A1862:B1862"/>
    <mergeCell ref="E1865:F1865"/>
    <mergeCell ref="A1899:B1899"/>
    <mergeCell ref="E1901:F1901"/>
    <mergeCell ref="A1902:B1902"/>
    <mergeCell ref="E1905:F1905"/>
    <mergeCell ref="E1906:F1906"/>
    <mergeCell ref="C1907:D1907"/>
    <mergeCell ref="E1891:F1891"/>
    <mergeCell ref="A1892:B1892"/>
    <mergeCell ref="E1895:F1895"/>
    <mergeCell ref="E1896:F1896"/>
    <mergeCell ref="C1897:D1897"/>
    <mergeCell ref="A1898:G1898"/>
    <mergeCell ref="A1882:B1882"/>
    <mergeCell ref="E1885:F1885"/>
    <mergeCell ref="E1886:F1886"/>
    <mergeCell ref="C1887:D1887"/>
    <mergeCell ref="A1888:G1888"/>
    <mergeCell ref="A1889:B1889"/>
    <mergeCell ref="E1927:F1927"/>
    <mergeCell ref="C1928:D1928"/>
    <mergeCell ref="A1929:G1929"/>
    <mergeCell ref="A1930:B1930"/>
    <mergeCell ref="E1932:F1932"/>
    <mergeCell ref="A1933:B1933"/>
    <mergeCell ref="C1917:D1917"/>
    <mergeCell ref="A1918:G1918"/>
    <mergeCell ref="A1919:B1919"/>
    <mergeCell ref="E1922:F1922"/>
    <mergeCell ref="A1923:B1923"/>
    <mergeCell ref="E1926:F1926"/>
    <mergeCell ref="A1908:G1908"/>
    <mergeCell ref="A1909:B1909"/>
    <mergeCell ref="E1911:F1911"/>
    <mergeCell ref="A1912:B1912"/>
    <mergeCell ref="E1915:F1915"/>
    <mergeCell ref="E1916:F1916"/>
    <mergeCell ref="A1952:G1952"/>
    <mergeCell ref="A1953:B1953"/>
    <mergeCell ref="E1955:F1955"/>
    <mergeCell ref="A1956:B1956"/>
    <mergeCell ref="E1959:F1959"/>
    <mergeCell ref="E1960:F1960"/>
    <mergeCell ref="A1943:B1943"/>
    <mergeCell ref="E1945:F1945"/>
    <mergeCell ref="A1946:B1946"/>
    <mergeCell ref="E1949:F1949"/>
    <mergeCell ref="E1950:F1950"/>
    <mergeCell ref="C1951:D1951"/>
    <mergeCell ref="E1936:F1936"/>
    <mergeCell ref="A1937:B1937"/>
    <mergeCell ref="E1939:F1939"/>
    <mergeCell ref="E1940:F1940"/>
    <mergeCell ref="C1941:D1941"/>
    <mergeCell ref="A1942:G1942"/>
    <mergeCell ref="E1978:F1978"/>
    <mergeCell ref="E1979:F1979"/>
    <mergeCell ref="C1980:D1980"/>
    <mergeCell ref="A1981:G1981"/>
    <mergeCell ref="A1982:B1982"/>
    <mergeCell ref="E1984:F1984"/>
    <mergeCell ref="E1969:F1969"/>
    <mergeCell ref="C1970:D1970"/>
    <mergeCell ref="A1971:G1971"/>
    <mergeCell ref="A1972:B1972"/>
    <mergeCell ref="E1974:F1974"/>
    <mergeCell ref="A1975:B1975"/>
    <mergeCell ref="C1961:D1961"/>
    <mergeCell ref="A1962:G1962"/>
    <mergeCell ref="A1963:B1963"/>
    <mergeCell ref="E1965:F1965"/>
    <mergeCell ref="A1966:B1966"/>
    <mergeCell ref="E1968:F1968"/>
    <mergeCell ref="A2001:B2001"/>
    <mergeCell ref="E2004:F2004"/>
    <mergeCell ref="A2005:B2005"/>
    <mergeCell ref="E2008:F2008"/>
    <mergeCell ref="E2009:F2009"/>
    <mergeCell ref="C2010:D2010"/>
    <mergeCell ref="E1993:F1993"/>
    <mergeCell ref="A1994:B1994"/>
    <mergeCell ref="E1997:F1997"/>
    <mergeCell ref="E1998:F1998"/>
    <mergeCell ref="C1999:D1999"/>
    <mergeCell ref="A2000:G2000"/>
    <mergeCell ref="A1985:B1985"/>
    <mergeCell ref="E1987:F1987"/>
    <mergeCell ref="E1988:F1988"/>
    <mergeCell ref="C1989:D1989"/>
    <mergeCell ref="A1990:G1990"/>
    <mergeCell ref="A1991:B1991"/>
    <mergeCell ref="E2031:F2031"/>
    <mergeCell ref="C2032:D2032"/>
    <mergeCell ref="A2033:G2033"/>
    <mergeCell ref="A2034:B2034"/>
    <mergeCell ref="E2037:F2037"/>
    <mergeCell ref="A2038:B2038"/>
    <mergeCell ref="C2021:D2021"/>
    <mergeCell ref="A2022:G2022"/>
    <mergeCell ref="A2023:B2023"/>
    <mergeCell ref="E2026:F2026"/>
    <mergeCell ref="A2027:B2027"/>
    <mergeCell ref="E2030:F2030"/>
    <mergeCell ref="A2011:G2011"/>
    <mergeCell ref="A2012:B2012"/>
    <mergeCell ref="E2015:F2015"/>
    <mergeCell ref="A2016:B2016"/>
    <mergeCell ref="E2019:F2019"/>
    <mergeCell ref="E2020:F2020"/>
    <mergeCell ref="E2059:F2059"/>
    <mergeCell ref="A2060:B2060"/>
    <mergeCell ref="E2063:F2063"/>
    <mergeCell ref="E2064:F2064"/>
    <mergeCell ref="C2065:D2065"/>
    <mergeCell ref="A2066:G2066"/>
    <mergeCell ref="A2049:B2049"/>
    <mergeCell ref="E2052:F2052"/>
    <mergeCell ref="E2053:F2053"/>
    <mergeCell ref="C2054:D2054"/>
    <mergeCell ref="A2055:G2055"/>
    <mergeCell ref="A2056:B2056"/>
    <mergeCell ref="E2041:F2041"/>
    <mergeCell ref="E2042:F2042"/>
    <mergeCell ref="C2043:D2043"/>
    <mergeCell ref="A2044:G2044"/>
    <mergeCell ref="A2045:B2045"/>
    <mergeCell ref="E2048:F2048"/>
    <mergeCell ref="E2088:F2088"/>
    <mergeCell ref="E2089:F2089"/>
    <mergeCell ref="C2090:D2090"/>
    <mergeCell ref="A2091:G2091"/>
    <mergeCell ref="A2092:B2092"/>
    <mergeCell ref="E2095:F2095"/>
    <mergeCell ref="A2077:G2077"/>
    <mergeCell ref="A2078:B2078"/>
    <mergeCell ref="E2081:F2081"/>
    <mergeCell ref="A2082:B2082"/>
    <mergeCell ref="E2085:F2085"/>
    <mergeCell ref="A2086:B2086"/>
    <mergeCell ref="A2067:B2067"/>
    <mergeCell ref="E2070:F2070"/>
    <mergeCell ref="A2071:B2071"/>
    <mergeCell ref="E2074:F2074"/>
    <mergeCell ref="E2075:F2075"/>
    <mergeCell ref="C2076:D2076"/>
    <mergeCell ref="C2114:D2114"/>
    <mergeCell ref="A2115:G2115"/>
    <mergeCell ref="A2116:B2116"/>
    <mergeCell ref="E2120:F2120"/>
    <mergeCell ref="A2121:B2121"/>
    <mergeCell ref="E2124:F2124"/>
    <mergeCell ref="A2105:G2105"/>
    <mergeCell ref="A2106:B2106"/>
    <mergeCell ref="E2108:F2108"/>
    <mergeCell ref="A2109:B2109"/>
    <mergeCell ref="E2112:F2112"/>
    <mergeCell ref="E2113:F2113"/>
    <mergeCell ref="A2096:B2096"/>
    <mergeCell ref="E2099:F2099"/>
    <mergeCell ref="A2100:B2100"/>
    <mergeCell ref="E2102:F2102"/>
    <mergeCell ref="E2103:F2103"/>
    <mergeCell ref="C2104:D2104"/>
    <mergeCell ref="A2143:B2143"/>
    <mergeCell ref="E2146:F2146"/>
    <mergeCell ref="E2147:F2147"/>
    <mergeCell ref="C2148:D2148"/>
    <mergeCell ref="A2149:G2149"/>
    <mergeCell ref="A2150:B2150"/>
    <mergeCell ref="E2136:F2136"/>
    <mergeCell ref="E2137:F2137"/>
    <mergeCell ref="C2138:D2138"/>
    <mergeCell ref="A2139:G2139"/>
    <mergeCell ref="A2140:B2140"/>
    <mergeCell ref="E2142:F2142"/>
    <mergeCell ref="E2125:F2125"/>
    <mergeCell ref="C2126:D2126"/>
    <mergeCell ref="A2127:G2127"/>
    <mergeCell ref="A2128:B2128"/>
    <mergeCell ref="E2132:F2132"/>
    <mergeCell ref="A2133:B2133"/>
    <mergeCell ref="A2172:G2172"/>
    <mergeCell ref="A2173:B2173"/>
    <mergeCell ref="E2176:F2176"/>
    <mergeCell ref="A2177:B2177"/>
    <mergeCell ref="E2180:F2180"/>
    <mergeCell ref="E2181:F2181"/>
    <mergeCell ref="A2162:B2162"/>
    <mergeCell ref="E2165:F2165"/>
    <mergeCell ref="A2166:B2166"/>
    <mergeCell ref="E2169:F2169"/>
    <mergeCell ref="E2170:F2170"/>
    <mergeCell ref="C2171:D2171"/>
    <mergeCell ref="E2154:F2154"/>
    <mergeCell ref="A2155:B2155"/>
    <mergeCell ref="E2158:F2158"/>
    <mergeCell ref="E2159:F2159"/>
    <mergeCell ref="C2160:D2160"/>
    <mergeCell ref="A2161:G2161"/>
    <mergeCell ref="E2200:F2200"/>
    <mergeCell ref="A2201:B2201"/>
    <mergeCell ref="E2204:F2204"/>
    <mergeCell ref="E2205:F2205"/>
    <mergeCell ref="C2206:D2206"/>
    <mergeCell ref="A2192:B2192"/>
    <mergeCell ref="E2194:F2194"/>
    <mergeCell ref="E2195:F2195"/>
    <mergeCell ref="C2196:D2196"/>
    <mergeCell ref="A2197:G2197"/>
    <mergeCell ref="A2198:B2198"/>
    <mergeCell ref="C2182:D2182"/>
    <mergeCell ref="A2183:G2183"/>
    <mergeCell ref="A2184:B2184"/>
    <mergeCell ref="E2187:F2187"/>
    <mergeCell ref="A2188:B2188"/>
    <mergeCell ref="E2191:F2191"/>
    <mergeCell ref="E2227:F2227"/>
    <mergeCell ref="E2228:F2228"/>
    <mergeCell ref="C2229:D2229"/>
    <mergeCell ref="A2230:G2230"/>
    <mergeCell ref="A2231:B2231"/>
    <mergeCell ref="E2233:F2233"/>
    <mergeCell ref="A2220:G2220"/>
    <mergeCell ref="A2221:B2221"/>
    <mergeCell ref="E2223:F2223"/>
    <mergeCell ref="A2224:B2224"/>
    <mergeCell ref="A2252:B2252"/>
    <mergeCell ref="E2255:F2255"/>
    <mergeCell ref="A2256:B2256"/>
    <mergeCell ref="E2259:F2259"/>
    <mergeCell ref="E2260:F2260"/>
    <mergeCell ref="C2261:D2261"/>
    <mergeCell ref="E2244:F2244"/>
    <mergeCell ref="A2245:B2245"/>
    <mergeCell ref="E2248:F2248"/>
    <mergeCell ref="E2249:F2249"/>
    <mergeCell ref="C2250:D2250"/>
    <mergeCell ref="A2251:G2251"/>
    <mergeCell ref="A2234:B2234"/>
    <mergeCell ref="E2237:F2237"/>
    <mergeCell ref="E2238:F2238"/>
    <mergeCell ref="C2239:D2239"/>
    <mergeCell ref="A2240:G2240"/>
    <mergeCell ref="A2241:B2241"/>
    <mergeCell ref="E2282:F2282"/>
    <mergeCell ref="C2283:D2283"/>
    <mergeCell ref="A2284:G2284"/>
    <mergeCell ref="A2285:B2285"/>
    <mergeCell ref="E2289:F2289"/>
    <mergeCell ref="A2290:B2290"/>
    <mergeCell ref="C2272:D2272"/>
    <mergeCell ref="A2273:G2273"/>
    <mergeCell ref="A2274:B2274"/>
    <mergeCell ref="E2277:F2277"/>
    <mergeCell ref="A2278:B2278"/>
    <mergeCell ref="E2281:F2281"/>
    <mergeCell ref="A2262:G2262"/>
    <mergeCell ref="A2263:B2263"/>
    <mergeCell ref="E2266:F2266"/>
    <mergeCell ref="A2267:B2267"/>
    <mergeCell ref="E2270:F2270"/>
    <mergeCell ref="E2271:F2271"/>
    <mergeCell ref="E2313:F2313"/>
    <mergeCell ref="A2314:B2314"/>
    <mergeCell ref="E2317:F2317"/>
    <mergeCell ref="E2318:F2318"/>
    <mergeCell ref="C2319:D2319"/>
    <mergeCell ref="A2320:G2320"/>
    <mergeCell ref="A2302:B2302"/>
    <mergeCell ref="E2305:F2305"/>
    <mergeCell ref="E2306:F2306"/>
    <mergeCell ref="C2307:D2307"/>
    <mergeCell ref="A2308:G2308"/>
    <mergeCell ref="A2309:B2309"/>
    <mergeCell ref="E2293:F2293"/>
    <mergeCell ref="E2294:F2294"/>
    <mergeCell ref="C2295:D2295"/>
    <mergeCell ref="A2296:G2296"/>
    <mergeCell ref="A2297:B2297"/>
    <mergeCell ref="E2301:F2301"/>
    <mergeCell ref="E2341:F2341"/>
    <mergeCell ref="E2342:F2342"/>
    <mergeCell ref="C2343:D2343"/>
    <mergeCell ref="A2344:G2344"/>
    <mergeCell ref="A2345:B2345"/>
    <mergeCell ref="E2347:F2347"/>
    <mergeCell ref="E2331:F2331"/>
    <mergeCell ref="C2332:D2332"/>
    <mergeCell ref="A2333:G2333"/>
    <mergeCell ref="A2334:B2334"/>
    <mergeCell ref="E2336:F2336"/>
    <mergeCell ref="A2337:B2337"/>
    <mergeCell ref="A2321:B2321"/>
    <mergeCell ref="E2323:F2323"/>
    <mergeCell ref="A2324:B2324"/>
    <mergeCell ref="E2327:F2327"/>
    <mergeCell ref="A2328:B2328"/>
    <mergeCell ref="E2330:F2330"/>
    <mergeCell ref="A2365:B2365"/>
    <mergeCell ref="E2367:F2367"/>
    <mergeCell ref="A2368:B2368"/>
    <mergeCell ref="E2370:F2370"/>
    <mergeCell ref="E2371:F2371"/>
    <mergeCell ref="C2372:D2372"/>
    <mergeCell ref="E2357:F2357"/>
    <mergeCell ref="A2358:B2358"/>
    <mergeCell ref="E2361:F2361"/>
    <mergeCell ref="E2362:F2362"/>
    <mergeCell ref="C2363:D2363"/>
    <mergeCell ref="A2364:G2364"/>
    <mergeCell ref="A2348:B2348"/>
    <mergeCell ref="E2351:F2351"/>
    <mergeCell ref="E2352:F2352"/>
    <mergeCell ref="C2353:D2353"/>
    <mergeCell ref="A2354:G2354"/>
    <mergeCell ref="A2355:B2355"/>
    <mergeCell ref="E2392:F2392"/>
    <mergeCell ref="C2393:D2393"/>
    <mergeCell ref="A2394:G2394"/>
    <mergeCell ref="A2395:B2395"/>
    <mergeCell ref="E2397:F2397"/>
    <mergeCell ref="A2398:B2398"/>
    <mergeCell ref="C2382:D2382"/>
    <mergeCell ref="A2383:G2383"/>
    <mergeCell ref="A2384:B2384"/>
    <mergeCell ref="E2387:F2387"/>
    <mergeCell ref="A2388:B2388"/>
    <mergeCell ref="E2391:F2391"/>
    <mergeCell ref="A2373:G2373"/>
    <mergeCell ref="A2374:B2374"/>
    <mergeCell ref="E2376:F2376"/>
    <mergeCell ref="A2377:B2377"/>
    <mergeCell ref="E2380:F2380"/>
    <mergeCell ref="E2381:F2381"/>
    <mergeCell ref="E2417:F2417"/>
    <mergeCell ref="A2418:B2418"/>
    <mergeCell ref="E2421:F2421"/>
    <mergeCell ref="E2422:F2422"/>
    <mergeCell ref="C2423:D2423"/>
    <mergeCell ref="A2424:G2424"/>
    <mergeCell ref="A2408:B2408"/>
    <mergeCell ref="E2411:F2411"/>
    <mergeCell ref="E2412:F2412"/>
    <mergeCell ref="C2413:D2413"/>
    <mergeCell ref="A2414:G2414"/>
    <mergeCell ref="A2415:B2415"/>
    <mergeCell ref="E2401:F2401"/>
    <mergeCell ref="E2402:F2402"/>
    <mergeCell ref="C2403:D2403"/>
    <mergeCell ref="A2404:G2404"/>
    <mergeCell ref="A2405:B2405"/>
    <mergeCell ref="E2407:F2407"/>
    <mergeCell ref="C2443:D2443"/>
    <mergeCell ref="A2444:G2444"/>
    <mergeCell ref="A2445:B2445"/>
    <mergeCell ref="E2447:F2447"/>
    <mergeCell ref="A2448:B2448"/>
    <mergeCell ref="E2451:F2451"/>
    <mergeCell ref="A2434:G2434"/>
    <mergeCell ref="A2435:B2435"/>
    <mergeCell ref="E2437:F2437"/>
    <mergeCell ref="A2438:B2438"/>
    <mergeCell ref="E2441:F2441"/>
    <mergeCell ref="E2442:F2442"/>
    <mergeCell ref="A2425:B2425"/>
    <mergeCell ref="E2427:F2427"/>
    <mergeCell ref="A2428:B2428"/>
    <mergeCell ref="E2431:F2431"/>
    <mergeCell ref="E2432:F2432"/>
    <mergeCell ref="C2433:D2433"/>
    <mergeCell ref="A2468:B2468"/>
    <mergeCell ref="E2471:F2471"/>
    <mergeCell ref="A2472:B2472"/>
    <mergeCell ref="E2475:F2475"/>
    <mergeCell ref="A2476:B2476"/>
    <mergeCell ref="E2478:F2478"/>
    <mergeCell ref="E2460:F2460"/>
    <mergeCell ref="A2461:B2461"/>
    <mergeCell ref="E2464:F2464"/>
    <mergeCell ref="E2465:F2465"/>
    <mergeCell ref="C2466:D2466"/>
    <mergeCell ref="A2467:G2467"/>
    <mergeCell ref="A2452:B2452"/>
    <mergeCell ref="E2454:F2454"/>
    <mergeCell ref="E2455:F2455"/>
    <mergeCell ref="C2456:D2456"/>
    <mergeCell ref="A2457:G2457"/>
    <mergeCell ref="A2458:B2458"/>
    <mergeCell ref="A2495:B2495"/>
    <mergeCell ref="E2498:F2498"/>
    <mergeCell ref="E2499:F2499"/>
    <mergeCell ref="C2500:D2500"/>
    <mergeCell ref="A2501:G2501"/>
    <mergeCell ref="A2502:B2502"/>
    <mergeCell ref="E2488:F2488"/>
    <mergeCell ref="E2489:F2489"/>
    <mergeCell ref="C2490:D2490"/>
    <mergeCell ref="A2491:G2491"/>
    <mergeCell ref="A2492:B2492"/>
    <mergeCell ref="E2494:F2494"/>
    <mergeCell ref="E2479:F2479"/>
    <mergeCell ref="C2480:D2480"/>
    <mergeCell ref="A2481:G2481"/>
    <mergeCell ref="A2482:B2482"/>
    <mergeCell ref="E2484:F2484"/>
    <mergeCell ref="A2485:B2485"/>
    <mergeCell ref="A2521:G2521"/>
    <mergeCell ref="A2522:B2522"/>
    <mergeCell ref="E2526:F2526"/>
    <mergeCell ref="A2527:B2527"/>
    <mergeCell ref="E2530:F2530"/>
    <mergeCell ref="E2531:F2531"/>
    <mergeCell ref="A2512:B2512"/>
    <mergeCell ref="E2514:F2514"/>
    <mergeCell ref="A2515:B2515"/>
    <mergeCell ref="E2518:F2518"/>
    <mergeCell ref="E2519:F2519"/>
    <mergeCell ref="C2520:D2520"/>
    <mergeCell ref="E2504:F2504"/>
    <mergeCell ref="A2505:B2505"/>
    <mergeCell ref="E2508:F2508"/>
    <mergeCell ref="E2509:F2509"/>
    <mergeCell ref="C2510:D2510"/>
    <mergeCell ref="A2511:G2511"/>
    <mergeCell ref="E2550:F2550"/>
    <mergeCell ref="E2551:F2551"/>
    <mergeCell ref="C2552:D2552"/>
    <mergeCell ref="A2553:G2553"/>
    <mergeCell ref="A2554:B2554"/>
    <mergeCell ref="E2556:F2556"/>
    <mergeCell ref="E2541:F2541"/>
    <mergeCell ref="C2542:D2542"/>
    <mergeCell ref="A2543:G2543"/>
    <mergeCell ref="A2544:B2544"/>
    <mergeCell ref="E2546:F2546"/>
    <mergeCell ref="A2547:B2547"/>
    <mergeCell ref="C2532:D2532"/>
    <mergeCell ref="A2533:G2533"/>
    <mergeCell ref="A2534:B2534"/>
    <mergeCell ref="E2536:F2536"/>
    <mergeCell ref="A2537:B2537"/>
    <mergeCell ref="E2540:F2540"/>
    <mergeCell ref="A2574:B2574"/>
    <mergeCell ref="E2576:F2576"/>
    <mergeCell ref="A2577:B2577"/>
    <mergeCell ref="E2580:F2580"/>
    <mergeCell ref="E2581:F2581"/>
    <mergeCell ref="C2582:D2582"/>
    <mergeCell ref="E2566:F2566"/>
    <mergeCell ref="A2567:B2567"/>
    <mergeCell ref="E2570:F2570"/>
    <mergeCell ref="E2571:F2571"/>
    <mergeCell ref="C2572:D2572"/>
    <mergeCell ref="A2573:G2573"/>
    <mergeCell ref="A2557:B2557"/>
    <mergeCell ref="E2560:F2560"/>
    <mergeCell ref="E2561:F2561"/>
    <mergeCell ref="C2562:D2562"/>
    <mergeCell ref="A2563:G2563"/>
    <mergeCell ref="A2564:B2564"/>
    <mergeCell ref="A2624:B2624"/>
    <mergeCell ref="E2626:F2626"/>
    <mergeCell ref="E2627:F2627"/>
    <mergeCell ref="C2628:D2628"/>
    <mergeCell ref="A2629:G2629"/>
    <mergeCell ref="A2630:B2630"/>
    <mergeCell ref="C2592:D2592"/>
    <mergeCell ref="A2593:G2593"/>
    <mergeCell ref="A2594:B2594"/>
    <mergeCell ref="E2613:F2613"/>
    <mergeCell ref="A2614:B2614"/>
    <mergeCell ref="E2623:F2623"/>
    <mergeCell ref="A2583:G2583"/>
    <mergeCell ref="A2584:B2584"/>
    <mergeCell ref="E2586:F2586"/>
    <mergeCell ref="A2587:B2587"/>
    <mergeCell ref="E2590:F2590"/>
    <mergeCell ref="E2591:F2591"/>
    <mergeCell ref="A2653:G2653"/>
    <mergeCell ref="A2654:B2654"/>
    <mergeCell ref="E2657:F2657"/>
    <mergeCell ref="A2658:B2658"/>
    <mergeCell ref="E2661:F2661"/>
    <mergeCell ref="E2662:F2662"/>
    <mergeCell ref="A2642:B2642"/>
    <mergeCell ref="E2646:F2646"/>
    <mergeCell ref="A2647:B2647"/>
    <mergeCell ref="E2650:F2650"/>
    <mergeCell ref="E2651:F2651"/>
    <mergeCell ref="C2652:D2652"/>
    <mergeCell ref="E2634:F2634"/>
    <mergeCell ref="A2635:B2635"/>
    <mergeCell ref="E2638:F2638"/>
    <mergeCell ref="E2639:F2639"/>
    <mergeCell ref="C2640:D2640"/>
    <mergeCell ref="A2641:G2641"/>
    <mergeCell ref="E2682:F2682"/>
    <mergeCell ref="A2683:B2683"/>
    <mergeCell ref="E2686:F2686"/>
    <mergeCell ref="A2687:B2687"/>
    <mergeCell ref="E2689:F2689"/>
    <mergeCell ref="E2690:F2690"/>
    <mergeCell ref="E2673:F2673"/>
    <mergeCell ref="C2674:D2674"/>
    <mergeCell ref="A2675:G2675"/>
    <mergeCell ref="A2676:B2676"/>
    <mergeCell ref="E2679:F2679"/>
    <mergeCell ref="A2680:B2680"/>
    <mergeCell ref="C2663:D2663"/>
    <mergeCell ref="A2664:G2664"/>
    <mergeCell ref="A2665:B2665"/>
    <mergeCell ref="E2669:F2669"/>
    <mergeCell ref="A2670:B2670"/>
    <mergeCell ref="E2672:F2672"/>
    <mergeCell ref="E2715:F2715"/>
    <mergeCell ref="A2716:B2716"/>
    <mergeCell ref="E2719:F2719"/>
    <mergeCell ref="E2720:F2720"/>
    <mergeCell ref="C2721:D2721"/>
    <mergeCell ref="A2722:G2722"/>
    <mergeCell ref="A2700:B2700"/>
    <mergeCell ref="E2706:F2706"/>
    <mergeCell ref="E2707:F2707"/>
    <mergeCell ref="C2708:D2708"/>
    <mergeCell ref="A2709:G2709"/>
    <mergeCell ref="A2710:B2710"/>
    <mergeCell ref="C2691:D2691"/>
    <mergeCell ref="A2692:G2692"/>
    <mergeCell ref="A2693:B2693"/>
    <mergeCell ref="E2695:F2695"/>
    <mergeCell ref="A2696:B2696"/>
    <mergeCell ref="E2699:F2699"/>
    <mergeCell ref="E2757:F2757"/>
    <mergeCell ref="E2758:F2758"/>
    <mergeCell ref="C2759:D2759"/>
    <mergeCell ref="A2760:G2760"/>
    <mergeCell ref="A2761:B2761"/>
    <mergeCell ref="E2763:F2763"/>
    <mergeCell ref="E2745:F2745"/>
    <mergeCell ref="C2746:D2746"/>
    <mergeCell ref="A2747:G2747"/>
    <mergeCell ref="A2748:B2748"/>
    <mergeCell ref="E2753:F2753"/>
    <mergeCell ref="A2754:B2754"/>
    <mergeCell ref="A2723:B2723"/>
    <mergeCell ref="E2731:F2731"/>
    <mergeCell ref="A2732:B2732"/>
    <mergeCell ref="E2741:F2741"/>
    <mergeCell ref="A2742:B2742"/>
    <mergeCell ref="E2744:F2744"/>
    <mergeCell ref="A2781:B2781"/>
    <mergeCell ref="E2784:F2784"/>
    <mergeCell ref="A2785:B2785"/>
    <mergeCell ref="E2787:F2787"/>
    <mergeCell ref="E2788:F2788"/>
    <mergeCell ref="C2789:D2789"/>
    <mergeCell ref="E2774:F2774"/>
    <mergeCell ref="A2775:B2775"/>
    <mergeCell ref="E2777:F2777"/>
    <mergeCell ref="E2778:F2778"/>
    <mergeCell ref="C2779:D2779"/>
    <mergeCell ref="A2780:G2780"/>
    <mergeCell ref="A2764:B2764"/>
    <mergeCell ref="E2767:F2767"/>
    <mergeCell ref="E2768:F2768"/>
    <mergeCell ref="C2769:D2769"/>
    <mergeCell ref="A2770:G2770"/>
    <mergeCell ref="A2771:B2771"/>
    <mergeCell ref="E2824:F2824"/>
    <mergeCell ref="A2807:B2807"/>
    <mergeCell ref="E2810:F2810"/>
    <mergeCell ref="A2811:B2811"/>
    <mergeCell ref="E2813:F2813"/>
    <mergeCell ref="E2814:F2814"/>
    <mergeCell ref="C2815:D2815"/>
    <mergeCell ref="E2800:F2800"/>
    <mergeCell ref="E2801:F2801"/>
    <mergeCell ref="C2802:D2802"/>
    <mergeCell ref="A2803:G2803"/>
    <mergeCell ref="A2804:B2804"/>
    <mergeCell ref="E2806:F2806"/>
    <mergeCell ref="A2790:G2790"/>
    <mergeCell ref="A2791:B2791"/>
    <mergeCell ref="E2793:F2793"/>
    <mergeCell ref="A2794:B2794"/>
    <mergeCell ref="E2797:F2797"/>
    <mergeCell ref="A2798:B2798"/>
    <mergeCell ref="A2851:B2851"/>
    <mergeCell ref="E2854:F2854"/>
    <mergeCell ref="E2855:F2855"/>
    <mergeCell ref="C2856:D2856"/>
    <mergeCell ref="J2206:O2207"/>
    <mergeCell ref="E2843:F2843"/>
    <mergeCell ref="E2844:F2844"/>
    <mergeCell ref="C2845:D2845"/>
    <mergeCell ref="A2846:G2846"/>
    <mergeCell ref="A2847:B2847"/>
    <mergeCell ref="E2850:F2850"/>
    <mergeCell ref="E2834:F2834"/>
    <mergeCell ref="A2870:G2870"/>
    <mergeCell ref="A2871:G2871"/>
    <mergeCell ref="D2876:F2876"/>
    <mergeCell ref="D2877:F2877"/>
    <mergeCell ref="C2835:D2835"/>
    <mergeCell ref="A2836:G2836"/>
    <mergeCell ref="A2837:B2837"/>
    <mergeCell ref="E2839:F2839"/>
    <mergeCell ref="A2840:B2840"/>
    <mergeCell ref="C2825:D2825"/>
    <mergeCell ref="A2826:G2826"/>
    <mergeCell ref="A2827:B2827"/>
    <mergeCell ref="E2829:F2829"/>
    <mergeCell ref="A2830:B2830"/>
    <mergeCell ref="E2833:F2833"/>
    <mergeCell ref="A2816:G2816"/>
    <mergeCell ref="A2817:B2817"/>
    <mergeCell ref="E2819:F2819"/>
    <mergeCell ref="A2820:B2820"/>
    <mergeCell ref="E2823:F2823"/>
  </mergeCells>
  <printOptions horizontalCentered="1"/>
  <pageMargins left="0" right="0" top="0" bottom="0" header="0" footer="0"/>
  <pageSetup fitToHeight="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0FBD7-0EF5-4848-8EB3-8A1F4193147A}">
  <sheetPr>
    <pageSetUpPr fitToPage="1"/>
  </sheetPr>
  <dimension ref="A1:K732"/>
  <sheetViews>
    <sheetView showGridLines="0" view="pageBreakPreview" topLeftCell="A2" zoomScale="120" zoomScaleNormal="115" zoomScaleSheetLayoutView="120" workbookViewId="0">
      <selection activeCell="I4" sqref="I4:I5"/>
    </sheetView>
  </sheetViews>
  <sheetFormatPr defaultRowHeight="15"/>
  <cols>
    <col min="1" max="1" width="6.28515625" style="75" customWidth="1"/>
    <col min="2" max="2" width="6.7109375" style="75" bestFit="1" customWidth="1"/>
    <col min="3" max="3" width="83.28515625" style="75" customWidth="1"/>
    <col min="4" max="4" width="8.28515625" style="75" customWidth="1"/>
    <col min="5" max="5" width="4.28515625" style="75" bestFit="1" customWidth="1"/>
    <col min="6" max="6" width="10.42578125" style="75" bestFit="1" customWidth="1"/>
    <col min="7" max="7" width="11.140625" style="75" bestFit="1" customWidth="1"/>
    <col min="8" max="8" width="10" style="75" bestFit="1" customWidth="1"/>
    <col min="9" max="9" width="21.5703125" style="75" bestFit="1" customWidth="1"/>
    <col min="10" max="16384" width="9.140625" style="75"/>
  </cols>
  <sheetData>
    <row r="1" spans="1:9" ht="15" customHeight="1">
      <c r="A1" s="154" t="s">
        <v>2413</v>
      </c>
      <c r="B1" s="155"/>
      <c r="C1" s="155"/>
      <c r="D1" s="155"/>
      <c r="E1" s="155"/>
      <c r="F1" s="155"/>
      <c r="G1" s="155"/>
      <c r="H1" s="155"/>
      <c r="I1" s="156"/>
    </row>
    <row r="2" spans="1:9" ht="15" customHeight="1">
      <c r="A2" s="157"/>
      <c r="B2" s="158"/>
      <c r="C2" s="158"/>
      <c r="D2" s="158"/>
      <c r="E2" s="158"/>
      <c r="F2" s="158"/>
      <c r="G2" s="158"/>
      <c r="H2" s="158"/>
      <c r="I2" s="159"/>
    </row>
    <row r="3" spans="1:9" ht="31.5" customHeight="1" thickBot="1">
      <c r="A3" s="160"/>
      <c r="B3" s="161"/>
      <c r="C3" s="161"/>
      <c r="D3" s="161"/>
      <c r="E3" s="161"/>
      <c r="F3" s="161"/>
      <c r="G3" s="161"/>
      <c r="H3" s="161"/>
      <c r="I3" s="162"/>
    </row>
    <row r="4" spans="1:9" ht="15" customHeight="1">
      <c r="A4" s="163" t="s">
        <v>2414</v>
      </c>
      <c r="B4" s="164"/>
      <c r="C4" s="164"/>
      <c r="D4" s="164"/>
      <c r="E4" s="164"/>
      <c r="F4" s="164"/>
      <c r="G4" s="164"/>
      <c r="H4" s="165" t="s">
        <v>2415</v>
      </c>
      <c r="I4" s="167">
        <v>0.26640000000000003</v>
      </c>
    </row>
    <row r="5" spans="1:9" ht="15" customHeight="1" thickBot="1">
      <c r="A5" s="169" t="s">
        <v>2416</v>
      </c>
      <c r="B5" s="170"/>
      <c r="C5" s="170"/>
      <c r="D5" s="170"/>
      <c r="E5" s="170"/>
      <c r="F5" s="170"/>
      <c r="G5" s="170"/>
      <c r="H5" s="166"/>
      <c r="I5" s="168"/>
    </row>
    <row r="6" spans="1:9" ht="15" customHeight="1" thickBot="1">
      <c r="A6" s="171" t="s">
        <v>2417</v>
      </c>
      <c r="B6" s="172"/>
      <c r="C6" s="172"/>
      <c r="D6" s="172"/>
      <c r="E6" s="172"/>
      <c r="F6" s="173"/>
      <c r="G6" s="180" t="s">
        <v>0</v>
      </c>
      <c r="H6" s="181"/>
      <c r="I6" s="182"/>
    </row>
    <row r="7" spans="1:9" ht="14.25" customHeight="1" thickBot="1">
      <c r="A7" s="174"/>
      <c r="B7" s="175"/>
      <c r="C7" s="175"/>
      <c r="D7" s="175"/>
      <c r="E7" s="175"/>
      <c r="F7" s="176"/>
      <c r="G7" s="76" t="s">
        <v>12</v>
      </c>
      <c r="H7" s="77">
        <f>[1]ORÇAMENTO!H7</f>
        <v>45627</v>
      </c>
      <c r="I7" s="78" t="str">
        <f>[1]ORÇAMENTO!I7</f>
        <v>COM DESONERAÇÃO</v>
      </c>
    </row>
    <row r="8" spans="1:9" ht="14.25" customHeight="1" thickBot="1">
      <c r="A8" s="174"/>
      <c r="B8" s="175"/>
      <c r="C8" s="175"/>
      <c r="D8" s="175"/>
      <c r="E8" s="175"/>
      <c r="F8" s="176"/>
      <c r="G8" s="79" t="s">
        <v>2418</v>
      </c>
      <c r="H8" s="80">
        <v>193</v>
      </c>
      <c r="I8" s="78" t="str">
        <f>[1]ORÇAMENTO!I8</f>
        <v>COM DESONERAÇÃO</v>
      </c>
    </row>
    <row r="9" spans="1:9" ht="15" customHeight="1" thickBot="1">
      <c r="A9" s="177"/>
      <c r="B9" s="178"/>
      <c r="C9" s="178"/>
      <c r="D9" s="178"/>
      <c r="E9" s="178"/>
      <c r="F9" s="179"/>
      <c r="G9" s="81" t="s">
        <v>2042</v>
      </c>
      <c r="H9" s="82" t="s">
        <v>2042</v>
      </c>
      <c r="I9" s="83"/>
    </row>
    <row r="10" spans="1:9" ht="9" customHeight="1">
      <c r="A10" s="84"/>
      <c r="B10" s="186" t="s">
        <v>2419</v>
      </c>
      <c r="C10" s="186"/>
      <c r="D10" s="186"/>
      <c r="E10" s="186"/>
      <c r="F10" s="186"/>
      <c r="G10" s="186"/>
      <c r="H10" s="186"/>
      <c r="I10" s="84"/>
    </row>
    <row r="11" spans="1:9" ht="16.5" customHeight="1">
      <c r="A11" s="85" t="s">
        <v>2420</v>
      </c>
      <c r="B11" s="85" t="s">
        <v>2421</v>
      </c>
      <c r="C11" s="85" t="s">
        <v>2422</v>
      </c>
      <c r="D11" s="85" t="s">
        <v>1839</v>
      </c>
      <c r="E11" s="85" t="s">
        <v>2423</v>
      </c>
      <c r="F11" s="85" t="s">
        <v>2424</v>
      </c>
      <c r="G11" s="187" t="s">
        <v>2425</v>
      </c>
      <c r="H11" s="188"/>
      <c r="I11" s="189"/>
    </row>
    <row r="12" spans="1:9" ht="14.25" customHeight="1">
      <c r="A12" s="86" t="s">
        <v>7</v>
      </c>
      <c r="B12" s="190" t="s">
        <v>9</v>
      </c>
      <c r="C12" s="191"/>
      <c r="D12" s="191"/>
      <c r="E12" s="191"/>
      <c r="F12" s="191"/>
      <c r="G12" s="191"/>
      <c r="H12" s="191"/>
      <c r="I12" s="192"/>
    </row>
    <row r="13" spans="1:9" s="98" customFormat="1">
      <c r="A13" s="94" t="s">
        <v>11</v>
      </c>
      <c r="B13" s="95">
        <v>103689</v>
      </c>
      <c r="C13" s="96" t="s">
        <v>14</v>
      </c>
      <c r="D13" s="95" t="s">
        <v>12</v>
      </c>
      <c r="E13" s="95" t="s">
        <v>15</v>
      </c>
      <c r="F13" s="97">
        <v>6.48</v>
      </c>
      <c r="G13" s="193" t="s">
        <v>3318</v>
      </c>
      <c r="H13" s="194"/>
      <c r="I13" s="195"/>
    </row>
    <row r="14" spans="1:9">
      <c r="A14" s="87" t="s">
        <v>18</v>
      </c>
      <c r="B14" s="73" t="s">
        <v>19</v>
      </c>
      <c r="C14" s="74" t="s">
        <v>20</v>
      </c>
      <c r="D14" s="73" t="s">
        <v>12</v>
      </c>
      <c r="E14" s="73" t="s">
        <v>15</v>
      </c>
      <c r="F14" s="88">
        <v>501.6</v>
      </c>
      <c r="G14" s="183" t="s">
        <v>2426</v>
      </c>
      <c r="H14" s="184"/>
      <c r="I14" s="185"/>
    </row>
    <row r="15" spans="1:9" ht="16.5">
      <c r="A15" s="87" t="s">
        <v>21</v>
      </c>
      <c r="B15" s="73">
        <v>101509</v>
      </c>
      <c r="C15" s="74" t="s">
        <v>2427</v>
      </c>
      <c r="D15" s="73" t="s">
        <v>12</v>
      </c>
      <c r="E15" s="73" t="s">
        <v>24</v>
      </c>
      <c r="F15" s="88">
        <v>1</v>
      </c>
      <c r="G15" s="183" t="s">
        <v>2428</v>
      </c>
      <c r="H15" s="184"/>
      <c r="I15" s="185"/>
    </row>
    <row r="16" spans="1:9">
      <c r="A16" s="87" t="s">
        <v>25</v>
      </c>
      <c r="B16" s="73" t="s">
        <v>2429</v>
      </c>
      <c r="C16" s="74" t="s">
        <v>27</v>
      </c>
      <c r="D16" s="73" t="s">
        <v>2042</v>
      </c>
      <c r="E16" s="73" t="s">
        <v>24</v>
      </c>
      <c r="F16" s="88">
        <v>1</v>
      </c>
      <c r="G16" s="183" t="s">
        <v>2428</v>
      </c>
      <c r="H16" s="184"/>
      <c r="I16" s="185"/>
    </row>
    <row r="17" spans="1:9" ht="16.5">
      <c r="A17" s="87" t="s">
        <v>28</v>
      </c>
      <c r="B17" s="73" t="s">
        <v>29</v>
      </c>
      <c r="C17" s="74" t="s">
        <v>30</v>
      </c>
      <c r="D17" s="73" t="s">
        <v>12</v>
      </c>
      <c r="E17" s="73" t="s">
        <v>31</v>
      </c>
      <c r="F17" s="88">
        <v>254</v>
      </c>
      <c r="G17" s="183" t="s">
        <v>2430</v>
      </c>
      <c r="H17" s="184"/>
      <c r="I17" s="185"/>
    </row>
    <row r="18" spans="1:9">
      <c r="A18" s="87" t="s">
        <v>32</v>
      </c>
      <c r="B18" s="73" t="s">
        <v>2431</v>
      </c>
      <c r="C18" s="74" t="s">
        <v>33</v>
      </c>
      <c r="D18" s="73" t="s">
        <v>2042</v>
      </c>
      <c r="E18" s="73" t="s">
        <v>24</v>
      </c>
      <c r="F18" s="88">
        <v>1</v>
      </c>
      <c r="G18" s="183" t="s">
        <v>2428</v>
      </c>
      <c r="H18" s="184"/>
      <c r="I18" s="185"/>
    </row>
    <row r="19" spans="1:9" ht="16.5">
      <c r="A19" s="87" t="s">
        <v>34</v>
      </c>
      <c r="B19" s="73" t="s">
        <v>2432</v>
      </c>
      <c r="C19" s="74" t="s">
        <v>36</v>
      </c>
      <c r="D19" s="73" t="s">
        <v>2042</v>
      </c>
      <c r="E19" s="73" t="s">
        <v>37</v>
      </c>
      <c r="F19" s="88">
        <v>10</v>
      </c>
      <c r="G19" s="183" t="s">
        <v>2433</v>
      </c>
      <c r="H19" s="184"/>
      <c r="I19" s="185"/>
    </row>
    <row r="20" spans="1:9" ht="16.5">
      <c r="A20" s="87" t="s">
        <v>38</v>
      </c>
      <c r="B20" s="73" t="s">
        <v>2434</v>
      </c>
      <c r="C20" s="74" t="s">
        <v>40</v>
      </c>
      <c r="D20" s="73" t="s">
        <v>2042</v>
      </c>
      <c r="E20" s="73" t="s">
        <v>37</v>
      </c>
      <c r="F20" s="88">
        <v>10</v>
      </c>
      <c r="G20" s="183" t="s">
        <v>2433</v>
      </c>
      <c r="H20" s="184"/>
      <c r="I20" s="185"/>
    </row>
    <row r="21" spans="1:9" ht="16.5">
      <c r="A21" s="87" t="s">
        <v>41</v>
      </c>
      <c r="B21" s="73" t="s">
        <v>2435</v>
      </c>
      <c r="C21" s="74" t="s">
        <v>43</v>
      </c>
      <c r="D21" s="73" t="s">
        <v>2042</v>
      </c>
      <c r="E21" s="73" t="s">
        <v>37</v>
      </c>
      <c r="F21" s="88">
        <v>10</v>
      </c>
      <c r="G21" s="183" t="s">
        <v>2433</v>
      </c>
      <c r="H21" s="184"/>
      <c r="I21" s="185"/>
    </row>
    <row r="22" spans="1:9" ht="16.5">
      <c r="A22" s="87" t="s">
        <v>2436</v>
      </c>
      <c r="B22" s="73" t="s">
        <v>2435</v>
      </c>
      <c r="C22" s="74" t="s">
        <v>43</v>
      </c>
      <c r="D22" s="73" t="s">
        <v>2042</v>
      </c>
      <c r="E22" s="73" t="s">
        <v>37</v>
      </c>
      <c r="F22" s="88">
        <v>10</v>
      </c>
      <c r="G22" s="183" t="s">
        <v>2433</v>
      </c>
      <c r="H22" s="184"/>
      <c r="I22" s="185"/>
    </row>
    <row r="23" spans="1:9" ht="14.25" customHeight="1">
      <c r="A23" s="86" t="s">
        <v>16</v>
      </c>
      <c r="B23" s="190" t="str">
        <f>[1]ORÇAMENTO!B22</f>
        <v>MOVIMENTAÇÃO DE TERRA</v>
      </c>
      <c r="C23" s="191"/>
      <c r="D23" s="191"/>
      <c r="E23" s="191"/>
      <c r="F23" s="191"/>
      <c r="G23" s="191"/>
      <c r="H23" s="191"/>
      <c r="I23" s="192"/>
    </row>
    <row r="24" spans="1:9" ht="16.5">
      <c r="A24" s="87" t="s">
        <v>45</v>
      </c>
      <c r="B24" s="73" t="s">
        <v>46</v>
      </c>
      <c r="C24" s="74" t="s">
        <v>47</v>
      </c>
      <c r="D24" s="73" t="s">
        <v>12</v>
      </c>
      <c r="E24" s="73" t="s">
        <v>15</v>
      </c>
      <c r="F24" s="88">
        <v>2925</v>
      </c>
      <c r="G24" s="183" t="s">
        <v>2437</v>
      </c>
      <c r="H24" s="184"/>
      <c r="I24" s="185"/>
    </row>
    <row r="25" spans="1:9" ht="16.5">
      <c r="A25" s="87" t="s">
        <v>48</v>
      </c>
      <c r="B25" s="73" t="s">
        <v>49</v>
      </c>
      <c r="C25" s="74" t="s">
        <v>50</v>
      </c>
      <c r="D25" s="73" t="s">
        <v>12</v>
      </c>
      <c r="E25" s="73" t="s">
        <v>51</v>
      </c>
      <c r="F25" s="88">
        <v>585</v>
      </c>
      <c r="G25" s="183" t="s">
        <v>2438</v>
      </c>
      <c r="H25" s="184"/>
      <c r="I25" s="185"/>
    </row>
    <row r="26" spans="1:9" ht="16.5">
      <c r="A26" s="87" t="s">
        <v>52</v>
      </c>
      <c r="B26" s="73">
        <v>96521</v>
      </c>
      <c r="C26" s="74" t="s">
        <v>54</v>
      </c>
      <c r="D26" s="73" t="s">
        <v>12</v>
      </c>
      <c r="E26" s="73" t="s">
        <v>51</v>
      </c>
      <c r="F26" s="88">
        <v>141.03</v>
      </c>
      <c r="G26" s="183" t="s">
        <v>2439</v>
      </c>
      <c r="H26" s="184"/>
      <c r="I26" s="185"/>
    </row>
    <row r="27" spans="1:9" ht="16.5">
      <c r="A27" s="87" t="s">
        <v>55</v>
      </c>
      <c r="B27" s="73" t="s">
        <v>56</v>
      </c>
      <c r="C27" s="74" t="s">
        <v>57</v>
      </c>
      <c r="D27" s="73" t="s">
        <v>12</v>
      </c>
      <c r="E27" s="73" t="s">
        <v>51</v>
      </c>
      <c r="F27" s="88">
        <v>41.4</v>
      </c>
      <c r="G27" s="183" t="s">
        <v>2440</v>
      </c>
      <c r="H27" s="184"/>
      <c r="I27" s="185"/>
    </row>
    <row r="28" spans="1:9">
      <c r="A28" s="87" t="s">
        <v>58</v>
      </c>
      <c r="B28" s="73" t="s">
        <v>59</v>
      </c>
      <c r="C28" s="74" t="s">
        <v>60</v>
      </c>
      <c r="D28" s="73" t="s">
        <v>12</v>
      </c>
      <c r="E28" s="73" t="s">
        <v>15</v>
      </c>
      <c r="F28" s="88">
        <v>47.9</v>
      </c>
      <c r="G28" s="183" t="s">
        <v>2441</v>
      </c>
      <c r="H28" s="184"/>
      <c r="I28" s="185"/>
    </row>
    <row r="29" spans="1:9" ht="24.75">
      <c r="A29" s="87" t="s">
        <v>61</v>
      </c>
      <c r="B29" s="73" t="s">
        <v>62</v>
      </c>
      <c r="C29" s="74" t="s">
        <v>63</v>
      </c>
      <c r="D29" s="73" t="s">
        <v>12</v>
      </c>
      <c r="E29" s="73" t="s">
        <v>51</v>
      </c>
      <c r="F29" s="88">
        <v>105.23</v>
      </c>
      <c r="G29" s="183" t="s">
        <v>2442</v>
      </c>
      <c r="H29" s="184"/>
      <c r="I29" s="185"/>
    </row>
    <row r="30" spans="1:9" ht="16.5">
      <c r="A30" s="87" t="s">
        <v>64</v>
      </c>
      <c r="B30" s="73" t="s">
        <v>65</v>
      </c>
      <c r="C30" s="74" t="s">
        <v>66</v>
      </c>
      <c r="D30" s="73" t="s">
        <v>12</v>
      </c>
      <c r="E30" s="73" t="s">
        <v>51</v>
      </c>
      <c r="F30" s="88">
        <v>247.36</v>
      </c>
      <c r="G30" s="183" t="s">
        <v>2438</v>
      </c>
      <c r="H30" s="184"/>
      <c r="I30" s="185"/>
    </row>
    <row r="31" spans="1:9" ht="14.25" customHeight="1">
      <c r="A31" s="86" t="s">
        <v>35</v>
      </c>
      <c r="B31" s="190" t="s">
        <v>2443</v>
      </c>
      <c r="C31" s="191"/>
      <c r="D31" s="191"/>
      <c r="E31" s="191"/>
      <c r="F31" s="191"/>
      <c r="G31" s="191"/>
      <c r="H31" s="191"/>
      <c r="I31" s="192"/>
    </row>
    <row r="32" spans="1:9" ht="14.25" customHeight="1">
      <c r="A32" s="86" t="s">
        <v>68</v>
      </c>
      <c r="B32" s="190" t="s">
        <v>67</v>
      </c>
      <c r="C32" s="191"/>
      <c r="D32" s="191"/>
      <c r="E32" s="191"/>
      <c r="F32" s="191"/>
      <c r="G32" s="191"/>
      <c r="H32" s="191"/>
      <c r="I32" s="192"/>
    </row>
    <row r="33" spans="1:11" ht="16.5" customHeight="1">
      <c r="A33" s="87" t="s">
        <v>2444</v>
      </c>
      <c r="B33" s="73" t="s">
        <v>69</v>
      </c>
      <c r="C33" s="74" t="s">
        <v>70</v>
      </c>
      <c r="D33" s="73" t="s">
        <v>12</v>
      </c>
      <c r="E33" s="73" t="s">
        <v>15</v>
      </c>
      <c r="F33" s="88">
        <v>94.02</v>
      </c>
      <c r="G33" s="183" t="s">
        <v>2445</v>
      </c>
      <c r="H33" s="184"/>
      <c r="I33" s="185"/>
    </row>
    <row r="34" spans="1:11" s="98" customFormat="1">
      <c r="A34" s="94" t="s">
        <v>2446</v>
      </c>
      <c r="B34" s="95" t="s">
        <v>72</v>
      </c>
      <c r="C34" s="96" t="s">
        <v>73</v>
      </c>
      <c r="D34" s="95" t="s">
        <v>12</v>
      </c>
      <c r="E34" s="95" t="s">
        <v>51</v>
      </c>
      <c r="F34" s="97">
        <v>32.549999999999997</v>
      </c>
      <c r="G34" s="193" t="s">
        <v>3319</v>
      </c>
      <c r="H34" s="194"/>
      <c r="I34" s="195"/>
    </row>
    <row r="35" spans="1:11" s="98" customFormat="1" ht="16.5">
      <c r="A35" s="94" t="s">
        <v>2447</v>
      </c>
      <c r="B35" s="95" t="s">
        <v>75</v>
      </c>
      <c r="C35" s="96" t="s">
        <v>76</v>
      </c>
      <c r="D35" s="95" t="s">
        <v>12</v>
      </c>
      <c r="E35" s="95" t="s">
        <v>15</v>
      </c>
      <c r="F35" s="97">
        <v>333.06</v>
      </c>
      <c r="G35" s="193" t="s">
        <v>3320</v>
      </c>
      <c r="H35" s="194"/>
      <c r="I35" s="195"/>
    </row>
    <row r="36" spans="1:11" s="98" customFormat="1" ht="15" customHeight="1">
      <c r="A36" s="94" t="s">
        <v>2448</v>
      </c>
      <c r="B36" s="95" t="s">
        <v>78</v>
      </c>
      <c r="C36" s="96" t="s">
        <v>79</v>
      </c>
      <c r="D36" s="95" t="s">
        <v>12</v>
      </c>
      <c r="E36" s="95" t="s">
        <v>80</v>
      </c>
      <c r="F36" s="97">
        <v>887.28</v>
      </c>
      <c r="G36" s="193" t="s">
        <v>3323</v>
      </c>
      <c r="H36" s="194"/>
      <c r="I36" s="195"/>
    </row>
    <row r="37" spans="1:11" s="98" customFormat="1">
      <c r="A37" s="94" t="s">
        <v>2449</v>
      </c>
      <c r="B37" s="95">
        <v>92915</v>
      </c>
      <c r="C37" s="96" t="s">
        <v>3322</v>
      </c>
      <c r="D37" s="95" t="s">
        <v>12</v>
      </c>
      <c r="E37" s="95" t="s">
        <v>80</v>
      </c>
      <c r="F37" s="97">
        <v>977.55</v>
      </c>
      <c r="G37" s="193" t="s">
        <v>3321</v>
      </c>
      <c r="H37" s="194"/>
      <c r="I37" s="195"/>
    </row>
    <row r="38" spans="1:11" s="98" customFormat="1" ht="16.5">
      <c r="A38" s="94" t="s">
        <v>2450</v>
      </c>
      <c r="B38" s="95" t="s">
        <v>83</v>
      </c>
      <c r="C38" s="96" t="s">
        <v>84</v>
      </c>
      <c r="D38" s="95" t="s">
        <v>12</v>
      </c>
      <c r="E38" s="95" t="s">
        <v>80</v>
      </c>
      <c r="F38" s="97">
        <v>40.28</v>
      </c>
      <c r="G38" s="193" t="s">
        <v>3324</v>
      </c>
      <c r="H38" s="194"/>
      <c r="I38" s="195"/>
      <c r="K38" s="99"/>
    </row>
    <row r="39" spans="1:11" ht="14.25" customHeight="1">
      <c r="A39" s="86" t="s">
        <v>39</v>
      </c>
      <c r="B39" s="190" t="s">
        <v>2451</v>
      </c>
      <c r="C39" s="191"/>
      <c r="D39" s="191"/>
      <c r="E39" s="191"/>
      <c r="F39" s="191"/>
      <c r="G39" s="191"/>
      <c r="H39" s="191"/>
      <c r="I39" s="192"/>
    </row>
    <row r="40" spans="1:11" ht="14.25" customHeight="1">
      <c r="A40" s="86" t="s">
        <v>86</v>
      </c>
      <c r="B40" s="190" t="s">
        <v>85</v>
      </c>
      <c r="C40" s="191"/>
      <c r="D40" s="191"/>
      <c r="E40" s="191"/>
      <c r="F40" s="191"/>
      <c r="G40" s="191"/>
      <c r="H40" s="191"/>
      <c r="I40" s="192"/>
    </row>
    <row r="41" spans="1:11" ht="16.5">
      <c r="A41" s="87" t="s">
        <v>2452</v>
      </c>
      <c r="B41" s="73" t="s">
        <v>87</v>
      </c>
      <c r="C41" s="74" t="s">
        <v>88</v>
      </c>
      <c r="D41" s="73" t="s">
        <v>12</v>
      </c>
      <c r="E41" s="73" t="s">
        <v>15</v>
      </c>
      <c r="F41" s="88">
        <v>605.94000000000005</v>
      </c>
      <c r="G41" s="183" t="s">
        <v>2441</v>
      </c>
      <c r="H41" s="184"/>
      <c r="I41" s="185"/>
    </row>
    <row r="42" spans="1:11" ht="16.5">
      <c r="A42" s="87" t="s">
        <v>2453</v>
      </c>
      <c r="B42" s="73" t="s">
        <v>90</v>
      </c>
      <c r="C42" s="74" t="s">
        <v>91</v>
      </c>
      <c r="D42" s="73" t="s">
        <v>12</v>
      </c>
      <c r="E42" s="73" t="s">
        <v>80</v>
      </c>
      <c r="F42" s="88">
        <v>1560.82</v>
      </c>
      <c r="G42" s="183" t="s">
        <v>2441</v>
      </c>
      <c r="H42" s="184"/>
      <c r="I42" s="185"/>
    </row>
    <row r="43" spans="1:11" ht="16.5">
      <c r="A43" s="87" t="s">
        <v>2454</v>
      </c>
      <c r="B43" s="73" t="s">
        <v>93</v>
      </c>
      <c r="C43" s="74" t="s">
        <v>94</v>
      </c>
      <c r="D43" s="73" t="s">
        <v>12</v>
      </c>
      <c r="E43" s="73" t="s">
        <v>80</v>
      </c>
      <c r="F43" s="88">
        <v>46.94</v>
      </c>
      <c r="G43" s="183" t="s">
        <v>2441</v>
      </c>
      <c r="H43" s="184"/>
      <c r="I43" s="185"/>
    </row>
    <row r="44" spans="1:11" ht="16.5">
      <c r="A44" s="87" t="s">
        <v>2455</v>
      </c>
      <c r="B44" s="73" t="s">
        <v>96</v>
      </c>
      <c r="C44" s="74" t="s">
        <v>97</v>
      </c>
      <c r="D44" s="73" t="s">
        <v>12</v>
      </c>
      <c r="E44" s="73" t="s">
        <v>80</v>
      </c>
      <c r="F44" s="88">
        <v>880.4</v>
      </c>
      <c r="G44" s="183" t="s">
        <v>2441</v>
      </c>
      <c r="H44" s="184"/>
      <c r="I44" s="185"/>
    </row>
    <row r="45" spans="1:11">
      <c r="A45" s="87" t="s">
        <v>2456</v>
      </c>
      <c r="B45" s="73" t="s">
        <v>99</v>
      </c>
      <c r="C45" s="74" t="s">
        <v>100</v>
      </c>
      <c r="D45" s="73" t="s">
        <v>12</v>
      </c>
      <c r="E45" s="73" t="s">
        <v>51</v>
      </c>
      <c r="F45" s="88">
        <v>29.76</v>
      </c>
      <c r="G45" s="183" t="s">
        <v>2441</v>
      </c>
      <c r="H45" s="184"/>
      <c r="I45" s="185"/>
    </row>
    <row r="46" spans="1:11" ht="14.25" customHeight="1">
      <c r="A46" s="86" t="s">
        <v>89</v>
      </c>
      <c r="B46" s="190" t="s">
        <v>101</v>
      </c>
      <c r="C46" s="191"/>
      <c r="D46" s="191"/>
      <c r="E46" s="191"/>
      <c r="F46" s="191"/>
      <c r="G46" s="191"/>
      <c r="H46" s="191"/>
      <c r="I46" s="192"/>
    </row>
    <row r="47" spans="1:11">
      <c r="A47" s="87" t="s">
        <v>2457</v>
      </c>
      <c r="B47" s="73" t="s">
        <v>69</v>
      </c>
      <c r="C47" s="74" t="s">
        <v>70</v>
      </c>
      <c r="D47" s="73" t="s">
        <v>12</v>
      </c>
      <c r="E47" s="73" t="s">
        <v>15</v>
      </c>
      <c r="F47" s="88">
        <v>191</v>
      </c>
      <c r="G47" s="183" t="s">
        <v>2441</v>
      </c>
      <c r="H47" s="184"/>
      <c r="I47" s="185"/>
    </row>
    <row r="48" spans="1:11" ht="16.5">
      <c r="A48" s="87" t="s">
        <v>2458</v>
      </c>
      <c r="B48" s="73" t="s">
        <v>87</v>
      </c>
      <c r="C48" s="74" t="s">
        <v>88</v>
      </c>
      <c r="D48" s="73" t="s">
        <v>12</v>
      </c>
      <c r="E48" s="73" t="s">
        <v>15</v>
      </c>
      <c r="F48" s="88">
        <v>1673.1</v>
      </c>
      <c r="G48" s="183" t="s">
        <v>2441</v>
      </c>
      <c r="H48" s="184"/>
      <c r="I48" s="185"/>
    </row>
    <row r="49" spans="1:9" ht="16.5">
      <c r="A49" s="87" t="s">
        <v>2459</v>
      </c>
      <c r="B49" s="73" t="s">
        <v>105</v>
      </c>
      <c r="C49" s="74" t="s">
        <v>106</v>
      </c>
      <c r="D49" s="73" t="s">
        <v>12</v>
      </c>
      <c r="E49" s="73" t="s">
        <v>80</v>
      </c>
      <c r="F49" s="88">
        <v>23.7</v>
      </c>
      <c r="G49" s="183" t="s">
        <v>2441</v>
      </c>
      <c r="H49" s="184"/>
      <c r="I49" s="185"/>
    </row>
    <row r="50" spans="1:9" ht="16.5">
      <c r="A50" s="87" t="s">
        <v>2460</v>
      </c>
      <c r="B50" s="73" t="s">
        <v>108</v>
      </c>
      <c r="C50" s="74" t="s">
        <v>109</v>
      </c>
      <c r="D50" s="73" t="s">
        <v>12</v>
      </c>
      <c r="E50" s="73" t="s">
        <v>80</v>
      </c>
      <c r="F50" s="88">
        <v>2752.7</v>
      </c>
      <c r="G50" s="183" t="s">
        <v>2441</v>
      </c>
      <c r="H50" s="184"/>
      <c r="I50" s="185"/>
    </row>
    <row r="51" spans="1:9" ht="16.5">
      <c r="A51" s="87" t="s">
        <v>2461</v>
      </c>
      <c r="B51" s="73" t="s">
        <v>90</v>
      </c>
      <c r="C51" s="74" t="s">
        <v>91</v>
      </c>
      <c r="D51" s="73" t="s">
        <v>12</v>
      </c>
      <c r="E51" s="73" t="s">
        <v>80</v>
      </c>
      <c r="F51" s="88">
        <v>573.70000000000005</v>
      </c>
      <c r="G51" s="183" t="s">
        <v>2441</v>
      </c>
      <c r="H51" s="184"/>
      <c r="I51" s="185"/>
    </row>
    <row r="52" spans="1:9" ht="16.5">
      <c r="A52" s="87" t="s">
        <v>2462</v>
      </c>
      <c r="B52" s="73" t="s">
        <v>93</v>
      </c>
      <c r="C52" s="74" t="s">
        <v>94</v>
      </c>
      <c r="D52" s="73" t="s">
        <v>12</v>
      </c>
      <c r="E52" s="73" t="s">
        <v>80</v>
      </c>
      <c r="F52" s="88">
        <v>876.4</v>
      </c>
      <c r="G52" s="183" t="s">
        <v>2441</v>
      </c>
      <c r="H52" s="184"/>
      <c r="I52" s="185"/>
    </row>
    <row r="53" spans="1:9" ht="16.5">
      <c r="A53" s="87" t="s">
        <v>2463</v>
      </c>
      <c r="B53" s="73" t="s">
        <v>113</v>
      </c>
      <c r="C53" s="74" t="s">
        <v>114</v>
      </c>
      <c r="D53" s="73" t="s">
        <v>12</v>
      </c>
      <c r="E53" s="73" t="s">
        <v>80</v>
      </c>
      <c r="F53" s="88">
        <v>385.1</v>
      </c>
      <c r="G53" s="183" t="s">
        <v>2441</v>
      </c>
      <c r="H53" s="184"/>
      <c r="I53" s="185"/>
    </row>
    <row r="54" spans="1:9" ht="16.5">
      <c r="A54" s="87" t="s">
        <v>2464</v>
      </c>
      <c r="B54" s="73" t="s">
        <v>116</v>
      </c>
      <c r="C54" s="74" t="s">
        <v>117</v>
      </c>
      <c r="D54" s="73" t="s">
        <v>12</v>
      </c>
      <c r="E54" s="73" t="s">
        <v>80</v>
      </c>
      <c r="F54" s="88">
        <v>122.6</v>
      </c>
      <c r="G54" s="183" t="s">
        <v>2441</v>
      </c>
      <c r="H54" s="184"/>
      <c r="I54" s="185"/>
    </row>
    <row r="55" spans="1:9" ht="16.5">
      <c r="A55" s="87" t="s">
        <v>2465</v>
      </c>
      <c r="B55" s="73" t="s">
        <v>96</v>
      </c>
      <c r="C55" s="74" t="s">
        <v>97</v>
      </c>
      <c r="D55" s="73" t="s">
        <v>12</v>
      </c>
      <c r="E55" s="73" t="s">
        <v>80</v>
      </c>
      <c r="F55" s="88">
        <v>1746.5</v>
      </c>
      <c r="G55" s="183" t="s">
        <v>2441</v>
      </c>
      <c r="H55" s="184"/>
      <c r="I55" s="185"/>
    </row>
    <row r="56" spans="1:9" ht="16.5">
      <c r="A56" s="87" t="s">
        <v>2466</v>
      </c>
      <c r="B56" s="73" t="s">
        <v>120</v>
      </c>
      <c r="C56" s="74" t="s">
        <v>121</v>
      </c>
      <c r="D56" s="73" t="s">
        <v>12</v>
      </c>
      <c r="E56" s="73" t="s">
        <v>51</v>
      </c>
      <c r="F56" s="88">
        <v>108.4</v>
      </c>
      <c r="G56" s="183" t="s">
        <v>2441</v>
      </c>
      <c r="H56" s="184"/>
      <c r="I56" s="185"/>
    </row>
    <row r="57" spans="1:9" ht="14.25" customHeight="1">
      <c r="A57" s="86" t="s">
        <v>92</v>
      </c>
      <c r="B57" s="190" t="s">
        <v>123</v>
      </c>
      <c r="C57" s="191"/>
      <c r="D57" s="191"/>
      <c r="E57" s="191"/>
      <c r="F57" s="191"/>
      <c r="G57" s="191"/>
      <c r="H57" s="191"/>
      <c r="I57" s="192"/>
    </row>
    <row r="58" spans="1:9">
      <c r="A58" s="87" t="s">
        <v>2467</v>
      </c>
      <c r="B58" s="73" t="s">
        <v>125</v>
      </c>
      <c r="C58" s="74" t="s">
        <v>126</v>
      </c>
      <c r="D58" s="73" t="s">
        <v>12</v>
      </c>
      <c r="E58" s="73" t="s">
        <v>31</v>
      </c>
      <c r="F58" s="88">
        <v>43.7</v>
      </c>
      <c r="G58" s="183" t="s">
        <v>2441</v>
      </c>
      <c r="H58" s="184"/>
      <c r="I58" s="185"/>
    </row>
    <row r="59" spans="1:9">
      <c r="A59" s="87" t="s">
        <v>2468</v>
      </c>
      <c r="B59" s="73" t="s">
        <v>2469</v>
      </c>
      <c r="C59" s="74" t="s">
        <v>2470</v>
      </c>
      <c r="D59" s="73" t="s">
        <v>12</v>
      </c>
      <c r="E59" s="73" t="s">
        <v>31</v>
      </c>
      <c r="F59" s="88">
        <v>8.9</v>
      </c>
      <c r="G59" s="183" t="s">
        <v>2441</v>
      </c>
      <c r="H59" s="184"/>
      <c r="I59" s="185"/>
    </row>
    <row r="60" spans="1:9">
      <c r="A60" s="87" t="s">
        <v>2471</v>
      </c>
      <c r="B60" s="73" t="s">
        <v>2472</v>
      </c>
      <c r="C60" s="74" t="s">
        <v>2473</v>
      </c>
      <c r="D60" s="73" t="s">
        <v>12</v>
      </c>
      <c r="E60" s="73" t="s">
        <v>31</v>
      </c>
      <c r="F60" s="88">
        <v>9.4</v>
      </c>
      <c r="G60" s="183" t="s">
        <v>2441</v>
      </c>
      <c r="H60" s="184"/>
      <c r="I60" s="185"/>
    </row>
    <row r="61" spans="1:9">
      <c r="A61" s="87" t="s">
        <v>2474</v>
      </c>
      <c r="B61" s="73" t="s">
        <v>2475</v>
      </c>
      <c r="C61" s="74" t="s">
        <v>2476</v>
      </c>
      <c r="D61" s="73" t="s">
        <v>12</v>
      </c>
      <c r="E61" s="73" t="s">
        <v>31</v>
      </c>
      <c r="F61" s="88">
        <v>7</v>
      </c>
      <c r="G61" s="183" t="s">
        <v>2441</v>
      </c>
      <c r="H61" s="184"/>
      <c r="I61" s="185"/>
    </row>
    <row r="62" spans="1:9">
      <c r="A62" s="87" t="s">
        <v>2477</v>
      </c>
      <c r="B62" s="73" t="s">
        <v>2478</v>
      </c>
      <c r="C62" s="74" t="s">
        <v>2479</v>
      </c>
      <c r="D62" s="73" t="s">
        <v>12</v>
      </c>
      <c r="E62" s="73" t="s">
        <v>31</v>
      </c>
      <c r="F62" s="88">
        <v>122.7</v>
      </c>
      <c r="G62" s="183" t="s">
        <v>2441</v>
      </c>
      <c r="H62" s="184"/>
      <c r="I62" s="185"/>
    </row>
    <row r="63" spans="1:9">
      <c r="A63" s="87" t="s">
        <v>2480</v>
      </c>
      <c r="B63" s="73" t="s">
        <v>136</v>
      </c>
      <c r="C63" s="74" t="s">
        <v>137</v>
      </c>
      <c r="D63" s="73" t="s">
        <v>12</v>
      </c>
      <c r="E63" s="73" t="s">
        <v>31</v>
      </c>
      <c r="F63" s="88">
        <v>16.600000000000001</v>
      </c>
      <c r="G63" s="183" t="s">
        <v>2441</v>
      </c>
      <c r="H63" s="184"/>
      <c r="I63" s="185"/>
    </row>
    <row r="64" spans="1:9" ht="14.25" customHeight="1">
      <c r="A64" s="86" t="s">
        <v>95</v>
      </c>
      <c r="B64" s="190" t="s">
        <v>139</v>
      </c>
      <c r="C64" s="191"/>
      <c r="D64" s="191"/>
      <c r="E64" s="191"/>
      <c r="F64" s="191"/>
      <c r="G64" s="191"/>
      <c r="H64" s="191"/>
      <c r="I64" s="192"/>
    </row>
    <row r="65" spans="1:9" ht="16.5">
      <c r="A65" s="87" t="s">
        <v>2481</v>
      </c>
      <c r="B65" s="73" t="s">
        <v>141</v>
      </c>
      <c r="C65" s="74" t="s">
        <v>142</v>
      </c>
      <c r="D65" s="73" t="s">
        <v>12</v>
      </c>
      <c r="E65" s="73" t="s">
        <v>15</v>
      </c>
      <c r="F65" s="88">
        <v>37.799999999999997</v>
      </c>
      <c r="G65" s="183" t="s">
        <v>2441</v>
      </c>
      <c r="H65" s="184"/>
      <c r="I65" s="185"/>
    </row>
    <row r="66" spans="1:9">
      <c r="A66" s="87" t="s">
        <v>2482</v>
      </c>
      <c r="B66" s="73" t="s">
        <v>144</v>
      </c>
      <c r="C66" s="74" t="s">
        <v>145</v>
      </c>
      <c r="D66" s="73" t="s">
        <v>12</v>
      </c>
      <c r="E66" s="73" t="s">
        <v>80</v>
      </c>
      <c r="F66" s="88">
        <v>13.8</v>
      </c>
      <c r="G66" s="183" t="s">
        <v>2441</v>
      </c>
      <c r="H66" s="184"/>
      <c r="I66" s="185"/>
    </row>
    <row r="67" spans="1:9">
      <c r="A67" s="87" t="s">
        <v>2483</v>
      </c>
      <c r="B67" s="73" t="s">
        <v>147</v>
      </c>
      <c r="C67" s="74" t="s">
        <v>148</v>
      </c>
      <c r="D67" s="73" t="s">
        <v>12</v>
      </c>
      <c r="E67" s="73" t="s">
        <v>80</v>
      </c>
      <c r="F67" s="88">
        <v>49.3</v>
      </c>
      <c r="G67" s="183" t="s">
        <v>2441</v>
      </c>
      <c r="H67" s="184"/>
      <c r="I67" s="185"/>
    </row>
    <row r="68" spans="1:9">
      <c r="A68" s="87" t="s">
        <v>2484</v>
      </c>
      <c r="B68" s="73" t="s">
        <v>150</v>
      </c>
      <c r="C68" s="74" t="s">
        <v>151</v>
      </c>
      <c r="D68" s="73" t="s">
        <v>12</v>
      </c>
      <c r="E68" s="73" t="s">
        <v>80</v>
      </c>
      <c r="F68" s="88">
        <v>453.1</v>
      </c>
      <c r="G68" s="183" t="s">
        <v>2441</v>
      </c>
      <c r="H68" s="184"/>
      <c r="I68" s="185"/>
    </row>
    <row r="69" spans="1:9" ht="16.5">
      <c r="A69" s="87" t="s">
        <v>2485</v>
      </c>
      <c r="B69" s="73" t="s">
        <v>153</v>
      </c>
      <c r="C69" s="74" t="s">
        <v>154</v>
      </c>
      <c r="D69" s="73" t="s">
        <v>12</v>
      </c>
      <c r="E69" s="73" t="s">
        <v>80</v>
      </c>
      <c r="F69" s="88">
        <v>3.5</v>
      </c>
      <c r="G69" s="183" t="s">
        <v>2441</v>
      </c>
      <c r="H69" s="184"/>
      <c r="I69" s="185"/>
    </row>
    <row r="70" spans="1:9">
      <c r="A70" s="87" t="s">
        <v>2486</v>
      </c>
      <c r="B70" s="73" t="s">
        <v>156</v>
      </c>
      <c r="C70" s="74" t="s">
        <v>157</v>
      </c>
      <c r="D70" s="73" t="s">
        <v>12</v>
      </c>
      <c r="E70" s="73" t="s">
        <v>80</v>
      </c>
      <c r="F70" s="88">
        <v>0.2</v>
      </c>
      <c r="G70" s="183" t="s">
        <v>2441</v>
      </c>
      <c r="H70" s="184"/>
      <c r="I70" s="185"/>
    </row>
    <row r="71" spans="1:9" ht="16.5">
      <c r="A71" s="87" t="s">
        <v>2487</v>
      </c>
      <c r="B71" s="73" t="s">
        <v>120</v>
      </c>
      <c r="C71" s="74" t="s">
        <v>121</v>
      </c>
      <c r="D71" s="73" t="s">
        <v>12</v>
      </c>
      <c r="E71" s="73" t="s">
        <v>51</v>
      </c>
      <c r="F71" s="88">
        <v>7.1</v>
      </c>
      <c r="G71" s="183" t="s">
        <v>2441</v>
      </c>
      <c r="H71" s="184"/>
      <c r="I71" s="185"/>
    </row>
    <row r="72" spans="1:9" ht="14.25" customHeight="1">
      <c r="A72" s="86" t="s">
        <v>98</v>
      </c>
      <c r="B72" s="190" t="s">
        <v>160</v>
      </c>
      <c r="C72" s="191"/>
      <c r="D72" s="191"/>
      <c r="E72" s="191"/>
      <c r="F72" s="191"/>
      <c r="G72" s="191"/>
      <c r="H72" s="191"/>
      <c r="I72" s="192"/>
    </row>
    <row r="73" spans="1:9" ht="16.5">
      <c r="A73" s="87" t="s">
        <v>2488</v>
      </c>
      <c r="B73" s="73" t="s">
        <v>162</v>
      </c>
      <c r="C73" s="74" t="s">
        <v>163</v>
      </c>
      <c r="D73" s="73" t="s">
        <v>12</v>
      </c>
      <c r="E73" s="73" t="s">
        <v>80</v>
      </c>
      <c r="F73" s="88">
        <v>19006</v>
      </c>
      <c r="G73" s="183" t="s">
        <v>2489</v>
      </c>
      <c r="H73" s="184"/>
      <c r="I73" s="185"/>
    </row>
    <row r="74" spans="1:9" ht="14.25" customHeight="1">
      <c r="A74" s="86" t="s">
        <v>2490</v>
      </c>
      <c r="B74" s="190" t="s">
        <v>2491</v>
      </c>
      <c r="C74" s="191"/>
      <c r="D74" s="191"/>
      <c r="E74" s="191"/>
      <c r="F74" s="191"/>
      <c r="G74" s="191"/>
      <c r="H74" s="191"/>
      <c r="I74" s="192"/>
    </row>
    <row r="75" spans="1:9" ht="14.25" customHeight="1">
      <c r="A75" s="86" t="s">
        <v>2492</v>
      </c>
      <c r="B75" s="190" t="s">
        <v>2493</v>
      </c>
      <c r="C75" s="191"/>
      <c r="D75" s="191"/>
      <c r="E75" s="191"/>
      <c r="F75" s="191"/>
      <c r="G75" s="191"/>
      <c r="H75" s="191"/>
      <c r="I75" s="192"/>
    </row>
    <row r="76" spans="1:9" ht="16.5">
      <c r="A76" s="87" t="s">
        <v>2494</v>
      </c>
      <c r="B76" s="73" t="s">
        <v>167</v>
      </c>
      <c r="C76" s="74" t="s">
        <v>168</v>
      </c>
      <c r="D76" s="73" t="s">
        <v>12</v>
      </c>
      <c r="E76" s="73" t="s">
        <v>15</v>
      </c>
      <c r="F76" s="88">
        <v>1394.71</v>
      </c>
      <c r="G76" s="183" t="s">
        <v>2495</v>
      </c>
      <c r="H76" s="184"/>
      <c r="I76" s="185"/>
    </row>
    <row r="77" spans="1:9">
      <c r="A77" s="87" t="s">
        <v>2496</v>
      </c>
      <c r="B77" s="73" t="s">
        <v>170</v>
      </c>
      <c r="C77" s="74" t="s">
        <v>171</v>
      </c>
      <c r="D77" s="73" t="s">
        <v>12</v>
      </c>
      <c r="E77" s="73" t="s">
        <v>51</v>
      </c>
      <c r="F77" s="88">
        <v>69.739999999999995</v>
      </c>
      <c r="G77" s="183" t="s">
        <v>2495</v>
      </c>
      <c r="H77" s="184"/>
      <c r="I77" s="185"/>
    </row>
    <row r="78" spans="1:9">
      <c r="A78" s="87" t="s">
        <v>2497</v>
      </c>
      <c r="B78" s="73" t="s">
        <v>173</v>
      </c>
      <c r="C78" s="74" t="s">
        <v>174</v>
      </c>
      <c r="D78" s="73" t="s">
        <v>12</v>
      </c>
      <c r="E78" s="73" t="s">
        <v>15</v>
      </c>
      <c r="F78" s="88">
        <v>1394.71</v>
      </c>
      <c r="G78" s="183" t="s">
        <v>2495</v>
      </c>
      <c r="H78" s="184"/>
      <c r="I78" s="185"/>
    </row>
    <row r="79" spans="1:9" ht="16.5">
      <c r="A79" s="87" t="s">
        <v>2498</v>
      </c>
      <c r="B79" s="73" t="s">
        <v>176</v>
      </c>
      <c r="C79" s="74" t="s">
        <v>177</v>
      </c>
      <c r="D79" s="73" t="s">
        <v>12</v>
      </c>
      <c r="E79" s="73" t="s">
        <v>51</v>
      </c>
      <c r="F79" s="88">
        <v>111.58</v>
      </c>
      <c r="G79" s="183" t="s">
        <v>2495</v>
      </c>
      <c r="H79" s="184"/>
      <c r="I79" s="185"/>
    </row>
    <row r="80" spans="1:9" ht="14.25" customHeight="1">
      <c r="A80" s="86" t="s">
        <v>2499</v>
      </c>
      <c r="B80" s="190" t="s">
        <v>179</v>
      </c>
      <c r="C80" s="191"/>
      <c r="D80" s="191"/>
      <c r="E80" s="191"/>
      <c r="F80" s="191"/>
      <c r="G80" s="191"/>
      <c r="H80" s="191"/>
      <c r="I80" s="192"/>
    </row>
    <row r="81" spans="1:9" ht="16.5" customHeight="1">
      <c r="A81" s="87" t="s">
        <v>2500</v>
      </c>
      <c r="B81" s="73" t="s">
        <v>167</v>
      </c>
      <c r="C81" s="74" t="s">
        <v>168</v>
      </c>
      <c r="D81" s="73" t="s">
        <v>12</v>
      </c>
      <c r="E81" s="73" t="s">
        <v>15</v>
      </c>
      <c r="F81" s="88">
        <v>490.26</v>
      </c>
      <c r="G81" s="183" t="s">
        <v>2495</v>
      </c>
      <c r="H81" s="184"/>
      <c r="I81" s="185"/>
    </row>
    <row r="82" spans="1:9">
      <c r="A82" s="87" t="s">
        <v>2501</v>
      </c>
      <c r="B82" s="73" t="s">
        <v>170</v>
      </c>
      <c r="C82" s="74" t="s">
        <v>171</v>
      </c>
      <c r="D82" s="73" t="s">
        <v>12</v>
      </c>
      <c r="E82" s="73" t="s">
        <v>51</v>
      </c>
      <c r="F82" s="88">
        <v>24.51</v>
      </c>
      <c r="G82" s="183" t="s">
        <v>2495</v>
      </c>
      <c r="H82" s="184"/>
      <c r="I82" s="185"/>
    </row>
    <row r="83" spans="1:9">
      <c r="A83" s="87" t="s">
        <v>2502</v>
      </c>
      <c r="B83" s="73" t="s">
        <v>173</v>
      </c>
      <c r="C83" s="74" t="s">
        <v>174</v>
      </c>
      <c r="D83" s="73" t="s">
        <v>12</v>
      </c>
      <c r="E83" s="73" t="s">
        <v>15</v>
      </c>
      <c r="F83" s="88">
        <v>490.26</v>
      </c>
      <c r="G83" s="183" t="s">
        <v>2495</v>
      </c>
      <c r="H83" s="184"/>
      <c r="I83" s="185"/>
    </row>
    <row r="84" spans="1:9" ht="16.5">
      <c r="A84" s="87" t="s">
        <v>2503</v>
      </c>
      <c r="B84" s="73" t="s">
        <v>176</v>
      </c>
      <c r="C84" s="74" t="s">
        <v>177</v>
      </c>
      <c r="D84" s="73" t="s">
        <v>12</v>
      </c>
      <c r="E84" s="73" t="s">
        <v>51</v>
      </c>
      <c r="F84" s="88">
        <v>39.22</v>
      </c>
      <c r="G84" s="183" t="s">
        <v>2495</v>
      </c>
      <c r="H84" s="184"/>
      <c r="I84" s="185"/>
    </row>
    <row r="85" spans="1:9" ht="14.25" customHeight="1">
      <c r="A85" s="86" t="s">
        <v>42</v>
      </c>
      <c r="B85" s="190" t="s">
        <v>2504</v>
      </c>
      <c r="C85" s="191"/>
      <c r="D85" s="191"/>
      <c r="E85" s="191"/>
      <c r="F85" s="191"/>
      <c r="G85" s="191"/>
      <c r="H85" s="191"/>
      <c r="I85" s="192"/>
    </row>
    <row r="86" spans="1:9" ht="14.25" customHeight="1">
      <c r="A86" s="86" t="s">
        <v>102</v>
      </c>
      <c r="B86" s="190" t="s">
        <v>185</v>
      </c>
      <c r="C86" s="191"/>
      <c r="D86" s="191"/>
      <c r="E86" s="191"/>
      <c r="F86" s="191"/>
      <c r="G86" s="191"/>
      <c r="H86" s="191"/>
      <c r="I86" s="192"/>
    </row>
    <row r="87" spans="1:9" ht="16.5">
      <c r="A87" s="87" t="s">
        <v>2505</v>
      </c>
      <c r="B87" s="73" t="s">
        <v>187</v>
      </c>
      <c r="C87" s="74" t="s">
        <v>188</v>
      </c>
      <c r="D87" s="73" t="s">
        <v>12</v>
      </c>
      <c r="E87" s="73" t="s">
        <v>15</v>
      </c>
      <c r="F87" s="88">
        <v>4.8</v>
      </c>
      <c r="G87" s="183" t="s">
        <v>2495</v>
      </c>
      <c r="H87" s="184"/>
      <c r="I87" s="185"/>
    </row>
    <row r="88" spans="1:9" ht="14.25" customHeight="1">
      <c r="A88" s="86" t="s">
        <v>103</v>
      </c>
      <c r="B88" s="190" t="s">
        <v>190</v>
      </c>
      <c r="C88" s="191"/>
      <c r="D88" s="191"/>
      <c r="E88" s="191"/>
      <c r="F88" s="191"/>
      <c r="G88" s="191"/>
      <c r="H88" s="191"/>
      <c r="I88" s="192"/>
    </row>
    <row r="89" spans="1:9" ht="16.5">
      <c r="A89" s="87" t="s">
        <v>2506</v>
      </c>
      <c r="B89" s="73" t="s">
        <v>192</v>
      </c>
      <c r="C89" s="74" t="s">
        <v>193</v>
      </c>
      <c r="D89" s="73" t="s">
        <v>12</v>
      </c>
      <c r="E89" s="73" t="s">
        <v>15</v>
      </c>
      <c r="F89" s="88">
        <v>778.74</v>
      </c>
      <c r="G89" s="183" t="s">
        <v>2495</v>
      </c>
      <c r="H89" s="184"/>
      <c r="I89" s="185"/>
    </row>
    <row r="90" spans="1:9" ht="16.5">
      <c r="A90" s="87" t="s">
        <v>2507</v>
      </c>
      <c r="B90" s="73" t="s">
        <v>195</v>
      </c>
      <c r="C90" s="74" t="s">
        <v>196</v>
      </c>
      <c r="D90" s="73" t="s">
        <v>12</v>
      </c>
      <c r="E90" s="73" t="s">
        <v>15</v>
      </c>
      <c r="F90" s="88">
        <v>931.08</v>
      </c>
      <c r="G90" s="183" t="s">
        <v>2495</v>
      </c>
      <c r="H90" s="184"/>
      <c r="I90" s="185"/>
    </row>
    <row r="91" spans="1:9" ht="16.5">
      <c r="A91" s="87" t="s">
        <v>2508</v>
      </c>
      <c r="B91" s="73" t="s">
        <v>198</v>
      </c>
      <c r="C91" s="74" t="s">
        <v>199</v>
      </c>
      <c r="D91" s="73" t="s">
        <v>12</v>
      </c>
      <c r="E91" s="73" t="s">
        <v>15</v>
      </c>
      <c r="F91" s="88">
        <v>17.16</v>
      </c>
      <c r="G91" s="183" t="s">
        <v>2495</v>
      </c>
      <c r="H91" s="184"/>
      <c r="I91" s="185"/>
    </row>
    <row r="92" spans="1:9">
      <c r="A92" s="87" t="s">
        <v>2509</v>
      </c>
      <c r="B92" s="73" t="s">
        <v>2510</v>
      </c>
      <c r="C92" s="74" t="s">
        <v>2511</v>
      </c>
      <c r="D92" s="73" t="s">
        <v>12</v>
      </c>
      <c r="E92" s="73" t="s">
        <v>31</v>
      </c>
      <c r="F92" s="88">
        <v>636.52</v>
      </c>
      <c r="G92" s="183" t="s">
        <v>2495</v>
      </c>
      <c r="H92" s="184"/>
      <c r="I92" s="185"/>
    </row>
    <row r="93" spans="1:9" ht="16.5">
      <c r="A93" s="87" t="s">
        <v>2512</v>
      </c>
      <c r="B93" s="73" t="s">
        <v>204</v>
      </c>
      <c r="C93" s="74" t="s">
        <v>205</v>
      </c>
      <c r="D93" s="73" t="s">
        <v>12</v>
      </c>
      <c r="E93" s="73" t="s">
        <v>15</v>
      </c>
      <c r="F93" s="88">
        <v>14.71</v>
      </c>
      <c r="G93" s="183" t="s">
        <v>2495</v>
      </c>
      <c r="H93" s="184"/>
      <c r="I93" s="185"/>
    </row>
    <row r="94" spans="1:9" ht="16.5">
      <c r="A94" s="87" t="s">
        <v>2513</v>
      </c>
      <c r="B94" s="73" t="s">
        <v>207</v>
      </c>
      <c r="C94" s="74" t="s">
        <v>208</v>
      </c>
      <c r="D94" s="73" t="s">
        <v>12</v>
      </c>
      <c r="E94" s="73" t="s">
        <v>15</v>
      </c>
      <c r="F94" s="88">
        <v>9.5299999999999994</v>
      </c>
      <c r="G94" s="183" t="s">
        <v>2495</v>
      </c>
      <c r="H94" s="184"/>
      <c r="I94" s="185"/>
    </row>
    <row r="95" spans="1:9" ht="14.25" customHeight="1">
      <c r="A95" s="86" t="s">
        <v>104</v>
      </c>
      <c r="B95" s="190" t="s">
        <v>210</v>
      </c>
      <c r="C95" s="191"/>
      <c r="D95" s="191"/>
      <c r="E95" s="191"/>
      <c r="F95" s="191"/>
      <c r="G95" s="191"/>
      <c r="H95" s="191"/>
      <c r="I95" s="192"/>
    </row>
    <row r="96" spans="1:9" ht="16.5">
      <c r="A96" s="87" t="s">
        <v>2514</v>
      </c>
      <c r="B96" s="73" t="s">
        <v>212</v>
      </c>
      <c r="C96" s="74" t="s">
        <v>213</v>
      </c>
      <c r="D96" s="73" t="s">
        <v>12</v>
      </c>
      <c r="E96" s="73" t="s">
        <v>15</v>
      </c>
      <c r="F96" s="88">
        <v>14.36</v>
      </c>
      <c r="G96" s="183" t="s">
        <v>2495</v>
      </c>
      <c r="H96" s="184"/>
      <c r="I96" s="185"/>
    </row>
    <row r="97" spans="1:9">
      <c r="A97" s="87" t="s">
        <v>2515</v>
      </c>
      <c r="B97" s="73" t="s">
        <v>215</v>
      </c>
      <c r="C97" s="74" t="s">
        <v>2516</v>
      </c>
      <c r="D97" s="73" t="s">
        <v>12</v>
      </c>
      <c r="E97" s="73" t="s">
        <v>15</v>
      </c>
      <c r="F97" s="88">
        <v>5.94</v>
      </c>
      <c r="G97" s="183" t="s">
        <v>2495</v>
      </c>
      <c r="H97" s="184"/>
      <c r="I97" s="185"/>
    </row>
    <row r="98" spans="1:9">
      <c r="A98" s="87" t="s">
        <v>2517</v>
      </c>
      <c r="B98" s="73" t="s">
        <v>218</v>
      </c>
      <c r="C98" s="74" t="s">
        <v>219</v>
      </c>
      <c r="D98" s="73" t="s">
        <v>12</v>
      </c>
      <c r="E98" s="73" t="s">
        <v>15</v>
      </c>
      <c r="F98" s="88">
        <v>5.38</v>
      </c>
      <c r="G98" s="183" t="s">
        <v>2495</v>
      </c>
      <c r="H98" s="184"/>
      <c r="I98" s="185"/>
    </row>
    <row r="99" spans="1:9" ht="14.25" customHeight="1">
      <c r="A99" s="86" t="s">
        <v>122</v>
      </c>
      <c r="B99" s="190" t="s">
        <v>2518</v>
      </c>
      <c r="C99" s="191"/>
      <c r="D99" s="191"/>
      <c r="E99" s="191"/>
      <c r="F99" s="191"/>
      <c r="G99" s="191"/>
      <c r="H99" s="191"/>
      <c r="I99" s="192"/>
    </row>
    <row r="100" spans="1:9" ht="14.25" customHeight="1">
      <c r="A100" s="86" t="s">
        <v>124</v>
      </c>
      <c r="B100" s="190" t="s">
        <v>2519</v>
      </c>
      <c r="C100" s="191"/>
      <c r="D100" s="191"/>
      <c r="E100" s="191"/>
      <c r="F100" s="191"/>
      <c r="G100" s="191"/>
      <c r="H100" s="191"/>
      <c r="I100" s="192"/>
    </row>
    <row r="101" spans="1:9" ht="16.5">
      <c r="A101" s="87" t="s">
        <v>2520</v>
      </c>
      <c r="B101" s="73" t="s">
        <v>2521</v>
      </c>
      <c r="C101" s="74" t="s">
        <v>223</v>
      </c>
      <c r="D101" s="73" t="s">
        <v>2042</v>
      </c>
      <c r="E101" s="73" t="s">
        <v>24</v>
      </c>
      <c r="F101" s="88">
        <v>17</v>
      </c>
      <c r="G101" s="183" t="s">
        <v>2495</v>
      </c>
      <c r="H101" s="184"/>
      <c r="I101" s="185"/>
    </row>
    <row r="102" spans="1:9" ht="16.5">
      <c r="A102" s="87" t="s">
        <v>2522</v>
      </c>
      <c r="B102" s="73" t="s">
        <v>2523</v>
      </c>
      <c r="C102" s="74" t="s">
        <v>225</v>
      </c>
      <c r="D102" s="73" t="s">
        <v>2042</v>
      </c>
      <c r="E102" s="73" t="s">
        <v>24</v>
      </c>
      <c r="F102" s="88">
        <v>2</v>
      </c>
      <c r="G102" s="183" t="s">
        <v>2495</v>
      </c>
      <c r="H102" s="184"/>
      <c r="I102" s="185"/>
    </row>
    <row r="103" spans="1:9" ht="24.75">
      <c r="A103" s="87" t="s">
        <v>2524</v>
      </c>
      <c r="B103" s="73" t="s">
        <v>2525</v>
      </c>
      <c r="C103" s="74" t="s">
        <v>227</v>
      </c>
      <c r="D103" s="73" t="s">
        <v>2042</v>
      </c>
      <c r="E103" s="73" t="s">
        <v>24</v>
      </c>
      <c r="F103" s="88">
        <v>4</v>
      </c>
      <c r="G103" s="183" t="s">
        <v>2495</v>
      </c>
      <c r="H103" s="184"/>
      <c r="I103" s="185"/>
    </row>
    <row r="104" spans="1:9" ht="24.75">
      <c r="A104" s="87" t="s">
        <v>2526</v>
      </c>
      <c r="B104" s="73" t="s">
        <v>2527</v>
      </c>
      <c r="C104" s="74" t="s">
        <v>229</v>
      </c>
      <c r="D104" s="73" t="s">
        <v>2042</v>
      </c>
      <c r="E104" s="73" t="s">
        <v>24</v>
      </c>
      <c r="F104" s="88">
        <v>10</v>
      </c>
      <c r="G104" s="183" t="s">
        <v>2495</v>
      </c>
      <c r="H104" s="184"/>
      <c r="I104" s="185"/>
    </row>
    <row r="105" spans="1:9" ht="16.5">
      <c r="A105" s="87" t="s">
        <v>2528</v>
      </c>
      <c r="B105" s="73" t="s">
        <v>2529</v>
      </c>
      <c r="C105" s="74" t="s">
        <v>231</v>
      </c>
      <c r="D105" s="73" t="s">
        <v>2042</v>
      </c>
      <c r="E105" s="73" t="s">
        <v>24</v>
      </c>
      <c r="F105" s="88">
        <v>8</v>
      </c>
      <c r="G105" s="183" t="s">
        <v>2495</v>
      </c>
      <c r="H105" s="184"/>
      <c r="I105" s="185"/>
    </row>
    <row r="106" spans="1:9">
      <c r="A106" s="87" t="s">
        <v>2530</v>
      </c>
      <c r="B106" s="73" t="s">
        <v>2531</v>
      </c>
      <c r="C106" s="74" t="s">
        <v>233</v>
      </c>
      <c r="D106" s="73" t="s">
        <v>2042</v>
      </c>
      <c r="E106" s="73" t="s">
        <v>15</v>
      </c>
      <c r="F106" s="88">
        <v>2.2999999999999998</v>
      </c>
      <c r="G106" s="183" t="s">
        <v>2495</v>
      </c>
      <c r="H106" s="184"/>
      <c r="I106" s="185"/>
    </row>
    <row r="107" spans="1:9" ht="14.25" customHeight="1">
      <c r="A107" s="86" t="s">
        <v>127</v>
      </c>
      <c r="B107" s="190" t="s">
        <v>235</v>
      </c>
      <c r="C107" s="191"/>
      <c r="D107" s="191"/>
      <c r="E107" s="191"/>
      <c r="F107" s="191"/>
      <c r="G107" s="191"/>
      <c r="H107" s="191"/>
      <c r="I107" s="192"/>
    </row>
    <row r="108" spans="1:9">
      <c r="A108" s="87" t="s">
        <v>2532</v>
      </c>
      <c r="B108" s="73" t="s">
        <v>237</v>
      </c>
      <c r="C108" s="74" t="s">
        <v>238</v>
      </c>
      <c r="D108" s="73" t="s">
        <v>12</v>
      </c>
      <c r="E108" s="73" t="s">
        <v>24</v>
      </c>
      <c r="F108" s="88">
        <v>8</v>
      </c>
      <c r="G108" s="183" t="s">
        <v>2495</v>
      </c>
      <c r="H108" s="184"/>
      <c r="I108" s="185"/>
    </row>
    <row r="109" spans="1:9">
      <c r="A109" s="87" t="s">
        <v>2533</v>
      </c>
      <c r="B109" s="73" t="s">
        <v>240</v>
      </c>
      <c r="C109" s="74" t="s">
        <v>241</v>
      </c>
      <c r="D109" s="73" t="s">
        <v>12</v>
      </c>
      <c r="E109" s="73" t="s">
        <v>24</v>
      </c>
      <c r="F109" s="88">
        <v>4</v>
      </c>
      <c r="G109" s="183" t="s">
        <v>2495</v>
      </c>
      <c r="H109" s="184"/>
      <c r="I109" s="185"/>
    </row>
    <row r="110" spans="1:9">
      <c r="A110" s="87" t="s">
        <v>2534</v>
      </c>
      <c r="B110" s="73" t="s">
        <v>2535</v>
      </c>
      <c r="C110" s="74" t="s">
        <v>243</v>
      </c>
      <c r="D110" s="73" t="s">
        <v>2042</v>
      </c>
      <c r="E110" s="73" t="s">
        <v>2536</v>
      </c>
      <c r="F110" s="88">
        <v>19.84</v>
      </c>
      <c r="G110" s="183" t="s">
        <v>2495</v>
      </c>
      <c r="H110" s="184"/>
      <c r="I110" s="185"/>
    </row>
    <row r="111" spans="1:9">
      <c r="A111" s="87" t="s">
        <v>2537</v>
      </c>
      <c r="B111" s="73" t="s">
        <v>245</v>
      </c>
      <c r="C111" s="74" t="s">
        <v>246</v>
      </c>
      <c r="D111" s="73" t="s">
        <v>12</v>
      </c>
      <c r="E111" s="73" t="s">
        <v>15</v>
      </c>
      <c r="F111" s="88">
        <v>205.25</v>
      </c>
      <c r="G111" s="183" t="s">
        <v>2495</v>
      </c>
      <c r="H111" s="184"/>
      <c r="I111" s="185"/>
    </row>
    <row r="112" spans="1:9" ht="14.25" customHeight="1">
      <c r="A112" s="86" t="s">
        <v>130</v>
      </c>
      <c r="B112" s="190" t="s">
        <v>248</v>
      </c>
      <c r="C112" s="191"/>
      <c r="D112" s="191"/>
      <c r="E112" s="191"/>
      <c r="F112" s="191"/>
      <c r="G112" s="191"/>
      <c r="H112" s="191"/>
      <c r="I112" s="192"/>
    </row>
    <row r="113" spans="1:9" ht="16.5">
      <c r="A113" s="87" t="s">
        <v>2538</v>
      </c>
      <c r="B113" s="73" t="s">
        <v>2539</v>
      </c>
      <c r="C113" s="74" t="s">
        <v>250</v>
      </c>
      <c r="D113" s="73" t="s">
        <v>2042</v>
      </c>
      <c r="E113" s="73" t="s">
        <v>24</v>
      </c>
      <c r="F113" s="88">
        <v>1</v>
      </c>
      <c r="G113" s="183" t="s">
        <v>2495</v>
      </c>
      <c r="H113" s="184"/>
      <c r="I113" s="185"/>
    </row>
    <row r="114" spans="1:9" ht="16.5">
      <c r="A114" s="87" t="s">
        <v>2540</v>
      </c>
      <c r="B114" s="73" t="s">
        <v>2541</v>
      </c>
      <c r="C114" s="74" t="s">
        <v>252</v>
      </c>
      <c r="D114" s="73" t="s">
        <v>2042</v>
      </c>
      <c r="E114" s="73" t="s">
        <v>15</v>
      </c>
      <c r="F114" s="88">
        <v>1.68</v>
      </c>
      <c r="G114" s="183" t="s">
        <v>2495</v>
      </c>
      <c r="H114" s="184"/>
      <c r="I114" s="185"/>
    </row>
    <row r="115" spans="1:9" ht="16.5">
      <c r="A115" s="87" t="s">
        <v>2542</v>
      </c>
      <c r="B115" s="73" t="s">
        <v>2543</v>
      </c>
      <c r="C115" s="74" t="s">
        <v>254</v>
      </c>
      <c r="D115" s="73" t="s">
        <v>2042</v>
      </c>
      <c r="E115" s="73" t="s">
        <v>15</v>
      </c>
      <c r="F115" s="88">
        <v>6.72</v>
      </c>
      <c r="G115" s="183" t="s">
        <v>2495</v>
      </c>
      <c r="H115" s="184"/>
      <c r="I115" s="185"/>
    </row>
    <row r="116" spans="1:9" ht="16.5">
      <c r="A116" s="87" t="s">
        <v>2544</v>
      </c>
      <c r="B116" s="73" t="s">
        <v>2545</v>
      </c>
      <c r="C116" s="74" t="s">
        <v>256</v>
      </c>
      <c r="D116" s="73" t="s">
        <v>2042</v>
      </c>
      <c r="E116" s="73" t="s">
        <v>15</v>
      </c>
      <c r="F116" s="88">
        <v>143.1</v>
      </c>
      <c r="G116" s="183" t="s">
        <v>2495</v>
      </c>
      <c r="H116" s="184"/>
      <c r="I116" s="185"/>
    </row>
    <row r="117" spans="1:9" ht="16.5">
      <c r="A117" s="87" t="s">
        <v>2546</v>
      </c>
      <c r="B117" s="73" t="s">
        <v>2547</v>
      </c>
      <c r="C117" s="74" t="s">
        <v>259</v>
      </c>
      <c r="D117" s="73" t="s">
        <v>2042</v>
      </c>
      <c r="E117" s="73" t="s">
        <v>15</v>
      </c>
      <c r="F117" s="88">
        <v>5.04</v>
      </c>
      <c r="G117" s="183" t="s">
        <v>2495</v>
      </c>
      <c r="H117" s="184"/>
      <c r="I117" s="185"/>
    </row>
    <row r="118" spans="1:9" ht="16.5">
      <c r="A118" s="87" t="s">
        <v>2548</v>
      </c>
      <c r="B118" s="73" t="s">
        <v>2549</v>
      </c>
      <c r="C118" s="74" t="s">
        <v>262</v>
      </c>
      <c r="D118" s="73" t="s">
        <v>2042</v>
      </c>
      <c r="E118" s="73" t="s">
        <v>15</v>
      </c>
      <c r="F118" s="88">
        <v>7.48</v>
      </c>
      <c r="G118" s="183" t="s">
        <v>2495</v>
      </c>
      <c r="H118" s="184"/>
      <c r="I118" s="185"/>
    </row>
    <row r="119" spans="1:9" ht="16.5">
      <c r="A119" s="87" t="s">
        <v>2550</v>
      </c>
      <c r="B119" s="73" t="s">
        <v>2551</v>
      </c>
      <c r="C119" s="74" t="s">
        <v>265</v>
      </c>
      <c r="D119" s="73" t="s">
        <v>2042</v>
      </c>
      <c r="E119" s="73" t="s">
        <v>15</v>
      </c>
      <c r="F119" s="88">
        <v>5.25</v>
      </c>
      <c r="G119" s="183" t="s">
        <v>2495</v>
      </c>
      <c r="H119" s="184"/>
      <c r="I119" s="185"/>
    </row>
    <row r="120" spans="1:9" ht="14.25" customHeight="1">
      <c r="A120" s="86" t="s">
        <v>131</v>
      </c>
      <c r="B120" s="190" t="s">
        <v>266</v>
      </c>
      <c r="C120" s="191"/>
      <c r="D120" s="191"/>
      <c r="E120" s="191"/>
      <c r="F120" s="191"/>
      <c r="G120" s="191"/>
      <c r="H120" s="191"/>
      <c r="I120" s="192"/>
    </row>
    <row r="121" spans="1:9" ht="16.5">
      <c r="A121" s="87" t="s">
        <v>2552</v>
      </c>
      <c r="B121" s="73" t="s">
        <v>2553</v>
      </c>
      <c r="C121" s="74" t="s">
        <v>269</v>
      </c>
      <c r="D121" s="73" t="s">
        <v>2042</v>
      </c>
      <c r="E121" s="73" t="s">
        <v>15</v>
      </c>
      <c r="F121" s="88">
        <v>0.88</v>
      </c>
      <c r="G121" s="183" t="s">
        <v>2495</v>
      </c>
      <c r="H121" s="184"/>
      <c r="I121" s="185"/>
    </row>
    <row r="122" spans="1:9" ht="16.5">
      <c r="A122" s="87" t="s">
        <v>2554</v>
      </c>
      <c r="B122" s="73" t="s">
        <v>2555</v>
      </c>
      <c r="C122" s="74" t="s">
        <v>272</v>
      </c>
      <c r="D122" s="73" t="s">
        <v>2042</v>
      </c>
      <c r="E122" s="73" t="s">
        <v>15</v>
      </c>
      <c r="F122" s="88">
        <v>1.6</v>
      </c>
      <c r="G122" s="183" t="s">
        <v>2495</v>
      </c>
      <c r="H122" s="184"/>
      <c r="I122" s="185"/>
    </row>
    <row r="123" spans="1:9" ht="16.5">
      <c r="A123" s="87" t="s">
        <v>2556</v>
      </c>
      <c r="B123" s="73" t="s">
        <v>2557</v>
      </c>
      <c r="C123" s="74" t="s">
        <v>275</v>
      </c>
      <c r="D123" s="73" t="s">
        <v>2042</v>
      </c>
      <c r="E123" s="73" t="s">
        <v>15</v>
      </c>
      <c r="F123" s="88">
        <v>3.22</v>
      </c>
      <c r="G123" s="183" t="s">
        <v>2495</v>
      </c>
      <c r="H123" s="184"/>
      <c r="I123" s="185"/>
    </row>
    <row r="124" spans="1:9" ht="16.5">
      <c r="A124" s="87" t="s">
        <v>2558</v>
      </c>
      <c r="B124" s="73" t="s">
        <v>2559</v>
      </c>
      <c r="C124" s="74" t="s">
        <v>278</v>
      </c>
      <c r="D124" s="73" t="s">
        <v>2042</v>
      </c>
      <c r="E124" s="73" t="s">
        <v>15</v>
      </c>
      <c r="F124" s="88">
        <v>2.0299999999999998</v>
      </c>
      <c r="G124" s="183" t="s">
        <v>2495</v>
      </c>
      <c r="H124" s="184"/>
      <c r="I124" s="185"/>
    </row>
    <row r="125" spans="1:9" ht="16.5">
      <c r="A125" s="87" t="s">
        <v>2560</v>
      </c>
      <c r="B125" s="73" t="s">
        <v>2561</v>
      </c>
      <c r="C125" s="74" t="s">
        <v>281</v>
      </c>
      <c r="D125" s="73" t="s">
        <v>2042</v>
      </c>
      <c r="E125" s="73" t="s">
        <v>15</v>
      </c>
      <c r="F125" s="88">
        <v>2.56</v>
      </c>
      <c r="G125" s="183" t="s">
        <v>2495</v>
      </c>
      <c r="H125" s="184"/>
      <c r="I125" s="185"/>
    </row>
    <row r="126" spans="1:9" ht="16.5">
      <c r="A126" s="87" t="s">
        <v>2562</v>
      </c>
      <c r="B126" s="73" t="s">
        <v>2563</v>
      </c>
      <c r="C126" s="74" t="s">
        <v>284</v>
      </c>
      <c r="D126" s="73" t="s">
        <v>2042</v>
      </c>
      <c r="E126" s="73" t="s">
        <v>15</v>
      </c>
      <c r="F126" s="88">
        <v>2.1</v>
      </c>
      <c r="G126" s="183" t="s">
        <v>2495</v>
      </c>
      <c r="H126" s="184"/>
      <c r="I126" s="185"/>
    </row>
    <row r="127" spans="1:9" ht="16.5">
      <c r="A127" s="87" t="s">
        <v>2564</v>
      </c>
      <c r="B127" s="73" t="s">
        <v>2565</v>
      </c>
      <c r="C127" s="74" t="s">
        <v>287</v>
      </c>
      <c r="D127" s="73" t="s">
        <v>2042</v>
      </c>
      <c r="E127" s="73" t="s">
        <v>15</v>
      </c>
      <c r="F127" s="88">
        <v>11.03</v>
      </c>
      <c r="G127" s="183" t="s">
        <v>2495</v>
      </c>
      <c r="H127" s="184"/>
      <c r="I127" s="185"/>
    </row>
    <row r="128" spans="1:9" ht="16.5">
      <c r="A128" s="87" t="s">
        <v>2566</v>
      </c>
      <c r="B128" s="73" t="s">
        <v>2567</v>
      </c>
      <c r="C128" s="74" t="s">
        <v>290</v>
      </c>
      <c r="D128" s="73" t="s">
        <v>2042</v>
      </c>
      <c r="E128" s="73" t="s">
        <v>15</v>
      </c>
      <c r="F128" s="88">
        <v>6.3</v>
      </c>
      <c r="G128" s="183" t="s">
        <v>2495</v>
      </c>
      <c r="H128" s="184"/>
      <c r="I128" s="185"/>
    </row>
    <row r="129" spans="1:9" ht="16.5">
      <c r="A129" s="87" t="s">
        <v>2568</v>
      </c>
      <c r="B129" s="73" t="s">
        <v>2569</v>
      </c>
      <c r="C129" s="74" t="s">
        <v>293</v>
      </c>
      <c r="D129" s="73" t="s">
        <v>2042</v>
      </c>
      <c r="E129" s="73" t="s">
        <v>15</v>
      </c>
      <c r="F129" s="88">
        <v>18.899999999999999</v>
      </c>
      <c r="G129" s="183" t="s">
        <v>2495</v>
      </c>
      <c r="H129" s="184"/>
      <c r="I129" s="185"/>
    </row>
    <row r="130" spans="1:9" ht="16.5">
      <c r="A130" s="87" t="s">
        <v>2570</v>
      </c>
      <c r="B130" s="73" t="s">
        <v>2571</v>
      </c>
      <c r="C130" s="74" t="s">
        <v>296</v>
      </c>
      <c r="D130" s="73" t="s">
        <v>2042</v>
      </c>
      <c r="E130" s="73" t="s">
        <v>15</v>
      </c>
      <c r="F130" s="88">
        <v>2.1</v>
      </c>
      <c r="G130" s="183" t="s">
        <v>2495</v>
      </c>
      <c r="H130" s="184"/>
      <c r="I130" s="185"/>
    </row>
    <row r="131" spans="1:9" ht="16.5">
      <c r="A131" s="87" t="s">
        <v>2572</v>
      </c>
      <c r="B131" s="73" t="s">
        <v>2573</v>
      </c>
      <c r="C131" s="74" t="s">
        <v>299</v>
      </c>
      <c r="D131" s="73" t="s">
        <v>2042</v>
      </c>
      <c r="E131" s="73" t="s">
        <v>15</v>
      </c>
      <c r="F131" s="88">
        <v>6.3</v>
      </c>
      <c r="G131" s="183" t="s">
        <v>2495</v>
      </c>
      <c r="H131" s="184"/>
      <c r="I131" s="185"/>
    </row>
    <row r="132" spans="1:9" ht="16.5">
      <c r="A132" s="87" t="s">
        <v>2574</v>
      </c>
      <c r="B132" s="73" t="s">
        <v>2575</v>
      </c>
      <c r="C132" s="74" t="s">
        <v>302</v>
      </c>
      <c r="D132" s="73" t="s">
        <v>2042</v>
      </c>
      <c r="E132" s="73" t="s">
        <v>15</v>
      </c>
      <c r="F132" s="88">
        <v>8.4</v>
      </c>
      <c r="G132" s="183" t="s">
        <v>2495</v>
      </c>
      <c r="H132" s="184"/>
      <c r="I132" s="185"/>
    </row>
    <row r="133" spans="1:9" ht="16.5">
      <c r="A133" s="87" t="s">
        <v>2576</v>
      </c>
      <c r="B133" s="73" t="s">
        <v>2577</v>
      </c>
      <c r="C133" s="74" t="s">
        <v>305</v>
      </c>
      <c r="D133" s="73" t="s">
        <v>2042</v>
      </c>
      <c r="E133" s="73" t="s">
        <v>15</v>
      </c>
      <c r="F133" s="88">
        <v>12.6</v>
      </c>
      <c r="G133" s="183" t="s">
        <v>2495</v>
      </c>
      <c r="H133" s="184"/>
      <c r="I133" s="185"/>
    </row>
    <row r="134" spans="1:9" ht="16.5">
      <c r="A134" s="87" t="s">
        <v>2578</v>
      </c>
      <c r="B134" s="73" t="s">
        <v>2579</v>
      </c>
      <c r="C134" s="74" t="s">
        <v>308</v>
      </c>
      <c r="D134" s="73" t="s">
        <v>2042</v>
      </c>
      <c r="E134" s="73" t="s">
        <v>15</v>
      </c>
      <c r="F134" s="88">
        <v>33.6</v>
      </c>
      <c r="G134" s="183" t="s">
        <v>2495</v>
      </c>
      <c r="H134" s="184"/>
      <c r="I134" s="185"/>
    </row>
    <row r="135" spans="1:9" ht="16.5">
      <c r="A135" s="87" t="s">
        <v>2580</v>
      </c>
      <c r="B135" s="73" t="s">
        <v>2581</v>
      </c>
      <c r="C135" s="74" t="s">
        <v>311</v>
      </c>
      <c r="D135" s="73" t="s">
        <v>2042</v>
      </c>
      <c r="E135" s="73" t="s">
        <v>15</v>
      </c>
      <c r="F135" s="88">
        <v>16.8</v>
      </c>
      <c r="G135" s="183" t="s">
        <v>2495</v>
      </c>
      <c r="H135" s="184"/>
      <c r="I135" s="185"/>
    </row>
    <row r="136" spans="1:9" ht="16.5">
      <c r="A136" s="87" t="s">
        <v>2582</v>
      </c>
      <c r="B136" s="73" t="s">
        <v>2583</v>
      </c>
      <c r="C136" s="74" t="s">
        <v>314</v>
      </c>
      <c r="D136" s="73" t="s">
        <v>2042</v>
      </c>
      <c r="E136" s="73" t="s">
        <v>15</v>
      </c>
      <c r="F136" s="88">
        <v>5.44</v>
      </c>
      <c r="G136" s="183" t="s">
        <v>2495</v>
      </c>
      <c r="H136" s="184"/>
      <c r="I136" s="185"/>
    </row>
    <row r="137" spans="1:9">
      <c r="A137" s="87" t="s">
        <v>2584</v>
      </c>
      <c r="B137" s="73" t="s">
        <v>2585</v>
      </c>
      <c r="C137" s="74" t="s">
        <v>317</v>
      </c>
      <c r="D137" s="73" t="s">
        <v>2042</v>
      </c>
      <c r="E137" s="73" t="s">
        <v>15</v>
      </c>
      <c r="F137" s="88">
        <v>28.24</v>
      </c>
      <c r="G137" s="183" t="s">
        <v>2495</v>
      </c>
      <c r="H137" s="184"/>
      <c r="I137" s="185"/>
    </row>
    <row r="138" spans="1:9" ht="14.25" customHeight="1">
      <c r="A138" s="86" t="s">
        <v>132</v>
      </c>
      <c r="B138" s="190" t="s">
        <v>318</v>
      </c>
      <c r="C138" s="191"/>
      <c r="D138" s="191"/>
      <c r="E138" s="191"/>
      <c r="F138" s="191"/>
      <c r="G138" s="191"/>
      <c r="H138" s="191"/>
      <c r="I138" s="192"/>
    </row>
    <row r="139" spans="1:9">
      <c r="A139" s="87" t="s">
        <v>2586</v>
      </c>
      <c r="B139" s="73" t="s">
        <v>2587</v>
      </c>
      <c r="C139" s="74" t="s">
        <v>321</v>
      </c>
      <c r="D139" s="73" t="s">
        <v>2042</v>
      </c>
      <c r="E139" s="73" t="s">
        <v>15</v>
      </c>
      <c r="F139" s="88">
        <v>8.51</v>
      </c>
      <c r="G139" s="183" t="s">
        <v>2495</v>
      </c>
      <c r="H139" s="184"/>
      <c r="I139" s="185"/>
    </row>
    <row r="140" spans="1:9" ht="16.5">
      <c r="A140" s="87" t="s">
        <v>2588</v>
      </c>
      <c r="B140" s="73" t="s">
        <v>2589</v>
      </c>
      <c r="C140" s="74" t="s">
        <v>324</v>
      </c>
      <c r="D140" s="73" t="s">
        <v>2042</v>
      </c>
      <c r="E140" s="73" t="s">
        <v>15</v>
      </c>
      <c r="F140" s="88">
        <v>7.55</v>
      </c>
      <c r="G140" s="183" t="s">
        <v>2495</v>
      </c>
      <c r="H140" s="184"/>
      <c r="I140" s="185"/>
    </row>
    <row r="141" spans="1:9" ht="14.25" customHeight="1">
      <c r="A141" s="86" t="s">
        <v>135</v>
      </c>
      <c r="B141" s="190" t="s">
        <v>325</v>
      </c>
      <c r="C141" s="191"/>
      <c r="D141" s="191"/>
      <c r="E141" s="191"/>
      <c r="F141" s="191"/>
      <c r="G141" s="191"/>
      <c r="H141" s="191"/>
      <c r="I141" s="192"/>
    </row>
    <row r="142" spans="1:9">
      <c r="A142" s="87" t="s">
        <v>2590</v>
      </c>
      <c r="B142" s="73" t="s">
        <v>2591</v>
      </c>
      <c r="C142" s="74" t="s">
        <v>328</v>
      </c>
      <c r="D142" s="73" t="s">
        <v>2042</v>
      </c>
      <c r="E142" s="73" t="s">
        <v>15</v>
      </c>
      <c r="F142" s="88">
        <v>3.08</v>
      </c>
      <c r="G142" s="183" t="s">
        <v>2495</v>
      </c>
      <c r="H142" s="184"/>
      <c r="I142" s="185"/>
    </row>
    <row r="143" spans="1:9">
      <c r="A143" s="87" t="s">
        <v>2592</v>
      </c>
      <c r="B143" s="73" t="s">
        <v>2593</v>
      </c>
      <c r="C143" s="74" t="s">
        <v>331</v>
      </c>
      <c r="D143" s="73" t="s">
        <v>2042</v>
      </c>
      <c r="E143" s="73" t="s">
        <v>15</v>
      </c>
      <c r="F143" s="88">
        <v>7.35</v>
      </c>
      <c r="G143" s="183" t="s">
        <v>2495</v>
      </c>
      <c r="H143" s="184"/>
      <c r="I143" s="185"/>
    </row>
    <row r="144" spans="1:9">
      <c r="A144" s="87" t="s">
        <v>2594</v>
      </c>
      <c r="B144" s="73" t="s">
        <v>2595</v>
      </c>
      <c r="C144" s="74" t="s">
        <v>334</v>
      </c>
      <c r="D144" s="73" t="s">
        <v>2042</v>
      </c>
      <c r="E144" s="73" t="s">
        <v>15</v>
      </c>
      <c r="F144" s="88">
        <v>73.25</v>
      </c>
      <c r="G144" s="183" t="s">
        <v>2495</v>
      </c>
      <c r="H144" s="184"/>
      <c r="I144" s="185"/>
    </row>
    <row r="145" spans="1:9">
      <c r="A145" s="87" t="s">
        <v>2596</v>
      </c>
      <c r="B145" s="73" t="s">
        <v>2597</v>
      </c>
      <c r="C145" s="74" t="s">
        <v>337</v>
      </c>
      <c r="D145" s="73" t="s">
        <v>2042</v>
      </c>
      <c r="E145" s="73" t="s">
        <v>15</v>
      </c>
      <c r="F145" s="88">
        <v>66.83</v>
      </c>
      <c r="G145" s="183" t="s">
        <v>2495</v>
      </c>
      <c r="H145" s="184"/>
      <c r="I145" s="185"/>
    </row>
    <row r="146" spans="1:9">
      <c r="A146" s="87" t="s">
        <v>2598</v>
      </c>
      <c r="B146" s="73" t="s">
        <v>2599</v>
      </c>
      <c r="C146" s="74" t="s">
        <v>340</v>
      </c>
      <c r="D146" s="73" t="s">
        <v>2042</v>
      </c>
      <c r="E146" s="73" t="s">
        <v>15</v>
      </c>
      <c r="F146" s="88">
        <v>33.96</v>
      </c>
      <c r="G146" s="183" t="s">
        <v>2495</v>
      </c>
      <c r="H146" s="184"/>
      <c r="I146" s="185"/>
    </row>
    <row r="147" spans="1:9">
      <c r="A147" s="87" t="s">
        <v>2600</v>
      </c>
      <c r="B147" s="73" t="s">
        <v>2601</v>
      </c>
      <c r="C147" s="74" t="s">
        <v>343</v>
      </c>
      <c r="D147" s="73" t="s">
        <v>2042</v>
      </c>
      <c r="E147" s="73" t="s">
        <v>15</v>
      </c>
      <c r="F147" s="88">
        <v>81.37</v>
      </c>
      <c r="G147" s="183" t="s">
        <v>2495</v>
      </c>
      <c r="H147" s="184"/>
      <c r="I147" s="185"/>
    </row>
    <row r="148" spans="1:9" ht="16.5">
      <c r="A148" s="87" t="s">
        <v>2602</v>
      </c>
      <c r="B148" s="73" t="s">
        <v>2603</v>
      </c>
      <c r="C148" s="74" t="s">
        <v>346</v>
      </c>
      <c r="D148" s="73" t="s">
        <v>2042</v>
      </c>
      <c r="E148" s="73" t="s">
        <v>15</v>
      </c>
      <c r="F148" s="88">
        <v>7.7</v>
      </c>
      <c r="G148" s="183" t="s">
        <v>2495</v>
      </c>
      <c r="H148" s="184"/>
      <c r="I148" s="185"/>
    </row>
    <row r="149" spans="1:9" ht="16.5">
      <c r="A149" s="87" t="s">
        <v>2604</v>
      </c>
      <c r="B149" s="73" t="s">
        <v>2605</v>
      </c>
      <c r="C149" s="74" t="s">
        <v>349</v>
      </c>
      <c r="D149" s="73" t="s">
        <v>2042</v>
      </c>
      <c r="E149" s="73" t="s">
        <v>15</v>
      </c>
      <c r="F149" s="88">
        <v>5.6</v>
      </c>
      <c r="G149" s="183" t="s">
        <v>2495</v>
      </c>
      <c r="H149" s="184"/>
      <c r="I149" s="185"/>
    </row>
    <row r="150" spans="1:9" ht="16.5">
      <c r="A150" s="87" t="s">
        <v>2606</v>
      </c>
      <c r="B150" s="73" t="s">
        <v>2607</v>
      </c>
      <c r="C150" s="74" t="s">
        <v>352</v>
      </c>
      <c r="D150" s="73" t="s">
        <v>2042</v>
      </c>
      <c r="E150" s="73" t="s">
        <v>15</v>
      </c>
      <c r="F150" s="88">
        <v>2.4</v>
      </c>
      <c r="G150" s="183" t="s">
        <v>2495</v>
      </c>
      <c r="H150" s="184"/>
      <c r="I150" s="185"/>
    </row>
    <row r="151" spans="1:9" ht="16.5">
      <c r="A151" s="87" t="s">
        <v>2608</v>
      </c>
      <c r="B151" s="73" t="s">
        <v>2609</v>
      </c>
      <c r="C151" s="74" t="s">
        <v>355</v>
      </c>
      <c r="D151" s="73" t="s">
        <v>2042</v>
      </c>
      <c r="E151" s="73" t="s">
        <v>15</v>
      </c>
      <c r="F151" s="88">
        <v>2</v>
      </c>
      <c r="G151" s="183" t="s">
        <v>2495</v>
      </c>
      <c r="H151" s="184"/>
      <c r="I151" s="185"/>
    </row>
    <row r="152" spans="1:9">
      <c r="A152" s="87" t="s">
        <v>2610</v>
      </c>
      <c r="B152" s="73" t="s">
        <v>2611</v>
      </c>
      <c r="C152" s="74" t="s">
        <v>358</v>
      </c>
      <c r="D152" s="73" t="s">
        <v>2042</v>
      </c>
      <c r="E152" s="73" t="s">
        <v>15</v>
      </c>
      <c r="F152" s="88">
        <v>0.24</v>
      </c>
      <c r="G152" s="183" t="s">
        <v>2495</v>
      </c>
      <c r="H152" s="184"/>
      <c r="I152" s="185"/>
    </row>
    <row r="153" spans="1:9">
      <c r="A153" s="87" t="s">
        <v>2612</v>
      </c>
      <c r="B153" s="73" t="s">
        <v>2613</v>
      </c>
      <c r="C153" s="74" t="s">
        <v>361</v>
      </c>
      <c r="D153" s="73" t="s">
        <v>2042</v>
      </c>
      <c r="E153" s="73" t="s">
        <v>15</v>
      </c>
      <c r="F153" s="88">
        <v>0.24</v>
      </c>
      <c r="G153" s="183" t="s">
        <v>2495</v>
      </c>
      <c r="H153" s="184"/>
      <c r="I153" s="185"/>
    </row>
    <row r="154" spans="1:9" ht="16.5">
      <c r="A154" s="87" t="s">
        <v>2614</v>
      </c>
      <c r="B154" s="73" t="s">
        <v>2615</v>
      </c>
      <c r="C154" s="74" t="s">
        <v>364</v>
      </c>
      <c r="D154" s="73" t="s">
        <v>2042</v>
      </c>
      <c r="E154" s="73" t="s">
        <v>15</v>
      </c>
      <c r="F154" s="88">
        <v>16.12</v>
      </c>
      <c r="G154" s="183" t="s">
        <v>2495</v>
      </c>
      <c r="H154" s="184"/>
      <c r="I154" s="185"/>
    </row>
    <row r="155" spans="1:9" ht="14.25" customHeight="1">
      <c r="A155" s="86" t="s">
        <v>138</v>
      </c>
      <c r="B155" s="190" t="s">
        <v>365</v>
      </c>
      <c r="C155" s="191"/>
      <c r="D155" s="191"/>
      <c r="E155" s="191"/>
      <c r="F155" s="191"/>
      <c r="G155" s="191"/>
      <c r="H155" s="191"/>
      <c r="I155" s="192"/>
    </row>
    <row r="156" spans="1:9" s="98" customFormat="1" ht="24.75">
      <c r="A156" s="94" t="s">
        <v>140</v>
      </c>
      <c r="B156" s="95" t="s">
        <v>2616</v>
      </c>
      <c r="C156" s="96" t="s">
        <v>368</v>
      </c>
      <c r="D156" s="95" t="s">
        <v>2042</v>
      </c>
      <c r="E156" s="95" t="s">
        <v>15</v>
      </c>
      <c r="F156" s="97">
        <v>1441</v>
      </c>
      <c r="G156" s="193" t="s">
        <v>2495</v>
      </c>
      <c r="H156" s="194"/>
      <c r="I156" s="195"/>
    </row>
    <row r="157" spans="1:9">
      <c r="A157" s="87" t="s">
        <v>143</v>
      </c>
      <c r="B157" s="73" t="s">
        <v>370</v>
      </c>
      <c r="C157" s="74" t="s">
        <v>371</v>
      </c>
      <c r="D157" s="73" t="s">
        <v>12</v>
      </c>
      <c r="E157" s="73" t="s">
        <v>31</v>
      </c>
      <c r="F157" s="88">
        <v>33.700000000000003</v>
      </c>
      <c r="G157" s="183" t="s">
        <v>2495</v>
      </c>
      <c r="H157" s="184"/>
      <c r="I157" s="185"/>
    </row>
    <row r="158" spans="1:9">
      <c r="A158" s="87" t="s">
        <v>146</v>
      </c>
      <c r="B158" s="73" t="s">
        <v>373</v>
      </c>
      <c r="C158" s="74" t="s">
        <v>374</v>
      </c>
      <c r="D158" s="73" t="s">
        <v>12</v>
      </c>
      <c r="E158" s="73" t="s">
        <v>31</v>
      </c>
      <c r="F158" s="88">
        <v>153.1</v>
      </c>
      <c r="G158" s="183" t="s">
        <v>2495</v>
      </c>
      <c r="H158" s="184"/>
      <c r="I158" s="185"/>
    </row>
    <row r="159" spans="1:9">
      <c r="A159" s="87" t="s">
        <v>149</v>
      </c>
      <c r="B159" s="73" t="s">
        <v>2617</v>
      </c>
      <c r="C159" s="74" t="s">
        <v>377</v>
      </c>
      <c r="D159" s="73" t="s">
        <v>2042</v>
      </c>
      <c r="E159" s="73" t="s">
        <v>31</v>
      </c>
      <c r="F159" s="88">
        <v>86.02</v>
      </c>
      <c r="G159" s="183" t="s">
        <v>2495</v>
      </c>
      <c r="H159" s="184"/>
      <c r="I159" s="185"/>
    </row>
    <row r="160" spans="1:9">
      <c r="A160" s="87" t="s">
        <v>152</v>
      </c>
      <c r="B160" s="73" t="s">
        <v>379</v>
      </c>
      <c r="C160" s="74" t="s">
        <v>380</v>
      </c>
      <c r="D160" s="73" t="s">
        <v>12</v>
      </c>
      <c r="E160" s="73" t="s">
        <v>31</v>
      </c>
      <c r="F160" s="88">
        <v>311.35000000000002</v>
      </c>
      <c r="G160" s="183" t="s">
        <v>2495</v>
      </c>
      <c r="H160" s="184"/>
      <c r="I160" s="185"/>
    </row>
    <row r="161" spans="1:9">
      <c r="A161" s="87" t="s">
        <v>155</v>
      </c>
      <c r="B161" s="73" t="s">
        <v>382</v>
      </c>
      <c r="C161" s="74" t="s">
        <v>383</v>
      </c>
      <c r="D161" s="73" t="s">
        <v>12</v>
      </c>
      <c r="E161" s="73" t="s">
        <v>31</v>
      </c>
      <c r="F161" s="88">
        <v>266.39999999999998</v>
      </c>
      <c r="G161" s="183" t="s">
        <v>2495</v>
      </c>
      <c r="H161" s="184"/>
      <c r="I161" s="185"/>
    </row>
    <row r="162" spans="1:9" ht="14.25" customHeight="1">
      <c r="A162" s="86" t="s">
        <v>159</v>
      </c>
      <c r="B162" s="190" t="s">
        <v>384</v>
      </c>
      <c r="C162" s="191"/>
      <c r="D162" s="191"/>
      <c r="E162" s="191"/>
      <c r="F162" s="191"/>
      <c r="G162" s="191"/>
      <c r="H162" s="191"/>
      <c r="I162" s="192"/>
    </row>
    <row r="163" spans="1:9">
      <c r="A163" s="87" t="s">
        <v>161</v>
      </c>
      <c r="B163" s="73" t="s">
        <v>2618</v>
      </c>
      <c r="C163" s="74" t="s">
        <v>387</v>
      </c>
      <c r="D163" s="73" t="s">
        <v>2042</v>
      </c>
      <c r="E163" s="73" t="s">
        <v>15</v>
      </c>
      <c r="F163" s="88">
        <v>1084.7</v>
      </c>
      <c r="G163" s="183" t="s">
        <v>2619</v>
      </c>
      <c r="H163" s="184"/>
      <c r="I163" s="185"/>
    </row>
    <row r="164" spans="1:9">
      <c r="A164" s="87" t="s">
        <v>2620</v>
      </c>
      <c r="B164" s="73" t="s">
        <v>2621</v>
      </c>
      <c r="C164" s="74" t="s">
        <v>390</v>
      </c>
      <c r="D164" s="73" t="s">
        <v>2042</v>
      </c>
      <c r="E164" s="73" t="s">
        <v>15</v>
      </c>
      <c r="F164" s="88">
        <v>41.56</v>
      </c>
      <c r="G164" s="183" t="s">
        <v>2619</v>
      </c>
      <c r="H164" s="184"/>
      <c r="I164" s="185"/>
    </row>
    <row r="165" spans="1:9">
      <c r="A165" s="87" t="s">
        <v>2622</v>
      </c>
      <c r="B165" s="73" t="s">
        <v>2623</v>
      </c>
      <c r="C165" s="74" t="s">
        <v>393</v>
      </c>
      <c r="D165" s="73" t="s">
        <v>2042</v>
      </c>
      <c r="E165" s="73" t="s">
        <v>15</v>
      </c>
      <c r="F165" s="88">
        <v>179.11</v>
      </c>
      <c r="G165" s="183" t="s">
        <v>2619</v>
      </c>
      <c r="H165" s="184"/>
      <c r="I165" s="185"/>
    </row>
    <row r="166" spans="1:9">
      <c r="A166" s="87" t="s">
        <v>2624</v>
      </c>
      <c r="B166" s="73" t="s">
        <v>2625</v>
      </c>
      <c r="C166" s="74" t="s">
        <v>396</v>
      </c>
      <c r="D166" s="73" t="s">
        <v>2042</v>
      </c>
      <c r="E166" s="73" t="s">
        <v>15</v>
      </c>
      <c r="F166" s="88">
        <v>50.17</v>
      </c>
      <c r="G166" s="183" t="s">
        <v>2619</v>
      </c>
      <c r="H166" s="184"/>
      <c r="I166" s="185"/>
    </row>
    <row r="167" spans="1:9" ht="16.5">
      <c r="A167" s="87" t="s">
        <v>2626</v>
      </c>
      <c r="B167" s="73" t="s">
        <v>398</v>
      </c>
      <c r="C167" s="74" t="s">
        <v>399</v>
      </c>
      <c r="D167" s="73" t="s">
        <v>12</v>
      </c>
      <c r="E167" s="73" t="s">
        <v>15</v>
      </c>
      <c r="F167" s="88">
        <v>41.56</v>
      </c>
      <c r="G167" s="183" t="s">
        <v>2619</v>
      </c>
      <c r="H167" s="184"/>
      <c r="I167" s="185"/>
    </row>
    <row r="168" spans="1:9">
      <c r="A168" s="87" t="s">
        <v>2627</v>
      </c>
      <c r="B168" s="73" t="s">
        <v>401</v>
      </c>
      <c r="C168" s="74" t="s">
        <v>402</v>
      </c>
      <c r="D168" s="73" t="s">
        <v>12</v>
      </c>
      <c r="E168" s="73" t="s">
        <v>15</v>
      </c>
      <c r="F168" s="88">
        <v>41.56</v>
      </c>
      <c r="G168" s="183" t="s">
        <v>2619</v>
      </c>
      <c r="H168" s="184"/>
      <c r="I168" s="185"/>
    </row>
    <row r="169" spans="1:9" ht="14.25" customHeight="1">
      <c r="A169" s="86" t="s">
        <v>164</v>
      </c>
      <c r="B169" s="190" t="s">
        <v>2628</v>
      </c>
      <c r="C169" s="191"/>
      <c r="D169" s="191"/>
      <c r="E169" s="191"/>
      <c r="F169" s="191"/>
      <c r="G169" s="191"/>
      <c r="H169" s="191"/>
      <c r="I169" s="192"/>
    </row>
    <row r="170" spans="1:9" ht="14.25" customHeight="1">
      <c r="A170" s="86" t="s">
        <v>166</v>
      </c>
      <c r="B170" s="190" t="s">
        <v>403</v>
      </c>
      <c r="C170" s="191"/>
      <c r="D170" s="191"/>
      <c r="E170" s="191"/>
      <c r="F170" s="191"/>
      <c r="G170" s="191"/>
      <c r="H170" s="191"/>
      <c r="I170" s="192"/>
    </row>
    <row r="171" spans="1:9" ht="16.5">
      <c r="A171" s="87" t="s">
        <v>2629</v>
      </c>
      <c r="B171" s="73" t="s">
        <v>2630</v>
      </c>
      <c r="C171" s="74" t="s">
        <v>406</v>
      </c>
      <c r="D171" s="73" t="s">
        <v>2042</v>
      </c>
      <c r="E171" s="73" t="s">
        <v>15</v>
      </c>
      <c r="F171" s="88">
        <v>2001.17</v>
      </c>
      <c r="G171" s="183" t="s">
        <v>2495</v>
      </c>
      <c r="H171" s="184"/>
      <c r="I171" s="185"/>
    </row>
    <row r="172" spans="1:9" ht="16.5">
      <c r="A172" s="87" t="s">
        <v>2631</v>
      </c>
      <c r="B172" s="73" t="s">
        <v>2632</v>
      </c>
      <c r="C172" s="74" t="s">
        <v>409</v>
      </c>
      <c r="D172" s="73" t="s">
        <v>2042</v>
      </c>
      <c r="E172" s="73" t="s">
        <v>15</v>
      </c>
      <c r="F172" s="88">
        <v>1906.28</v>
      </c>
      <c r="G172" s="183" t="s">
        <v>2495</v>
      </c>
      <c r="H172" s="184"/>
      <c r="I172" s="185"/>
    </row>
    <row r="173" spans="1:9" ht="16.5">
      <c r="A173" s="87" t="s">
        <v>2633</v>
      </c>
      <c r="B173" s="73" t="s">
        <v>2634</v>
      </c>
      <c r="C173" s="74" t="s">
        <v>412</v>
      </c>
      <c r="D173" s="73" t="s">
        <v>2042</v>
      </c>
      <c r="E173" s="73" t="s">
        <v>15</v>
      </c>
      <c r="F173" s="88">
        <v>1478.38</v>
      </c>
      <c r="G173" s="183" t="s">
        <v>2495</v>
      </c>
      <c r="H173" s="184"/>
      <c r="I173" s="185"/>
    </row>
    <row r="174" spans="1:9" ht="16.5">
      <c r="A174" s="87" t="s">
        <v>2635</v>
      </c>
      <c r="B174" s="73" t="s">
        <v>2636</v>
      </c>
      <c r="C174" s="74" t="s">
        <v>415</v>
      </c>
      <c r="D174" s="73" t="s">
        <v>2042</v>
      </c>
      <c r="E174" s="73" t="s">
        <v>15</v>
      </c>
      <c r="F174" s="88">
        <v>2420.0300000000002</v>
      </c>
      <c r="G174" s="183" t="s">
        <v>2495</v>
      </c>
      <c r="H174" s="184"/>
      <c r="I174" s="185"/>
    </row>
    <row r="175" spans="1:9" ht="16.5">
      <c r="A175" s="87" t="s">
        <v>2637</v>
      </c>
      <c r="B175" s="73" t="s">
        <v>2638</v>
      </c>
      <c r="C175" s="74" t="s">
        <v>418</v>
      </c>
      <c r="D175" s="73" t="s">
        <v>2042</v>
      </c>
      <c r="E175" s="73" t="s">
        <v>15</v>
      </c>
      <c r="F175" s="88">
        <v>1354.58</v>
      </c>
      <c r="G175" s="183" t="s">
        <v>2495</v>
      </c>
      <c r="H175" s="184"/>
      <c r="I175" s="185"/>
    </row>
    <row r="176" spans="1:9" ht="16.5">
      <c r="A176" s="87" t="s">
        <v>2639</v>
      </c>
      <c r="B176" s="73" t="s">
        <v>420</v>
      </c>
      <c r="C176" s="74" t="s">
        <v>2640</v>
      </c>
      <c r="D176" s="73" t="s">
        <v>12</v>
      </c>
      <c r="E176" s="73" t="s">
        <v>15</v>
      </c>
      <c r="F176" s="88">
        <v>660.81</v>
      </c>
      <c r="G176" s="183" t="s">
        <v>2495</v>
      </c>
      <c r="H176" s="184"/>
      <c r="I176" s="185"/>
    </row>
    <row r="177" spans="1:9" ht="16.5">
      <c r="A177" s="87" t="s">
        <v>2641</v>
      </c>
      <c r="B177" s="73" t="s">
        <v>2642</v>
      </c>
      <c r="C177" s="74" t="s">
        <v>424</v>
      </c>
      <c r="D177" s="73" t="s">
        <v>2042</v>
      </c>
      <c r="E177" s="73" t="s">
        <v>15</v>
      </c>
      <c r="F177" s="88">
        <v>139.66999999999999</v>
      </c>
      <c r="G177" s="183" t="s">
        <v>2495</v>
      </c>
      <c r="H177" s="184"/>
      <c r="I177" s="185"/>
    </row>
    <row r="178" spans="1:9" ht="16.5">
      <c r="A178" s="87" t="s">
        <v>2643</v>
      </c>
      <c r="B178" s="73" t="s">
        <v>2644</v>
      </c>
      <c r="C178" s="74" t="s">
        <v>427</v>
      </c>
      <c r="D178" s="73" t="s">
        <v>2042</v>
      </c>
      <c r="E178" s="73" t="s">
        <v>15</v>
      </c>
      <c r="F178" s="88">
        <v>8.4600000000000009</v>
      </c>
      <c r="G178" s="183" t="s">
        <v>2495</v>
      </c>
      <c r="H178" s="184"/>
      <c r="I178" s="185"/>
    </row>
    <row r="179" spans="1:9" ht="16.5">
      <c r="A179" s="87" t="s">
        <v>2645</v>
      </c>
      <c r="B179" s="73" t="s">
        <v>2646</v>
      </c>
      <c r="C179" s="74" t="s">
        <v>430</v>
      </c>
      <c r="D179" s="73" t="s">
        <v>2042</v>
      </c>
      <c r="E179" s="73" t="s">
        <v>15</v>
      </c>
      <c r="F179" s="88">
        <v>15.01</v>
      </c>
      <c r="G179" s="183" t="s">
        <v>2495</v>
      </c>
      <c r="H179" s="184"/>
      <c r="I179" s="185"/>
    </row>
    <row r="180" spans="1:9" ht="16.5">
      <c r="A180" s="87" t="s">
        <v>2647</v>
      </c>
      <c r="B180" s="73" t="s">
        <v>2648</v>
      </c>
      <c r="C180" s="74" t="s">
        <v>433</v>
      </c>
      <c r="D180" s="73" t="s">
        <v>2042</v>
      </c>
      <c r="E180" s="73" t="s">
        <v>15</v>
      </c>
      <c r="F180" s="88">
        <v>8.75</v>
      </c>
      <c r="G180" s="183" t="s">
        <v>2495</v>
      </c>
      <c r="H180" s="184"/>
      <c r="I180" s="185"/>
    </row>
    <row r="181" spans="1:9">
      <c r="A181" s="87" t="s">
        <v>2649</v>
      </c>
      <c r="B181" s="73" t="s">
        <v>2650</v>
      </c>
      <c r="C181" s="74" t="s">
        <v>436</v>
      </c>
      <c r="D181" s="73" t="s">
        <v>2042</v>
      </c>
      <c r="E181" s="73" t="s">
        <v>31</v>
      </c>
      <c r="F181" s="88">
        <v>217.5</v>
      </c>
      <c r="G181" s="183" t="s">
        <v>2495</v>
      </c>
      <c r="H181" s="184"/>
      <c r="I181" s="185"/>
    </row>
    <row r="182" spans="1:9">
      <c r="A182" s="87" t="s">
        <v>2651</v>
      </c>
      <c r="B182" s="73" t="s">
        <v>2652</v>
      </c>
      <c r="C182" s="74" t="s">
        <v>439</v>
      </c>
      <c r="D182" s="73" t="s">
        <v>2042</v>
      </c>
      <c r="E182" s="73" t="s">
        <v>31</v>
      </c>
      <c r="F182" s="88">
        <v>69.45</v>
      </c>
      <c r="G182" s="183" t="s">
        <v>2495</v>
      </c>
      <c r="H182" s="184"/>
      <c r="I182" s="185"/>
    </row>
    <row r="183" spans="1:9">
      <c r="A183" s="87" t="s">
        <v>2653</v>
      </c>
      <c r="B183" s="73" t="s">
        <v>441</v>
      </c>
      <c r="C183" s="74" t="s">
        <v>442</v>
      </c>
      <c r="D183" s="73" t="s">
        <v>12</v>
      </c>
      <c r="E183" s="73" t="s">
        <v>15</v>
      </c>
      <c r="F183" s="88">
        <v>472.22</v>
      </c>
      <c r="G183" s="183" t="s">
        <v>2495</v>
      </c>
      <c r="H183" s="184"/>
      <c r="I183" s="185"/>
    </row>
    <row r="184" spans="1:9" ht="16.5">
      <c r="A184" s="87" t="s">
        <v>2654</v>
      </c>
      <c r="B184" s="73" t="s">
        <v>2655</v>
      </c>
      <c r="C184" s="74" t="s">
        <v>445</v>
      </c>
      <c r="D184" s="73" t="s">
        <v>2042</v>
      </c>
      <c r="E184" s="73" t="s">
        <v>15</v>
      </c>
      <c r="F184" s="88">
        <v>736.37</v>
      </c>
      <c r="G184" s="183" t="s">
        <v>2495</v>
      </c>
      <c r="H184" s="184"/>
      <c r="I184" s="185"/>
    </row>
    <row r="185" spans="1:9" ht="14.25" customHeight="1">
      <c r="A185" s="86" t="s">
        <v>178</v>
      </c>
      <c r="B185" s="190" t="s">
        <v>2656</v>
      </c>
      <c r="C185" s="191"/>
      <c r="D185" s="191"/>
      <c r="E185" s="191"/>
      <c r="F185" s="191"/>
      <c r="G185" s="191"/>
      <c r="H185" s="191"/>
      <c r="I185" s="192"/>
    </row>
    <row r="186" spans="1:9" ht="14.25" customHeight="1">
      <c r="A186" s="86" t="s">
        <v>180</v>
      </c>
      <c r="B186" s="190" t="s">
        <v>446</v>
      </c>
      <c r="C186" s="191"/>
      <c r="D186" s="191"/>
      <c r="E186" s="191"/>
      <c r="F186" s="191"/>
      <c r="G186" s="191"/>
      <c r="H186" s="191"/>
      <c r="I186" s="192"/>
    </row>
    <row r="187" spans="1:9">
      <c r="A187" s="87" t="s">
        <v>2657</v>
      </c>
      <c r="B187" s="73" t="s">
        <v>2658</v>
      </c>
      <c r="C187" s="74" t="s">
        <v>449</v>
      </c>
      <c r="D187" s="73" t="s">
        <v>2042</v>
      </c>
      <c r="E187" s="73" t="s">
        <v>15</v>
      </c>
      <c r="F187" s="88">
        <v>1394.71</v>
      </c>
      <c r="G187" s="183" t="s">
        <v>2495</v>
      </c>
      <c r="H187" s="184"/>
      <c r="I187" s="185"/>
    </row>
    <row r="188" spans="1:9" ht="16.5">
      <c r="A188" s="87" t="s">
        <v>2659</v>
      </c>
      <c r="B188" s="73" t="s">
        <v>451</v>
      </c>
      <c r="C188" s="74" t="s">
        <v>452</v>
      </c>
      <c r="D188" s="73" t="s">
        <v>12</v>
      </c>
      <c r="E188" s="73" t="s">
        <v>15</v>
      </c>
      <c r="F188" s="88">
        <v>412.53</v>
      </c>
      <c r="G188" s="183" t="s">
        <v>2495</v>
      </c>
      <c r="H188" s="184"/>
      <c r="I188" s="185"/>
    </row>
    <row r="189" spans="1:9" ht="16.5">
      <c r="A189" s="87" t="s">
        <v>2660</v>
      </c>
      <c r="B189" s="73" t="s">
        <v>454</v>
      </c>
      <c r="C189" s="74" t="s">
        <v>2661</v>
      </c>
      <c r="D189" s="73" t="s">
        <v>12</v>
      </c>
      <c r="E189" s="73" t="s">
        <v>15</v>
      </c>
      <c r="F189" s="88">
        <v>348</v>
      </c>
      <c r="G189" s="183" t="s">
        <v>2495</v>
      </c>
      <c r="H189" s="184"/>
      <c r="I189" s="185"/>
    </row>
    <row r="190" spans="1:9" ht="16.5">
      <c r="A190" s="87" t="s">
        <v>2662</v>
      </c>
      <c r="B190" s="73" t="s">
        <v>457</v>
      </c>
      <c r="C190" s="74" t="s">
        <v>2663</v>
      </c>
      <c r="D190" s="73" t="s">
        <v>12</v>
      </c>
      <c r="E190" s="73" t="s">
        <v>15</v>
      </c>
      <c r="F190" s="88">
        <v>235.9</v>
      </c>
      <c r="G190" s="183" t="s">
        <v>2495</v>
      </c>
      <c r="H190" s="184"/>
      <c r="I190" s="185"/>
    </row>
    <row r="191" spans="1:9">
      <c r="A191" s="87" t="s">
        <v>2664</v>
      </c>
      <c r="B191" s="73" t="s">
        <v>2665</v>
      </c>
      <c r="C191" s="74" t="s">
        <v>461</v>
      </c>
      <c r="D191" s="73" t="s">
        <v>2042</v>
      </c>
      <c r="E191" s="73" t="s">
        <v>15</v>
      </c>
      <c r="F191" s="88">
        <v>398.28</v>
      </c>
      <c r="G191" s="183" t="s">
        <v>2495</v>
      </c>
      <c r="H191" s="184"/>
      <c r="I191" s="185"/>
    </row>
    <row r="192" spans="1:9">
      <c r="A192" s="87" t="s">
        <v>2666</v>
      </c>
      <c r="B192" s="73" t="s">
        <v>2667</v>
      </c>
      <c r="C192" s="74" t="s">
        <v>464</v>
      </c>
      <c r="D192" s="73" t="s">
        <v>2042</v>
      </c>
      <c r="E192" s="73" t="s">
        <v>15</v>
      </c>
      <c r="F192" s="88">
        <v>32.9</v>
      </c>
      <c r="G192" s="183" t="s">
        <v>2495</v>
      </c>
      <c r="H192" s="184"/>
      <c r="I192" s="185"/>
    </row>
    <row r="193" spans="1:9">
      <c r="A193" s="87" t="s">
        <v>2668</v>
      </c>
      <c r="B193" s="73" t="s">
        <v>2669</v>
      </c>
      <c r="C193" s="74" t="s">
        <v>467</v>
      </c>
      <c r="D193" s="73" t="s">
        <v>2042</v>
      </c>
      <c r="E193" s="73" t="s">
        <v>15</v>
      </c>
      <c r="F193" s="88">
        <v>115.08</v>
      </c>
      <c r="G193" s="183" t="s">
        <v>2495</v>
      </c>
      <c r="H193" s="184"/>
      <c r="I193" s="185"/>
    </row>
    <row r="194" spans="1:9">
      <c r="A194" s="87" t="s">
        <v>2670</v>
      </c>
      <c r="B194" s="73" t="s">
        <v>2671</v>
      </c>
      <c r="C194" s="74" t="s">
        <v>470</v>
      </c>
      <c r="D194" s="73" t="s">
        <v>2042</v>
      </c>
      <c r="E194" s="73" t="s">
        <v>15</v>
      </c>
      <c r="F194" s="88">
        <v>30.19</v>
      </c>
      <c r="G194" s="183" t="s">
        <v>2495</v>
      </c>
      <c r="H194" s="184"/>
      <c r="I194" s="185"/>
    </row>
    <row r="195" spans="1:9">
      <c r="A195" s="87" t="s">
        <v>2672</v>
      </c>
      <c r="B195" s="73" t="s">
        <v>2673</v>
      </c>
      <c r="C195" s="74" t="s">
        <v>473</v>
      </c>
      <c r="D195" s="73" t="s">
        <v>2042</v>
      </c>
      <c r="E195" s="73" t="s">
        <v>15</v>
      </c>
      <c r="F195" s="88">
        <v>220.11</v>
      </c>
      <c r="G195" s="183" t="s">
        <v>2495</v>
      </c>
      <c r="H195" s="184"/>
      <c r="I195" s="185"/>
    </row>
    <row r="196" spans="1:9">
      <c r="A196" s="87" t="s">
        <v>2674</v>
      </c>
      <c r="B196" s="73" t="s">
        <v>475</v>
      </c>
      <c r="C196" s="74" t="s">
        <v>2675</v>
      </c>
      <c r="D196" s="73" t="s">
        <v>12</v>
      </c>
      <c r="E196" s="73" t="s">
        <v>31</v>
      </c>
      <c r="F196" s="88">
        <v>77</v>
      </c>
      <c r="G196" s="183" t="s">
        <v>2495</v>
      </c>
      <c r="H196" s="184"/>
      <c r="I196" s="185"/>
    </row>
    <row r="197" spans="1:9">
      <c r="A197" s="87" t="s">
        <v>2676</v>
      </c>
      <c r="B197" s="73" t="s">
        <v>478</v>
      </c>
      <c r="C197" s="74" t="s">
        <v>479</v>
      </c>
      <c r="D197" s="73" t="s">
        <v>12</v>
      </c>
      <c r="E197" s="73" t="s">
        <v>31</v>
      </c>
      <c r="F197" s="88">
        <v>202.29</v>
      </c>
      <c r="G197" s="183" t="s">
        <v>2495</v>
      </c>
      <c r="H197" s="184"/>
      <c r="I197" s="185"/>
    </row>
    <row r="198" spans="1:9">
      <c r="A198" s="87" t="s">
        <v>2677</v>
      </c>
      <c r="B198" s="73" t="s">
        <v>481</v>
      </c>
      <c r="C198" s="74" t="s">
        <v>482</v>
      </c>
      <c r="D198" s="73" t="s">
        <v>12</v>
      </c>
      <c r="E198" s="73" t="s">
        <v>31</v>
      </c>
      <c r="F198" s="88">
        <v>107.69</v>
      </c>
      <c r="G198" s="183" t="s">
        <v>2495</v>
      </c>
      <c r="H198" s="184"/>
      <c r="I198" s="185"/>
    </row>
    <row r="199" spans="1:9" ht="14.25" customHeight="1">
      <c r="A199" s="86" t="s">
        <v>181</v>
      </c>
      <c r="B199" s="190" t="s">
        <v>483</v>
      </c>
      <c r="C199" s="191"/>
      <c r="D199" s="191"/>
      <c r="E199" s="191"/>
      <c r="F199" s="191"/>
      <c r="G199" s="191"/>
      <c r="H199" s="191"/>
      <c r="I199" s="192"/>
    </row>
    <row r="200" spans="1:9" ht="16.5">
      <c r="A200" s="87" t="s">
        <v>2678</v>
      </c>
      <c r="B200" s="73" t="s">
        <v>485</v>
      </c>
      <c r="C200" s="74" t="s">
        <v>486</v>
      </c>
      <c r="D200" s="73" t="s">
        <v>12</v>
      </c>
      <c r="E200" s="73" t="s">
        <v>15</v>
      </c>
      <c r="F200" s="88">
        <v>490.26</v>
      </c>
      <c r="G200" s="183" t="s">
        <v>2495</v>
      </c>
      <c r="H200" s="184"/>
      <c r="I200" s="185"/>
    </row>
    <row r="201" spans="1:9">
      <c r="A201" s="87" t="s">
        <v>2679</v>
      </c>
      <c r="B201" s="73" t="s">
        <v>488</v>
      </c>
      <c r="C201" s="74" t="s">
        <v>489</v>
      </c>
      <c r="D201" s="73" t="s">
        <v>12</v>
      </c>
      <c r="E201" s="73" t="s">
        <v>15</v>
      </c>
      <c r="F201" s="88">
        <v>84</v>
      </c>
      <c r="G201" s="183" t="s">
        <v>2495</v>
      </c>
      <c r="H201" s="184"/>
      <c r="I201" s="185"/>
    </row>
    <row r="202" spans="1:9">
      <c r="A202" s="87" t="s">
        <v>2680</v>
      </c>
      <c r="B202" s="73" t="s">
        <v>2681</v>
      </c>
      <c r="C202" s="74" t="s">
        <v>492</v>
      </c>
      <c r="D202" s="73" t="s">
        <v>2042</v>
      </c>
      <c r="E202" s="73" t="s">
        <v>31</v>
      </c>
      <c r="F202" s="88">
        <v>21</v>
      </c>
      <c r="G202" s="183" t="s">
        <v>2495</v>
      </c>
      <c r="H202" s="184"/>
      <c r="I202" s="185"/>
    </row>
    <row r="203" spans="1:9">
      <c r="A203" s="87" t="s">
        <v>2682</v>
      </c>
      <c r="B203" s="73" t="s">
        <v>2681</v>
      </c>
      <c r="C203" s="74" t="s">
        <v>492</v>
      </c>
      <c r="D203" s="73" t="s">
        <v>2042</v>
      </c>
      <c r="E203" s="73" t="s">
        <v>31</v>
      </c>
      <c r="F203" s="88">
        <v>38.76</v>
      </c>
      <c r="G203" s="183" t="s">
        <v>2495</v>
      </c>
      <c r="H203" s="184"/>
      <c r="I203" s="185"/>
    </row>
    <row r="204" spans="1:9">
      <c r="A204" s="87" t="s">
        <v>2683</v>
      </c>
      <c r="B204" s="73" t="s">
        <v>2684</v>
      </c>
      <c r="C204" s="74" t="s">
        <v>497</v>
      </c>
      <c r="D204" s="73" t="s">
        <v>2042</v>
      </c>
      <c r="E204" s="73" t="s">
        <v>15</v>
      </c>
      <c r="F204" s="88">
        <v>3.44</v>
      </c>
      <c r="G204" s="183" t="s">
        <v>2495</v>
      </c>
      <c r="H204" s="184"/>
      <c r="I204" s="185"/>
    </row>
    <row r="205" spans="1:9">
      <c r="A205" s="87" t="s">
        <v>2685</v>
      </c>
      <c r="B205" s="73" t="s">
        <v>2686</v>
      </c>
      <c r="C205" s="74" t="s">
        <v>500</v>
      </c>
      <c r="D205" s="73" t="s">
        <v>2042</v>
      </c>
      <c r="E205" s="73" t="s">
        <v>51</v>
      </c>
      <c r="F205" s="88">
        <v>23</v>
      </c>
      <c r="G205" s="183" t="s">
        <v>2495</v>
      </c>
      <c r="H205" s="184"/>
      <c r="I205" s="185"/>
    </row>
    <row r="206" spans="1:9">
      <c r="A206" s="87" t="s">
        <v>2687</v>
      </c>
      <c r="B206" s="73" t="s">
        <v>502</v>
      </c>
      <c r="C206" s="74" t="s">
        <v>2688</v>
      </c>
      <c r="D206" s="73" t="s">
        <v>12</v>
      </c>
      <c r="E206" s="73" t="s">
        <v>15</v>
      </c>
      <c r="F206" s="88">
        <v>724.76</v>
      </c>
      <c r="G206" s="183" t="s">
        <v>2495</v>
      </c>
      <c r="H206" s="184"/>
      <c r="I206" s="185"/>
    </row>
    <row r="207" spans="1:9">
      <c r="A207" s="87" t="s">
        <v>2689</v>
      </c>
      <c r="B207" s="73" t="s">
        <v>2690</v>
      </c>
      <c r="C207" s="74" t="s">
        <v>506</v>
      </c>
      <c r="D207" s="73" t="s">
        <v>2042</v>
      </c>
      <c r="E207" s="73" t="s">
        <v>31</v>
      </c>
      <c r="F207" s="88">
        <v>6.8</v>
      </c>
      <c r="G207" s="183" t="s">
        <v>2495</v>
      </c>
      <c r="H207" s="184"/>
      <c r="I207" s="185"/>
    </row>
    <row r="208" spans="1:9" ht="14.25" customHeight="1">
      <c r="A208" s="86" t="s">
        <v>184</v>
      </c>
      <c r="B208" s="190" t="s">
        <v>2691</v>
      </c>
      <c r="C208" s="191"/>
      <c r="D208" s="191"/>
      <c r="E208" s="191"/>
      <c r="F208" s="191"/>
      <c r="G208" s="191"/>
      <c r="H208" s="191"/>
      <c r="I208" s="192"/>
    </row>
    <row r="209" spans="1:9" ht="14.25" customHeight="1">
      <c r="A209" s="86" t="s">
        <v>186</v>
      </c>
      <c r="B209" s="190" t="s">
        <v>507</v>
      </c>
      <c r="C209" s="191"/>
      <c r="D209" s="191"/>
      <c r="E209" s="191"/>
      <c r="F209" s="191"/>
      <c r="G209" s="191"/>
      <c r="H209" s="191"/>
      <c r="I209" s="192"/>
    </row>
    <row r="210" spans="1:9">
      <c r="A210" s="87" t="s">
        <v>2692</v>
      </c>
      <c r="B210" s="73" t="s">
        <v>509</v>
      </c>
      <c r="C210" s="74" t="s">
        <v>510</v>
      </c>
      <c r="D210" s="73" t="s">
        <v>12</v>
      </c>
      <c r="E210" s="73" t="s">
        <v>15</v>
      </c>
      <c r="F210" s="88">
        <v>2827.9</v>
      </c>
      <c r="G210" s="183" t="s">
        <v>2495</v>
      </c>
      <c r="H210" s="184"/>
      <c r="I210" s="185"/>
    </row>
    <row r="211" spans="1:9">
      <c r="A211" s="87" t="s">
        <v>2693</v>
      </c>
      <c r="B211" s="73" t="s">
        <v>2694</v>
      </c>
      <c r="C211" s="74" t="s">
        <v>514</v>
      </c>
      <c r="D211" s="73" t="s">
        <v>2042</v>
      </c>
      <c r="E211" s="73" t="s">
        <v>15</v>
      </c>
      <c r="F211" s="88">
        <v>2143.17</v>
      </c>
      <c r="G211" s="183" t="s">
        <v>2495</v>
      </c>
      <c r="H211" s="184"/>
      <c r="I211" s="185"/>
    </row>
    <row r="212" spans="1:9">
      <c r="A212" s="87" t="s">
        <v>2695</v>
      </c>
      <c r="B212" s="73" t="s">
        <v>2696</v>
      </c>
      <c r="C212" s="74" t="s">
        <v>517</v>
      </c>
      <c r="D212" s="73" t="s">
        <v>2042</v>
      </c>
      <c r="E212" s="73" t="s">
        <v>15</v>
      </c>
      <c r="F212" s="88">
        <v>14.86</v>
      </c>
      <c r="G212" s="183" t="s">
        <v>2495</v>
      </c>
      <c r="H212" s="184"/>
      <c r="I212" s="185"/>
    </row>
    <row r="213" spans="1:9">
      <c r="A213" s="87" t="s">
        <v>2697</v>
      </c>
      <c r="B213" s="73" t="s">
        <v>2698</v>
      </c>
      <c r="C213" s="74" t="s">
        <v>520</v>
      </c>
      <c r="D213" s="73" t="s">
        <v>2042</v>
      </c>
      <c r="E213" s="73" t="s">
        <v>15</v>
      </c>
      <c r="F213" s="88">
        <v>534.91</v>
      </c>
      <c r="G213" s="183" t="s">
        <v>2495</v>
      </c>
      <c r="H213" s="184"/>
      <c r="I213" s="185"/>
    </row>
    <row r="214" spans="1:9">
      <c r="A214" s="87" t="s">
        <v>2699</v>
      </c>
      <c r="B214" s="73" t="s">
        <v>2700</v>
      </c>
      <c r="C214" s="74" t="s">
        <v>523</v>
      </c>
      <c r="D214" s="73" t="s">
        <v>2042</v>
      </c>
      <c r="E214" s="73" t="s">
        <v>15</v>
      </c>
      <c r="F214" s="88">
        <v>152.01</v>
      </c>
      <c r="G214" s="183" t="s">
        <v>2495</v>
      </c>
      <c r="H214" s="184"/>
      <c r="I214" s="185"/>
    </row>
    <row r="215" spans="1:9">
      <c r="A215" s="87" t="s">
        <v>2701</v>
      </c>
      <c r="B215" s="73" t="s">
        <v>2702</v>
      </c>
      <c r="C215" s="74" t="s">
        <v>526</v>
      </c>
      <c r="D215" s="73" t="s">
        <v>2042</v>
      </c>
      <c r="E215" s="73" t="s">
        <v>15</v>
      </c>
      <c r="F215" s="88">
        <v>90.54</v>
      </c>
      <c r="G215" s="183" t="s">
        <v>2495</v>
      </c>
      <c r="H215" s="184"/>
      <c r="I215" s="185"/>
    </row>
    <row r="216" spans="1:9">
      <c r="A216" s="87" t="s">
        <v>2703</v>
      </c>
      <c r="B216" s="73" t="s">
        <v>2704</v>
      </c>
      <c r="C216" s="74" t="s">
        <v>529</v>
      </c>
      <c r="D216" s="73" t="s">
        <v>2042</v>
      </c>
      <c r="E216" s="73" t="s">
        <v>15</v>
      </c>
      <c r="F216" s="88">
        <v>78.13</v>
      </c>
      <c r="G216" s="183" t="s">
        <v>2495</v>
      </c>
      <c r="H216" s="184"/>
      <c r="I216" s="185"/>
    </row>
    <row r="217" spans="1:9">
      <c r="A217" s="87" t="s">
        <v>2705</v>
      </c>
      <c r="B217" s="73" t="s">
        <v>2706</v>
      </c>
      <c r="C217" s="74" t="s">
        <v>532</v>
      </c>
      <c r="D217" s="73" t="s">
        <v>2042</v>
      </c>
      <c r="E217" s="73" t="s">
        <v>15</v>
      </c>
      <c r="F217" s="88">
        <v>15.19</v>
      </c>
      <c r="G217" s="183" t="s">
        <v>2495</v>
      </c>
      <c r="H217" s="184"/>
      <c r="I217" s="185"/>
    </row>
    <row r="218" spans="1:9" ht="14.25" customHeight="1">
      <c r="A218" s="86" t="s">
        <v>2707</v>
      </c>
      <c r="B218" s="190" t="s">
        <v>533</v>
      </c>
      <c r="C218" s="191"/>
      <c r="D218" s="191"/>
      <c r="E218" s="191"/>
      <c r="F218" s="191"/>
      <c r="G218" s="191"/>
      <c r="H218" s="191"/>
      <c r="I218" s="192"/>
    </row>
    <row r="219" spans="1:9">
      <c r="A219" s="87" t="s">
        <v>2708</v>
      </c>
      <c r="B219" s="73" t="s">
        <v>535</v>
      </c>
      <c r="C219" s="74" t="s">
        <v>536</v>
      </c>
      <c r="D219" s="73" t="s">
        <v>12</v>
      </c>
      <c r="E219" s="73" t="s">
        <v>15</v>
      </c>
      <c r="F219" s="88">
        <v>481.84</v>
      </c>
      <c r="G219" s="183" t="s">
        <v>2495</v>
      </c>
      <c r="H219" s="184"/>
      <c r="I219" s="185"/>
    </row>
    <row r="220" spans="1:9">
      <c r="A220" s="87" t="s">
        <v>2709</v>
      </c>
      <c r="B220" s="73" t="s">
        <v>538</v>
      </c>
      <c r="C220" s="74" t="s">
        <v>539</v>
      </c>
      <c r="D220" s="73" t="s">
        <v>12</v>
      </c>
      <c r="E220" s="73" t="s">
        <v>15</v>
      </c>
      <c r="F220" s="88">
        <v>481.84</v>
      </c>
      <c r="G220" s="183" t="s">
        <v>2495</v>
      </c>
      <c r="H220" s="184"/>
      <c r="I220" s="185"/>
    </row>
    <row r="221" spans="1:9" ht="14.25" customHeight="1">
      <c r="A221" s="86" t="s">
        <v>2710</v>
      </c>
      <c r="B221" s="190" t="s">
        <v>540</v>
      </c>
      <c r="C221" s="191"/>
      <c r="D221" s="191"/>
      <c r="E221" s="191"/>
      <c r="F221" s="191"/>
      <c r="G221" s="191"/>
      <c r="H221" s="191"/>
      <c r="I221" s="192"/>
    </row>
    <row r="222" spans="1:9">
      <c r="A222" s="87" t="s">
        <v>2711</v>
      </c>
      <c r="B222" s="73" t="s">
        <v>2712</v>
      </c>
      <c r="C222" s="74" t="s">
        <v>543</v>
      </c>
      <c r="D222" s="73" t="s">
        <v>2042</v>
      </c>
      <c r="E222" s="73" t="s">
        <v>15</v>
      </c>
      <c r="F222" s="88">
        <v>2.81</v>
      </c>
      <c r="G222" s="183" t="s">
        <v>2495</v>
      </c>
      <c r="H222" s="184"/>
      <c r="I222" s="185"/>
    </row>
    <row r="223" spans="1:9">
      <c r="A223" s="87" t="s">
        <v>2713</v>
      </c>
      <c r="B223" s="73" t="s">
        <v>2714</v>
      </c>
      <c r="C223" s="74" t="s">
        <v>546</v>
      </c>
      <c r="D223" s="73" t="s">
        <v>2042</v>
      </c>
      <c r="E223" s="73" t="s">
        <v>15</v>
      </c>
      <c r="F223" s="88">
        <v>2.4900000000000002</v>
      </c>
      <c r="G223" s="183" t="s">
        <v>2495</v>
      </c>
      <c r="H223" s="184"/>
      <c r="I223" s="185"/>
    </row>
    <row r="224" spans="1:9">
      <c r="A224" s="87" t="s">
        <v>2715</v>
      </c>
      <c r="B224" s="73" t="s">
        <v>2716</v>
      </c>
      <c r="C224" s="74" t="s">
        <v>549</v>
      </c>
      <c r="D224" s="73" t="s">
        <v>2042</v>
      </c>
      <c r="E224" s="73" t="s">
        <v>15</v>
      </c>
      <c r="F224" s="88">
        <v>2.65</v>
      </c>
      <c r="G224" s="183" t="s">
        <v>2495</v>
      </c>
      <c r="H224" s="184"/>
      <c r="I224" s="185"/>
    </row>
    <row r="225" spans="1:9" ht="14.25" customHeight="1">
      <c r="A225" s="86" t="s">
        <v>2717</v>
      </c>
      <c r="B225" s="190" t="s">
        <v>550</v>
      </c>
      <c r="C225" s="191"/>
      <c r="D225" s="191"/>
      <c r="E225" s="191"/>
      <c r="F225" s="191"/>
      <c r="G225" s="191"/>
      <c r="H225" s="191"/>
      <c r="I225" s="192"/>
    </row>
    <row r="226" spans="1:9">
      <c r="A226" s="87" t="s">
        <v>2718</v>
      </c>
      <c r="B226" s="73" t="s">
        <v>2712</v>
      </c>
      <c r="C226" s="74" t="s">
        <v>543</v>
      </c>
      <c r="D226" s="73" t="s">
        <v>2042</v>
      </c>
      <c r="E226" s="73" t="s">
        <v>15</v>
      </c>
      <c r="F226" s="88">
        <v>4.47</v>
      </c>
      <c r="G226" s="183" t="s">
        <v>2495</v>
      </c>
      <c r="H226" s="184"/>
      <c r="I226" s="185"/>
    </row>
    <row r="227" spans="1:9" ht="14.25" customHeight="1">
      <c r="A227" s="87" t="s">
        <v>2719</v>
      </c>
      <c r="B227" s="73" t="s">
        <v>2714</v>
      </c>
      <c r="C227" s="74" t="s">
        <v>546</v>
      </c>
      <c r="D227" s="73" t="s">
        <v>2042</v>
      </c>
      <c r="E227" s="73" t="s">
        <v>15</v>
      </c>
      <c r="F227" s="88">
        <v>3.23</v>
      </c>
      <c r="G227" s="183" t="s">
        <v>2495</v>
      </c>
      <c r="H227" s="184"/>
      <c r="I227" s="185"/>
    </row>
    <row r="228" spans="1:9">
      <c r="A228" s="87" t="s">
        <v>2720</v>
      </c>
      <c r="B228" s="73" t="s">
        <v>2716</v>
      </c>
      <c r="C228" s="74" t="s">
        <v>549</v>
      </c>
      <c r="D228" s="73" t="s">
        <v>2042</v>
      </c>
      <c r="E228" s="73" t="s">
        <v>15</v>
      </c>
      <c r="F228" s="88">
        <v>1.72</v>
      </c>
      <c r="G228" s="183" t="s">
        <v>2495</v>
      </c>
      <c r="H228" s="184"/>
      <c r="I228" s="185"/>
    </row>
    <row r="229" spans="1:9">
      <c r="A229" s="87" t="s">
        <v>2721</v>
      </c>
      <c r="B229" s="73" t="s">
        <v>2716</v>
      </c>
      <c r="C229" s="74" t="s">
        <v>559</v>
      </c>
      <c r="D229" s="73" t="s">
        <v>2042</v>
      </c>
      <c r="E229" s="73" t="s">
        <v>15</v>
      </c>
      <c r="F229" s="88">
        <v>10.49</v>
      </c>
      <c r="G229" s="183" t="s">
        <v>2495</v>
      </c>
      <c r="H229" s="184"/>
      <c r="I229" s="185"/>
    </row>
    <row r="230" spans="1:9">
      <c r="A230" s="87" t="s">
        <v>2722</v>
      </c>
      <c r="B230" s="73" t="s">
        <v>2723</v>
      </c>
      <c r="C230" s="74" t="s">
        <v>562</v>
      </c>
      <c r="D230" s="73" t="s">
        <v>2042</v>
      </c>
      <c r="E230" s="73" t="s">
        <v>15</v>
      </c>
      <c r="F230" s="88">
        <v>2.94</v>
      </c>
      <c r="G230" s="183" t="s">
        <v>2495</v>
      </c>
      <c r="H230" s="184"/>
      <c r="I230" s="185"/>
    </row>
    <row r="231" spans="1:9">
      <c r="A231" s="87" t="s">
        <v>2724</v>
      </c>
      <c r="B231" s="73" t="s">
        <v>2725</v>
      </c>
      <c r="C231" s="74" t="s">
        <v>565</v>
      </c>
      <c r="D231" s="73" t="s">
        <v>2042</v>
      </c>
      <c r="E231" s="73" t="s">
        <v>15</v>
      </c>
      <c r="F231" s="88">
        <v>1.7</v>
      </c>
      <c r="G231" s="183" t="s">
        <v>2495</v>
      </c>
      <c r="H231" s="184"/>
      <c r="I231" s="185"/>
    </row>
    <row r="232" spans="1:9">
      <c r="A232" s="87" t="s">
        <v>2726</v>
      </c>
      <c r="B232" s="73" t="s">
        <v>2727</v>
      </c>
      <c r="C232" s="74" t="s">
        <v>568</v>
      </c>
      <c r="D232" s="73" t="s">
        <v>2042</v>
      </c>
      <c r="E232" s="73" t="s">
        <v>15</v>
      </c>
      <c r="F232" s="88">
        <v>0.49</v>
      </c>
      <c r="G232" s="183" t="s">
        <v>2495</v>
      </c>
      <c r="H232" s="184"/>
      <c r="I232" s="185"/>
    </row>
    <row r="233" spans="1:9" ht="14.25" customHeight="1">
      <c r="A233" s="86" t="s">
        <v>2728</v>
      </c>
      <c r="B233" s="190" t="s">
        <v>2729</v>
      </c>
      <c r="C233" s="191"/>
      <c r="D233" s="191"/>
      <c r="E233" s="191"/>
      <c r="F233" s="191"/>
      <c r="G233" s="191"/>
      <c r="H233" s="191"/>
      <c r="I233" s="192"/>
    </row>
    <row r="234" spans="1:9" ht="14.25" customHeight="1">
      <c r="A234" s="86" t="s">
        <v>2730</v>
      </c>
      <c r="B234" s="190" t="s">
        <v>160</v>
      </c>
      <c r="C234" s="191"/>
      <c r="D234" s="191"/>
      <c r="E234" s="191"/>
      <c r="F234" s="191"/>
      <c r="G234" s="191"/>
      <c r="H234" s="191"/>
      <c r="I234" s="192"/>
    </row>
    <row r="235" spans="1:9" ht="16.5">
      <c r="A235" s="87" t="s">
        <v>2731</v>
      </c>
      <c r="B235" s="73" t="s">
        <v>570</v>
      </c>
      <c r="C235" s="74" t="s">
        <v>571</v>
      </c>
      <c r="D235" s="73" t="s">
        <v>12</v>
      </c>
      <c r="E235" s="73" t="s">
        <v>15</v>
      </c>
      <c r="F235" s="88">
        <v>1836.4</v>
      </c>
      <c r="G235" s="183" t="s">
        <v>2495</v>
      </c>
      <c r="H235" s="184"/>
      <c r="I235" s="185"/>
    </row>
    <row r="236" spans="1:9" ht="14.25" customHeight="1">
      <c r="A236" s="86" t="s">
        <v>189</v>
      </c>
      <c r="B236" s="190" t="s">
        <v>2732</v>
      </c>
      <c r="C236" s="191"/>
      <c r="D236" s="191"/>
      <c r="E236" s="191"/>
      <c r="F236" s="191"/>
      <c r="G236" s="191"/>
      <c r="H236" s="191"/>
      <c r="I236" s="192"/>
    </row>
    <row r="237" spans="1:9" ht="14.25" customHeight="1">
      <c r="A237" s="86" t="s">
        <v>191</v>
      </c>
      <c r="B237" s="190" t="s">
        <v>572</v>
      </c>
      <c r="C237" s="191"/>
      <c r="D237" s="191"/>
      <c r="E237" s="191"/>
      <c r="F237" s="191"/>
      <c r="G237" s="191"/>
      <c r="H237" s="191"/>
      <c r="I237" s="192"/>
    </row>
    <row r="238" spans="1:9">
      <c r="A238" s="87" t="s">
        <v>2733</v>
      </c>
      <c r="B238" s="73" t="s">
        <v>574</v>
      </c>
      <c r="C238" s="74" t="s">
        <v>2734</v>
      </c>
      <c r="D238" s="73" t="s">
        <v>12</v>
      </c>
      <c r="E238" s="73" t="s">
        <v>31</v>
      </c>
      <c r="F238" s="88">
        <v>414.1</v>
      </c>
      <c r="G238" s="183" t="s">
        <v>2735</v>
      </c>
      <c r="H238" s="184"/>
      <c r="I238" s="185"/>
    </row>
    <row r="239" spans="1:9" ht="14.25" customHeight="1">
      <c r="A239" s="87" t="s">
        <v>2736</v>
      </c>
      <c r="B239" s="73" t="s">
        <v>577</v>
      </c>
      <c r="C239" s="74" t="s">
        <v>2737</v>
      </c>
      <c r="D239" s="73" t="s">
        <v>12</v>
      </c>
      <c r="E239" s="73" t="s">
        <v>31</v>
      </c>
      <c r="F239" s="88">
        <v>15.5</v>
      </c>
      <c r="G239" s="183" t="s">
        <v>2735</v>
      </c>
      <c r="H239" s="184"/>
      <c r="I239" s="185"/>
    </row>
    <row r="240" spans="1:9" ht="14.25" customHeight="1">
      <c r="A240" s="87" t="s">
        <v>2738</v>
      </c>
      <c r="B240" s="73" t="s">
        <v>580</v>
      </c>
      <c r="C240" s="74" t="s">
        <v>2739</v>
      </c>
      <c r="D240" s="73" t="s">
        <v>12</v>
      </c>
      <c r="E240" s="73" t="s">
        <v>31</v>
      </c>
      <c r="F240" s="88">
        <v>51.6</v>
      </c>
      <c r="G240" s="183" t="s">
        <v>2735</v>
      </c>
      <c r="H240" s="184"/>
      <c r="I240" s="185"/>
    </row>
    <row r="241" spans="1:9" ht="14.25" customHeight="1">
      <c r="A241" s="87" t="s">
        <v>2740</v>
      </c>
      <c r="B241" s="73" t="s">
        <v>583</v>
      </c>
      <c r="C241" s="74" t="s">
        <v>2741</v>
      </c>
      <c r="D241" s="73" t="s">
        <v>12</v>
      </c>
      <c r="E241" s="73" t="s">
        <v>31</v>
      </c>
      <c r="F241" s="88">
        <v>44.4</v>
      </c>
      <c r="G241" s="183" t="s">
        <v>2735</v>
      </c>
      <c r="H241" s="184"/>
      <c r="I241" s="185"/>
    </row>
    <row r="242" spans="1:9" ht="14.25" customHeight="1">
      <c r="A242" s="87" t="s">
        <v>2742</v>
      </c>
      <c r="B242" s="73" t="s">
        <v>586</v>
      </c>
      <c r="C242" s="74" t="s">
        <v>2743</v>
      </c>
      <c r="D242" s="73" t="s">
        <v>12</v>
      </c>
      <c r="E242" s="73" t="s">
        <v>31</v>
      </c>
      <c r="F242" s="88">
        <v>316.8</v>
      </c>
      <c r="G242" s="183" t="s">
        <v>2735</v>
      </c>
      <c r="H242" s="184"/>
      <c r="I242" s="185"/>
    </row>
    <row r="243" spans="1:9" ht="16.5" customHeight="1">
      <c r="A243" s="87" t="s">
        <v>2744</v>
      </c>
      <c r="B243" s="73" t="s">
        <v>589</v>
      </c>
      <c r="C243" s="74" t="s">
        <v>590</v>
      </c>
      <c r="D243" s="73" t="s">
        <v>12</v>
      </c>
      <c r="E243" s="73" t="s">
        <v>24</v>
      </c>
      <c r="F243" s="88">
        <v>83</v>
      </c>
      <c r="G243" s="183" t="s">
        <v>2735</v>
      </c>
      <c r="H243" s="184"/>
      <c r="I243" s="185"/>
    </row>
    <row r="244" spans="1:9" ht="16.5" customHeight="1">
      <c r="A244" s="87" t="s">
        <v>2745</v>
      </c>
      <c r="B244" s="73" t="s">
        <v>592</v>
      </c>
      <c r="C244" s="74" t="s">
        <v>2746</v>
      </c>
      <c r="D244" s="73" t="s">
        <v>12</v>
      </c>
      <c r="E244" s="73" t="s">
        <v>24</v>
      </c>
      <c r="F244" s="88">
        <v>2</v>
      </c>
      <c r="G244" s="183" t="s">
        <v>2735</v>
      </c>
      <c r="H244" s="184"/>
      <c r="I244" s="185"/>
    </row>
    <row r="245" spans="1:9" ht="16.5" customHeight="1">
      <c r="A245" s="87" t="s">
        <v>2747</v>
      </c>
      <c r="B245" s="73" t="s">
        <v>595</v>
      </c>
      <c r="C245" s="74" t="s">
        <v>596</v>
      </c>
      <c r="D245" s="73" t="s">
        <v>12</v>
      </c>
      <c r="E245" s="73" t="s">
        <v>24</v>
      </c>
      <c r="F245" s="88">
        <v>56</v>
      </c>
      <c r="G245" s="183" t="s">
        <v>2735</v>
      </c>
      <c r="H245" s="184"/>
      <c r="I245" s="185"/>
    </row>
    <row r="246" spans="1:9" ht="16.5" customHeight="1">
      <c r="A246" s="87" t="s">
        <v>2748</v>
      </c>
      <c r="B246" s="73" t="s">
        <v>598</v>
      </c>
      <c r="C246" s="74" t="s">
        <v>599</v>
      </c>
      <c r="D246" s="73" t="s">
        <v>12</v>
      </c>
      <c r="E246" s="73" t="s">
        <v>24</v>
      </c>
      <c r="F246" s="88">
        <v>16</v>
      </c>
      <c r="G246" s="183" t="s">
        <v>2735</v>
      </c>
      <c r="H246" s="184"/>
      <c r="I246" s="185"/>
    </row>
    <row r="247" spans="1:9" ht="16.5" customHeight="1">
      <c r="A247" s="87" t="s">
        <v>2749</v>
      </c>
      <c r="B247" s="73" t="s">
        <v>601</v>
      </c>
      <c r="C247" s="74" t="s">
        <v>602</v>
      </c>
      <c r="D247" s="73" t="s">
        <v>12</v>
      </c>
      <c r="E247" s="73" t="s">
        <v>24</v>
      </c>
      <c r="F247" s="88">
        <v>16</v>
      </c>
      <c r="G247" s="183" t="s">
        <v>2735</v>
      </c>
      <c r="H247" s="184"/>
      <c r="I247" s="185"/>
    </row>
    <row r="248" spans="1:9" ht="16.5" customHeight="1">
      <c r="A248" s="87" t="s">
        <v>2750</v>
      </c>
      <c r="B248" s="73" t="s">
        <v>604</v>
      </c>
      <c r="C248" s="74" t="s">
        <v>605</v>
      </c>
      <c r="D248" s="73" t="s">
        <v>12</v>
      </c>
      <c r="E248" s="73" t="s">
        <v>24</v>
      </c>
      <c r="F248" s="88">
        <v>38</v>
      </c>
      <c r="G248" s="183" t="s">
        <v>2735</v>
      </c>
      <c r="H248" s="184"/>
      <c r="I248" s="185"/>
    </row>
    <row r="249" spans="1:9" ht="14.25" customHeight="1">
      <c r="A249" s="87" t="s">
        <v>2751</v>
      </c>
      <c r="B249" s="73" t="s">
        <v>2752</v>
      </c>
      <c r="C249" s="74" t="s">
        <v>608</v>
      </c>
      <c r="D249" s="73" t="s">
        <v>2042</v>
      </c>
      <c r="E249" s="73" t="s">
        <v>24</v>
      </c>
      <c r="F249" s="88">
        <v>18</v>
      </c>
      <c r="G249" s="183" t="s">
        <v>2735</v>
      </c>
      <c r="H249" s="184"/>
      <c r="I249" s="185"/>
    </row>
    <row r="250" spans="1:9" ht="16.5" customHeight="1">
      <c r="A250" s="87" t="s">
        <v>2753</v>
      </c>
      <c r="B250" s="73" t="s">
        <v>610</v>
      </c>
      <c r="C250" s="74" t="s">
        <v>611</v>
      </c>
      <c r="D250" s="73" t="s">
        <v>12</v>
      </c>
      <c r="E250" s="73" t="s">
        <v>24</v>
      </c>
      <c r="F250" s="88">
        <v>24</v>
      </c>
      <c r="G250" s="183" t="s">
        <v>2735</v>
      </c>
      <c r="H250" s="184"/>
      <c r="I250" s="185"/>
    </row>
    <row r="251" spans="1:9" ht="16.5" customHeight="1">
      <c r="A251" s="87" t="s">
        <v>2754</v>
      </c>
      <c r="B251" s="73" t="s">
        <v>613</v>
      </c>
      <c r="C251" s="74" t="s">
        <v>614</v>
      </c>
      <c r="D251" s="73" t="s">
        <v>12</v>
      </c>
      <c r="E251" s="73" t="s">
        <v>24</v>
      </c>
      <c r="F251" s="88">
        <v>4</v>
      </c>
      <c r="G251" s="183" t="s">
        <v>2735</v>
      </c>
      <c r="H251" s="184"/>
      <c r="I251" s="185"/>
    </row>
    <row r="252" spans="1:9" ht="16.5" customHeight="1">
      <c r="A252" s="87" t="s">
        <v>2755</v>
      </c>
      <c r="B252" s="73" t="s">
        <v>616</v>
      </c>
      <c r="C252" s="74" t="s">
        <v>617</v>
      </c>
      <c r="D252" s="73" t="s">
        <v>12</v>
      </c>
      <c r="E252" s="73" t="s">
        <v>24</v>
      </c>
      <c r="F252" s="88">
        <v>248</v>
      </c>
      <c r="G252" s="183" t="s">
        <v>2735</v>
      </c>
      <c r="H252" s="184"/>
      <c r="I252" s="185"/>
    </row>
    <row r="253" spans="1:9" ht="16.5" customHeight="1">
      <c r="A253" s="87" t="s">
        <v>2756</v>
      </c>
      <c r="B253" s="73" t="s">
        <v>619</v>
      </c>
      <c r="C253" s="74" t="s">
        <v>620</v>
      </c>
      <c r="D253" s="73" t="s">
        <v>12</v>
      </c>
      <c r="E253" s="73" t="s">
        <v>24</v>
      </c>
      <c r="F253" s="88">
        <v>2</v>
      </c>
      <c r="G253" s="183" t="s">
        <v>2735</v>
      </c>
      <c r="H253" s="184"/>
      <c r="I253" s="185"/>
    </row>
    <row r="254" spans="1:9" ht="16.5" customHeight="1">
      <c r="A254" s="87" t="s">
        <v>2757</v>
      </c>
      <c r="B254" s="73" t="s">
        <v>622</v>
      </c>
      <c r="C254" s="74" t="s">
        <v>623</v>
      </c>
      <c r="D254" s="73" t="s">
        <v>12</v>
      </c>
      <c r="E254" s="73" t="s">
        <v>24</v>
      </c>
      <c r="F254" s="88">
        <v>6</v>
      </c>
      <c r="G254" s="183" t="s">
        <v>2735</v>
      </c>
      <c r="H254" s="184"/>
      <c r="I254" s="185"/>
    </row>
    <row r="255" spans="1:9" ht="14.25" customHeight="1">
      <c r="A255" s="87" t="s">
        <v>2758</v>
      </c>
      <c r="B255" s="73" t="s">
        <v>625</v>
      </c>
      <c r="C255" s="74" t="s">
        <v>626</v>
      </c>
      <c r="D255" s="73" t="s">
        <v>12</v>
      </c>
      <c r="E255" s="73" t="s">
        <v>24</v>
      </c>
      <c r="F255" s="88">
        <v>1</v>
      </c>
      <c r="G255" s="183" t="s">
        <v>2735</v>
      </c>
      <c r="H255" s="184"/>
      <c r="I255" s="185"/>
    </row>
    <row r="256" spans="1:9" ht="14.25" customHeight="1">
      <c r="A256" s="87" t="s">
        <v>2759</v>
      </c>
      <c r="B256" s="73" t="s">
        <v>628</v>
      </c>
      <c r="C256" s="74" t="s">
        <v>629</v>
      </c>
      <c r="D256" s="73" t="s">
        <v>12</v>
      </c>
      <c r="E256" s="73" t="s">
        <v>24</v>
      </c>
      <c r="F256" s="88">
        <v>45</v>
      </c>
      <c r="G256" s="183" t="s">
        <v>2735</v>
      </c>
      <c r="H256" s="184"/>
      <c r="I256" s="185"/>
    </row>
    <row r="257" spans="1:9" ht="16.5" customHeight="1">
      <c r="A257" s="87" t="s">
        <v>2760</v>
      </c>
      <c r="B257" s="73" t="s">
        <v>631</v>
      </c>
      <c r="C257" s="74" t="s">
        <v>632</v>
      </c>
      <c r="D257" s="73" t="s">
        <v>12</v>
      </c>
      <c r="E257" s="73" t="s">
        <v>24</v>
      </c>
      <c r="F257" s="88">
        <v>1</v>
      </c>
      <c r="G257" s="183" t="s">
        <v>2735</v>
      </c>
      <c r="H257" s="184"/>
      <c r="I257" s="185"/>
    </row>
    <row r="258" spans="1:9" ht="16.5" customHeight="1">
      <c r="A258" s="87" t="s">
        <v>2761</v>
      </c>
      <c r="B258" s="73" t="s">
        <v>634</v>
      </c>
      <c r="C258" s="74" t="s">
        <v>635</v>
      </c>
      <c r="D258" s="73" t="s">
        <v>12</v>
      </c>
      <c r="E258" s="73" t="s">
        <v>24</v>
      </c>
      <c r="F258" s="88">
        <v>2</v>
      </c>
      <c r="G258" s="183" t="s">
        <v>2735</v>
      </c>
      <c r="H258" s="184"/>
      <c r="I258" s="185"/>
    </row>
    <row r="259" spans="1:9" ht="14.25" customHeight="1">
      <c r="A259" s="87" t="s">
        <v>2762</v>
      </c>
      <c r="B259" s="73" t="s">
        <v>637</v>
      </c>
      <c r="C259" s="74" t="s">
        <v>638</v>
      </c>
      <c r="D259" s="73" t="s">
        <v>12</v>
      </c>
      <c r="E259" s="73" t="s">
        <v>24</v>
      </c>
      <c r="F259" s="88">
        <v>40</v>
      </c>
      <c r="G259" s="183" t="s">
        <v>2735</v>
      </c>
      <c r="H259" s="184"/>
      <c r="I259" s="185"/>
    </row>
    <row r="260" spans="1:9" ht="14.25" customHeight="1">
      <c r="A260" s="87" t="s">
        <v>2763</v>
      </c>
      <c r="B260" s="73" t="s">
        <v>640</v>
      </c>
      <c r="C260" s="74" t="s">
        <v>641</v>
      </c>
      <c r="D260" s="73" t="s">
        <v>12</v>
      </c>
      <c r="E260" s="73" t="s">
        <v>24</v>
      </c>
      <c r="F260" s="88">
        <v>16</v>
      </c>
      <c r="G260" s="183" t="s">
        <v>2735</v>
      </c>
      <c r="H260" s="184"/>
      <c r="I260" s="185"/>
    </row>
    <row r="261" spans="1:9" ht="14.25" customHeight="1">
      <c r="A261" s="87" t="s">
        <v>2764</v>
      </c>
      <c r="B261" s="73" t="s">
        <v>643</v>
      </c>
      <c r="C261" s="74" t="s">
        <v>644</v>
      </c>
      <c r="D261" s="73" t="s">
        <v>12</v>
      </c>
      <c r="E261" s="73" t="s">
        <v>24</v>
      </c>
      <c r="F261" s="88">
        <v>63</v>
      </c>
      <c r="G261" s="183" t="s">
        <v>2735</v>
      </c>
      <c r="H261" s="184"/>
      <c r="I261" s="185"/>
    </row>
    <row r="262" spans="1:9" ht="14.25" customHeight="1">
      <c r="A262" s="87" t="s">
        <v>2765</v>
      </c>
      <c r="B262" s="73" t="s">
        <v>646</v>
      </c>
      <c r="C262" s="74" t="s">
        <v>647</v>
      </c>
      <c r="D262" s="73" t="s">
        <v>12</v>
      </c>
      <c r="E262" s="73" t="s">
        <v>24</v>
      </c>
      <c r="F262" s="88">
        <v>8</v>
      </c>
      <c r="G262" s="183" t="s">
        <v>2735</v>
      </c>
      <c r="H262" s="184"/>
      <c r="I262" s="185"/>
    </row>
    <row r="263" spans="1:9" ht="14.25" customHeight="1">
      <c r="A263" s="87" t="s">
        <v>2766</v>
      </c>
      <c r="B263" s="73" t="s">
        <v>649</v>
      </c>
      <c r="C263" s="74" t="s">
        <v>650</v>
      </c>
      <c r="D263" s="73" t="s">
        <v>12</v>
      </c>
      <c r="E263" s="73" t="s">
        <v>24</v>
      </c>
      <c r="F263" s="88">
        <v>3</v>
      </c>
      <c r="G263" s="183" t="s">
        <v>2735</v>
      </c>
      <c r="H263" s="184"/>
      <c r="I263" s="185"/>
    </row>
    <row r="264" spans="1:9" ht="14.25" customHeight="1">
      <c r="A264" s="87" t="s">
        <v>2767</v>
      </c>
      <c r="B264" s="73" t="s">
        <v>652</v>
      </c>
      <c r="C264" s="74" t="s">
        <v>653</v>
      </c>
      <c r="D264" s="73" t="s">
        <v>12</v>
      </c>
      <c r="E264" s="73" t="s">
        <v>24</v>
      </c>
      <c r="F264" s="88">
        <v>18</v>
      </c>
      <c r="G264" s="183" t="s">
        <v>2735</v>
      </c>
      <c r="H264" s="184"/>
      <c r="I264" s="185"/>
    </row>
    <row r="265" spans="1:9" ht="14.25" customHeight="1">
      <c r="A265" s="87" t="s">
        <v>2768</v>
      </c>
      <c r="B265" s="73" t="s">
        <v>655</v>
      </c>
      <c r="C265" s="74" t="s">
        <v>656</v>
      </c>
      <c r="D265" s="73" t="s">
        <v>12</v>
      </c>
      <c r="E265" s="73" t="s">
        <v>24</v>
      </c>
      <c r="F265" s="88">
        <v>19</v>
      </c>
      <c r="G265" s="183" t="s">
        <v>2735</v>
      </c>
      <c r="H265" s="184"/>
      <c r="I265" s="185"/>
    </row>
    <row r="266" spans="1:9" ht="14.25" customHeight="1">
      <c r="A266" s="87" t="s">
        <v>2769</v>
      </c>
      <c r="B266" s="73" t="s">
        <v>658</v>
      </c>
      <c r="C266" s="74" t="s">
        <v>659</v>
      </c>
      <c r="D266" s="73" t="s">
        <v>12</v>
      </c>
      <c r="E266" s="73" t="s">
        <v>24</v>
      </c>
      <c r="F266" s="88">
        <v>33</v>
      </c>
      <c r="G266" s="183" t="s">
        <v>2735</v>
      </c>
      <c r="H266" s="184"/>
      <c r="I266" s="185"/>
    </row>
    <row r="267" spans="1:9" ht="14.25" customHeight="1">
      <c r="A267" s="87" t="s">
        <v>2770</v>
      </c>
      <c r="B267" s="73" t="s">
        <v>661</v>
      </c>
      <c r="C267" s="74" t="s">
        <v>662</v>
      </c>
      <c r="D267" s="73" t="s">
        <v>12</v>
      </c>
      <c r="E267" s="73" t="s">
        <v>24</v>
      </c>
      <c r="F267" s="88">
        <v>1</v>
      </c>
      <c r="G267" s="183" t="s">
        <v>2735</v>
      </c>
      <c r="H267" s="184"/>
      <c r="I267" s="185"/>
    </row>
    <row r="268" spans="1:9" ht="16.5" customHeight="1">
      <c r="A268" s="87" t="s">
        <v>2771</v>
      </c>
      <c r="B268" s="73" t="s">
        <v>664</v>
      </c>
      <c r="C268" s="74" t="s">
        <v>665</v>
      </c>
      <c r="D268" s="73" t="s">
        <v>12</v>
      </c>
      <c r="E268" s="73" t="s">
        <v>24</v>
      </c>
      <c r="F268" s="88">
        <v>4</v>
      </c>
      <c r="G268" s="183" t="s">
        <v>2735</v>
      </c>
      <c r="H268" s="184"/>
      <c r="I268" s="185"/>
    </row>
    <row r="269" spans="1:9" ht="16.5" customHeight="1">
      <c r="A269" s="87" t="s">
        <v>2772</v>
      </c>
      <c r="B269" s="73" t="s">
        <v>667</v>
      </c>
      <c r="C269" s="74" t="s">
        <v>668</v>
      </c>
      <c r="D269" s="73" t="s">
        <v>12</v>
      </c>
      <c r="E269" s="73" t="s">
        <v>24</v>
      </c>
      <c r="F269" s="88">
        <v>38</v>
      </c>
      <c r="G269" s="183" t="s">
        <v>2735</v>
      </c>
      <c r="H269" s="184"/>
      <c r="I269" s="185"/>
    </row>
    <row r="270" spans="1:9" ht="16.5" customHeight="1">
      <c r="A270" s="87" t="s">
        <v>2773</v>
      </c>
      <c r="B270" s="73" t="s">
        <v>670</v>
      </c>
      <c r="C270" s="74" t="s">
        <v>671</v>
      </c>
      <c r="D270" s="73" t="s">
        <v>12</v>
      </c>
      <c r="E270" s="73" t="s">
        <v>24</v>
      </c>
      <c r="F270" s="88">
        <v>82</v>
      </c>
      <c r="G270" s="183" t="s">
        <v>2735</v>
      </c>
      <c r="H270" s="184"/>
      <c r="I270" s="185"/>
    </row>
    <row r="271" spans="1:9" ht="14.25" customHeight="1">
      <c r="A271" s="87" t="s">
        <v>2774</v>
      </c>
      <c r="B271" s="73" t="s">
        <v>2775</v>
      </c>
      <c r="C271" s="74" t="s">
        <v>674</v>
      </c>
      <c r="D271" s="73" t="s">
        <v>2042</v>
      </c>
      <c r="E271" s="73" t="s">
        <v>24</v>
      </c>
      <c r="F271" s="88">
        <v>3</v>
      </c>
      <c r="G271" s="183" t="s">
        <v>2735</v>
      </c>
      <c r="H271" s="184"/>
      <c r="I271" s="185"/>
    </row>
    <row r="272" spans="1:9" ht="14.25" customHeight="1">
      <c r="A272" s="87" t="s">
        <v>2776</v>
      </c>
      <c r="B272" s="73" t="s">
        <v>676</v>
      </c>
      <c r="C272" s="74" t="s">
        <v>677</v>
      </c>
      <c r="D272" s="73" t="s">
        <v>12</v>
      </c>
      <c r="E272" s="73" t="s">
        <v>24</v>
      </c>
      <c r="F272" s="88">
        <v>1</v>
      </c>
      <c r="G272" s="183" t="s">
        <v>2735</v>
      </c>
      <c r="H272" s="184"/>
      <c r="I272" s="185"/>
    </row>
    <row r="273" spans="1:9" ht="14.25" customHeight="1">
      <c r="A273" s="87" t="s">
        <v>2777</v>
      </c>
      <c r="B273" s="73" t="s">
        <v>2778</v>
      </c>
      <c r="C273" s="74" t="s">
        <v>680</v>
      </c>
      <c r="D273" s="73" t="s">
        <v>2042</v>
      </c>
      <c r="E273" s="73" t="s">
        <v>24</v>
      </c>
      <c r="F273" s="88">
        <v>24</v>
      </c>
      <c r="G273" s="183" t="s">
        <v>2735</v>
      </c>
      <c r="H273" s="184"/>
      <c r="I273" s="185"/>
    </row>
    <row r="274" spans="1:9" ht="14.25" customHeight="1">
      <c r="A274" s="87" t="s">
        <v>2779</v>
      </c>
      <c r="B274" s="73" t="s">
        <v>2780</v>
      </c>
      <c r="C274" s="74" t="s">
        <v>683</v>
      </c>
      <c r="D274" s="73" t="s">
        <v>2042</v>
      </c>
      <c r="E274" s="73" t="s">
        <v>24</v>
      </c>
      <c r="F274" s="88">
        <v>4</v>
      </c>
      <c r="G274" s="183" t="s">
        <v>2735</v>
      </c>
      <c r="H274" s="184"/>
      <c r="I274" s="185"/>
    </row>
    <row r="275" spans="1:9" ht="14.25" customHeight="1">
      <c r="A275" s="86" t="s">
        <v>194</v>
      </c>
      <c r="B275" s="190" t="s">
        <v>684</v>
      </c>
      <c r="C275" s="191"/>
      <c r="D275" s="191"/>
      <c r="E275" s="191"/>
      <c r="F275" s="191"/>
      <c r="G275" s="191"/>
      <c r="H275" s="191"/>
      <c r="I275" s="192"/>
    </row>
    <row r="276" spans="1:9">
      <c r="A276" s="87" t="s">
        <v>2781</v>
      </c>
      <c r="B276" s="73" t="s">
        <v>686</v>
      </c>
      <c r="C276" s="74" t="s">
        <v>687</v>
      </c>
      <c r="D276" s="73" t="s">
        <v>12</v>
      </c>
      <c r="E276" s="73" t="s">
        <v>24</v>
      </c>
      <c r="F276" s="88">
        <v>8</v>
      </c>
      <c r="G276" s="183" t="s">
        <v>2735</v>
      </c>
      <c r="H276" s="184"/>
      <c r="I276" s="185"/>
    </row>
    <row r="277" spans="1:9" ht="16.5">
      <c r="A277" s="87" t="s">
        <v>2782</v>
      </c>
      <c r="B277" s="73" t="s">
        <v>689</v>
      </c>
      <c r="C277" s="74" t="s">
        <v>690</v>
      </c>
      <c r="D277" s="73" t="s">
        <v>12</v>
      </c>
      <c r="E277" s="73" t="s">
        <v>24</v>
      </c>
      <c r="F277" s="88">
        <v>16</v>
      </c>
      <c r="G277" s="183" t="s">
        <v>2735</v>
      </c>
      <c r="H277" s="184"/>
      <c r="I277" s="185"/>
    </row>
    <row r="278" spans="1:9" ht="16.5">
      <c r="A278" s="87" t="s">
        <v>2783</v>
      </c>
      <c r="B278" s="73" t="s">
        <v>692</v>
      </c>
      <c r="C278" s="74" t="s">
        <v>693</v>
      </c>
      <c r="D278" s="73" t="s">
        <v>12</v>
      </c>
      <c r="E278" s="73" t="s">
        <v>24</v>
      </c>
      <c r="F278" s="88">
        <v>39</v>
      </c>
      <c r="G278" s="183" t="s">
        <v>2735</v>
      </c>
      <c r="H278" s="184"/>
      <c r="I278" s="185"/>
    </row>
    <row r="279" spans="1:9" ht="16.5">
      <c r="A279" s="87" t="s">
        <v>2784</v>
      </c>
      <c r="B279" s="73" t="s">
        <v>695</v>
      </c>
      <c r="C279" s="74" t="s">
        <v>696</v>
      </c>
      <c r="D279" s="73" t="s">
        <v>12</v>
      </c>
      <c r="E279" s="73" t="s">
        <v>24</v>
      </c>
      <c r="F279" s="88">
        <v>13</v>
      </c>
      <c r="G279" s="183" t="s">
        <v>2735</v>
      </c>
      <c r="H279" s="184"/>
      <c r="I279" s="185"/>
    </row>
    <row r="280" spans="1:9">
      <c r="A280" s="87" t="s">
        <v>2785</v>
      </c>
      <c r="B280" s="73" t="s">
        <v>698</v>
      </c>
      <c r="C280" s="74" t="s">
        <v>699</v>
      </c>
      <c r="D280" s="73" t="s">
        <v>12</v>
      </c>
      <c r="E280" s="73" t="s">
        <v>24</v>
      </c>
      <c r="F280" s="88">
        <v>1</v>
      </c>
      <c r="G280" s="183" t="s">
        <v>2735</v>
      </c>
      <c r="H280" s="184"/>
      <c r="I280" s="185"/>
    </row>
    <row r="281" spans="1:9">
      <c r="A281" s="87" t="s">
        <v>2786</v>
      </c>
      <c r="B281" s="73" t="s">
        <v>701</v>
      </c>
      <c r="C281" s="74" t="s">
        <v>702</v>
      </c>
      <c r="D281" s="73" t="s">
        <v>12</v>
      </c>
      <c r="E281" s="73" t="s">
        <v>24</v>
      </c>
      <c r="F281" s="88">
        <v>1</v>
      </c>
      <c r="G281" s="183" t="s">
        <v>2735</v>
      </c>
      <c r="H281" s="184"/>
      <c r="I281" s="185"/>
    </row>
    <row r="282" spans="1:9">
      <c r="A282" s="87" t="s">
        <v>2787</v>
      </c>
      <c r="B282" s="73" t="s">
        <v>704</v>
      </c>
      <c r="C282" s="74" t="s">
        <v>705</v>
      </c>
      <c r="D282" s="73" t="s">
        <v>12</v>
      </c>
      <c r="E282" s="73" t="s">
        <v>24</v>
      </c>
      <c r="F282" s="88">
        <v>1</v>
      </c>
      <c r="G282" s="183" t="s">
        <v>2735</v>
      </c>
      <c r="H282" s="184"/>
      <c r="I282" s="185"/>
    </row>
    <row r="283" spans="1:9" ht="14.25" customHeight="1">
      <c r="A283" s="86" t="s">
        <v>197</v>
      </c>
      <c r="B283" s="190" t="s">
        <v>706</v>
      </c>
      <c r="C283" s="191"/>
      <c r="D283" s="191"/>
      <c r="E283" s="191"/>
      <c r="F283" s="191"/>
      <c r="G283" s="191"/>
      <c r="H283" s="191"/>
      <c r="I283" s="192"/>
    </row>
    <row r="284" spans="1:9">
      <c r="A284" s="87" t="s">
        <v>2788</v>
      </c>
      <c r="B284" s="73" t="s">
        <v>2789</v>
      </c>
      <c r="C284" s="74" t="s">
        <v>709</v>
      </c>
      <c r="D284" s="73" t="s">
        <v>2042</v>
      </c>
      <c r="E284" s="73" t="s">
        <v>24</v>
      </c>
      <c r="F284" s="88">
        <v>1</v>
      </c>
      <c r="G284" s="183" t="s">
        <v>2735</v>
      </c>
      <c r="H284" s="184"/>
      <c r="I284" s="185"/>
    </row>
    <row r="285" spans="1:9" ht="14.25" customHeight="1">
      <c r="A285" s="86" t="s">
        <v>200</v>
      </c>
      <c r="B285" s="190" t="s">
        <v>710</v>
      </c>
      <c r="C285" s="191"/>
      <c r="D285" s="191"/>
      <c r="E285" s="191"/>
      <c r="F285" s="191"/>
      <c r="G285" s="191"/>
      <c r="H285" s="191"/>
      <c r="I285" s="192"/>
    </row>
    <row r="286" spans="1:9">
      <c r="A286" s="87" t="s">
        <v>2790</v>
      </c>
      <c r="B286" s="73" t="s">
        <v>2791</v>
      </c>
      <c r="C286" s="74" t="s">
        <v>713</v>
      </c>
      <c r="D286" s="73" t="s">
        <v>2042</v>
      </c>
      <c r="E286" s="73" t="s">
        <v>24</v>
      </c>
      <c r="F286" s="88">
        <v>6</v>
      </c>
      <c r="G286" s="183" t="s">
        <v>2735</v>
      </c>
      <c r="H286" s="184"/>
      <c r="I286" s="185"/>
    </row>
    <row r="287" spans="1:9">
      <c r="A287" s="87" t="s">
        <v>2792</v>
      </c>
      <c r="B287" s="73" t="s">
        <v>2793</v>
      </c>
      <c r="C287" s="74" t="s">
        <v>716</v>
      </c>
      <c r="D287" s="73" t="s">
        <v>2042</v>
      </c>
      <c r="E287" s="73" t="s">
        <v>24</v>
      </c>
      <c r="F287" s="88">
        <v>2</v>
      </c>
      <c r="G287" s="183" t="s">
        <v>2735</v>
      </c>
      <c r="H287" s="184"/>
      <c r="I287" s="185"/>
    </row>
    <row r="288" spans="1:9" ht="16.5">
      <c r="A288" s="87" t="s">
        <v>2794</v>
      </c>
      <c r="B288" s="73" t="s">
        <v>718</v>
      </c>
      <c r="C288" s="74" t="s">
        <v>719</v>
      </c>
      <c r="D288" s="73" t="s">
        <v>12</v>
      </c>
      <c r="E288" s="73" t="s">
        <v>24</v>
      </c>
      <c r="F288" s="88">
        <v>10</v>
      </c>
      <c r="G288" s="183" t="s">
        <v>2735</v>
      </c>
      <c r="H288" s="184"/>
      <c r="I288" s="185"/>
    </row>
    <row r="289" spans="1:9">
      <c r="A289" s="87" t="s">
        <v>2795</v>
      </c>
      <c r="B289" s="73" t="s">
        <v>721</v>
      </c>
      <c r="C289" s="74" t="s">
        <v>722</v>
      </c>
      <c r="D289" s="73" t="s">
        <v>12</v>
      </c>
      <c r="E289" s="73" t="s">
        <v>24</v>
      </c>
      <c r="F289" s="88">
        <v>5</v>
      </c>
      <c r="G289" s="183" t="s">
        <v>2735</v>
      </c>
      <c r="H289" s="184"/>
      <c r="I289" s="185"/>
    </row>
    <row r="290" spans="1:9" ht="14.25" customHeight="1">
      <c r="A290" s="86" t="s">
        <v>209</v>
      </c>
      <c r="B290" s="190" t="s">
        <v>2796</v>
      </c>
      <c r="C290" s="191"/>
      <c r="D290" s="191"/>
      <c r="E290" s="191"/>
      <c r="F290" s="191"/>
      <c r="G290" s="191"/>
      <c r="H290" s="191"/>
      <c r="I290" s="192"/>
    </row>
    <row r="291" spans="1:9" ht="14.25" customHeight="1">
      <c r="A291" s="86" t="s">
        <v>211</v>
      </c>
      <c r="B291" s="190" t="s">
        <v>723</v>
      </c>
      <c r="C291" s="191"/>
      <c r="D291" s="191"/>
      <c r="E291" s="191"/>
      <c r="F291" s="191"/>
      <c r="G291" s="191"/>
      <c r="H291" s="191"/>
      <c r="I291" s="192"/>
    </row>
    <row r="292" spans="1:9">
      <c r="A292" s="87" t="s">
        <v>2797</v>
      </c>
      <c r="B292" s="73" t="s">
        <v>725</v>
      </c>
      <c r="C292" s="74" t="s">
        <v>726</v>
      </c>
      <c r="D292" s="73" t="s">
        <v>12</v>
      </c>
      <c r="E292" s="73" t="s">
        <v>31</v>
      </c>
      <c r="F292" s="88">
        <v>164.6</v>
      </c>
      <c r="G292" s="183" t="s">
        <v>2798</v>
      </c>
      <c r="H292" s="184"/>
      <c r="I292" s="185"/>
    </row>
    <row r="293" spans="1:9">
      <c r="A293" s="87" t="s">
        <v>2799</v>
      </c>
      <c r="B293" s="73" t="s">
        <v>728</v>
      </c>
      <c r="C293" s="74" t="s">
        <v>729</v>
      </c>
      <c r="D293" s="73" t="s">
        <v>12</v>
      </c>
      <c r="E293" s="73" t="s">
        <v>31</v>
      </c>
      <c r="F293" s="88">
        <v>65.7</v>
      </c>
      <c r="G293" s="183" t="s">
        <v>2798</v>
      </c>
      <c r="H293" s="184"/>
      <c r="I293" s="185"/>
    </row>
    <row r="294" spans="1:9" ht="16.5">
      <c r="A294" s="87" t="s">
        <v>2800</v>
      </c>
      <c r="B294" s="73" t="s">
        <v>731</v>
      </c>
      <c r="C294" s="74" t="s">
        <v>732</v>
      </c>
      <c r="D294" s="73" t="s">
        <v>12</v>
      </c>
      <c r="E294" s="73" t="s">
        <v>31</v>
      </c>
      <c r="F294" s="88">
        <v>39.700000000000003</v>
      </c>
      <c r="G294" s="183" t="s">
        <v>2798</v>
      </c>
      <c r="H294" s="184"/>
      <c r="I294" s="185"/>
    </row>
    <row r="295" spans="1:9" ht="16.5">
      <c r="A295" s="87" t="s">
        <v>2801</v>
      </c>
      <c r="B295" s="73" t="s">
        <v>734</v>
      </c>
      <c r="C295" s="74" t="s">
        <v>735</v>
      </c>
      <c r="D295" s="73" t="s">
        <v>12</v>
      </c>
      <c r="E295" s="73" t="s">
        <v>31</v>
      </c>
      <c r="F295" s="88">
        <v>62.8</v>
      </c>
      <c r="G295" s="183" t="s">
        <v>2798</v>
      </c>
      <c r="H295" s="184"/>
      <c r="I295" s="185"/>
    </row>
    <row r="296" spans="1:9">
      <c r="A296" s="87" t="s">
        <v>2802</v>
      </c>
      <c r="B296" s="73" t="s">
        <v>737</v>
      </c>
      <c r="C296" s="74" t="s">
        <v>738</v>
      </c>
      <c r="D296" s="73" t="s">
        <v>12</v>
      </c>
      <c r="E296" s="73" t="s">
        <v>31</v>
      </c>
      <c r="F296" s="88">
        <v>32.4</v>
      </c>
      <c r="G296" s="183" t="s">
        <v>2798</v>
      </c>
      <c r="H296" s="184"/>
      <c r="I296" s="185"/>
    </row>
    <row r="297" spans="1:9" ht="16.5">
      <c r="A297" s="87" t="s">
        <v>2803</v>
      </c>
      <c r="B297" s="73" t="s">
        <v>740</v>
      </c>
      <c r="C297" s="74" t="s">
        <v>741</v>
      </c>
      <c r="D297" s="73" t="s">
        <v>12</v>
      </c>
      <c r="E297" s="73" t="s">
        <v>24</v>
      </c>
      <c r="F297" s="88">
        <v>6</v>
      </c>
      <c r="G297" s="183" t="s">
        <v>2798</v>
      </c>
      <c r="H297" s="184"/>
      <c r="I297" s="185"/>
    </row>
    <row r="298" spans="1:9" ht="16.5">
      <c r="A298" s="87" t="s">
        <v>2804</v>
      </c>
      <c r="B298" s="73" t="s">
        <v>743</v>
      </c>
      <c r="C298" s="74" t="s">
        <v>744</v>
      </c>
      <c r="D298" s="73" t="s">
        <v>12</v>
      </c>
      <c r="E298" s="73" t="s">
        <v>24</v>
      </c>
      <c r="F298" s="88">
        <v>16</v>
      </c>
      <c r="G298" s="183" t="s">
        <v>2798</v>
      </c>
      <c r="H298" s="184"/>
      <c r="I298" s="185"/>
    </row>
    <row r="299" spans="1:9" ht="16.5">
      <c r="A299" s="87" t="s">
        <v>2805</v>
      </c>
      <c r="B299" s="73" t="s">
        <v>746</v>
      </c>
      <c r="C299" s="74" t="s">
        <v>747</v>
      </c>
      <c r="D299" s="73" t="s">
        <v>12</v>
      </c>
      <c r="E299" s="73" t="s">
        <v>24</v>
      </c>
      <c r="F299" s="88">
        <v>2</v>
      </c>
      <c r="G299" s="183" t="s">
        <v>2798</v>
      </c>
      <c r="H299" s="184"/>
      <c r="I299" s="185"/>
    </row>
    <row r="300" spans="1:9" ht="16.5">
      <c r="A300" s="87" t="s">
        <v>2806</v>
      </c>
      <c r="B300" s="73" t="s">
        <v>749</v>
      </c>
      <c r="C300" s="74" t="s">
        <v>750</v>
      </c>
      <c r="D300" s="73" t="s">
        <v>12</v>
      </c>
      <c r="E300" s="73" t="s">
        <v>24</v>
      </c>
      <c r="F300" s="88">
        <v>45</v>
      </c>
      <c r="G300" s="183" t="s">
        <v>2798</v>
      </c>
      <c r="H300" s="184"/>
      <c r="I300" s="185"/>
    </row>
    <row r="301" spans="1:9" ht="16.5">
      <c r="A301" s="87" t="s">
        <v>2807</v>
      </c>
      <c r="B301" s="73" t="s">
        <v>752</v>
      </c>
      <c r="C301" s="74" t="s">
        <v>753</v>
      </c>
      <c r="D301" s="73" t="s">
        <v>12</v>
      </c>
      <c r="E301" s="73" t="s">
        <v>24</v>
      </c>
      <c r="F301" s="88">
        <v>1</v>
      </c>
      <c r="G301" s="183" t="s">
        <v>2798</v>
      </c>
      <c r="H301" s="184"/>
      <c r="I301" s="185"/>
    </row>
    <row r="302" spans="1:9" ht="16.5">
      <c r="A302" s="87" t="s">
        <v>2808</v>
      </c>
      <c r="B302" s="73" t="s">
        <v>2809</v>
      </c>
      <c r="C302" s="74" t="s">
        <v>756</v>
      </c>
      <c r="D302" s="73" t="s">
        <v>2042</v>
      </c>
      <c r="E302" s="73" t="s">
        <v>24</v>
      </c>
      <c r="F302" s="88">
        <v>3</v>
      </c>
      <c r="G302" s="183" t="s">
        <v>2798</v>
      </c>
      <c r="H302" s="184"/>
      <c r="I302" s="185"/>
    </row>
    <row r="303" spans="1:9" ht="16.5">
      <c r="A303" s="87" t="s">
        <v>2810</v>
      </c>
      <c r="B303" s="73" t="s">
        <v>2811</v>
      </c>
      <c r="C303" s="74" t="s">
        <v>759</v>
      </c>
      <c r="D303" s="73" t="s">
        <v>2042</v>
      </c>
      <c r="E303" s="73" t="s">
        <v>24</v>
      </c>
      <c r="F303" s="88">
        <v>2</v>
      </c>
      <c r="G303" s="183" t="s">
        <v>2798</v>
      </c>
      <c r="H303" s="184"/>
      <c r="I303" s="185"/>
    </row>
    <row r="304" spans="1:9" ht="16.5">
      <c r="A304" s="87" t="s">
        <v>2812</v>
      </c>
      <c r="B304" s="73" t="s">
        <v>761</v>
      </c>
      <c r="C304" s="74" t="s">
        <v>762</v>
      </c>
      <c r="D304" s="73" t="s">
        <v>12</v>
      </c>
      <c r="E304" s="73" t="s">
        <v>24</v>
      </c>
      <c r="F304" s="88">
        <v>2</v>
      </c>
      <c r="G304" s="183" t="s">
        <v>2798</v>
      </c>
      <c r="H304" s="184"/>
      <c r="I304" s="185"/>
    </row>
    <row r="305" spans="1:9" ht="16.5">
      <c r="A305" s="87" t="s">
        <v>2813</v>
      </c>
      <c r="B305" s="73" t="s">
        <v>2814</v>
      </c>
      <c r="C305" s="74" t="s">
        <v>765</v>
      </c>
      <c r="D305" s="73" t="s">
        <v>2042</v>
      </c>
      <c r="E305" s="73" t="s">
        <v>24</v>
      </c>
      <c r="F305" s="88">
        <v>2</v>
      </c>
      <c r="G305" s="183" t="s">
        <v>2798</v>
      </c>
      <c r="H305" s="184"/>
      <c r="I305" s="185"/>
    </row>
    <row r="306" spans="1:9">
      <c r="A306" s="87" t="s">
        <v>2815</v>
      </c>
      <c r="B306" s="73" t="s">
        <v>767</v>
      </c>
      <c r="C306" s="74" t="s">
        <v>768</v>
      </c>
      <c r="D306" s="73" t="s">
        <v>12</v>
      </c>
      <c r="E306" s="73" t="s">
        <v>24</v>
      </c>
      <c r="F306" s="88">
        <v>6</v>
      </c>
      <c r="G306" s="183" t="s">
        <v>2798</v>
      </c>
      <c r="H306" s="184"/>
      <c r="I306" s="185"/>
    </row>
    <row r="307" spans="1:9" ht="14.25" customHeight="1">
      <c r="A307" s="86" t="s">
        <v>214</v>
      </c>
      <c r="B307" s="190" t="s">
        <v>769</v>
      </c>
      <c r="C307" s="191"/>
      <c r="D307" s="191"/>
      <c r="E307" s="191"/>
      <c r="F307" s="191"/>
      <c r="G307" s="191"/>
      <c r="H307" s="191"/>
      <c r="I307" s="192"/>
    </row>
    <row r="308" spans="1:9" ht="16.5">
      <c r="A308" s="87" t="s">
        <v>2816</v>
      </c>
      <c r="B308" s="73" t="s">
        <v>771</v>
      </c>
      <c r="C308" s="74" t="s">
        <v>772</v>
      </c>
      <c r="D308" s="73" t="s">
        <v>12</v>
      </c>
      <c r="E308" s="73" t="s">
        <v>24</v>
      </c>
      <c r="F308" s="88">
        <v>13</v>
      </c>
      <c r="G308" s="183" t="s">
        <v>2798</v>
      </c>
      <c r="H308" s="184"/>
      <c r="I308" s="185"/>
    </row>
    <row r="309" spans="1:9">
      <c r="A309" s="87" t="s">
        <v>2817</v>
      </c>
      <c r="B309" s="73" t="s">
        <v>774</v>
      </c>
      <c r="C309" s="74" t="s">
        <v>775</v>
      </c>
      <c r="D309" s="73" t="s">
        <v>12</v>
      </c>
      <c r="E309" s="73" t="s">
        <v>24</v>
      </c>
      <c r="F309" s="88">
        <v>11</v>
      </c>
      <c r="G309" s="183" t="s">
        <v>2798</v>
      </c>
      <c r="H309" s="184"/>
      <c r="I309" s="185"/>
    </row>
    <row r="310" spans="1:9" ht="14.25" customHeight="1">
      <c r="A310" s="86" t="s">
        <v>220</v>
      </c>
      <c r="B310" s="190" t="s">
        <v>2818</v>
      </c>
      <c r="C310" s="191"/>
      <c r="D310" s="191"/>
      <c r="E310" s="191"/>
      <c r="F310" s="191"/>
      <c r="G310" s="191"/>
      <c r="H310" s="191"/>
      <c r="I310" s="192"/>
    </row>
    <row r="311" spans="1:9" ht="14.25" customHeight="1">
      <c r="A311" s="86" t="s">
        <v>222</v>
      </c>
      <c r="B311" s="190" t="s">
        <v>776</v>
      </c>
      <c r="C311" s="191"/>
      <c r="D311" s="191"/>
      <c r="E311" s="191"/>
      <c r="F311" s="191"/>
      <c r="G311" s="191"/>
      <c r="H311" s="191"/>
      <c r="I311" s="192"/>
    </row>
    <row r="312" spans="1:9" ht="16.5">
      <c r="A312" s="87" t="s">
        <v>2819</v>
      </c>
      <c r="B312" s="73" t="s">
        <v>778</v>
      </c>
      <c r="C312" s="74" t="s">
        <v>779</v>
      </c>
      <c r="D312" s="73" t="s">
        <v>12</v>
      </c>
      <c r="E312" s="73" t="s">
        <v>31</v>
      </c>
      <c r="F312" s="88">
        <v>88.7</v>
      </c>
      <c r="G312" s="183" t="s">
        <v>2798</v>
      </c>
      <c r="H312" s="184"/>
      <c r="I312" s="185"/>
    </row>
    <row r="313" spans="1:9" ht="16.5">
      <c r="A313" s="87" t="s">
        <v>2820</v>
      </c>
      <c r="B313" s="73" t="s">
        <v>781</v>
      </c>
      <c r="C313" s="74" t="s">
        <v>782</v>
      </c>
      <c r="D313" s="73" t="s">
        <v>12</v>
      </c>
      <c r="E313" s="73" t="s">
        <v>31</v>
      </c>
      <c r="F313" s="88">
        <v>207.2</v>
      </c>
      <c r="G313" s="183" t="s">
        <v>2798</v>
      </c>
      <c r="H313" s="184"/>
      <c r="I313" s="185"/>
    </row>
    <row r="314" spans="1:9" ht="16.5">
      <c r="A314" s="87" t="s">
        <v>2821</v>
      </c>
      <c r="B314" s="73" t="s">
        <v>784</v>
      </c>
      <c r="C314" s="74" t="s">
        <v>785</v>
      </c>
      <c r="D314" s="73" t="s">
        <v>12</v>
      </c>
      <c r="E314" s="73" t="s">
        <v>31</v>
      </c>
      <c r="F314" s="88">
        <v>21.1</v>
      </c>
      <c r="G314" s="183" t="s">
        <v>2798</v>
      </c>
      <c r="H314" s="184"/>
      <c r="I314" s="185"/>
    </row>
    <row r="315" spans="1:9" ht="16.5">
      <c r="A315" s="87" t="s">
        <v>2822</v>
      </c>
      <c r="B315" s="73" t="s">
        <v>787</v>
      </c>
      <c r="C315" s="74" t="s">
        <v>788</v>
      </c>
      <c r="D315" s="73" t="s">
        <v>12</v>
      </c>
      <c r="E315" s="73" t="s">
        <v>31</v>
      </c>
      <c r="F315" s="88">
        <v>252.1</v>
      </c>
      <c r="G315" s="183" t="s">
        <v>2798</v>
      </c>
      <c r="H315" s="184"/>
      <c r="I315" s="185"/>
    </row>
    <row r="316" spans="1:9" ht="16.5">
      <c r="A316" s="87" t="s">
        <v>2823</v>
      </c>
      <c r="B316" s="73" t="s">
        <v>790</v>
      </c>
      <c r="C316" s="74" t="s">
        <v>791</v>
      </c>
      <c r="D316" s="73" t="s">
        <v>12</v>
      </c>
      <c r="E316" s="73" t="s">
        <v>31</v>
      </c>
      <c r="F316" s="88">
        <v>39</v>
      </c>
      <c r="G316" s="183" t="s">
        <v>2798</v>
      </c>
      <c r="H316" s="184"/>
      <c r="I316" s="185"/>
    </row>
    <row r="317" spans="1:9" ht="16.5">
      <c r="A317" s="87" t="s">
        <v>2824</v>
      </c>
      <c r="B317" s="73" t="s">
        <v>793</v>
      </c>
      <c r="C317" s="74" t="s">
        <v>794</v>
      </c>
      <c r="D317" s="73" t="s">
        <v>12</v>
      </c>
      <c r="E317" s="73" t="s">
        <v>24</v>
      </c>
      <c r="F317" s="88">
        <v>40</v>
      </c>
      <c r="G317" s="183" t="s">
        <v>2798</v>
      </c>
      <c r="H317" s="184"/>
      <c r="I317" s="185"/>
    </row>
    <row r="318" spans="1:9" ht="16.5">
      <c r="A318" s="87" t="s">
        <v>2825</v>
      </c>
      <c r="B318" s="73" t="s">
        <v>796</v>
      </c>
      <c r="C318" s="74" t="s">
        <v>797</v>
      </c>
      <c r="D318" s="73" t="s">
        <v>12</v>
      </c>
      <c r="E318" s="73" t="s">
        <v>24</v>
      </c>
      <c r="F318" s="88">
        <v>60</v>
      </c>
      <c r="G318" s="183" t="s">
        <v>2798</v>
      </c>
      <c r="H318" s="184"/>
      <c r="I318" s="185"/>
    </row>
    <row r="319" spans="1:9" ht="16.5">
      <c r="A319" s="87" t="s">
        <v>2826</v>
      </c>
      <c r="B319" s="73" t="s">
        <v>799</v>
      </c>
      <c r="C319" s="74" t="s">
        <v>800</v>
      </c>
      <c r="D319" s="73" t="s">
        <v>12</v>
      </c>
      <c r="E319" s="73" t="s">
        <v>24</v>
      </c>
      <c r="F319" s="88">
        <v>4</v>
      </c>
      <c r="G319" s="183" t="s">
        <v>2798</v>
      </c>
      <c r="H319" s="184"/>
      <c r="I319" s="185"/>
    </row>
    <row r="320" spans="1:9" ht="16.5">
      <c r="A320" s="87" t="s">
        <v>2827</v>
      </c>
      <c r="B320" s="73" t="s">
        <v>802</v>
      </c>
      <c r="C320" s="74" t="s">
        <v>803</v>
      </c>
      <c r="D320" s="73" t="s">
        <v>12</v>
      </c>
      <c r="E320" s="73" t="s">
        <v>24</v>
      </c>
      <c r="F320" s="88">
        <v>7</v>
      </c>
      <c r="G320" s="183" t="s">
        <v>2798</v>
      </c>
      <c r="H320" s="184"/>
      <c r="I320" s="185"/>
    </row>
    <row r="321" spans="1:9" ht="16.5">
      <c r="A321" s="87" t="s">
        <v>2828</v>
      </c>
      <c r="B321" s="73" t="s">
        <v>805</v>
      </c>
      <c r="C321" s="74" t="s">
        <v>806</v>
      </c>
      <c r="D321" s="73" t="s">
        <v>12</v>
      </c>
      <c r="E321" s="73" t="s">
        <v>24</v>
      </c>
      <c r="F321" s="88">
        <v>3</v>
      </c>
      <c r="G321" s="183" t="s">
        <v>2798</v>
      </c>
      <c r="H321" s="184"/>
      <c r="I321" s="185"/>
    </row>
    <row r="322" spans="1:9" ht="16.5">
      <c r="A322" s="87" t="s">
        <v>2829</v>
      </c>
      <c r="B322" s="73" t="s">
        <v>808</v>
      </c>
      <c r="C322" s="74" t="s">
        <v>809</v>
      </c>
      <c r="D322" s="73" t="s">
        <v>12</v>
      </c>
      <c r="E322" s="73" t="s">
        <v>24</v>
      </c>
      <c r="F322" s="88">
        <v>15</v>
      </c>
      <c r="G322" s="183" t="s">
        <v>2798</v>
      </c>
      <c r="H322" s="184"/>
      <c r="I322" s="185"/>
    </row>
    <row r="323" spans="1:9" ht="16.5">
      <c r="A323" s="87" t="s">
        <v>2830</v>
      </c>
      <c r="B323" s="73" t="s">
        <v>811</v>
      </c>
      <c r="C323" s="74" t="s">
        <v>812</v>
      </c>
      <c r="D323" s="73" t="s">
        <v>12</v>
      </c>
      <c r="E323" s="73" t="s">
        <v>24</v>
      </c>
      <c r="F323" s="88">
        <v>51</v>
      </c>
      <c r="G323" s="183" t="s">
        <v>2798</v>
      </c>
      <c r="H323" s="184"/>
      <c r="I323" s="185"/>
    </row>
    <row r="324" spans="1:9" ht="16.5">
      <c r="A324" s="87" t="s">
        <v>2831</v>
      </c>
      <c r="B324" s="73" t="s">
        <v>814</v>
      </c>
      <c r="C324" s="74" t="s">
        <v>815</v>
      </c>
      <c r="D324" s="73" t="s">
        <v>12</v>
      </c>
      <c r="E324" s="73" t="s">
        <v>24</v>
      </c>
      <c r="F324" s="88">
        <v>46</v>
      </c>
      <c r="G324" s="183" t="s">
        <v>2798</v>
      </c>
      <c r="H324" s="184"/>
      <c r="I324" s="185"/>
    </row>
    <row r="325" spans="1:9" ht="16.5">
      <c r="A325" s="87" t="s">
        <v>2832</v>
      </c>
      <c r="B325" s="73" t="s">
        <v>817</v>
      </c>
      <c r="C325" s="74" t="s">
        <v>818</v>
      </c>
      <c r="D325" s="73" t="s">
        <v>12</v>
      </c>
      <c r="E325" s="73" t="s">
        <v>24</v>
      </c>
      <c r="F325" s="88">
        <v>24</v>
      </c>
      <c r="G325" s="183" t="s">
        <v>2798</v>
      </c>
      <c r="H325" s="184"/>
      <c r="I325" s="185"/>
    </row>
    <row r="326" spans="1:9" ht="16.5">
      <c r="A326" s="87" t="s">
        <v>2833</v>
      </c>
      <c r="B326" s="73" t="s">
        <v>820</v>
      </c>
      <c r="C326" s="74" t="s">
        <v>821</v>
      </c>
      <c r="D326" s="73" t="s">
        <v>12</v>
      </c>
      <c r="E326" s="73" t="s">
        <v>24</v>
      </c>
      <c r="F326" s="88">
        <v>24</v>
      </c>
      <c r="G326" s="183" t="s">
        <v>2798</v>
      </c>
      <c r="H326" s="184"/>
      <c r="I326" s="185"/>
    </row>
    <row r="327" spans="1:9" ht="16.5">
      <c r="A327" s="87" t="s">
        <v>2834</v>
      </c>
      <c r="B327" s="73" t="s">
        <v>823</v>
      </c>
      <c r="C327" s="74" t="s">
        <v>824</v>
      </c>
      <c r="D327" s="73" t="s">
        <v>12</v>
      </c>
      <c r="E327" s="73" t="s">
        <v>24</v>
      </c>
      <c r="F327" s="88">
        <v>74</v>
      </c>
      <c r="G327" s="183" t="s">
        <v>2798</v>
      </c>
      <c r="H327" s="184"/>
      <c r="I327" s="185"/>
    </row>
    <row r="328" spans="1:9" ht="16.5">
      <c r="A328" s="87" t="s">
        <v>2835</v>
      </c>
      <c r="B328" s="73" t="s">
        <v>826</v>
      </c>
      <c r="C328" s="74" t="s">
        <v>827</v>
      </c>
      <c r="D328" s="73" t="s">
        <v>12</v>
      </c>
      <c r="E328" s="73" t="s">
        <v>24</v>
      </c>
      <c r="F328" s="88">
        <v>8</v>
      </c>
      <c r="G328" s="183" t="s">
        <v>2798</v>
      </c>
      <c r="H328" s="184"/>
      <c r="I328" s="185"/>
    </row>
    <row r="329" spans="1:9">
      <c r="A329" s="87" t="s">
        <v>2836</v>
      </c>
      <c r="B329" s="73" t="s">
        <v>829</v>
      </c>
      <c r="C329" s="74" t="s">
        <v>830</v>
      </c>
      <c r="D329" s="73" t="s">
        <v>12</v>
      </c>
      <c r="E329" s="73" t="s">
        <v>24</v>
      </c>
      <c r="F329" s="88">
        <v>5</v>
      </c>
      <c r="G329" s="183" t="s">
        <v>2798</v>
      </c>
      <c r="H329" s="184"/>
      <c r="I329" s="185"/>
    </row>
    <row r="330" spans="1:9" ht="16.5">
      <c r="A330" s="87" t="s">
        <v>2837</v>
      </c>
      <c r="B330" s="73" t="s">
        <v>2838</v>
      </c>
      <c r="C330" s="74" t="s">
        <v>833</v>
      </c>
      <c r="D330" s="73" t="s">
        <v>2042</v>
      </c>
      <c r="E330" s="73" t="s">
        <v>24</v>
      </c>
      <c r="F330" s="88">
        <v>3</v>
      </c>
      <c r="G330" s="183" t="s">
        <v>2798</v>
      </c>
      <c r="H330" s="184"/>
      <c r="I330" s="185"/>
    </row>
    <row r="331" spans="1:9" ht="16.5">
      <c r="A331" s="87" t="s">
        <v>2839</v>
      </c>
      <c r="B331" s="73" t="s">
        <v>835</v>
      </c>
      <c r="C331" s="74" t="s">
        <v>836</v>
      </c>
      <c r="D331" s="73" t="s">
        <v>12</v>
      </c>
      <c r="E331" s="73" t="s">
        <v>24</v>
      </c>
      <c r="F331" s="88">
        <v>13</v>
      </c>
      <c r="G331" s="183" t="s">
        <v>2798</v>
      </c>
      <c r="H331" s="184"/>
      <c r="I331" s="185"/>
    </row>
    <row r="332" spans="1:9" ht="16.5">
      <c r="A332" s="87" t="s">
        <v>2840</v>
      </c>
      <c r="B332" s="73" t="s">
        <v>838</v>
      </c>
      <c r="C332" s="74" t="s">
        <v>839</v>
      </c>
      <c r="D332" s="73" t="s">
        <v>12</v>
      </c>
      <c r="E332" s="73" t="s">
        <v>24</v>
      </c>
      <c r="F332" s="88">
        <v>21</v>
      </c>
      <c r="G332" s="183" t="s">
        <v>2798</v>
      </c>
      <c r="H332" s="184"/>
      <c r="I332" s="185"/>
    </row>
    <row r="333" spans="1:9" ht="16.5">
      <c r="A333" s="87" t="s">
        <v>2841</v>
      </c>
      <c r="B333" s="73" t="s">
        <v>841</v>
      </c>
      <c r="C333" s="74" t="s">
        <v>842</v>
      </c>
      <c r="D333" s="73" t="s">
        <v>12</v>
      </c>
      <c r="E333" s="73" t="s">
        <v>24</v>
      </c>
      <c r="F333" s="88">
        <v>9</v>
      </c>
      <c r="G333" s="183" t="s">
        <v>2798</v>
      </c>
      <c r="H333" s="184"/>
      <c r="I333" s="185"/>
    </row>
    <row r="334" spans="1:9" ht="16.5">
      <c r="A334" s="87" t="s">
        <v>2842</v>
      </c>
      <c r="B334" s="73" t="s">
        <v>844</v>
      </c>
      <c r="C334" s="74" t="s">
        <v>845</v>
      </c>
      <c r="D334" s="73" t="s">
        <v>12</v>
      </c>
      <c r="E334" s="73" t="s">
        <v>24</v>
      </c>
      <c r="F334" s="88">
        <v>6</v>
      </c>
      <c r="G334" s="183" t="s">
        <v>2798</v>
      </c>
      <c r="H334" s="184"/>
      <c r="I334" s="185"/>
    </row>
    <row r="335" spans="1:9" ht="16.5">
      <c r="A335" s="87" t="s">
        <v>2843</v>
      </c>
      <c r="B335" s="73" t="s">
        <v>2844</v>
      </c>
      <c r="C335" s="74" t="s">
        <v>848</v>
      </c>
      <c r="D335" s="73" t="s">
        <v>2042</v>
      </c>
      <c r="E335" s="73" t="s">
        <v>24</v>
      </c>
      <c r="F335" s="88">
        <v>16</v>
      </c>
      <c r="G335" s="183" t="s">
        <v>2798</v>
      </c>
      <c r="H335" s="184"/>
      <c r="I335" s="185"/>
    </row>
    <row r="336" spans="1:9" ht="16.5">
      <c r="A336" s="87" t="s">
        <v>2845</v>
      </c>
      <c r="B336" s="73" t="s">
        <v>2846</v>
      </c>
      <c r="C336" s="74" t="s">
        <v>851</v>
      </c>
      <c r="D336" s="73" t="s">
        <v>2042</v>
      </c>
      <c r="E336" s="73" t="s">
        <v>24</v>
      </c>
      <c r="F336" s="88">
        <v>2</v>
      </c>
      <c r="G336" s="183" t="s">
        <v>2798</v>
      </c>
      <c r="H336" s="184"/>
      <c r="I336" s="185"/>
    </row>
    <row r="337" spans="1:9" ht="16.5">
      <c r="A337" s="87" t="s">
        <v>2847</v>
      </c>
      <c r="B337" s="73" t="s">
        <v>761</v>
      </c>
      <c r="C337" s="74" t="s">
        <v>762</v>
      </c>
      <c r="D337" s="73" t="s">
        <v>12</v>
      </c>
      <c r="E337" s="73" t="s">
        <v>24</v>
      </c>
      <c r="F337" s="88">
        <v>1</v>
      </c>
      <c r="G337" s="183" t="s">
        <v>2798</v>
      </c>
      <c r="H337" s="184"/>
      <c r="I337" s="185"/>
    </row>
    <row r="338" spans="1:9" ht="16.5">
      <c r="A338" s="87" t="s">
        <v>2848</v>
      </c>
      <c r="B338" s="73" t="s">
        <v>771</v>
      </c>
      <c r="C338" s="74" t="s">
        <v>772</v>
      </c>
      <c r="D338" s="73" t="s">
        <v>12</v>
      </c>
      <c r="E338" s="73" t="s">
        <v>24</v>
      </c>
      <c r="F338" s="88">
        <v>17</v>
      </c>
      <c r="G338" s="183" t="s">
        <v>2798</v>
      </c>
      <c r="H338" s="184"/>
      <c r="I338" s="185"/>
    </row>
    <row r="339" spans="1:9" ht="16.5">
      <c r="A339" s="87" t="s">
        <v>2849</v>
      </c>
      <c r="B339" s="73" t="s">
        <v>2850</v>
      </c>
      <c r="C339" s="74" t="s">
        <v>856</v>
      </c>
      <c r="D339" s="73" t="s">
        <v>2042</v>
      </c>
      <c r="E339" s="73" t="s">
        <v>24</v>
      </c>
      <c r="F339" s="88">
        <v>4</v>
      </c>
      <c r="G339" s="183" t="s">
        <v>2798</v>
      </c>
      <c r="H339" s="184"/>
      <c r="I339" s="185"/>
    </row>
    <row r="340" spans="1:9" ht="16.5">
      <c r="A340" s="87" t="s">
        <v>2851</v>
      </c>
      <c r="B340" s="73" t="s">
        <v>858</v>
      </c>
      <c r="C340" s="74" t="s">
        <v>859</v>
      </c>
      <c r="D340" s="73" t="s">
        <v>12</v>
      </c>
      <c r="E340" s="73" t="s">
        <v>24</v>
      </c>
      <c r="F340" s="88">
        <v>28</v>
      </c>
      <c r="G340" s="183" t="s">
        <v>2798</v>
      </c>
      <c r="H340" s="184"/>
      <c r="I340" s="185"/>
    </row>
    <row r="341" spans="1:9" ht="14.25" customHeight="1">
      <c r="A341" s="86" t="s">
        <v>224</v>
      </c>
      <c r="B341" s="190" t="s">
        <v>860</v>
      </c>
      <c r="C341" s="191"/>
      <c r="D341" s="191"/>
      <c r="E341" s="191"/>
      <c r="F341" s="191"/>
      <c r="G341" s="191"/>
      <c r="H341" s="191"/>
      <c r="I341" s="192"/>
    </row>
    <row r="342" spans="1:9" ht="16.5">
      <c r="A342" s="87" t="s">
        <v>2852</v>
      </c>
      <c r="B342" s="73" t="s">
        <v>862</v>
      </c>
      <c r="C342" s="74" t="s">
        <v>863</v>
      </c>
      <c r="D342" s="73" t="s">
        <v>12</v>
      </c>
      <c r="E342" s="73" t="s">
        <v>24</v>
      </c>
      <c r="F342" s="88">
        <v>1</v>
      </c>
      <c r="G342" s="183" t="s">
        <v>2798</v>
      </c>
      <c r="H342" s="184"/>
      <c r="I342" s="185"/>
    </row>
    <row r="343" spans="1:9" ht="16.5">
      <c r="A343" s="87" t="s">
        <v>2853</v>
      </c>
      <c r="B343" s="73" t="s">
        <v>865</v>
      </c>
      <c r="C343" s="74" t="s">
        <v>866</v>
      </c>
      <c r="D343" s="73" t="s">
        <v>12</v>
      </c>
      <c r="E343" s="73" t="s">
        <v>24</v>
      </c>
      <c r="F343" s="88">
        <v>1</v>
      </c>
      <c r="G343" s="183" t="s">
        <v>2798</v>
      </c>
      <c r="H343" s="184"/>
      <c r="I343" s="185"/>
    </row>
    <row r="344" spans="1:9" ht="16.5">
      <c r="A344" s="87" t="s">
        <v>2854</v>
      </c>
      <c r="B344" s="73" t="s">
        <v>868</v>
      </c>
      <c r="C344" s="74" t="s">
        <v>869</v>
      </c>
      <c r="D344" s="73" t="s">
        <v>12</v>
      </c>
      <c r="E344" s="73" t="s">
        <v>24</v>
      </c>
      <c r="F344" s="88">
        <v>1</v>
      </c>
      <c r="G344" s="183" t="s">
        <v>2798</v>
      </c>
      <c r="H344" s="184"/>
      <c r="I344" s="185"/>
    </row>
    <row r="345" spans="1:9" ht="14.25" customHeight="1">
      <c r="A345" s="86" t="s">
        <v>226</v>
      </c>
      <c r="B345" s="190" t="s">
        <v>870</v>
      </c>
      <c r="C345" s="191"/>
      <c r="D345" s="191"/>
      <c r="E345" s="191"/>
      <c r="F345" s="191"/>
      <c r="G345" s="191"/>
      <c r="H345" s="191"/>
      <c r="I345" s="192"/>
    </row>
    <row r="346" spans="1:9" ht="16.5">
      <c r="A346" s="87" t="s">
        <v>2855</v>
      </c>
      <c r="B346" s="73" t="s">
        <v>796</v>
      </c>
      <c r="C346" s="74" t="s">
        <v>797</v>
      </c>
      <c r="D346" s="73" t="s">
        <v>12</v>
      </c>
      <c r="E346" s="73" t="s">
        <v>24</v>
      </c>
      <c r="F346" s="88">
        <v>46</v>
      </c>
      <c r="G346" s="183" t="s">
        <v>2798</v>
      </c>
      <c r="H346" s="184"/>
      <c r="I346" s="185"/>
    </row>
    <row r="347" spans="1:9" ht="16.5">
      <c r="A347" s="87" t="s">
        <v>2856</v>
      </c>
      <c r="B347" s="73" t="s">
        <v>873</v>
      </c>
      <c r="C347" s="74" t="s">
        <v>874</v>
      </c>
      <c r="D347" s="73" t="s">
        <v>12</v>
      </c>
      <c r="E347" s="73" t="s">
        <v>24</v>
      </c>
      <c r="F347" s="88">
        <v>248</v>
      </c>
      <c r="G347" s="183" t="s">
        <v>2798</v>
      </c>
      <c r="H347" s="184"/>
      <c r="I347" s="185"/>
    </row>
    <row r="348" spans="1:9" ht="16.5">
      <c r="A348" s="87" t="s">
        <v>2857</v>
      </c>
      <c r="B348" s="73" t="s">
        <v>876</v>
      </c>
      <c r="C348" s="74" t="s">
        <v>877</v>
      </c>
      <c r="D348" s="73" t="s">
        <v>12</v>
      </c>
      <c r="E348" s="73" t="s">
        <v>24</v>
      </c>
      <c r="F348" s="88">
        <v>2</v>
      </c>
      <c r="G348" s="183" t="s">
        <v>2798</v>
      </c>
      <c r="H348" s="184"/>
      <c r="I348" s="185"/>
    </row>
    <row r="349" spans="1:9" ht="16.5">
      <c r="A349" s="87" t="s">
        <v>2858</v>
      </c>
      <c r="B349" s="73" t="s">
        <v>838</v>
      </c>
      <c r="C349" s="74" t="s">
        <v>839</v>
      </c>
      <c r="D349" s="73" t="s">
        <v>12</v>
      </c>
      <c r="E349" s="73" t="s">
        <v>24</v>
      </c>
      <c r="F349" s="88">
        <v>39</v>
      </c>
      <c r="G349" s="183" t="s">
        <v>2798</v>
      </c>
      <c r="H349" s="184"/>
      <c r="I349" s="185"/>
    </row>
    <row r="350" spans="1:9" ht="16.5">
      <c r="A350" s="87" t="s">
        <v>2859</v>
      </c>
      <c r="B350" s="73" t="s">
        <v>880</v>
      </c>
      <c r="C350" s="74" t="s">
        <v>881</v>
      </c>
      <c r="D350" s="73" t="s">
        <v>12</v>
      </c>
      <c r="E350" s="73" t="s">
        <v>24</v>
      </c>
      <c r="F350" s="88">
        <v>2</v>
      </c>
      <c r="G350" s="183" t="s">
        <v>2798</v>
      </c>
      <c r="H350" s="184"/>
      <c r="I350" s="185"/>
    </row>
    <row r="351" spans="1:9" ht="16.5">
      <c r="A351" s="87" t="s">
        <v>2860</v>
      </c>
      <c r="B351" s="73" t="s">
        <v>883</v>
      </c>
      <c r="C351" s="74" t="s">
        <v>884</v>
      </c>
      <c r="D351" s="73" t="s">
        <v>12</v>
      </c>
      <c r="E351" s="73" t="s">
        <v>24</v>
      </c>
      <c r="F351" s="88">
        <v>24</v>
      </c>
      <c r="G351" s="183" t="s">
        <v>2798</v>
      </c>
      <c r="H351" s="184"/>
      <c r="I351" s="185"/>
    </row>
    <row r="352" spans="1:9" ht="16.5">
      <c r="A352" s="87" t="s">
        <v>2861</v>
      </c>
      <c r="B352" s="73" t="s">
        <v>781</v>
      </c>
      <c r="C352" s="74" t="s">
        <v>782</v>
      </c>
      <c r="D352" s="73" t="s">
        <v>12</v>
      </c>
      <c r="E352" s="73" t="s">
        <v>31</v>
      </c>
      <c r="F352" s="88">
        <v>388.1</v>
      </c>
      <c r="G352" s="183" t="s">
        <v>2798</v>
      </c>
      <c r="H352" s="184"/>
      <c r="I352" s="185"/>
    </row>
    <row r="353" spans="1:9" ht="16.5">
      <c r="A353" s="87" t="s">
        <v>2862</v>
      </c>
      <c r="B353" s="73" t="s">
        <v>887</v>
      </c>
      <c r="C353" s="74" t="s">
        <v>888</v>
      </c>
      <c r="D353" s="73" t="s">
        <v>12</v>
      </c>
      <c r="E353" s="73" t="s">
        <v>24</v>
      </c>
      <c r="F353" s="88">
        <v>2</v>
      </c>
      <c r="G353" s="183" t="s">
        <v>2798</v>
      </c>
      <c r="H353" s="184"/>
      <c r="I353" s="185"/>
    </row>
    <row r="354" spans="1:9" ht="16.5">
      <c r="A354" s="87" t="s">
        <v>2863</v>
      </c>
      <c r="B354" s="73" t="s">
        <v>890</v>
      </c>
      <c r="C354" s="74" t="s">
        <v>891</v>
      </c>
      <c r="D354" s="73" t="s">
        <v>12</v>
      </c>
      <c r="E354" s="73" t="s">
        <v>24</v>
      </c>
      <c r="F354" s="88">
        <v>6</v>
      </c>
      <c r="G354" s="183" t="s">
        <v>2798</v>
      </c>
      <c r="H354" s="184"/>
      <c r="I354" s="185"/>
    </row>
    <row r="355" spans="1:9" ht="16.5">
      <c r="A355" s="87" t="s">
        <v>2864</v>
      </c>
      <c r="B355" s="73" t="s">
        <v>893</v>
      </c>
      <c r="C355" s="74" t="s">
        <v>894</v>
      </c>
      <c r="D355" s="73" t="s">
        <v>12</v>
      </c>
      <c r="E355" s="73" t="s">
        <v>24</v>
      </c>
      <c r="F355" s="88">
        <v>56</v>
      </c>
      <c r="G355" s="183" t="s">
        <v>2798</v>
      </c>
      <c r="H355" s="184"/>
      <c r="I355" s="185"/>
    </row>
    <row r="356" spans="1:9">
      <c r="A356" s="87" t="s">
        <v>2865</v>
      </c>
      <c r="B356" s="73" t="s">
        <v>896</v>
      </c>
      <c r="C356" s="74" t="s">
        <v>897</v>
      </c>
      <c r="D356" s="73" t="s">
        <v>12</v>
      </c>
      <c r="E356" s="73" t="s">
        <v>24</v>
      </c>
      <c r="F356" s="88">
        <v>7</v>
      </c>
      <c r="G356" s="183" t="s">
        <v>2798</v>
      </c>
      <c r="H356" s="184"/>
      <c r="I356" s="185"/>
    </row>
    <row r="357" spans="1:9" ht="14.25" customHeight="1">
      <c r="A357" s="86" t="s">
        <v>234</v>
      </c>
      <c r="B357" s="190" t="s">
        <v>898</v>
      </c>
      <c r="C357" s="191"/>
      <c r="D357" s="191"/>
      <c r="E357" s="191"/>
      <c r="F357" s="191"/>
      <c r="G357" s="191"/>
      <c r="H357" s="191"/>
      <c r="I357" s="192"/>
    </row>
    <row r="358" spans="1:9" ht="16.5">
      <c r="A358" s="87" t="s">
        <v>236</v>
      </c>
      <c r="B358" s="73" t="s">
        <v>900</v>
      </c>
      <c r="C358" s="74" t="s">
        <v>2866</v>
      </c>
      <c r="D358" s="73" t="s">
        <v>12</v>
      </c>
      <c r="E358" s="73" t="s">
        <v>24</v>
      </c>
      <c r="F358" s="88">
        <v>6</v>
      </c>
      <c r="G358" s="183" t="s">
        <v>2798</v>
      </c>
      <c r="H358" s="184"/>
      <c r="I358" s="185"/>
    </row>
    <row r="359" spans="1:9">
      <c r="A359" s="87" t="s">
        <v>239</v>
      </c>
      <c r="B359" s="73" t="s">
        <v>903</v>
      </c>
      <c r="C359" s="74" t="s">
        <v>904</v>
      </c>
      <c r="D359" s="73" t="s">
        <v>12</v>
      </c>
      <c r="E359" s="73" t="s">
        <v>24</v>
      </c>
      <c r="F359" s="88">
        <v>18</v>
      </c>
      <c r="G359" s="183" t="s">
        <v>2798</v>
      </c>
      <c r="H359" s="184"/>
      <c r="I359" s="185"/>
    </row>
    <row r="360" spans="1:9">
      <c r="A360" s="87" t="s">
        <v>242</v>
      </c>
      <c r="B360" s="73" t="s">
        <v>906</v>
      </c>
      <c r="C360" s="74" t="s">
        <v>907</v>
      </c>
      <c r="D360" s="73" t="s">
        <v>12</v>
      </c>
      <c r="E360" s="73" t="s">
        <v>24</v>
      </c>
      <c r="F360" s="88">
        <v>6</v>
      </c>
      <c r="G360" s="183" t="s">
        <v>2798</v>
      </c>
      <c r="H360" s="184"/>
      <c r="I360" s="185"/>
    </row>
    <row r="361" spans="1:9">
      <c r="A361" s="87" t="s">
        <v>244</v>
      </c>
      <c r="B361" s="73" t="s">
        <v>909</v>
      </c>
      <c r="C361" s="74" t="s">
        <v>910</v>
      </c>
      <c r="D361" s="73" t="s">
        <v>12</v>
      </c>
      <c r="E361" s="73" t="s">
        <v>24</v>
      </c>
      <c r="F361" s="88">
        <v>18</v>
      </c>
      <c r="G361" s="183" t="s">
        <v>2798</v>
      </c>
      <c r="H361" s="184"/>
      <c r="I361" s="185"/>
    </row>
    <row r="362" spans="1:9">
      <c r="A362" s="87" t="s">
        <v>2867</v>
      </c>
      <c r="B362" s="73" t="s">
        <v>2868</v>
      </c>
      <c r="C362" s="74" t="s">
        <v>913</v>
      </c>
      <c r="D362" s="73" t="s">
        <v>2042</v>
      </c>
      <c r="E362" s="73" t="s">
        <v>24</v>
      </c>
      <c r="F362" s="88">
        <v>4</v>
      </c>
      <c r="G362" s="183" t="s">
        <v>2798</v>
      </c>
      <c r="H362" s="184"/>
      <c r="I362" s="185"/>
    </row>
    <row r="363" spans="1:9">
      <c r="A363" s="87" t="s">
        <v>2869</v>
      </c>
      <c r="B363" s="73" t="s">
        <v>2870</v>
      </c>
      <c r="C363" s="74" t="s">
        <v>916</v>
      </c>
      <c r="D363" s="73" t="s">
        <v>2042</v>
      </c>
      <c r="E363" s="73" t="s">
        <v>24</v>
      </c>
      <c r="F363" s="88">
        <v>4</v>
      </c>
      <c r="G363" s="183" t="s">
        <v>2798</v>
      </c>
      <c r="H363" s="184"/>
      <c r="I363" s="185"/>
    </row>
    <row r="364" spans="1:9">
      <c r="A364" s="87" t="s">
        <v>2871</v>
      </c>
      <c r="B364" s="73" t="s">
        <v>918</v>
      </c>
      <c r="C364" s="74" t="s">
        <v>919</v>
      </c>
      <c r="D364" s="73" t="s">
        <v>12</v>
      </c>
      <c r="E364" s="73" t="s">
        <v>24</v>
      </c>
      <c r="F364" s="88">
        <v>22</v>
      </c>
      <c r="G364" s="183" t="s">
        <v>2798</v>
      </c>
      <c r="H364" s="184"/>
      <c r="I364" s="185"/>
    </row>
    <row r="365" spans="1:9">
      <c r="A365" s="87" t="s">
        <v>2872</v>
      </c>
      <c r="B365" s="73" t="s">
        <v>921</v>
      </c>
      <c r="C365" s="74" t="s">
        <v>922</v>
      </c>
      <c r="D365" s="73" t="s">
        <v>12</v>
      </c>
      <c r="E365" s="73" t="s">
        <v>24</v>
      </c>
      <c r="F365" s="88">
        <v>6</v>
      </c>
      <c r="G365" s="183" t="s">
        <v>2798</v>
      </c>
      <c r="H365" s="184"/>
      <c r="I365" s="185"/>
    </row>
    <row r="366" spans="1:9">
      <c r="A366" s="87" t="s">
        <v>2873</v>
      </c>
      <c r="B366" s="73" t="s">
        <v>924</v>
      </c>
      <c r="C366" s="74" t="s">
        <v>925</v>
      </c>
      <c r="D366" s="73" t="s">
        <v>12</v>
      </c>
      <c r="E366" s="73" t="s">
        <v>24</v>
      </c>
      <c r="F366" s="88">
        <v>6</v>
      </c>
      <c r="G366" s="183" t="s">
        <v>2798</v>
      </c>
      <c r="H366" s="184"/>
      <c r="I366" s="185"/>
    </row>
    <row r="367" spans="1:9">
      <c r="A367" s="87" t="s">
        <v>2874</v>
      </c>
      <c r="B367" s="73" t="s">
        <v>927</v>
      </c>
      <c r="C367" s="74" t="s">
        <v>928</v>
      </c>
      <c r="D367" s="73" t="s">
        <v>12</v>
      </c>
      <c r="E367" s="73" t="s">
        <v>24</v>
      </c>
      <c r="F367" s="88">
        <v>10</v>
      </c>
      <c r="G367" s="183" t="s">
        <v>2798</v>
      </c>
      <c r="H367" s="184"/>
      <c r="I367" s="185"/>
    </row>
    <row r="368" spans="1:9">
      <c r="A368" s="87" t="s">
        <v>2875</v>
      </c>
      <c r="B368" s="73" t="s">
        <v>2876</v>
      </c>
      <c r="C368" s="74" t="s">
        <v>931</v>
      </c>
      <c r="D368" s="73" t="s">
        <v>2042</v>
      </c>
      <c r="E368" s="73" t="s">
        <v>24</v>
      </c>
      <c r="F368" s="88">
        <v>7</v>
      </c>
      <c r="G368" s="183" t="s">
        <v>2798</v>
      </c>
      <c r="H368" s="184"/>
      <c r="I368" s="185"/>
    </row>
    <row r="369" spans="1:9">
      <c r="A369" s="87" t="s">
        <v>2877</v>
      </c>
      <c r="B369" s="73" t="s">
        <v>933</v>
      </c>
      <c r="C369" s="74" t="s">
        <v>934</v>
      </c>
      <c r="D369" s="73" t="s">
        <v>12</v>
      </c>
      <c r="E369" s="73" t="s">
        <v>24</v>
      </c>
      <c r="F369" s="88">
        <v>1</v>
      </c>
      <c r="G369" s="183" t="s">
        <v>2798</v>
      </c>
      <c r="H369" s="184"/>
      <c r="I369" s="185"/>
    </row>
    <row r="370" spans="1:9" ht="16.5">
      <c r="A370" s="87" t="s">
        <v>2878</v>
      </c>
      <c r="B370" s="73" t="s">
        <v>936</v>
      </c>
      <c r="C370" s="74" t="s">
        <v>937</v>
      </c>
      <c r="D370" s="73" t="s">
        <v>12</v>
      </c>
      <c r="E370" s="73" t="s">
        <v>24</v>
      </c>
      <c r="F370" s="88">
        <v>42</v>
      </c>
      <c r="G370" s="183" t="s">
        <v>2798</v>
      </c>
      <c r="H370" s="184"/>
      <c r="I370" s="185"/>
    </row>
    <row r="371" spans="1:9">
      <c r="A371" s="87" t="s">
        <v>2879</v>
      </c>
      <c r="B371" s="73" t="s">
        <v>939</v>
      </c>
      <c r="C371" s="74" t="s">
        <v>940</v>
      </c>
      <c r="D371" s="73" t="s">
        <v>12</v>
      </c>
      <c r="E371" s="73" t="s">
        <v>24</v>
      </c>
      <c r="F371" s="88">
        <v>11</v>
      </c>
      <c r="G371" s="183" t="s">
        <v>2798</v>
      </c>
      <c r="H371" s="184"/>
      <c r="I371" s="185"/>
    </row>
    <row r="372" spans="1:9">
      <c r="A372" s="87" t="s">
        <v>2880</v>
      </c>
      <c r="B372" s="73" t="s">
        <v>942</v>
      </c>
      <c r="C372" s="74" t="s">
        <v>943</v>
      </c>
      <c r="D372" s="73" t="s">
        <v>12</v>
      </c>
      <c r="E372" s="73" t="s">
        <v>24</v>
      </c>
      <c r="F372" s="88">
        <v>53</v>
      </c>
      <c r="G372" s="183" t="s">
        <v>2798</v>
      </c>
      <c r="H372" s="184"/>
      <c r="I372" s="185"/>
    </row>
    <row r="373" spans="1:9">
      <c r="A373" s="87" t="s">
        <v>2881</v>
      </c>
      <c r="B373" s="73" t="s">
        <v>2882</v>
      </c>
      <c r="C373" s="74" t="s">
        <v>946</v>
      </c>
      <c r="D373" s="73" t="s">
        <v>2042</v>
      </c>
      <c r="E373" s="73" t="s">
        <v>24</v>
      </c>
      <c r="F373" s="88">
        <v>28</v>
      </c>
      <c r="G373" s="183" t="s">
        <v>2798</v>
      </c>
      <c r="H373" s="184"/>
      <c r="I373" s="185"/>
    </row>
    <row r="374" spans="1:9" ht="16.5">
      <c r="A374" s="87" t="s">
        <v>2883</v>
      </c>
      <c r="B374" s="73" t="s">
        <v>948</v>
      </c>
      <c r="C374" s="74" t="s">
        <v>949</v>
      </c>
      <c r="D374" s="73" t="s">
        <v>12</v>
      </c>
      <c r="E374" s="73" t="s">
        <v>24</v>
      </c>
      <c r="F374" s="88">
        <v>19</v>
      </c>
      <c r="G374" s="183" t="s">
        <v>2798</v>
      </c>
      <c r="H374" s="184"/>
      <c r="I374" s="185"/>
    </row>
    <row r="375" spans="1:9">
      <c r="A375" s="87" t="s">
        <v>2884</v>
      </c>
      <c r="B375" s="73" t="s">
        <v>2885</v>
      </c>
      <c r="C375" s="74" t="s">
        <v>952</v>
      </c>
      <c r="D375" s="73" t="s">
        <v>2042</v>
      </c>
      <c r="E375" s="73" t="s">
        <v>24</v>
      </c>
      <c r="F375" s="88">
        <v>2</v>
      </c>
      <c r="G375" s="183" t="s">
        <v>2798</v>
      </c>
      <c r="H375" s="184"/>
      <c r="I375" s="185"/>
    </row>
    <row r="376" spans="1:9">
      <c r="A376" s="87" t="s">
        <v>2886</v>
      </c>
      <c r="B376" s="73" t="s">
        <v>954</v>
      </c>
      <c r="C376" s="74" t="s">
        <v>955</v>
      </c>
      <c r="D376" s="73" t="s">
        <v>12</v>
      </c>
      <c r="E376" s="73" t="s">
        <v>24</v>
      </c>
      <c r="F376" s="88">
        <v>15</v>
      </c>
      <c r="G376" s="183" t="s">
        <v>2798</v>
      </c>
      <c r="H376" s="184"/>
      <c r="I376" s="185"/>
    </row>
    <row r="377" spans="1:9">
      <c r="A377" s="87" t="s">
        <v>2887</v>
      </c>
      <c r="B377" s="73" t="s">
        <v>2888</v>
      </c>
      <c r="C377" s="74" t="s">
        <v>958</v>
      </c>
      <c r="D377" s="73" t="s">
        <v>2042</v>
      </c>
      <c r="E377" s="73" t="s">
        <v>24</v>
      </c>
      <c r="F377" s="88">
        <v>4</v>
      </c>
      <c r="G377" s="183" t="s">
        <v>2798</v>
      </c>
      <c r="H377" s="184"/>
      <c r="I377" s="185"/>
    </row>
    <row r="378" spans="1:9">
      <c r="A378" s="87" t="s">
        <v>2889</v>
      </c>
      <c r="B378" s="73" t="s">
        <v>2890</v>
      </c>
      <c r="C378" s="74" t="s">
        <v>961</v>
      </c>
      <c r="D378" s="73" t="s">
        <v>2042</v>
      </c>
      <c r="E378" s="73" t="s">
        <v>24</v>
      </c>
      <c r="F378" s="88">
        <v>4</v>
      </c>
      <c r="G378" s="183" t="s">
        <v>2798</v>
      </c>
      <c r="H378" s="184"/>
      <c r="I378" s="185"/>
    </row>
    <row r="379" spans="1:9">
      <c r="A379" s="87" t="s">
        <v>2891</v>
      </c>
      <c r="B379" s="73" t="s">
        <v>963</v>
      </c>
      <c r="C379" s="74" t="s">
        <v>964</v>
      </c>
      <c r="D379" s="73" t="s">
        <v>12</v>
      </c>
      <c r="E379" s="73" t="s">
        <v>24</v>
      </c>
      <c r="F379" s="88">
        <v>45</v>
      </c>
      <c r="G379" s="183" t="s">
        <v>2798</v>
      </c>
      <c r="H379" s="184"/>
      <c r="I379" s="185"/>
    </row>
    <row r="380" spans="1:9">
      <c r="A380" s="87" t="s">
        <v>2892</v>
      </c>
      <c r="B380" s="73" t="s">
        <v>966</v>
      </c>
      <c r="C380" s="74" t="s">
        <v>967</v>
      </c>
      <c r="D380" s="73" t="s">
        <v>12</v>
      </c>
      <c r="E380" s="73" t="s">
        <v>24</v>
      </c>
      <c r="F380" s="88">
        <v>13</v>
      </c>
      <c r="G380" s="183" t="s">
        <v>2798</v>
      </c>
      <c r="H380" s="184"/>
      <c r="I380" s="185"/>
    </row>
    <row r="381" spans="1:9">
      <c r="A381" s="87" t="s">
        <v>2893</v>
      </c>
      <c r="B381" s="73" t="s">
        <v>2894</v>
      </c>
      <c r="C381" s="74" t="s">
        <v>970</v>
      </c>
      <c r="D381" s="73" t="s">
        <v>2042</v>
      </c>
      <c r="E381" s="73" t="s">
        <v>24</v>
      </c>
      <c r="F381" s="88">
        <v>12</v>
      </c>
      <c r="G381" s="183" t="s">
        <v>2798</v>
      </c>
      <c r="H381" s="184"/>
      <c r="I381" s="185"/>
    </row>
    <row r="382" spans="1:9">
      <c r="A382" s="87" t="s">
        <v>2895</v>
      </c>
      <c r="B382" s="73" t="s">
        <v>972</v>
      </c>
      <c r="C382" s="74" t="s">
        <v>973</v>
      </c>
      <c r="D382" s="73" t="s">
        <v>12</v>
      </c>
      <c r="E382" s="73" t="s">
        <v>24</v>
      </c>
      <c r="F382" s="88">
        <v>6</v>
      </c>
      <c r="G382" s="183" t="s">
        <v>2798</v>
      </c>
      <c r="H382" s="184"/>
      <c r="I382" s="185"/>
    </row>
    <row r="383" spans="1:9">
      <c r="A383" s="87" t="s">
        <v>2896</v>
      </c>
      <c r="B383" s="73" t="s">
        <v>975</v>
      </c>
      <c r="C383" s="74" t="s">
        <v>976</v>
      </c>
      <c r="D383" s="73" t="s">
        <v>12</v>
      </c>
      <c r="E383" s="73" t="s">
        <v>24</v>
      </c>
      <c r="F383" s="88">
        <v>9</v>
      </c>
      <c r="G383" s="183" t="s">
        <v>2798</v>
      </c>
      <c r="H383" s="184"/>
      <c r="I383" s="185"/>
    </row>
    <row r="384" spans="1:9">
      <c r="A384" s="87" t="s">
        <v>2897</v>
      </c>
      <c r="B384" s="73" t="s">
        <v>978</v>
      </c>
      <c r="C384" s="74" t="s">
        <v>979</v>
      </c>
      <c r="D384" s="73" t="s">
        <v>12</v>
      </c>
      <c r="E384" s="73" t="s">
        <v>24</v>
      </c>
      <c r="F384" s="88">
        <v>1</v>
      </c>
      <c r="G384" s="183" t="s">
        <v>2798</v>
      </c>
      <c r="H384" s="184"/>
      <c r="I384" s="185"/>
    </row>
    <row r="385" spans="1:9" ht="16.5">
      <c r="A385" s="87" t="s">
        <v>2898</v>
      </c>
      <c r="B385" s="73" t="s">
        <v>2899</v>
      </c>
      <c r="C385" s="74" t="s">
        <v>982</v>
      </c>
      <c r="D385" s="73" t="s">
        <v>2042</v>
      </c>
      <c r="E385" s="73" t="s">
        <v>24</v>
      </c>
      <c r="F385" s="88">
        <v>24</v>
      </c>
      <c r="G385" s="183" t="s">
        <v>2798</v>
      </c>
      <c r="H385" s="184"/>
      <c r="I385" s="185"/>
    </row>
    <row r="386" spans="1:9">
      <c r="A386" s="87" t="s">
        <v>2900</v>
      </c>
      <c r="B386" s="73" t="s">
        <v>2901</v>
      </c>
      <c r="C386" s="74" t="s">
        <v>985</v>
      </c>
      <c r="D386" s="73" t="s">
        <v>2042</v>
      </c>
      <c r="E386" s="73" t="s">
        <v>24</v>
      </c>
      <c r="F386" s="88">
        <v>27</v>
      </c>
      <c r="G386" s="183" t="s">
        <v>2798</v>
      </c>
      <c r="H386" s="184"/>
      <c r="I386" s="185"/>
    </row>
    <row r="387" spans="1:9">
      <c r="A387" s="87" t="s">
        <v>2902</v>
      </c>
      <c r="B387" s="73" t="s">
        <v>2903</v>
      </c>
      <c r="C387" s="74" t="s">
        <v>988</v>
      </c>
      <c r="D387" s="73" t="s">
        <v>2042</v>
      </c>
      <c r="E387" s="73" t="s">
        <v>24</v>
      </c>
      <c r="F387" s="88">
        <v>20</v>
      </c>
      <c r="G387" s="183" t="s">
        <v>2798</v>
      </c>
      <c r="H387" s="184"/>
      <c r="I387" s="185"/>
    </row>
    <row r="388" spans="1:9">
      <c r="A388" s="87" t="s">
        <v>2904</v>
      </c>
      <c r="B388" s="73" t="s">
        <v>990</v>
      </c>
      <c r="C388" s="74" t="s">
        <v>991</v>
      </c>
      <c r="D388" s="73" t="s">
        <v>12</v>
      </c>
      <c r="E388" s="73" t="s">
        <v>24</v>
      </c>
      <c r="F388" s="88">
        <v>23</v>
      </c>
      <c r="G388" s="183" t="s">
        <v>2798</v>
      </c>
      <c r="H388" s="184"/>
      <c r="I388" s="185"/>
    </row>
    <row r="389" spans="1:9">
      <c r="A389" s="87" t="s">
        <v>2905</v>
      </c>
      <c r="B389" s="73" t="s">
        <v>2906</v>
      </c>
      <c r="C389" s="74" t="s">
        <v>994</v>
      </c>
      <c r="D389" s="73" t="s">
        <v>2042</v>
      </c>
      <c r="E389" s="73" t="s">
        <v>15</v>
      </c>
      <c r="F389" s="88">
        <v>16.899999999999999</v>
      </c>
      <c r="G389" s="183" t="s">
        <v>2798</v>
      </c>
      <c r="H389" s="184"/>
      <c r="I389" s="185"/>
    </row>
    <row r="390" spans="1:9" ht="16.5">
      <c r="A390" s="87" t="s">
        <v>2907</v>
      </c>
      <c r="B390" s="73" t="s">
        <v>996</v>
      </c>
      <c r="C390" s="74" t="s">
        <v>997</v>
      </c>
      <c r="D390" s="73" t="s">
        <v>12</v>
      </c>
      <c r="E390" s="73" t="s">
        <v>24</v>
      </c>
      <c r="F390" s="88">
        <v>17</v>
      </c>
      <c r="G390" s="183" t="s">
        <v>2798</v>
      </c>
      <c r="H390" s="184"/>
      <c r="I390" s="185"/>
    </row>
    <row r="391" spans="1:9" ht="16.5">
      <c r="A391" s="87" t="s">
        <v>2908</v>
      </c>
      <c r="B391" s="73" t="s">
        <v>999</v>
      </c>
      <c r="C391" s="74" t="s">
        <v>1000</v>
      </c>
      <c r="D391" s="73" t="s">
        <v>12</v>
      </c>
      <c r="E391" s="73" t="s">
        <v>24</v>
      </c>
      <c r="F391" s="88">
        <v>6</v>
      </c>
      <c r="G391" s="183" t="s">
        <v>2798</v>
      </c>
      <c r="H391" s="184"/>
      <c r="I391" s="185"/>
    </row>
    <row r="392" spans="1:9">
      <c r="A392" s="87" t="s">
        <v>2909</v>
      </c>
      <c r="B392" s="73" t="s">
        <v>2910</v>
      </c>
      <c r="C392" s="74" t="s">
        <v>1003</v>
      </c>
      <c r="D392" s="73" t="s">
        <v>2042</v>
      </c>
      <c r="E392" s="73" t="s">
        <v>24</v>
      </c>
      <c r="F392" s="88">
        <v>24</v>
      </c>
      <c r="G392" s="183" t="s">
        <v>2798</v>
      </c>
      <c r="H392" s="184"/>
      <c r="I392" s="185"/>
    </row>
    <row r="393" spans="1:9">
      <c r="A393" s="87" t="s">
        <v>2911</v>
      </c>
      <c r="B393" s="73" t="s">
        <v>2912</v>
      </c>
      <c r="C393" s="74" t="s">
        <v>1006</v>
      </c>
      <c r="D393" s="73" t="s">
        <v>2042</v>
      </c>
      <c r="E393" s="73" t="s">
        <v>24</v>
      </c>
      <c r="F393" s="88">
        <v>23</v>
      </c>
      <c r="G393" s="183" t="s">
        <v>2798</v>
      </c>
      <c r="H393" s="184"/>
      <c r="I393" s="185"/>
    </row>
    <row r="394" spans="1:9" ht="14.25" customHeight="1">
      <c r="A394" s="86" t="s">
        <v>247</v>
      </c>
      <c r="B394" s="190" t="s">
        <v>1007</v>
      </c>
      <c r="C394" s="191"/>
      <c r="D394" s="191"/>
      <c r="E394" s="191"/>
      <c r="F394" s="191"/>
      <c r="G394" s="191"/>
      <c r="H394" s="191"/>
      <c r="I394" s="192"/>
    </row>
    <row r="395" spans="1:9">
      <c r="A395" s="87" t="s">
        <v>249</v>
      </c>
      <c r="B395" s="73" t="s">
        <v>1009</v>
      </c>
      <c r="C395" s="74" t="s">
        <v>1010</v>
      </c>
      <c r="D395" s="73" t="s">
        <v>12</v>
      </c>
      <c r="E395" s="73" t="s">
        <v>24</v>
      </c>
      <c r="F395" s="88">
        <v>2</v>
      </c>
      <c r="G395" s="183"/>
      <c r="H395" s="184"/>
      <c r="I395" s="185"/>
    </row>
    <row r="396" spans="1:9">
      <c r="A396" s="87" t="s">
        <v>251</v>
      </c>
      <c r="B396" s="73" t="s">
        <v>1012</v>
      </c>
      <c r="C396" s="74" t="s">
        <v>1013</v>
      </c>
      <c r="D396" s="73" t="s">
        <v>12</v>
      </c>
      <c r="E396" s="73" t="s">
        <v>24</v>
      </c>
      <c r="F396" s="88">
        <v>4</v>
      </c>
      <c r="G396" s="183"/>
      <c r="H396" s="184"/>
      <c r="I396" s="185"/>
    </row>
    <row r="397" spans="1:9">
      <c r="A397" s="87" t="s">
        <v>253</v>
      </c>
      <c r="B397" s="73" t="s">
        <v>2913</v>
      </c>
      <c r="C397" s="74" t="s">
        <v>1016</v>
      </c>
      <c r="D397" s="73" t="s">
        <v>2042</v>
      </c>
      <c r="E397" s="73" t="s">
        <v>24</v>
      </c>
      <c r="F397" s="88">
        <v>1</v>
      </c>
      <c r="G397" s="183"/>
      <c r="H397" s="184"/>
      <c r="I397" s="185"/>
    </row>
    <row r="398" spans="1:9">
      <c r="A398" s="87" t="s">
        <v>255</v>
      </c>
      <c r="B398" s="73" t="s">
        <v>1018</v>
      </c>
      <c r="C398" s="74" t="s">
        <v>1019</v>
      </c>
      <c r="D398" s="73" t="s">
        <v>12</v>
      </c>
      <c r="E398" s="73" t="s">
        <v>24</v>
      </c>
      <c r="F398" s="88">
        <v>2</v>
      </c>
      <c r="G398" s="183"/>
      <c r="H398" s="184"/>
      <c r="I398" s="185"/>
    </row>
    <row r="399" spans="1:9" ht="16.5">
      <c r="A399" s="87" t="s">
        <v>257</v>
      </c>
      <c r="B399" s="73" t="s">
        <v>1021</v>
      </c>
      <c r="C399" s="74" t="s">
        <v>1022</v>
      </c>
      <c r="D399" s="73" t="s">
        <v>12</v>
      </c>
      <c r="E399" s="73" t="s">
        <v>31</v>
      </c>
      <c r="F399" s="88">
        <v>53</v>
      </c>
      <c r="G399" s="183"/>
      <c r="H399" s="184"/>
      <c r="I399" s="185"/>
    </row>
    <row r="400" spans="1:9" ht="16.5">
      <c r="A400" s="87" t="s">
        <v>260</v>
      </c>
      <c r="B400" s="73" t="s">
        <v>1024</v>
      </c>
      <c r="C400" s="74" t="s">
        <v>1025</v>
      </c>
      <c r="D400" s="73" t="s">
        <v>12</v>
      </c>
      <c r="E400" s="73" t="s">
        <v>24</v>
      </c>
      <c r="F400" s="88">
        <v>1</v>
      </c>
      <c r="G400" s="183"/>
      <c r="H400" s="184"/>
      <c r="I400" s="185"/>
    </row>
    <row r="401" spans="1:9">
      <c r="A401" s="87" t="s">
        <v>263</v>
      </c>
      <c r="B401" s="73" t="s">
        <v>2914</v>
      </c>
      <c r="C401" s="74" t="s">
        <v>1028</v>
      </c>
      <c r="D401" s="73" t="s">
        <v>2042</v>
      </c>
      <c r="E401" s="73" t="s">
        <v>24</v>
      </c>
      <c r="F401" s="88">
        <v>1</v>
      </c>
      <c r="G401" s="183"/>
      <c r="H401" s="184"/>
      <c r="I401" s="185"/>
    </row>
    <row r="402" spans="1:9" ht="16.5">
      <c r="A402" s="87" t="s">
        <v>2915</v>
      </c>
      <c r="B402" s="73" t="s">
        <v>1030</v>
      </c>
      <c r="C402" s="74" t="s">
        <v>1031</v>
      </c>
      <c r="D402" s="73" t="s">
        <v>12</v>
      </c>
      <c r="E402" s="73" t="s">
        <v>24</v>
      </c>
      <c r="F402" s="88">
        <v>8</v>
      </c>
      <c r="G402" s="183"/>
      <c r="H402" s="184"/>
      <c r="I402" s="185"/>
    </row>
    <row r="403" spans="1:9">
      <c r="A403" s="87" t="s">
        <v>2916</v>
      </c>
      <c r="B403" s="73" t="s">
        <v>2917</v>
      </c>
      <c r="C403" s="74" t="s">
        <v>1034</v>
      </c>
      <c r="D403" s="73" t="s">
        <v>2042</v>
      </c>
      <c r="E403" s="73" t="s">
        <v>24</v>
      </c>
      <c r="F403" s="88">
        <v>4</v>
      </c>
      <c r="G403" s="183"/>
      <c r="H403" s="184"/>
      <c r="I403" s="185"/>
    </row>
    <row r="404" spans="1:9" ht="16.5">
      <c r="A404" s="87" t="s">
        <v>2918</v>
      </c>
      <c r="B404" s="73" t="s">
        <v>1036</v>
      </c>
      <c r="C404" s="74" t="s">
        <v>1037</v>
      </c>
      <c r="D404" s="73" t="s">
        <v>12</v>
      </c>
      <c r="E404" s="73" t="s">
        <v>24</v>
      </c>
      <c r="F404" s="88">
        <v>2</v>
      </c>
      <c r="G404" s="183"/>
      <c r="H404" s="184"/>
      <c r="I404" s="185"/>
    </row>
    <row r="405" spans="1:9" ht="16.5">
      <c r="A405" s="87" t="s">
        <v>2919</v>
      </c>
      <c r="B405" s="73" t="s">
        <v>1039</v>
      </c>
      <c r="C405" s="74" t="s">
        <v>1040</v>
      </c>
      <c r="D405" s="73" t="s">
        <v>12</v>
      </c>
      <c r="E405" s="73" t="s">
        <v>24</v>
      </c>
      <c r="F405" s="88">
        <v>6</v>
      </c>
      <c r="G405" s="183"/>
      <c r="H405" s="184"/>
      <c r="I405" s="185"/>
    </row>
    <row r="406" spans="1:9" ht="16.5">
      <c r="A406" s="87" t="s">
        <v>2920</v>
      </c>
      <c r="B406" s="73" t="s">
        <v>1042</v>
      </c>
      <c r="C406" s="74" t="s">
        <v>1043</v>
      </c>
      <c r="D406" s="73" t="s">
        <v>12</v>
      </c>
      <c r="E406" s="73" t="s">
        <v>24</v>
      </c>
      <c r="F406" s="88">
        <v>2</v>
      </c>
      <c r="G406" s="183"/>
      <c r="H406" s="184"/>
      <c r="I406" s="185"/>
    </row>
    <row r="407" spans="1:9" ht="14.25" customHeight="1">
      <c r="A407" s="86" t="s">
        <v>258</v>
      </c>
      <c r="B407" s="190" t="s">
        <v>2921</v>
      </c>
      <c r="C407" s="191"/>
      <c r="D407" s="191"/>
      <c r="E407" s="191"/>
      <c r="F407" s="191"/>
      <c r="G407" s="191"/>
      <c r="H407" s="191"/>
      <c r="I407" s="192"/>
    </row>
    <row r="408" spans="1:9" ht="14.25" customHeight="1">
      <c r="A408" s="86" t="s">
        <v>267</v>
      </c>
      <c r="B408" s="190" t="s">
        <v>1044</v>
      </c>
      <c r="C408" s="191"/>
      <c r="D408" s="191"/>
      <c r="E408" s="191"/>
      <c r="F408" s="191"/>
      <c r="G408" s="191"/>
      <c r="H408" s="191"/>
      <c r="I408" s="192"/>
    </row>
    <row r="409" spans="1:9">
      <c r="A409" s="87" t="s">
        <v>2922</v>
      </c>
      <c r="B409" s="73" t="s">
        <v>1046</v>
      </c>
      <c r="C409" s="74" t="s">
        <v>1047</v>
      </c>
      <c r="D409" s="73" t="s">
        <v>12</v>
      </c>
      <c r="E409" s="73" t="s">
        <v>24</v>
      </c>
      <c r="F409" s="88">
        <v>8</v>
      </c>
      <c r="G409" s="183" t="s">
        <v>2923</v>
      </c>
      <c r="H409" s="184"/>
      <c r="I409" s="185"/>
    </row>
    <row r="410" spans="1:9">
      <c r="A410" s="87" t="s">
        <v>2924</v>
      </c>
      <c r="B410" s="73" t="s">
        <v>1049</v>
      </c>
      <c r="C410" s="74" t="s">
        <v>1050</v>
      </c>
      <c r="D410" s="73" t="s">
        <v>12</v>
      </c>
      <c r="E410" s="73" t="s">
        <v>24</v>
      </c>
      <c r="F410" s="88">
        <v>1</v>
      </c>
      <c r="G410" s="183" t="s">
        <v>2923</v>
      </c>
      <c r="H410" s="184"/>
      <c r="I410" s="185"/>
    </row>
    <row r="411" spans="1:9" ht="14.25" customHeight="1">
      <c r="A411" s="86" t="s">
        <v>270</v>
      </c>
      <c r="B411" s="190" t="s">
        <v>1051</v>
      </c>
      <c r="C411" s="191"/>
      <c r="D411" s="191"/>
      <c r="E411" s="191"/>
      <c r="F411" s="191"/>
      <c r="G411" s="191"/>
      <c r="H411" s="191"/>
      <c r="I411" s="192"/>
    </row>
    <row r="412" spans="1:9" ht="16.5">
      <c r="A412" s="87" t="s">
        <v>2925</v>
      </c>
      <c r="B412" s="73" t="s">
        <v>1053</v>
      </c>
      <c r="C412" s="74" t="s">
        <v>1054</v>
      </c>
      <c r="D412" s="73" t="s">
        <v>12</v>
      </c>
      <c r="E412" s="73" t="s">
        <v>24</v>
      </c>
      <c r="F412" s="88">
        <v>2</v>
      </c>
      <c r="G412" s="183" t="s">
        <v>2923</v>
      </c>
      <c r="H412" s="184"/>
      <c r="I412" s="185"/>
    </row>
    <row r="413" spans="1:9">
      <c r="A413" s="87" t="s">
        <v>2926</v>
      </c>
      <c r="B413" s="73" t="s">
        <v>1056</v>
      </c>
      <c r="C413" s="74" t="s">
        <v>1057</v>
      </c>
      <c r="D413" s="73" t="s">
        <v>12</v>
      </c>
      <c r="E413" s="73" t="s">
        <v>24</v>
      </c>
      <c r="F413" s="88">
        <v>1</v>
      </c>
      <c r="G413" s="183" t="s">
        <v>2923</v>
      </c>
      <c r="H413" s="184"/>
      <c r="I413" s="185"/>
    </row>
    <row r="414" spans="1:9" ht="14.25" customHeight="1">
      <c r="A414" s="86" t="s">
        <v>273</v>
      </c>
      <c r="B414" s="190" t="s">
        <v>769</v>
      </c>
      <c r="C414" s="191"/>
      <c r="D414" s="191"/>
      <c r="E414" s="191"/>
      <c r="F414" s="191"/>
      <c r="G414" s="191"/>
      <c r="H414" s="191"/>
      <c r="I414" s="192"/>
    </row>
    <row r="415" spans="1:9" ht="16.5">
      <c r="A415" s="87" t="s">
        <v>2927</v>
      </c>
      <c r="B415" s="73" t="s">
        <v>689</v>
      </c>
      <c r="C415" s="74" t="s">
        <v>690</v>
      </c>
      <c r="D415" s="73" t="s">
        <v>12</v>
      </c>
      <c r="E415" s="73" t="s">
        <v>24</v>
      </c>
      <c r="F415" s="88">
        <v>2</v>
      </c>
      <c r="G415" s="183" t="s">
        <v>2923</v>
      </c>
      <c r="H415" s="184"/>
      <c r="I415" s="185"/>
    </row>
    <row r="416" spans="1:9">
      <c r="A416" s="87" t="s">
        <v>2928</v>
      </c>
      <c r="B416" s="73" t="s">
        <v>1060</v>
      </c>
      <c r="C416" s="74" t="s">
        <v>1061</v>
      </c>
      <c r="D416" s="73" t="s">
        <v>12</v>
      </c>
      <c r="E416" s="73" t="s">
        <v>24</v>
      </c>
      <c r="F416" s="88">
        <v>1</v>
      </c>
      <c r="G416" s="183" t="s">
        <v>2923</v>
      </c>
      <c r="H416" s="184"/>
      <c r="I416" s="185"/>
    </row>
    <row r="417" spans="1:9">
      <c r="A417" s="87" t="s">
        <v>2929</v>
      </c>
      <c r="B417" s="73" t="s">
        <v>686</v>
      </c>
      <c r="C417" s="74" t="s">
        <v>687</v>
      </c>
      <c r="D417" s="73" t="s">
        <v>12</v>
      </c>
      <c r="E417" s="73" t="s">
        <v>24</v>
      </c>
      <c r="F417" s="88">
        <v>4</v>
      </c>
      <c r="G417" s="183" t="s">
        <v>2923</v>
      </c>
      <c r="H417" s="184"/>
      <c r="I417" s="185"/>
    </row>
    <row r="418" spans="1:9">
      <c r="A418" s="87" t="s">
        <v>2930</v>
      </c>
      <c r="B418" s="73" t="s">
        <v>1064</v>
      </c>
      <c r="C418" s="74" t="s">
        <v>1065</v>
      </c>
      <c r="D418" s="73" t="s">
        <v>12</v>
      </c>
      <c r="E418" s="73" t="s">
        <v>24</v>
      </c>
      <c r="F418" s="88">
        <v>1</v>
      </c>
      <c r="G418" s="183" t="s">
        <v>2923</v>
      </c>
      <c r="H418" s="184"/>
      <c r="I418" s="185"/>
    </row>
    <row r="419" spans="1:9">
      <c r="A419" s="87" t="s">
        <v>2931</v>
      </c>
      <c r="B419" s="73" t="s">
        <v>1067</v>
      </c>
      <c r="C419" s="74" t="s">
        <v>1068</v>
      </c>
      <c r="D419" s="73" t="s">
        <v>12</v>
      </c>
      <c r="E419" s="73" t="s">
        <v>24</v>
      </c>
      <c r="F419" s="88">
        <v>2</v>
      </c>
      <c r="G419" s="183" t="s">
        <v>2923</v>
      </c>
      <c r="H419" s="184"/>
      <c r="I419" s="185"/>
    </row>
    <row r="420" spans="1:9">
      <c r="A420" s="87" t="s">
        <v>2932</v>
      </c>
      <c r="B420" s="73" t="s">
        <v>1070</v>
      </c>
      <c r="C420" s="74" t="s">
        <v>1071</v>
      </c>
      <c r="D420" s="73" t="s">
        <v>12</v>
      </c>
      <c r="E420" s="73" t="s">
        <v>24</v>
      </c>
      <c r="F420" s="88">
        <v>2</v>
      </c>
      <c r="G420" s="183" t="s">
        <v>2923</v>
      </c>
      <c r="H420" s="184"/>
      <c r="I420" s="185"/>
    </row>
    <row r="421" spans="1:9" ht="16.5">
      <c r="A421" s="87" t="s">
        <v>2933</v>
      </c>
      <c r="B421" s="73" t="s">
        <v>2934</v>
      </c>
      <c r="C421" s="74" t="s">
        <v>1073</v>
      </c>
      <c r="D421" s="73" t="s">
        <v>2042</v>
      </c>
      <c r="E421" s="73" t="s">
        <v>24</v>
      </c>
      <c r="F421" s="88">
        <v>2</v>
      </c>
      <c r="G421" s="183" t="s">
        <v>2923</v>
      </c>
      <c r="H421" s="184"/>
      <c r="I421" s="185"/>
    </row>
    <row r="422" spans="1:9">
      <c r="A422" s="87" t="s">
        <v>2935</v>
      </c>
      <c r="B422" s="73" t="s">
        <v>1075</v>
      </c>
      <c r="C422" s="74" t="s">
        <v>1076</v>
      </c>
      <c r="D422" s="73" t="s">
        <v>12</v>
      </c>
      <c r="E422" s="73" t="s">
        <v>24</v>
      </c>
      <c r="F422" s="88">
        <v>1</v>
      </c>
      <c r="G422" s="183" t="s">
        <v>2923</v>
      </c>
      <c r="H422" s="184"/>
      <c r="I422" s="185"/>
    </row>
    <row r="423" spans="1:9">
      <c r="A423" s="87" t="s">
        <v>2936</v>
      </c>
      <c r="B423" s="73" t="s">
        <v>1012</v>
      </c>
      <c r="C423" s="74" t="s">
        <v>1013</v>
      </c>
      <c r="D423" s="73" t="s">
        <v>12</v>
      </c>
      <c r="E423" s="73" t="s">
        <v>24</v>
      </c>
      <c r="F423" s="88">
        <v>2</v>
      </c>
      <c r="G423" s="183" t="s">
        <v>2923</v>
      </c>
      <c r="H423" s="184"/>
      <c r="I423" s="185"/>
    </row>
    <row r="424" spans="1:9">
      <c r="A424" s="87" t="s">
        <v>2937</v>
      </c>
      <c r="B424" s="73" t="s">
        <v>2938</v>
      </c>
      <c r="C424" s="74" t="s">
        <v>1080</v>
      </c>
      <c r="D424" s="73" t="s">
        <v>2042</v>
      </c>
      <c r="E424" s="73" t="s">
        <v>24</v>
      </c>
      <c r="F424" s="88">
        <v>2</v>
      </c>
      <c r="G424" s="183" t="s">
        <v>2923</v>
      </c>
      <c r="H424" s="184"/>
      <c r="I424" s="185"/>
    </row>
    <row r="425" spans="1:9">
      <c r="A425" s="87" t="s">
        <v>2939</v>
      </c>
      <c r="B425" s="73" t="s">
        <v>2940</v>
      </c>
      <c r="C425" s="74" t="s">
        <v>1083</v>
      </c>
      <c r="D425" s="73" t="s">
        <v>2042</v>
      </c>
      <c r="E425" s="73" t="s">
        <v>24</v>
      </c>
      <c r="F425" s="88">
        <v>1</v>
      </c>
      <c r="G425" s="183" t="s">
        <v>2923</v>
      </c>
      <c r="H425" s="184"/>
      <c r="I425" s="185"/>
    </row>
    <row r="426" spans="1:9">
      <c r="A426" s="87" t="s">
        <v>2941</v>
      </c>
      <c r="B426" s="73" t="s">
        <v>2942</v>
      </c>
      <c r="C426" s="74" t="s">
        <v>1086</v>
      </c>
      <c r="D426" s="73" t="s">
        <v>2042</v>
      </c>
      <c r="E426" s="73" t="s">
        <v>2943</v>
      </c>
      <c r="F426" s="88">
        <v>1</v>
      </c>
      <c r="G426" s="183" t="s">
        <v>2923</v>
      </c>
      <c r="H426" s="184"/>
      <c r="I426" s="185"/>
    </row>
    <row r="427" spans="1:9">
      <c r="A427" s="87" t="s">
        <v>2944</v>
      </c>
      <c r="B427" s="73" t="s">
        <v>2945</v>
      </c>
      <c r="C427" s="74" t="s">
        <v>1089</v>
      </c>
      <c r="D427" s="73" t="s">
        <v>2042</v>
      </c>
      <c r="E427" s="73" t="s">
        <v>2943</v>
      </c>
      <c r="F427" s="88">
        <v>1</v>
      </c>
      <c r="G427" s="183" t="s">
        <v>2923</v>
      </c>
      <c r="H427" s="184"/>
      <c r="I427" s="185"/>
    </row>
    <row r="428" spans="1:9">
      <c r="A428" s="87" t="s">
        <v>2946</v>
      </c>
      <c r="B428" s="73" t="s">
        <v>1091</v>
      </c>
      <c r="C428" s="74" t="s">
        <v>1092</v>
      </c>
      <c r="D428" s="73" t="s">
        <v>12</v>
      </c>
      <c r="E428" s="73" t="s">
        <v>24</v>
      </c>
      <c r="F428" s="88">
        <v>1</v>
      </c>
      <c r="G428" s="183" t="s">
        <v>2923</v>
      </c>
      <c r="H428" s="184"/>
      <c r="I428" s="185"/>
    </row>
    <row r="429" spans="1:9" ht="14.25" customHeight="1">
      <c r="A429" s="86" t="s">
        <v>276</v>
      </c>
      <c r="B429" s="190" t="s">
        <v>776</v>
      </c>
      <c r="C429" s="191"/>
      <c r="D429" s="191"/>
      <c r="E429" s="191"/>
      <c r="F429" s="191"/>
      <c r="G429" s="191"/>
      <c r="H429" s="191"/>
      <c r="I429" s="192"/>
    </row>
    <row r="430" spans="1:9" ht="16.5">
      <c r="A430" s="87" t="s">
        <v>2947</v>
      </c>
      <c r="B430" s="73" t="s">
        <v>1094</v>
      </c>
      <c r="C430" s="74" t="s">
        <v>1095</v>
      </c>
      <c r="D430" s="73" t="s">
        <v>12</v>
      </c>
      <c r="E430" s="73" t="s">
        <v>24</v>
      </c>
      <c r="F430" s="88">
        <v>16</v>
      </c>
      <c r="G430" s="183" t="s">
        <v>2923</v>
      </c>
      <c r="H430" s="184"/>
      <c r="I430" s="185"/>
    </row>
    <row r="431" spans="1:9" ht="16.5">
      <c r="A431" s="87" t="s">
        <v>2948</v>
      </c>
      <c r="B431" s="73" t="s">
        <v>2949</v>
      </c>
      <c r="C431" s="74" t="s">
        <v>1098</v>
      </c>
      <c r="D431" s="73" t="s">
        <v>2042</v>
      </c>
      <c r="E431" s="73" t="s">
        <v>24</v>
      </c>
      <c r="F431" s="88">
        <v>5</v>
      </c>
      <c r="G431" s="183" t="s">
        <v>2923</v>
      </c>
      <c r="H431" s="184"/>
      <c r="I431" s="185"/>
    </row>
    <row r="432" spans="1:9" ht="16.5">
      <c r="A432" s="87" t="s">
        <v>2950</v>
      </c>
      <c r="B432" s="73" t="s">
        <v>1100</v>
      </c>
      <c r="C432" s="74" t="s">
        <v>2951</v>
      </c>
      <c r="D432" s="73" t="s">
        <v>12</v>
      </c>
      <c r="E432" s="73" t="s">
        <v>24</v>
      </c>
      <c r="F432" s="88">
        <v>22</v>
      </c>
      <c r="G432" s="183" t="s">
        <v>2923</v>
      </c>
      <c r="H432" s="184"/>
      <c r="I432" s="185"/>
    </row>
    <row r="433" spans="1:9" ht="16.5">
      <c r="A433" s="87" t="s">
        <v>2952</v>
      </c>
      <c r="B433" s="73" t="s">
        <v>1103</v>
      </c>
      <c r="C433" s="74" t="s">
        <v>2953</v>
      </c>
      <c r="D433" s="73" t="s">
        <v>12</v>
      </c>
      <c r="E433" s="73" t="s">
        <v>24</v>
      </c>
      <c r="F433" s="88">
        <v>9</v>
      </c>
      <c r="G433" s="183" t="s">
        <v>2923</v>
      </c>
      <c r="H433" s="184"/>
      <c r="I433" s="185"/>
    </row>
    <row r="434" spans="1:9" ht="16.5">
      <c r="A434" s="87" t="s">
        <v>2954</v>
      </c>
      <c r="B434" s="73" t="s">
        <v>2955</v>
      </c>
      <c r="C434" s="74" t="s">
        <v>1107</v>
      </c>
      <c r="D434" s="73" t="s">
        <v>2042</v>
      </c>
      <c r="E434" s="73" t="s">
        <v>24</v>
      </c>
      <c r="F434" s="88">
        <v>5</v>
      </c>
      <c r="G434" s="183" t="s">
        <v>2923</v>
      </c>
      <c r="H434" s="184"/>
      <c r="I434" s="185"/>
    </row>
    <row r="435" spans="1:9" ht="16.5">
      <c r="A435" s="87" t="s">
        <v>2956</v>
      </c>
      <c r="B435" s="73" t="s">
        <v>1109</v>
      </c>
      <c r="C435" s="74" t="s">
        <v>1110</v>
      </c>
      <c r="D435" s="73" t="s">
        <v>12</v>
      </c>
      <c r="E435" s="73" t="s">
        <v>31</v>
      </c>
      <c r="F435" s="88">
        <v>1.05</v>
      </c>
      <c r="G435" s="183" t="s">
        <v>2923</v>
      </c>
      <c r="H435" s="184"/>
      <c r="I435" s="185"/>
    </row>
    <row r="436" spans="1:9" ht="16.5">
      <c r="A436" s="87" t="s">
        <v>2957</v>
      </c>
      <c r="B436" s="73" t="s">
        <v>1112</v>
      </c>
      <c r="C436" s="74" t="s">
        <v>1113</v>
      </c>
      <c r="D436" s="73" t="s">
        <v>12</v>
      </c>
      <c r="E436" s="73" t="s">
        <v>31</v>
      </c>
      <c r="F436" s="88">
        <v>0.23</v>
      </c>
      <c r="G436" s="183" t="s">
        <v>2923</v>
      </c>
      <c r="H436" s="184"/>
      <c r="I436" s="185"/>
    </row>
    <row r="437" spans="1:9" ht="16.5">
      <c r="A437" s="87" t="s">
        <v>2958</v>
      </c>
      <c r="B437" s="73" t="s">
        <v>1115</v>
      </c>
      <c r="C437" s="74" t="s">
        <v>1116</v>
      </c>
      <c r="D437" s="73" t="s">
        <v>12</v>
      </c>
      <c r="E437" s="73" t="s">
        <v>31</v>
      </c>
      <c r="F437" s="88">
        <v>1.52</v>
      </c>
      <c r="G437" s="183" t="s">
        <v>2923</v>
      </c>
      <c r="H437" s="184"/>
      <c r="I437" s="185"/>
    </row>
    <row r="438" spans="1:9" ht="16.5">
      <c r="A438" s="87" t="s">
        <v>2959</v>
      </c>
      <c r="B438" s="73" t="s">
        <v>1118</v>
      </c>
      <c r="C438" s="74" t="s">
        <v>1119</v>
      </c>
      <c r="D438" s="73" t="s">
        <v>12</v>
      </c>
      <c r="E438" s="73" t="s">
        <v>31</v>
      </c>
      <c r="F438" s="88">
        <v>0.35</v>
      </c>
      <c r="G438" s="183" t="s">
        <v>2923</v>
      </c>
      <c r="H438" s="184"/>
      <c r="I438" s="185"/>
    </row>
    <row r="439" spans="1:9" ht="16.5">
      <c r="A439" s="87" t="s">
        <v>2960</v>
      </c>
      <c r="B439" s="73" t="s">
        <v>1121</v>
      </c>
      <c r="C439" s="74" t="s">
        <v>1122</v>
      </c>
      <c r="D439" s="73" t="s">
        <v>12</v>
      </c>
      <c r="E439" s="73" t="s">
        <v>31</v>
      </c>
      <c r="F439" s="88">
        <v>96.2</v>
      </c>
      <c r="G439" s="183" t="s">
        <v>2923</v>
      </c>
      <c r="H439" s="184"/>
      <c r="I439" s="185"/>
    </row>
    <row r="440" spans="1:9" ht="16.5">
      <c r="A440" s="87" t="s">
        <v>2961</v>
      </c>
      <c r="B440" s="73" t="s">
        <v>1124</v>
      </c>
      <c r="C440" s="74" t="s">
        <v>1125</v>
      </c>
      <c r="D440" s="73" t="s">
        <v>12</v>
      </c>
      <c r="E440" s="73" t="s">
        <v>31</v>
      </c>
      <c r="F440" s="88">
        <v>8.1999999999999993</v>
      </c>
      <c r="G440" s="183" t="s">
        <v>2923</v>
      </c>
      <c r="H440" s="184"/>
      <c r="I440" s="185"/>
    </row>
    <row r="441" spans="1:9">
      <c r="A441" s="87" t="s">
        <v>2962</v>
      </c>
      <c r="B441" s="73" t="s">
        <v>1127</v>
      </c>
      <c r="C441" s="74" t="s">
        <v>1128</v>
      </c>
      <c r="D441" s="73" t="s">
        <v>12</v>
      </c>
      <c r="E441" s="73" t="s">
        <v>24</v>
      </c>
      <c r="F441" s="88">
        <v>5</v>
      </c>
      <c r="G441" s="183" t="s">
        <v>2923</v>
      </c>
      <c r="H441" s="184"/>
      <c r="I441" s="185"/>
    </row>
    <row r="442" spans="1:9" ht="16.5">
      <c r="A442" s="87" t="s">
        <v>2963</v>
      </c>
      <c r="B442" s="73" t="s">
        <v>2964</v>
      </c>
      <c r="C442" s="74" t="s">
        <v>2965</v>
      </c>
      <c r="D442" s="73" t="s">
        <v>12</v>
      </c>
      <c r="E442" s="73" t="s">
        <v>24</v>
      </c>
      <c r="F442" s="88">
        <v>9</v>
      </c>
      <c r="G442" s="183" t="s">
        <v>2923</v>
      </c>
      <c r="H442" s="184"/>
      <c r="I442" s="185"/>
    </row>
    <row r="443" spans="1:9" ht="16.5">
      <c r="A443" s="87" t="s">
        <v>2966</v>
      </c>
      <c r="B443" s="73" t="s">
        <v>1131</v>
      </c>
      <c r="C443" s="74" t="s">
        <v>1132</v>
      </c>
      <c r="D443" s="73" t="s">
        <v>12</v>
      </c>
      <c r="E443" s="73" t="s">
        <v>24</v>
      </c>
      <c r="F443" s="88">
        <v>5</v>
      </c>
      <c r="G443" s="183" t="s">
        <v>2923</v>
      </c>
      <c r="H443" s="184"/>
      <c r="I443" s="185"/>
    </row>
    <row r="444" spans="1:9">
      <c r="A444" s="87" t="s">
        <v>2967</v>
      </c>
      <c r="B444" s="73" t="s">
        <v>1134</v>
      </c>
      <c r="C444" s="74" t="s">
        <v>1135</v>
      </c>
      <c r="D444" s="73" t="s">
        <v>12</v>
      </c>
      <c r="E444" s="73" t="s">
        <v>24</v>
      </c>
      <c r="F444" s="88">
        <v>5</v>
      </c>
      <c r="G444" s="183" t="s">
        <v>2923</v>
      </c>
      <c r="H444" s="184"/>
      <c r="I444" s="185"/>
    </row>
    <row r="445" spans="1:9">
      <c r="A445" s="87" t="s">
        <v>2968</v>
      </c>
      <c r="B445" s="73" t="s">
        <v>2969</v>
      </c>
      <c r="C445" s="74" t="s">
        <v>1138</v>
      </c>
      <c r="D445" s="73" t="s">
        <v>2042</v>
      </c>
      <c r="E445" s="73" t="s">
        <v>24</v>
      </c>
      <c r="F445" s="88">
        <v>5</v>
      </c>
      <c r="G445" s="183" t="s">
        <v>2923</v>
      </c>
      <c r="H445" s="184"/>
      <c r="I445" s="185"/>
    </row>
    <row r="446" spans="1:9" ht="16.5">
      <c r="A446" s="87" t="s">
        <v>2970</v>
      </c>
      <c r="B446" s="73" t="s">
        <v>1140</v>
      </c>
      <c r="C446" s="74" t="s">
        <v>1141</v>
      </c>
      <c r="D446" s="73" t="s">
        <v>12</v>
      </c>
      <c r="E446" s="73" t="s">
        <v>24</v>
      </c>
      <c r="F446" s="88">
        <v>1</v>
      </c>
      <c r="G446" s="183" t="s">
        <v>2923</v>
      </c>
      <c r="H446" s="184"/>
      <c r="I446" s="185"/>
    </row>
    <row r="447" spans="1:9" ht="16.5">
      <c r="A447" s="87" t="s">
        <v>2971</v>
      </c>
      <c r="B447" s="73" t="s">
        <v>2972</v>
      </c>
      <c r="C447" s="74" t="s">
        <v>1144</v>
      </c>
      <c r="D447" s="73" t="s">
        <v>2042</v>
      </c>
      <c r="E447" s="73" t="s">
        <v>24</v>
      </c>
      <c r="F447" s="88">
        <v>2</v>
      </c>
      <c r="G447" s="183" t="s">
        <v>2923</v>
      </c>
      <c r="H447" s="184"/>
      <c r="I447" s="185"/>
    </row>
    <row r="448" spans="1:9" ht="16.5">
      <c r="A448" s="87" t="s">
        <v>2973</v>
      </c>
      <c r="B448" s="73" t="s">
        <v>1146</v>
      </c>
      <c r="C448" s="74" t="s">
        <v>1147</v>
      </c>
      <c r="D448" s="73" t="s">
        <v>12</v>
      </c>
      <c r="E448" s="73" t="s">
        <v>24</v>
      </c>
      <c r="F448" s="88">
        <v>1</v>
      </c>
      <c r="G448" s="183" t="s">
        <v>2923</v>
      </c>
      <c r="H448" s="184"/>
      <c r="I448" s="185"/>
    </row>
    <row r="449" spans="1:9">
      <c r="A449" s="87" t="s">
        <v>2974</v>
      </c>
      <c r="B449" s="73" t="s">
        <v>2975</v>
      </c>
      <c r="C449" s="74" t="s">
        <v>1150</v>
      </c>
      <c r="D449" s="73" t="s">
        <v>2042</v>
      </c>
      <c r="E449" s="73" t="s">
        <v>24</v>
      </c>
      <c r="F449" s="88">
        <v>1</v>
      </c>
      <c r="G449" s="183" t="s">
        <v>2923</v>
      </c>
      <c r="H449" s="184"/>
      <c r="I449" s="185"/>
    </row>
    <row r="450" spans="1:9" ht="16.5">
      <c r="A450" s="87" t="s">
        <v>2976</v>
      </c>
      <c r="B450" s="73" t="s">
        <v>2977</v>
      </c>
      <c r="C450" s="74" t="s">
        <v>1153</v>
      </c>
      <c r="D450" s="73" t="s">
        <v>2042</v>
      </c>
      <c r="E450" s="73" t="s">
        <v>24</v>
      </c>
      <c r="F450" s="88">
        <v>2</v>
      </c>
      <c r="G450" s="183" t="s">
        <v>2923</v>
      </c>
      <c r="H450" s="184"/>
      <c r="I450" s="185"/>
    </row>
    <row r="451" spans="1:9">
      <c r="A451" s="87" t="s">
        <v>2978</v>
      </c>
      <c r="B451" s="73" t="s">
        <v>2979</v>
      </c>
      <c r="C451" s="74" t="s">
        <v>1156</v>
      </c>
      <c r="D451" s="73" t="s">
        <v>2042</v>
      </c>
      <c r="E451" s="73" t="s">
        <v>24</v>
      </c>
      <c r="F451" s="88">
        <v>1</v>
      </c>
      <c r="G451" s="183" t="s">
        <v>2923</v>
      </c>
      <c r="H451" s="184"/>
      <c r="I451" s="185"/>
    </row>
    <row r="452" spans="1:9">
      <c r="A452" s="87" t="s">
        <v>2980</v>
      </c>
      <c r="B452" s="73" t="s">
        <v>2981</v>
      </c>
      <c r="C452" s="74" t="s">
        <v>1159</v>
      </c>
      <c r="D452" s="73" t="s">
        <v>2042</v>
      </c>
      <c r="E452" s="73" t="s">
        <v>24</v>
      </c>
      <c r="F452" s="88">
        <v>2</v>
      </c>
      <c r="G452" s="183" t="s">
        <v>2923</v>
      </c>
      <c r="H452" s="184"/>
      <c r="I452" s="185"/>
    </row>
    <row r="453" spans="1:9" ht="16.5">
      <c r="A453" s="87" t="s">
        <v>2982</v>
      </c>
      <c r="B453" s="73" t="s">
        <v>1161</v>
      </c>
      <c r="C453" s="74" t="s">
        <v>1162</v>
      </c>
      <c r="D453" s="73" t="s">
        <v>12</v>
      </c>
      <c r="E453" s="73" t="s">
        <v>24</v>
      </c>
      <c r="F453" s="88">
        <v>2</v>
      </c>
      <c r="G453" s="183" t="s">
        <v>2923</v>
      </c>
      <c r="H453" s="184"/>
      <c r="I453" s="185"/>
    </row>
    <row r="454" spans="1:9">
      <c r="A454" s="87" t="s">
        <v>2983</v>
      </c>
      <c r="B454" s="73" t="s">
        <v>2984</v>
      </c>
      <c r="C454" s="74" t="s">
        <v>1165</v>
      </c>
      <c r="D454" s="73" t="s">
        <v>2042</v>
      </c>
      <c r="E454" s="73" t="s">
        <v>24</v>
      </c>
      <c r="F454" s="88">
        <v>1</v>
      </c>
      <c r="G454" s="183" t="s">
        <v>2923</v>
      </c>
      <c r="H454" s="184"/>
      <c r="I454" s="185"/>
    </row>
    <row r="455" spans="1:9">
      <c r="A455" s="87" t="s">
        <v>2985</v>
      </c>
      <c r="B455" s="73" t="s">
        <v>2986</v>
      </c>
      <c r="C455" s="74" t="s">
        <v>1165</v>
      </c>
      <c r="D455" s="73" t="s">
        <v>2042</v>
      </c>
      <c r="E455" s="73" t="s">
        <v>24</v>
      </c>
      <c r="F455" s="88">
        <v>1</v>
      </c>
      <c r="G455" s="183" t="s">
        <v>2923</v>
      </c>
      <c r="H455" s="184"/>
      <c r="I455" s="185"/>
    </row>
    <row r="456" spans="1:9">
      <c r="A456" s="87" t="s">
        <v>2987</v>
      </c>
      <c r="B456" s="73" t="s">
        <v>2988</v>
      </c>
      <c r="C456" s="74" t="s">
        <v>1170</v>
      </c>
      <c r="D456" s="73" t="s">
        <v>2042</v>
      </c>
      <c r="E456" s="73" t="s">
        <v>24</v>
      </c>
      <c r="F456" s="88">
        <v>2</v>
      </c>
      <c r="G456" s="183" t="s">
        <v>2923</v>
      </c>
      <c r="H456" s="184"/>
      <c r="I456" s="185"/>
    </row>
    <row r="457" spans="1:9">
      <c r="A457" s="87" t="s">
        <v>2989</v>
      </c>
      <c r="B457" s="73" t="s">
        <v>2990</v>
      </c>
      <c r="C457" s="74" t="s">
        <v>1173</v>
      </c>
      <c r="D457" s="73" t="s">
        <v>2042</v>
      </c>
      <c r="E457" s="73" t="s">
        <v>24</v>
      </c>
      <c r="F457" s="88">
        <v>1</v>
      </c>
      <c r="G457" s="183" t="s">
        <v>2923</v>
      </c>
      <c r="H457" s="184"/>
      <c r="I457" s="185"/>
    </row>
    <row r="458" spans="1:9">
      <c r="A458" s="87" t="s">
        <v>2991</v>
      </c>
      <c r="B458" s="73" t="s">
        <v>2992</v>
      </c>
      <c r="C458" s="74" t="s">
        <v>1176</v>
      </c>
      <c r="D458" s="73" t="s">
        <v>2042</v>
      </c>
      <c r="E458" s="73" t="s">
        <v>24</v>
      </c>
      <c r="F458" s="88">
        <v>2</v>
      </c>
      <c r="G458" s="183" t="s">
        <v>2923</v>
      </c>
      <c r="H458" s="184"/>
      <c r="I458" s="185"/>
    </row>
    <row r="459" spans="1:9">
      <c r="A459" s="87" t="s">
        <v>2993</v>
      </c>
      <c r="B459" s="73" t="s">
        <v>2994</v>
      </c>
      <c r="C459" s="74" t="s">
        <v>1179</v>
      </c>
      <c r="D459" s="73" t="s">
        <v>2042</v>
      </c>
      <c r="E459" s="73" t="s">
        <v>24</v>
      </c>
      <c r="F459" s="88">
        <v>4</v>
      </c>
      <c r="G459" s="183" t="s">
        <v>2923</v>
      </c>
      <c r="H459" s="184"/>
      <c r="I459" s="185"/>
    </row>
    <row r="460" spans="1:9">
      <c r="A460" s="87" t="s">
        <v>2995</v>
      </c>
      <c r="B460" s="73" t="s">
        <v>2996</v>
      </c>
      <c r="C460" s="74" t="s">
        <v>1182</v>
      </c>
      <c r="D460" s="73" t="s">
        <v>2042</v>
      </c>
      <c r="E460" s="73" t="s">
        <v>24</v>
      </c>
      <c r="F460" s="88">
        <v>1</v>
      </c>
      <c r="G460" s="183" t="s">
        <v>2923</v>
      </c>
      <c r="H460" s="184"/>
      <c r="I460" s="185"/>
    </row>
    <row r="461" spans="1:9" ht="16.5">
      <c r="A461" s="87" t="s">
        <v>2997</v>
      </c>
      <c r="B461" s="73" t="s">
        <v>1184</v>
      </c>
      <c r="C461" s="74" t="s">
        <v>1185</v>
      </c>
      <c r="D461" s="73" t="s">
        <v>12</v>
      </c>
      <c r="E461" s="73" t="s">
        <v>24</v>
      </c>
      <c r="F461" s="88">
        <v>2</v>
      </c>
      <c r="G461" s="183" t="s">
        <v>2923</v>
      </c>
      <c r="H461" s="184"/>
      <c r="I461" s="185"/>
    </row>
    <row r="462" spans="1:9">
      <c r="A462" s="87" t="s">
        <v>2998</v>
      </c>
      <c r="B462" s="73" t="s">
        <v>2999</v>
      </c>
      <c r="C462" s="74" t="s">
        <v>1188</v>
      </c>
      <c r="D462" s="73" t="s">
        <v>2042</v>
      </c>
      <c r="E462" s="73" t="s">
        <v>24</v>
      </c>
      <c r="F462" s="88">
        <v>1</v>
      </c>
      <c r="G462" s="183" t="s">
        <v>2923</v>
      </c>
      <c r="H462" s="184"/>
      <c r="I462" s="185"/>
    </row>
    <row r="463" spans="1:9" ht="16.5">
      <c r="A463" s="87" t="s">
        <v>3000</v>
      </c>
      <c r="B463" s="73" t="s">
        <v>1190</v>
      </c>
      <c r="C463" s="74" t="s">
        <v>1191</v>
      </c>
      <c r="D463" s="73" t="s">
        <v>12</v>
      </c>
      <c r="E463" s="73" t="s">
        <v>24</v>
      </c>
      <c r="F463" s="88">
        <v>2</v>
      </c>
      <c r="G463" s="183" t="s">
        <v>2923</v>
      </c>
      <c r="H463" s="184"/>
      <c r="I463" s="185"/>
    </row>
    <row r="464" spans="1:9">
      <c r="A464" s="87" t="s">
        <v>3001</v>
      </c>
      <c r="B464" s="73" t="s">
        <v>3002</v>
      </c>
      <c r="C464" s="74" t="s">
        <v>1194</v>
      </c>
      <c r="D464" s="73" t="s">
        <v>2042</v>
      </c>
      <c r="E464" s="73" t="s">
        <v>24</v>
      </c>
      <c r="F464" s="88">
        <v>1</v>
      </c>
      <c r="G464" s="183" t="s">
        <v>2923</v>
      </c>
      <c r="H464" s="184"/>
      <c r="I464" s="185"/>
    </row>
    <row r="465" spans="1:9" ht="14.25" customHeight="1">
      <c r="A465" s="86" t="s">
        <v>279</v>
      </c>
      <c r="B465" s="190" t="s">
        <v>1195</v>
      </c>
      <c r="C465" s="191"/>
      <c r="D465" s="191"/>
      <c r="E465" s="191"/>
      <c r="F465" s="191"/>
      <c r="G465" s="191"/>
      <c r="H465" s="191"/>
      <c r="I465" s="192"/>
    </row>
    <row r="466" spans="1:9">
      <c r="A466" s="87" t="s">
        <v>3003</v>
      </c>
      <c r="B466" s="73" t="s">
        <v>1197</v>
      </c>
      <c r="C466" s="74" t="s">
        <v>3004</v>
      </c>
      <c r="D466" s="73" t="s">
        <v>12</v>
      </c>
      <c r="E466" s="73" t="s">
        <v>24</v>
      </c>
      <c r="F466" s="88">
        <v>36</v>
      </c>
      <c r="G466" s="183" t="s">
        <v>2923</v>
      </c>
      <c r="H466" s="184"/>
      <c r="I466" s="185"/>
    </row>
    <row r="467" spans="1:9">
      <c r="A467" s="87" t="s">
        <v>3005</v>
      </c>
      <c r="B467" s="73" t="s">
        <v>3006</v>
      </c>
      <c r="C467" s="74" t="s">
        <v>1201</v>
      </c>
      <c r="D467" s="73" t="s">
        <v>2042</v>
      </c>
      <c r="E467" s="73" t="s">
        <v>24</v>
      </c>
      <c r="F467" s="88">
        <v>80</v>
      </c>
      <c r="G467" s="183" t="s">
        <v>2923</v>
      </c>
      <c r="H467" s="184"/>
      <c r="I467" s="185"/>
    </row>
    <row r="468" spans="1:9">
      <c r="A468" s="87" t="s">
        <v>3007</v>
      </c>
      <c r="B468" s="73" t="s">
        <v>1203</v>
      </c>
      <c r="C468" s="74" t="s">
        <v>1204</v>
      </c>
      <c r="D468" s="73" t="s">
        <v>12</v>
      </c>
      <c r="E468" s="73" t="s">
        <v>15</v>
      </c>
      <c r="F468" s="88">
        <v>12</v>
      </c>
      <c r="G468" s="183" t="s">
        <v>2923</v>
      </c>
      <c r="H468" s="184"/>
      <c r="I468" s="185"/>
    </row>
    <row r="469" spans="1:9" ht="14.25" customHeight="1">
      <c r="A469" s="86" t="s">
        <v>261</v>
      </c>
      <c r="B469" s="190" t="s">
        <v>3008</v>
      </c>
      <c r="C469" s="191"/>
      <c r="D469" s="191"/>
      <c r="E469" s="191"/>
      <c r="F469" s="191"/>
      <c r="G469" s="191"/>
      <c r="H469" s="191"/>
      <c r="I469" s="192"/>
    </row>
    <row r="470" spans="1:9" ht="14.25" customHeight="1">
      <c r="A470" s="86" t="s">
        <v>319</v>
      </c>
      <c r="B470" s="190" t="s">
        <v>1205</v>
      </c>
      <c r="C470" s="191"/>
      <c r="D470" s="191"/>
      <c r="E470" s="191"/>
      <c r="F470" s="191"/>
      <c r="G470" s="191"/>
      <c r="H470" s="191"/>
      <c r="I470" s="192"/>
    </row>
    <row r="471" spans="1:9" ht="14.25" customHeight="1">
      <c r="A471" s="87" t="s">
        <v>3009</v>
      </c>
      <c r="B471" s="73" t="s">
        <v>3010</v>
      </c>
      <c r="C471" s="74" t="s">
        <v>1208</v>
      </c>
      <c r="D471" s="73" t="s">
        <v>2042</v>
      </c>
      <c r="E471" s="73" t="s">
        <v>2423</v>
      </c>
      <c r="F471" s="88">
        <v>1</v>
      </c>
      <c r="G471" s="183" t="s">
        <v>3011</v>
      </c>
      <c r="H471" s="184"/>
      <c r="I471" s="185"/>
    </row>
    <row r="472" spans="1:9" ht="14.25" customHeight="1">
      <c r="A472" s="87" t="s">
        <v>3012</v>
      </c>
      <c r="B472" s="73" t="s">
        <v>3013</v>
      </c>
      <c r="C472" s="74" t="s">
        <v>1211</v>
      </c>
      <c r="D472" s="73" t="s">
        <v>2042</v>
      </c>
      <c r="E472" s="73" t="s">
        <v>2423</v>
      </c>
      <c r="F472" s="88">
        <v>1</v>
      </c>
      <c r="G472" s="183" t="s">
        <v>3011</v>
      </c>
      <c r="H472" s="184"/>
      <c r="I472" s="185"/>
    </row>
    <row r="473" spans="1:9" ht="14.25" customHeight="1">
      <c r="A473" s="86" t="s">
        <v>322</v>
      </c>
      <c r="B473" s="190" t="s">
        <v>1212</v>
      </c>
      <c r="C473" s="191"/>
      <c r="D473" s="191"/>
      <c r="E473" s="191"/>
      <c r="F473" s="191"/>
      <c r="G473" s="191"/>
      <c r="H473" s="191"/>
      <c r="I473" s="192"/>
    </row>
    <row r="474" spans="1:9" ht="14.25" customHeight="1">
      <c r="A474" s="87" t="s">
        <v>3014</v>
      </c>
      <c r="B474" s="73" t="s">
        <v>3015</v>
      </c>
      <c r="C474" s="74" t="s">
        <v>1215</v>
      </c>
      <c r="D474" s="73" t="s">
        <v>2042</v>
      </c>
      <c r="E474" s="73" t="s">
        <v>2423</v>
      </c>
      <c r="F474" s="88">
        <v>4</v>
      </c>
      <c r="G474" s="183" t="s">
        <v>3011</v>
      </c>
      <c r="H474" s="184"/>
      <c r="I474" s="185"/>
    </row>
    <row r="475" spans="1:9">
      <c r="A475" s="87" t="s">
        <v>3016</v>
      </c>
      <c r="B475" s="73" t="s">
        <v>3017</v>
      </c>
      <c r="C475" s="74" t="s">
        <v>1218</v>
      </c>
      <c r="D475" s="73" t="s">
        <v>2042</v>
      </c>
      <c r="E475" s="73" t="s">
        <v>2423</v>
      </c>
      <c r="F475" s="88">
        <v>4</v>
      </c>
      <c r="G475" s="183" t="s">
        <v>3011</v>
      </c>
      <c r="H475" s="184"/>
      <c r="I475" s="185"/>
    </row>
    <row r="476" spans="1:9">
      <c r="A476" s="87" t="s">
        <v>3018</v>
      </c>
      <c r="B476" s="73" t="s">
        <v>1220</v>
      </c>
      <c r="C476" s="74" t="s">
        <v>1221</v>
      </c>
      <c r="D476" s="73" t="s">
        <v>12</v>
      </c>
      <c r="E476" s="73" t="s">
        <v>24</v>
      </c>
      <c r="F476" s="88">
        <v>236</v>
      </c>
      <c r="G476" s="183" t="s">
        <v>3011</v>
      </c>
      <c r="H476" s="184"/>
      <c r="I476" s="185"/>
    </row>
    <row r="477" spans="1:9">
      <c r="A477" s="87" t="s">
        <v>3019</v>
      </c>
      <c r="B477" s="73" t="s">
        <v>1223</v>
      </c>
      <c r="C477" s="74" t="s">
        <v>1224</v>
      </c>
      <c r="D477" s="73" t="s">
        <v>12</v>
      </c>
      <c r="E477" s="73" t="s">
        <v>24</v>
      </c>
      <c r="F477" s="88">
        <v>2</v>
      </c>
      <c r="G477" s="183" t="s">
        <v>3011</v>
      </c>
      <c r="H477" s="184"/>
      <c r="I477" s="185"/>
    </row>
    <row r="478" spans="1:9">
      <c r="A478" s="87" t="s">
        <v>3020</v>
      </c>
      <c r="B478" s="73" t="s">
        <v>1226</v>
      </c>
      <c r="C478" s="74" t="s">
        <v>1227</v>
      </c>
      <c r="D478" s="73" t="s">
        <v>12</v>
      </c>
      <c r="E478" s="73" t="s">
        <v>24</v>
      </c>
      <c r="F478" s="88">
        <v>1</v>
      </c>
      <c r="G478" s="183" t="s">
        <v>3011</v>
      </c>
      <c r="H478" s="184"/>
      <c r="I478" s="185"/>
    </row>
    <row r="479" spans="1:9">
      <c r="A479" s="87" t="s">
        <v>3021</v>
      </c>
      <c r="B479" s="73" t="s">
        <v>1220</v>
      </c>
      <c r="C479" s="74" t="s">
        <v>3022</v>
      </c>
      <c r="D479" s="73" t="s">
        <v>12</v>
      </c>
      <c r="E479" s="73" t="s">
        <v>24</v>
      </c>
      <c r="F479" s="88">
        <v>34</v>
      </c>
      <c r="G479" s="183" t="s">
        <v>3011</v>
      </c>
      <c r="H479" s="184"/>
      <c r="I479" s="185"/>
    </row>
    <row r="480" spans="1:9" ht="16.5">
      <c r="A480" s="87" t="s">
        <v>3023</v>
      </c>
      <c r="B480" s="73" t="s">
        <v>1230</v>
      </c>
      <c r="C480" s="74" t="s">
        <v>1231</v>
      </c>
      <c r="D480" s="73" t="s">
        <v>12</v>
      </c>
      <c r="E480" s="73" t="s">
        <v>24</v>
      </c>
      <c r="F480" s="88">
        <v>1</v>
      </c>
      <c r="G480" s="183" t="s">
        <v>3011</v>
      </c>
      <c r="H480" s="184"/>
      <c r="I480" s="185"/>
    </row>
    <row r="481" spans="1:9" ht="16.5">
      <c r="A481" s="87" t="s">
        <v>3024</v>
      </c>
      <c r="B481" s="73">
        <f>[1]ORÇAMENTO!B480</f>
        <v>97564</v>
      </c>
      <c r="C481" s="74" t="str">
        <f>[1]ORÇAMENTO!C480</f>
        <v>CURVA 135 GRAUS PARA ELETRODUTO, PVC, ROSCÁVEL, DN 25 MM (3/4"), PARA CIRCUITOS TERMINAIS, INSTALADA EM PAREDE - FORNECIMENTO E INSTALAÇÃO.AF_03/2023</v>
      </c>
      <c r="D481" s="73" t="s">
        <v>2042</v>
      </c>
      <c r="E481" s="73" t="s">
        <v>24</v>
      </c>
      <c r="F481" s="88">
        <v>2</v>
      </c>
      <c r="G481" s="183" t="s">
        <v>3011</v>
      </c>
      <c r="H481" s="184"/>
      <c r="I481" s="185"/>
    </row>
    <row r="482" spans="1:9" ht="16.5">
      <c r="A482" s="87" t="s">
        <v>3025</v>
      </c>
      <c r="B482" s="73" t="s">
        <v>1234</v>
      </c>
      <c r="C482" s="74" t="s">
        <v>1235</v>
      </c>
      <c r="D482" s="73" t="s">
        <v>12</v>
      </c>
      <c r="E482" s="73" t="s">
        <v>24</v>
      </c>
      <c r="F482" s="88">
        <v>4</v>
      </c>
      <c r="G482" s="183" t="s">
        <v>3011</v>
      </c>
      <c r="H482" s="184"/>
      <c r="I482" s="185"/>
    </row>
    <row r="483" spans="1:9" ht="16.5">
      <c r="A483" s="87" t="s">
        <v>3026</v>
      </c>
      <c r="B483" s="73" t="s">
        <v>1237</v>
      </c>
      <c r="C483" s="74" t="s">
        <v>1238</v>
      </c>
      <c r="D483" s="73" t="s">
        <v>12</v>
      </c>
      <c r="E483" s="73" t="s">
        <v>24</v>
      </c>
      <c r="F483" s="88">
        <v>4</v>
      </c>
      <c r="G483" s="183" t="s">
        <v>3011</v>
      </c>
      <c r="H483" s="184"/>
      <c r="I483" s="185"/>
    </row>
    <row r="484" spans="1:9" ht="14.25" customHeight="1">
      <c r="A484" s="86" t="s">
        <v>3027</v>
      </c>
      <c r="B484" s="190" t="s">
        <v>1239</v>
      </c>
      <c r="C484" s="191"/>
      <c r="D484" s="191"/>
      <c r="E484" s="191"/>
      <c r="F484" s="191"/>
      <c r="G484" s="191"/>
      <c r="H484" s="191"/>
      <c r="I484" s="192"/>
    </row>
    <row r="485" spans="1:9">
      <c r="A485" s="87" t="s">
        <v>3028</v>
      </c>
      <c r="B485" s="73" t="s">
        <v>3017</v>
      </c>
      <c r="C485" s="74" t="s">
        <v>1218</v>
      </c>
      <c r="D485" s="73" t="s">
        <v>2042</v>
      </c>
      <c r="E485" s="73" t="s">
        <v>2423</v>
      </c>
      <c r="F485" s="88">
        <v>1809</v>
      </c>
      <c r="G485" s="183" t="s">
        <v>3011</v>
      </c>
      <c r="H485" s="184"/>
      <c r="I485" s="185"/>
    </row>
    <row r="486" spans="1:9">
      <c r="A486" s="87" t="s">
        <v>3029</v>
      </c>
      <c r="B486" s="73" t="s">
        <v>3030</v>
      </c>
      <c r="C486" s="74" t="s">
        <v>1244</v>
      </c>
      <c r="D486" s="73" t="s">
        <v>2042</v>
      </c>
      <c r="E486" s="73" t="s">
        <v>2423</v>
      </c>
      <c r="F486" s="88">
        <v>27</v>
      </c>
      <c r="G486" s="183" t="s">
        <v>3011</v>
      </c>
      <c r="H486" s="184"/>
      <c r="I486" s="185"/>
    </row>
    <row r="487" spans="1:9">
      <c r="A487" s="87" t="s">
        <v>3031</v>
      </c>
      <c r="B487" s="73" t="s">
        <v>3032</v>
      </c>
      <c r="C487" s="74" t="s">
        <v>1247</v>
      </c>
      <c r="D487" s="73" t="s">
        <v>2042</v>
      </c>
      <c r="E487" s="73" t="s">
        <v>2423</v>
      </c>
      <c r="F487" s="88">
        <v>1136</v>
      </c>
      <c r="G487" s="183" t="s">
        <v>3011</v>
      </c>
      <c r="H487" s="184"/>
      <c r="I487" s="185"/>
    </row>
    <row r="488" spans="1:9">
      <c r="A488" s="87" t="s">
        <v>3033</v>
      </c>
      <c r="B488" s="73" t="s">
        <v>3034</v>
      </c>
      <c r="C488" s="74" t="s">
        <v>1250</v>
      </c>
      <c r="D488" s="73" t="s">
        <v>2042</v>
      </c>
      <c r="E488" s="73" t="s">
        <v>2423</v>
      </c>
      <c r="F488" s="88">
        <v>1516</v>
      </c>
      <c r="G488" s="183" t="s">
        <v>3011</v>
      </c>
      <c r="H488" s="184"/>
      <c r="I488" s="185"/>
    </row>
    <row r="489" spans="1:9" ht="16.5">
      <c r="A489" s="87" t="s">
        <v>3035</v>
      </c>
      <c r="B489" s="73" t="s">
        <v>1252</v>
      </c>
      <c r="C489" s="74" t="s">
        <v>1253</v>
      </c>
      <c r="D489" s="73" t="s">
        <v>12</v>
      </c>
      <c r="E489" s="73" t="s">
        <v>31</v>
      </c>
      <c r="F489" s="88">
        <v>200</v>
      </c>
      <c r="G489" s="183" t="s">
        <v>3011</v>
      </c>
      <c r="H489" s="184"/>
      <c r="I489" s="185"/>
    </row>
    <row r="490" spans="1:9">
      <c r="A490" s="87" t="s">
        <v>3036</v>
      </c>
      <c r="B490" s="73" t="s">
        <v>3037</v>
      </c>
      <c r="C490" s="74" t="s">
        <v>1256</v>
      </c>
      <c r="D490" s="73" t="s">
        <v>2042</v>
      </c>
      <c r="E490" s="73" t="s">
        <v>80</v>
      </c>
      <c r="F490" s="88">
        <v>253</v>
      </c>
      <c r="G490" s="183" t="s">
        <v>3011</v>
      </c>
      <c r="H490" s="184"/>
      <c r="I490" s="185"/>
    </row>
    <row r="491" spans="1:9">
      <c r="A491" s="87" t="s">
        <v>3038</v>
      </c>
      <c r="B491" s="73" t="s">
        <v>1258</v>
      </c>
      <c r="C491" s="74" t="s">
        <v>1259</v>
      </c>
      <c r="D491" s="73" t="s">
        <v>12</v>
      </c>
      <c r="E491" s="73" t="s">
        <v>24</v>
      </c>
      <c r="F491" s="88">
        <v>1</v>
      </c>
      <c r="G491" s="183" t="s">
        <v>3011</v>
      </c>
      <c r="H491" s="184"/>
      <c r="I491" s="185"/>
    </row>
    <row r="492" spans="1:9">
      <c r="A492" s="87" t="s">
        <v>3039</v>
      </c>
      <c r="B492" s="73" t="s">
        <v>3040</v>
      </c>
      <c r="C492" s="74" t="s">
        <v>1262</v>
      </c>
      <c r="D492" s="73" t="s">
        <v>2042</v>
      </c>
      <c r="E492" s="73" t="s">
        <v>80</v>
      </c>
      <c r="F492" s="88">
        <v>1</v>
      </c>
      <c r="G492" s="183" t="s">
        <v>3011</v>
      </c>
      <c r="H492" s="184"/>
      <c r="I492" s="185"/>
    </row>
    <row r="493" spans="1:9">
      <c r="A493" s="87" t="s">
        <v>3041</v>
      </c>
      <c r="B493" s="73" t="s">
        <v>1264</v>
      </c>
      <c r="C493" s="74" t="s">
        <v>1265</v>
      </c>
      <c r="D493" s="73" t="s">
        <v>12</v>
      </c>
      <c r="E493" s="73" t="s">
        <v>24</v>
      </c>
      <c r="F493" s="88">
        <v>2</v>
      </c>
      <c r="G493" s="183" t="s">
        <v>3011</v>
      </c>
      <c r="H493" s="184"/>
      <c r="I493" s="185"/>
    </row>
    <row r="494" spans="1:9">
      <c r="A494" s="87" t="s">
        <v>3042</v>
      </c>
      <c r="B494" s="73" t="s">
        <v>3043</v>
      </c>
      <c r="C494" s="74" t="s">
        <v>1268</v>
      </c>
      <c r="D494" s="73" t="s">
        <v>2042</v>
      </c>
      <c r="E494" s="73" t="s">
        <v>31</v>
      </c>
      <c r="F494" s="88">
        <v>2.2000000000000002</v>
      </c>
      <c r="G494" s="183" t="s">
        <v>3011</v>
      </c>
      <c r="H494" s="184"/>
      <c r="I494" s="185"/>
    </row>
    <row r="495" spans="1:9">
      <c r="A495" s="87" t="s">
        <v>3044</v>
      </c>
      <c r="B495" s="73" t="s">
        <v>3045</v>
      </c>
      <c r="C495" s="74" t="s">
        <v>1271</v>
      </c>
      <c r="D495" s="73" t="s">
        <v>2042</v>
      </c>
      <c r="E495" s="73" t="s">
        <v>24</v>
      </c>
      <c r="F495" s="88">
        <v>1</v>
      </c>
      <c r="G495" s="183" t="s">
        <v>3011</v>
      </c>
      <c r="H495" s="184"/>
      <c r="I495" s="185"/>
    </row>
    <row r="496" spans="1:9">
      <c r="A496" s="87" t="s">
        <v>3046</v>
      </c>
      <c r="B496" s="73" t="s">
        <v>3047</v>
      </c>
      <c r="C496" s="74" t="s">
        <v>1274</v>
      </c>
      <c r="D496" s="73" t="s">
        <v>2042</v>
      </c>
      <c r="E496" s="73" t="s">
        <v>24</v>
      </c>
      <c r="F496" s="88">
        <v>1</v>
      </c>
      <c r="G496" s="183" t="s">
        <v>3011</v>
      </c>
      <c r="H496" s="184"/>
      <c r="I496" s="185"/>
    </row>
    <row r="497" spans="1:9">
      <c r="A497" s="87" t="s">
        <v>3048</v>
      </c>
      <c r="B497" s="73" t="s">
        <v>3049</v>
      </c>
      <c r="C497" s="74" t="s">
        <v>1277</v>
      </c>
      <c r="D497" s="73" t="s">
        <v>2042</v>
      </c>
      <c r="E497" s="73" t="s">
        <v>24</v>
      </c>
      <c r="F497" s="88">
        <v>5</v>
      </c>
      <c r="G497" s="183" t="s">
        <v>3011</v>
      </c>
      <c r="H497" s="184"/>
      <c r="I497" s="185"/>
    </row>
    <row r="498" spans="1:9">
      <c r="A498" s="87" t="s">
        <v>3050</v>
      </c>
      <c r="B498" s="73" t="s">
        <v>1279</v>
      </c>
      <c r="C498" s="74" t="s">
        <v>1280</v>
      </c>
      <c r="D498" s="73" t="s">
        <v>12</v>
      </c>
      <c r="E498" s="73" t="s">
        <v>24</v>
      </c>
      <c r="F498" s="88">
        <v>1</v>
      </c>
      <c r="G498" s="183" t="s">
        <v>3011</v>
      </c>
      <c r="H498" s="184"/>
      <c r="I498" s="185"/>
    </row>
    <row r="499" spans="1:9">
      <c r="A499" s="87" t="s">
        <v>3051</v>
      </c>
      <c r="B499" s="73" t="s">
        <v>1282</v>
      </c>
      <c r="C499" s="74" t="s">
        <v>1283</v>
      </c>
      <c r="D499" s="73" t="s">
        <v>12</v>
      </c>
      <c r="E499" s="73" t="s">
        <v>24</v>
      </c>
      <c r="F499" s="88">
        <v>1</v>
      </c>
      <c r="G499" s="183" t="s">
        <v>3011</v>
      </c>
      <c r="H499" s="184"/>
      <c r="I499" s="185"/>
    </row>
    <row r="500" spans="1:9">
      <c r="A500" s="87" t="s">
        <v>3052</v>
      </c>
      <c r="B500" s="73" t="s">
        <v>3053</v>
      </c>
      <c r="C500" s="74" t="s">
        <v>1286</v>
      </c>
      <c r="D500" s="73" t="s">
        <v>2042</v>
      </c>
      <c r="E500" s="73" t="s">
        <v>24</v>
      </c>
      <c r="F500" s="88">
        <v>16</v>
      </c>
      <c r="G500" s="183" t="s">
        <v>3011</v>
      </c>
      <c r="H500" s="184"/>
      <c r="I500" s="185"/>
    </row>
    <row r="501" spans="1:9">
      <c r="A501" s="87" t="s">
        <v>3054</v>
      </c>
      <c r="B501" s="73" t="s">
        <v>3055</v>
      </c>
      <c r="C501" s="74" t="s">
        <v>1289</v>
      </c>
      <c r="D501" s="73" t="s">
        <v>2042</v>
      </c>
      <c r="E501" s="73" t="s">
        <v>24</v>
      </c>
      <c r="F501" s="88">
        <v>1</v>
      </c>
      <c r="G501" s="183" t="s">
        <v>3011</v>
      </c>
      <c r="H501" s="184"/>
      <c r="I501" s="185"/>
    </row>
    <row r="502" spans="1:9">
      <c r="A502" s="86" t="s">
        <v>3056</v>
      </c>
      <c r="B502" s="190" t="s">
        <v>1290</v>
      </c>
      <c r="C502" s="191"/>
      <c r="D502" s="191"/>
      <c r="E502" s="191"/>
      <c r="F502" s="191"/>
      <c r="G502" s="191"/>
      <c r="H502" s="191"/>
      <c r="I502" s="192"/>
    </row>
    <row r="503" spans="1:9" ht="16.5">
      <c r="A503" s="87" t="s">
        <v>3057</v>
      </c>
      <c r="B503" s="73" t="s">
        <v>1292</v>
      </c>
      <c r="C503" s="74" t="s">
        <v>1293</v>
      </c>
      <c r="D503" s="73" t="s">
        <v>12</v>
      </c>
      <c r="E503" s="73" t="s">
        <v>31</v>
      </c>
      <c r="F503" s="88">
        <v>47.1</v>
      </c>
      <c r="G503" s="183" t="s">
        <v>3011</v>
      </c>
      <c r="H503" s="184"/>
      <c r="I503" s="185"/>
    </row>
    <row r="504" spans="1:9" ht="16.5">
      <c r="A504" s="87" t="s">
        <v>3058</v>
      </c>
      <c r="B504" s="73" t="s">
        <v>1295</v>
      </c>
      <c r="C504" s="74" t="s">
        <v>1296</v>
      </c>
      <c r="D504" s="73" t="s">
        <v>12</v>
      </c>
      <c r="E504" s="73" t="s">
        <v>31</v>
      </c>
      <c r="F504" s="88">
        <v>14.4</v>
      </c>
      <c r="G504" s="183" t="s">
        <v>3011</v>
      </c>
      <c r="H504" s="184"/>
      <c r="I504" s="185"/>
    </row>
    <row r="505" spans="1:9" ht="16.5">
      <c r="A505" s="87" t="s">
        <v>3059</v>
      </c>
      <c r="B505" s="73" t="s">
        <v>1298</v>
      </c>
      <c r="C505" s="74" t="s">
        <v>1299</v>
      </c>
      <c r="D505" s="73" t="s">
        <v>12</v>
      </c>
      <c r="E505" s="73" t="s">
        <v>31</v>
      </c>
      <c r="F505" s="88">
        <v>188.4</v>
      </c>
      <c r="G505" s="183" t="s">
        <v>3011</v>
      </c>
      <c r="H505" s="184"/>
      <c r="I505" s="185"/>
    </row>
    <row r="506" spans="1:9" ht="16.5">
      <c r="A506" s="87" t="s">
        <v>3060</v>
      </c>
      <c r="B506" s="73" t="s">
        <v>1301</v>
      </c>
      <c r="C506" s="74" t="s">
        <v>1302</v>
      </c>
      <c r="D506" s="73" t="s">
        <v>12</v>
      </c>
      <c r="E506" s="73" t="s">
        <v>31</v>
      </c>
      <c r="F506" s="88">
        <v>288.5</v>
      </c>
      <c r="G506" s="183" t="s">
        <v>3011</v>
      </c>
      <c r="H506" s="184"/>
      <c r="I506" s="185"/>
    </row>
    <row r="507" spans="1:9" ht="16.5">
      <c r="A507" s="87" t="s">
        <v>3061</v>
      </c>
      <c r="B507" s="73" t="s">
        <v>1292</v>
      </c>
      <c r="C507" s="74" t="s">
        <v>1293</v>
      </c>
      <c r="D507" s="73" t="s">
        <v>12</v>
      </c>
      <c r="E507" s="73" t="s">
        <v>31</v>
      </c>
      <c r="F507" s="88">
        <v>35.799999999999997</v>
      </c>
      <c r="G507" s="183" t="s">
        <v>3011</v>
      </c>
      <c r="H507" s="184"/>
      <c r="I507" s="185"/>
    </row>
    <row r="508" spans="1:9" ht="16.5">
      <c r="A508" s="87" t="s">
        <v>3062</v>
      </c>
      <c r="B508" s="73" t="s">
        <v>1305</v>
      </c>
      <c r="C508" s="74" t="s">
        <v>1306</v>
      </c>
      <c r="D508" s="73" t="s">
        <v>12</v>
      </c>
      <c r="E508" s="73" t="s">
        <v>31</v>
      </c>
      <c r="F508" s="88">
        <v>75.8</v>
      </c>
      <c r="G508" s="183" t="s">
        <v>3011</v>
      </c>
      <c r="H508" s="184"/>
      <c r="I508" s="185"/>
    </row>
    <row r="509" spans="1:9" ht="16.5">
      <c r="A509" s="87" t="s">
        <v>3063</v>
      </c>
      <c r="B509" s="73" t="s">
        <v>1308</v>
      </c>
      <c r="C509" s="74" t="s">
        <v>1309</v>
      </c>
      <c r="D509" s="73" t="s">
        <v>12</v>
      </c>
      <c r="E509" s="73" t="s">
        <v>31</v>
      </c>
      <c r="F509" s="88">
        <v>59</v>
      </c>
      <c r="G509" s="183" t="s">
        <v>3011</v>
      </c>
      <c r="H509" s="184"/>
      <c r="I509" s="185"/>
    </row>
    <row r="510" spans="1:9" ht="16.5">
      <c r="A510" s="87" t="s">
        <v>3064</v>
      </c>
      <c r="B510" s="73" t="s">
        <v>1311</v>
      </c>
      <c r="C510" s="74" t="s">
        <v>1312</v>
      </c>
      <c r="D510" s="73" t="s">
        <v>12</v>
      </c>
      <c r="E510" s="73" t="s">
        <v>31</v>
      </c>
      <c r="F510" s="88">
        <v>129</v>
      </c>
      <c r="G510" s="183" t="s">
        <v>3011</v>
      </c>
      <c r="H510" s="184"/>
      <c r="I510" s="185"/>
    </row>
    <row r="511" spans="1:9" ht="16.5">
      <c r="A511" s="87" t="s">
        <v>3065</v>
      </c>
      <c r="B511" s="73" t="s">
        <v>1314</v>
      </c>
      <c r="C511" s="74" t="s">
        <v>1315</v>
      </c>
      <c r="D511" s="73" t="s">
        <v>12</v>
      </c>
      <c r="E511" s="73" t="s">
        <v>31</v>
      </c>
      <c r="F511" s="88">
        <v>739</v>
      </c>
      <c r="G511" s="183" t="s">
        <v>3011</v>
      </c>
      <c r="H511" s="184"/>
      <c r="I511" s="185"/>
    </row>
    <row r="512" spans="1:9" ht="16.5">
      <c r="A512" s="87" t="s">
        <v>3066</v>
      </c>
      <c r="B512" s="73" t="s">
        <v>1317</v>
      </c>
      <c r="C512" s="74" t="s">
        <v>1318</v>
      </c>
      <c r="D512" s="73" t="s">
        <v>12</v>
      </c>
      <c r="E512" s="73" t="s">
        <v>31</v>
      </c>
      <c r="F512" s="88">
        <v>524.79999999999995</v>
      </c>
      <c r="G512" s="183" t="s">
        <v>3011</v>
      </c>
      <c r="H512" s="184"/>
      <c r="I512" s="185"/>
    </row>
    <row r="513" spans="1:9" ht="16.5">
      <c r="A513" s="87" t="s">
        <v>3067</v>
      </c>
      <c r="B513" s="73" t="s">
        <v>1320</v>
      </c>
      <c r="C513" s="74" t="s">
        <v>1321</v>
      </c>
      <c r="D513" s="73" t="s">
        <v>12</v>
      </c>
      <c r="E513" s="73" t="s">
        <v>31</v>
      </c>
      <c r="F513" s="88">
        <v>3983.2</v>
      </c>
      <c r="G513" s="183" t="s">
        <v>3011</v>
      </c>
      <c r="H513" s="184"/>
      <c r="I513" s="185"/>
    </row>
    <row r="514" spans="1:9">
      <c r="A514" s="87" t="s">
        <v>3068</v>
      </c>
      <c r="B514" s="73" t="s">
        <v>1323</v>
      </c>
      <c r="C514" s="74" t="s">
        <v>1324</v>
      </c>
      <c r="D514" s="73" t="s">
        <v>12</v>
      </c>
      <c r="E514" s="73" t="s">
        <v>31</v>
      </c>
      <c r="F514" s="88">
        <v>9.6999999999999993</v>
      </c>
      <c r="G514" s="183" t="s">
        <v>3011</v>
      </c>
      <c r="H514" s="184"/>
      <c r="I514" s="185"/>
    </row>
    <row r="515" spans="1:9" ht="16.5">
      <c r="A515" s="87" t="s">
        <v>3069</v>
      </c>
      <c r="B515" s="73" t="s">
        <v>1326</v>
      </c>
      <c r="C515" s="74" t="s">
        <v>1327</v>
      </c>
      <c r="D515" s="73" t="s">
        <v>12</v>
      </c>
      <c r="E515" s="73" t="s">
        <v>31</v>
      </c>
      <c r="F515" s="88">
        <v>4433.5</v>
      </c>
      <c r="G515" s="183" t="s">
        <v>3011</v>
      </c>
      <c r="H515" s="184"/>
      <c r="I515" s="185"/>
    </row>
    <row r="516" spans="1:9" ht="16.5">
      <c r="A516" s="87" t="s">
        <v>3070</v>
      </c>
      <c r="B516" s="73" t="s">
        <v>1329</v>
      </c>
      <c r="C516" s="74" t="s">
        <v>1330</v>
      </c>
      <c r="D516" s="73" t="s">
        <v>12</v>
      </c>
      <c r="E516" s="73" t="s">
        <v>31</v>
      </c>
      <c r="F516" s="88">
        <v>57.3</v>
      </c>
      <c r="G516" s="183" t="s">
        <v>3011</v>
      </c>
      <c r="H516" s="184"/>
      <c r="I516" s="185"/>
    </row>
    <row r="517" spans="1:9" ht="16.5">
      <c r="A517" s="87" t="s">
        <v>3071</v>
      </c>
      <c r="B517" s="73" t="s">
        <v>1332</v>
      </c>
      <c r="C517" s="74" t="s">
        <v>1333</v>
      </c>
      <c r="D517" s="73" t="s">
        <v>12</v>
      </c>
      <c r="E517" s="73" t="s">
        <v>31</v>
      </c>
      <c r="F517" s="88">
        <v>670.9</v>
      </c>
      <c r="G517" s="183" t="s">
        <v>3011</v>
      </c>
      <c r="H517" s="184"/>
      <c r="I517" s="185"/>
    </row>
    <row r="518" spans="1:9" ht="16.5">
      <c r="A518" s="87" t="s">
        <v>3072</v>
      </c>
      <c r="B518" s="73" t="s">
        <v>1311</v>
      </c>
      <c r="C518" s="74" t="s">
        <v>1312</v>
      </c>
      <c r="D518" s="73" t="s">
        <v>12</v>
      </c>
      <c r="E518" s="73" t="s">
        <v>31</v>
      </c>
      <c r="F518" s="88">
        <v>74.7</v>
      </c>
      <c r="G518" s="183" t="s">
        <v>3011</v>
      </c>
      <c r="H518" s="184"/>
      <c r="I518" s="185"/>
    </row>
    <row r="519" spans="1:9" ht="16.5">
      <c r="A519" s="87" t="s">
        <v>3073</v>
      </c>
      <c r="B519" s="73" t="s">
        <v>1336</v>
      </c>
      <c r="C519" s="74" t="s">
        <v>1337</v>
      </c>
      <c r="D519" s="73" t="s">
        <v>12</v>
      </c>
      <c r="E519" s="73" t="s">
        <v>31</v>
      </c>
      <c r="F519" s="88">
        <v>81.900000000000006</v>
      </c>
      <c r="G519" s="183" t="s">
        <v>3011</v>
      </c>
      <c r="H519" s="184"/>
      <c r="I519" s="185"/>
    </row>
    <row r="520" spans="1:9" ht="14.25" customHeight="1">
      <c r="A520" s="86" t="s">
        <v>3074</v>
      </c>
      <c r="B520" s="190" t="s">
        <v>1338</v>
      </c>
      <c r="C520" s="191"/>
      <c r="D520" s="191"/>
      <c r="E520" s="191"/>
      <c r="F520" s="191"/>
      <c r="G520" s="191"/>
      <c r="H520" s="191"/>
      <c r="I520" s="192"/>
    </row>
    <row r="521" spans="1:9">
      <c r="A521" s="87" t="s">
        <v>3075</v>
      </c>
      <c r="B521" s="73" t="s">
        <v>1340</v>
      </c>
      <c r="C521" s="74" t="s">
        <v>1341</v>
      </c>
      <c r="D521" s="73" t="s">
        <v>12</v>
      </c>
      <c r="E521" s="73" t="s">
        <v>24</v>
      </c>
      <c r="F521" s="88">
        <v>3</v>
      </c>
      <c r="G521" s="183" t="s">
        <v>3011</v>
      </c>
      <c r="H521" s="184"/>
      <c r="I521" s="185"/>
    </row>
    <row r="522" spans="1:9" ht="16.5">
      <c r="A522" s="87" t="s">
        <v>3076</v>
      </c>
      <c r="B522" s="73" t="s">
        <v>3077</v>
      </c>
      <c r="C522" s="74" t="s">
        <v>1344</v>
      </c>
      <c r="D522" s="73" t="s">
        <v>12</v>
      </c>
      <c r="E522" s="73" t="s">
        <v>24</v>
      </c>
      <c r="F522" s="88">
        <v>2</v>
      </c>
      <c r="G522" s="183" t="s">
        <v>3011</v>
      </c>
      <c r="H522" s="184"/>
      <c r="I522" s="185"/>
    </row>
    <row r="523" spans="1:9" ht="16.5">
      <c r="A523" s="87" t="s">
        <v>3078</v>
      </c>
      <c r="B523" s="73" t="s">
        <v>1346</v>
      </c>
      <c r="C523" s="74" t="s">
        <v>1347</v>
      </c>
      <c r="D523" s="73" t="s">
        <v>12</v>
      </c>
      <c r="E523" s="73" t="s">
        <v>24</v>
      </c>
      <c r="F523" s="88">
        <v>14</v>
      </c>
      <c r="G523" s="183" t="s">
        <v>3011</v>
      </c>
      <c r="H523" s="184"/>
      <c r="I523" s="185"/>
    </row>
    <row r="524" spans="1:9" ht="14.25" customHeight="1">
      <c r="A524" s="86" t="s">
        <v>3079</v>
      </c>
      <c r="B524" s="190" t="s">
        <v>1348</v>
      </c>
      <c r="C524" s="191"/>
      <c r="D524" s="191"/>
      <c r="E524" s="191"/>
      <c r="F524" s="191"/>
      <c r="G524" s="191"/>
      <c r="H524" s="191"/>
      <c r="I524" s="192"/>
    </row>
    <row r="525" spans="1:9">
      <c r="A525" s="87" t="s">
        <v>3080</v>
      </c>
      <c r="B525" s="73" t="s">
        <v>1350</v>
      </c>
      <c r="C525" s="74" t="s">
        <v>1351</v>
      </c>
      <c r="D525" s="73" t="s">
        <v>12</v>
      </c>
      <c r="E525" s="73" t="s">
        <v>24</v>
      </c>
      <c r="F525" s="88">
        <v>5</v>
      </c>
      <c r="G525" s="183" t="s">
        <v>3011</v>
      </c>
      <c r="H525" s="184"/>
      <c r="I525" s="185"/>
    </row>
    <row r="526" spans="1:9">
      <c r="A526" s="87" t="s">
        <v>3081</v>
      </c>
      <c r="B526" s="73" t="s">
        <v>1353</v>
      </c>
      <c r="C526" s="74" t="s">
        <v>1354</v>
      </c>
      <c r="D526" s="73" t="s">
        <v>12</v>
      </c>
      <c r="E526" s="73" t="s">
        <v>24</v>
      </c>
      <c r="F526" s="88">
        <v>8</v>
      </c>
      <c r="G526" s="183" t="s">
        <v>3011</v>
      </c>
      <c r="H526" s="184"/>
      <c r="I526" s="185"/>
    </row>
    <row r="527" spans="1:9">
      <c r="A527" s="87" t="s">
        <v>3082</v>
      </c>
      <c r="B527" s="73" t="s">
        <v>1356</v>
      </c>
      <c r="C527" s="74" t="s">
        <v>1357</v>
      </c>
      <c r="D527" s="73" t="s">
        <v>12</v>
      </c>
      <c r="E527" s="73" t="s">
        <v>24</v>
      </c>
      <c r="F527" s="88">
        <v>4</v>
      </c>
      <c r="G527" s="183" t="s">
        <v>3011</v>
      </c>
      <c r="H527" s="184"/>
      <c r="I527" s="185"/>
    </row>
    <row r="528" spans="1:9">
      <c r="A528" s="87" t="s">
        <v>3083</v>
      </c>
      <c r="B528" s="73" t="s">
        <v>1359</v>
      </c>
      <c r="C528" s="74" t="s">
        <v>1360</v>
      </c>
      <c r="D528" s="73" t="s">
        <v>12</v>
      </c>
      <c r="E528" s="73" t="s">
        <v>24</v>
      </c>
      <c r="F528" s="88">
        <v>1</v>
      </c>
      <c r="G528" s="183" t="s">
        <v>3011</v>
      </c>
      <c r="H528" s="184"/>
      <c r="I528" s="185"/>
    </row>
    <row r="529" spans="1:9">
      <c r="A529" s="87" t="s">
        <v>3084</v>
      </c>
      <c r="B529" s="73" t="s">
        <v>3085</v>
      </c>
      <c r="C529" s="74" t="s">
        <v>1363</v>
      </c>
      <c r="D529" s="73" t="s">
        <v>2042</v>
      </c>
      <c r="E529" s="73" t="s">
        <v>24</v>
      </c>
      <c r="F529" s="88">
        <v>30</v>
      </c>
      <c r="G529" s="183" t="s">
        <v>3011</v>
      </c>
      <c r="H529" s="184"/>
      <c r="I529" s="185"/>
    </row>
    <row r="530" spans="1:9" ht="16.5">
      <c r="A530" s="87" t="s">
        <v>3086</v>
      </c>
      <c r="B530" s="73" t="s">
        <v>1365</v>
      </c>
      <c r="C530" s="74" t="s">
        <v>1366</v>
      </c>
      <c r="D530" s="73" t="s">
        <v>12</v>
      </c>
      <c r="E530" s="73" t="s">
        <v>24</v>
      </c>
      <c r="F530" s="88">
        <v>189</v>
      </c>
      <c r="G530" s="183" t="s">
        <v>3011</v>
      </c>
      <c r="H530" s="184"/>
      <c r="I530" s="185"/>
    </row>
    <row r="531" spans="1:9" ht="16.5">
      <c r="A531" s="87" t="s">
        <v>3087</v>
      </c>
      <c r="B531" s="73" t="s">
        <v>1368</v>
      </c>
      <c r="C531" s="74" t="s">
        <v>1369</v>
      </c>
      <c r="D531" s="73" t="s">
        <v>12</v>
      </c>
      <c r="E531" s="73" t="s">
        <v>24</v>
      </c>
      <c r="F531" s="88">
        <v>27</v>
      </c>
      <c r="G531" s="183" t="s">
        <v>3011</v>
      </c>
      <c r="H531" s="184"/>
      <c r="I531" s="185"/>
    </row>
    <row r="532" spans="1:9" ht="16.5">
      <c r="A532" s="87" t="s">
        <v>3088</v>
      </c>
      <c r="B532" s="73" t="s">
        <v>1371</v>
      </c>
      <c r="C532" s="74" t="s">
        <v>1372</v>
      </c>
      <c r="D532" s="73" t="s">
        <v>12</v>
      </c>
      <c r="E532" s="73" t="s">
        <v>24</v>
      </c>
      <c r="F532" s="88">
        <v>14</v>
      </c>
      <c r="G532" s="183" t="s">
        <v>3011</v>
      </c>
      <c r="H532" s="184"/>
      <c r="I532" s="185"/>
    </row>
    <row r="533" spans="1:9" ht="16.5">
      <c r="A533" s="87" t="s">
        <v>3089</v>
      </c>
      <c r="B533" s="73" t="s">
        <v>1374</v>
      </c>
      <c r="C533" s="74" t="s">
        <v>1375</v>
      </c>
      <c r="D533" s="73" t="s">
        <v>12</v>
      </c>
      <c r="E533" s="73" t="s">
        <v>24</v>
      </c>
      <c r="F533" s="88">
        <v>1</v>
      </c>
      <c r="G533" s="183" t="s">
        <v>3011</v>
      </c>
      <c r="H533" s="184"/>
      <c r="I533" s="185"/>
    </row>
    <row r="534" spans="1:9" ht="16.5">
      <c r="A534" s="87" t="s">
        <v>3090</v>
      </c>
      <c r="B534" s="73" t="s">
        <v>1377</v>
      </c>
      <c r="C534" s="74" t="s">
        <v>1378</v>
      </c>
      <c r="D534" s="73" t="s">
        <v>12</v>
      </c>
      <c r="E534" s="73" t="s">
        <v>24</v>
      </c>
      <c r="F534" s="88">
        <v>7</v>
      </c>
      <c r="G534" s="183" t="s">
        <v>3011</v>
      </c>
      <c r="H534" s="184"/>
      <c r="I534" s="185"/>
    </row>
    <row r="535" spans="1:9">
      <c r="A535" s="87" t="s">
        <v>3091</v>
      </c>
      <c r="B535" s="73" t="s">
        <v>1380</v>
      </c>
      <c r="C535" s="74" t="s">
        <v>1381</v>
      </c>
      <c r="D535" s="73" t="s">
        <v>12</v>
      </c>
      <c r="E535" s="73" t="s">
        <v>24</v>
      </c>
      <c r="F535" s="88">
        <v>129</v>
      </c>
      <c r="G535" s="183" t="s">
        <v>3011</v>
      </c>
      <c r="H535" s="184"/>
      <c r="I535" s="185"/>
    </row>
    <row r="536" spans="1:9">
      <c r="A536" s="87" t="s">
        <v>3092</v>
      </c>
      <c r="B536" s="73" t="s">
        <v>1383</v>
      </c>
      <c r="C536" s="74" t="s">
        <v>1384</v>
      </c>
      <c r="D536" s="73" t="s">
        <v>12</v>
      </c>
      <c r="E536" s="73" t="s">
        <v>24</v>
      </c>
      <c r="F536" s="88">
        <v>10</v>
      </c>
      <c r="G536" s="183" t="s">
        <v>3011</v>
      </c>
      <c r="H536" s="184"/>
      <c r="I536" s="185"/>
    </row>
    <row r="537" spans="1:9" ht="14.25" customHeight="1">
      <c r="A537" s="86" t="s">
        <v>3093</v>
      </c>
      <c r="B537" s="190" t="s">
        <v>1385</v>
      </c>
      <c r="C537" s="191"/>
      <c r="D537" s="191"/>
      <c r="E537" s="191"/>
      <c r="F537" s="191"/>
      <c r="G537" s="191"/>
      <c r="H537" s="191"/>
      <c r="I537" s="192"/>
    </row>
    <row r="538" spans="1:9">
      <c r="A538" s="87" t="s">
        <v>3094</v>
      </c>
      <c r="B538" s="73" t="s">
        <v>1387</v>
      </c>
      <c r="C538" s="74" t="s">
        <v>1388</v>
      </c>
      <c r="D538" s="73" t="s">
        <v>12</v>
      </c>
      <c r="E538" s="73" t="s">
        <v>24</v>
      </c>
      <c r="F538" s="88">
        <v>2</v>
      </c>
      <c r="G538" s="183" t="s">
        <v>3011</v>
      </c>
      <c r="H538" s="184"/>
      <c r="I538" s="185"/>
    </row>
    <row r="539" spans="1:9">
      <c r="A539" s="87" t="s">
        <v>3095</v>
      </c>
      <c r="B539" s="73" t="s">
        <v>1390</v>
      </c>
      <c r="C539" s="74" t="s">
        <v>1391</v>
      </c>
      <c r="D539" s="73" t="s">
        <v>12</v>
      </c>
      <c r="E539" s="73" t="s">
        <v>24</v>
      </c>
      <c r="F539" s="88">
        <v>47</v>
      </c>
      <c r="G539" s="183" t="s">
        <v>3011</v>
      </c>
      <c r="H539" s="184"/>
      <c r="I539" s="185"/>
    </row>
    <row r="540" spans="1:9">
      <c r="A540" s="87" t="s">
        <v>3096</v>
      </c>
      <c r="B540" s="73" t="s">
        <v>1393</v>
      </c>
      <c r="C540" s="74" t="s">
        <v>1394</v>
      </c>
      <c r="D540" s="73" t="s">
        <v>12</v>
      </c>
      <c r="E540" s="73" t="s">
        <v>24</v>
      </c>
      <c r="F540" s="88">
        <v>8</v>
      </c>
      <c r="G540" s="183" t="s">
        <v>3011</v>
      </c>
      <c r="H540" s="184"/>
      <c r="I540" s="185"/>
    </row>
    <row r="541" spans="1:9">
      <c r="A541" s="87" t="s">
        <v>3097</v>
      </c>
      <c r="B541" s="73" t="s">
        <v>1396</v>
      </c>
      <c r="C541" s="74" t="s">
        <v>1397</v>
      </c>
      <c r="D541" s="73" t="s">
        <v>12</v>
      </c>
      <c r="E541" s="73" t="s">
        <v>24</v>
      </c>
      <c r="F541" s="88">
        <v>1</v>
      </c>
      <c r="G541" s="183" t="s">
        <v>3011</v>
      </c>
      <c r="H541" s="184"/>
      <c r="I541" s="185"/>
    </row>
    <row r="542" spans="1:9">
      <c r="A542" s="87" t="s">
        <v>3098</v>
      </c>
      <c r="B542" s="73" t="s">
        <v>1399</v>
      </c>
      <c r="C542" s="74" t="s">
        <v>1400</v>
      </c>
      <c r="D542" s="73" t="s">
        <v>12</v>
      </c>
      <c r="E542" s="73" t="s">
        <v>24</v>
      </c>
      <c r="F542" s="88">
        <v>2</v>
      </c>
      <c r="G542" s="183" t="s">
        <v>3011</v>
      </c>
      <c r="H542" s="184"/>
      <c r="I542" s="185"/>
    </row>
    <row r="543" spans="1:9">
      <c r="A543" s="87" t="s">
        <v>3099</v>
      </c>
      <c r="B543" s="73" t="s">
        <v>1402</v>
      </c>
      <c r="C543" s="74" t="s">
        <v>1403</v>
      </c>
      <c r="D543" s="73" t="s">
        <v>12</v>
      </c>
      <c r="E543" s="73" t="s">
        <v>24</v>
      </c>
      <c r="F543" s="88">
        <v>11</v>
      </c>
      <c r="G543" s="183" t="s">
        <v>3011</v>
      </c>
      <c r="H543" s="184"/>
      <c r="I543" s="185"/>
    </row>
    <row r="544" spans="1:9">
      <c r="A544" s="87" t="s">
        <v>3100</v>
      </c>
      <c r="B544" s="73" t="s">
        <v>1405</v>
      </c>
      <c r="C544" s="74" t="s">
        <v>1406</v>
      </c>
      <c r="D544" s="73" t="s">
        <v>12</v>
      </c>
      <c r="E544" s="73" t="s">
        <v>24</v>
      </c>
      <c r="F544" s="88">
        <v>13</v>
      </c>
      <c r="G544" s="183" t="s">
        <v>3011</v>
      </c>
      <c r="H544" s="184"/>
      <c r="I544" s="185"/>
    </row>
    <row r="545" spans="1:9">
      <c r="A545" s="87" t="s">
        <v>3101</v>
      </c>
      <c r="B545" s="73" t="s">
        <v>1408</v>
      </c>
      <c r="C545" s="74" t="s">
        <v>1409</v>
      </c>
      <c r="D545" s="73" t="s">
        <v>12</v>
      </c>
      <c r="E545" s="73" t="s">
        <v>24</v>
      </c>
      <c r="F545" s="88">
        <v>6</v>
      </c>
      <c r="G545" s="183" t="s">
        <v>3011</v>
      </c>
      <c r="H545" s="184"/>
      <c r="I545" s="185"/>
    </row>
    <row r="546" spans="1:9">
      <c r="A546" s="87" t="s">
        <v>3102</v>
      </c>
      <c r="B546" s="73" t="s">
        <v>1411</v>
      </c>
      <c r="C546" s="74" t="s">
        <v>1412</v>
      </c>
      <c r="D546" s="73" t="s">
        <v>12</v>
      </c>
      <c r="E546" s="73" t="s">
        <v>24</v>
      </c>
      <c r="F546" s="88">
        <v>4</v>
      </c>
      <c r="G546" s="183" t="s">
        <v>3011</v>
      </c>
      <c r="H546" s="184"/>
      <c r="I546" s="185"/>
    </row>
    <row r="547" spans="1:9">
      <c r="A547" s="87" t="s">
        <v>3103</v>
      </c>
      <c r="B547" s="73" t="s">
        <v>1414</v>
      </c>
      <c r="C547" s="74" t="s">
        <v>1415</v>
      </c>
      <c r="D547" s="73" t="s">
        <v>12</v>
      </c>
      <c r="E547" s="73" t="s">
        <v>24</v>
      </c>
      <c r="F547" s="88">
        <v>2</v>
      </c>
      <c r="G547" s="183" t="s">
        <v>3011</v>
      </c>
      <c r="H547" s="184"/>
      <c r="I547" s="185"/>
    </row>
    <row r="548" spans="1:9">
      <c r="A548" s="87" t="s">
        <v>3104</v>
      </c>
      <c r="B548" s="73" t="s">
        <v>1417</v>
      </c>
      <c r="C548" s="74" t="s">
        <v>1418</v>
      </c>
      <c r="D548" s="73" t="s">
        <v>12</v>
      </c>
      <c r="E548" s="73" t="s">
        <v>24</v>
      </c>
      <c r="F548" s="88">
        <v>2</v>
      </c>
      <c r="G548" s="183" t="s">
        <v>3011</v>
      </c>
      <c r="H548" s="184"/>
      <c r="I548" s="185"/>
    </row>
    <row r="549" spans="1:9">
      <c r="A549" s="87" t="s">
        <v>3105</v>
      </c>
      <c r="B549" s="73" t="s">
        <v>1420</v>
      </c>
      <c r="C549" s="74" t="s">
        <v>1421</v>
      </c>
      <c r="D549" s="73" t="s">
        <v>12</v>
      </c>
      <c r="E549" s="73" t="s">
        <v>24</v>
      </c>
      <c r="F549" s="88">
        <v>2</v>
      </c>
      <c r="G549" s="183" t="s">
        <v>3011</v>
      </c>
      <c r="H549" s="184"/>
      <c r="I549" s="185"/>
    </row>
    <row r="550" spans="1:9">
      <c r="A550" s="87" t="s">
        <v>3106</v>
      </c>
      <c r="B550" s="73" t="s">
        <v>1423</v>
      </c>
      <c r="C550" s="74" t="s">
        <v>1424</v>
      </c>
      <c r="D550" s="73" t="s">
        <v>12</v>
      </c>
      <c r="E550" s="73" t="s">
        <v>24</v>
      </c>
      <c r="F550" s="88">
        <v>2</v>
      </c>
      <c r="G550" s="183" t="s">
        <v>3011</v>
      </c>
      <c r="H550" s="184"/>
      <c r="I550" s="185"/>
    </row>
    <row r="551" spans="1:9">
      <c r="A551" s="87" t="s">
        <v>3107</v>
      </c>
      <c r="B551" s="73" t="s">
        <v>1426</v>
      </c>
      <c r="C551" s="74" t="s">
        <v>1427</v>
      </c>
      <c r="D551" s="73" t="s">
        <v>12</v>
      </c>
      <c r="E551" s="73" t="s">
        <v>24</v>
      </c>
      <c r="F551" s="88">
        <v>2</v>
      </c>
      <c r="G551" s="183" t="s">
        <v>3011</v>
      </c>
      <c r="H551" s="184"/>
      <c r="I551" s="185"/>
    </row>
    <row r="552" spans="1:9">
      <c r="A552" s="87" t="s">
        <v>3108</v>
      </c>
      <c r="B552" s="73" t="s">
        <v>1429</v>
      </c>
      <c r="C552" s="74" t="s">
        <v>1430</v>
      </c>
      <c r="D552" s="73" t="s">
        <v>12</v>
      </c>
      <c r="E552" s="73" t="s">
        <v>24</v>
      </c>
      <c r="F552" s="88">
        <v>2</v>
      </c>
      <c r="G552" s="183" t="s">
        <v>3011</v>
      </c>
      <c r="H552" s="184"/>
      <c r="I552" s="185"/>
    </row>
    <row r="553" spans="1:9">
      <c r="A553" s="87" t="s">
        <v>3109</v>
      </c>
      <c r="B553" s="73" t="s">
        <v>3110</v>
      </c>
      <c r="C553" s="74" t="s">
        <v>1433</v>
      </c>
      <c r="D553" s="73" t="s">
        <v>2042</v>
      </c>
      <c r="E553" s="73" t="s">
        <v>24</v>
      </c>
      <c r="F553" s="88">
        <v>36</v>
      </c>
      <c r="G553" s="183" t="s">
        <v>3011</v>
      </c>
      <c r="H553" s="184"/>
      <c r="I553" s="185"/>
    </row>
    <row r="554" spans="1:9">
      <c r="A554" s="87" t="s">
        <v>3111</v>
      </c>
      <c r="B554" s="73" t="str">
        <f>[1]ORÇAMENTO!B553</f>
        <v xml:space="preserve">FNDE 422 </v>
      </c>
      <c r="C554" s="74" t="s">
        <v>1435</v>
      </c>
      <c r="D554" s="73" t="s">
        <v>12</v>
      </c>
      <c r="E554" s="73" t="s">
        <v>24</v>
      </c>
      <c r="F554" s="88">
        <v>2</v>
      </c>
      <c r="G554" s="183" t="s">
        <v>3011</v>
      </c>
      <c r="H554" s="184"/>
      <c r="I554" s="185"/>
    </row>
    <row r="555" spans="1:9">
      <c r="A555" s="87" t="s">
        <v>3112</v>
      </c>
      <c r="B555" s="73" t="str">
        <f>[1]ORÇAMENTO!B554</f>
        <v>FNDE 423</v>
      </c>
      <c r="C555" s="74" t="s">
        <v>1438</v>
      </c>
      <c r="D555" s="73" t="s">
        <v>12</v>
      </c>
      <c r="E555" s="73" t="s">
        <v>24</v>
      </c>
      <c r="F555" s="88">
        <v>1</v>
      </c>
      <c r="G555" s="183" t="s">
        <v>3011</v>
      </c>
      <c r="H555" s="184"/>
      <c r="I555" s="185"/>
    </row>
    <row r="556" spans="1:9">
      <c r="A556" s="87" t="s">
        <v>3113</v>
      </c>
      <c r="B556" s="73" t="s">
        <v>3114</v>
      </c>
      <c r="C556" s="74" t="s">
        <v>1440</v>
      </c>
      <c r="D556" s="73" t="s">
        <v>2042</v>
      </c>
      <c r="E556" s="73" t="s">
        <v>24</v>
      </c>
      <c r="F556" s="88">
        <v>2</v>
      </c>
      <c r="G556" s="183" t="s">
        <v>3011</v>
      </c>
      <c r="H556" s="184"/>
      <c r="I556" s="185"/>
    </row>
    <row r="557" spans="1:9">
      <c r="A557" s="87" t="s">
        <v>3115</v>
      </c>
      <c r="B557" s="73" t="s">
        <v>3116</v>
      </c>
      <c r="C557" s="74" t="s">
        <v>1443</v>
      </c>
      <c r="D557" s="73" t="s">
        <v>2042</v>
      </c>
      <c r="E557" s="73" t="s">
        <v>24</v>
      </c>
      <c r="F557" s="88">
        <v>1</v>
      </c>
      <c r="G557" s="183" t="s">
        <v>3011</v>
      </c>
      <c r="H557" s="184"/>
      <c r="I557" s="185"/>
    </row>
    <row r="558" spans="1:9">
      <c r="A558" s="87" t="s">
        <v>3117</v>
      </c>
      <c r="B558" s="73" t="s">
        <v>3118</v>
      </c>
      <c r="C558" s="74" t="s">
        <v>1446</v>
      </c>
      <c r="D558" s="73" t="s">
        <v>2042</v>
      </c>
      <c r="E558" s="73" t="s">
        <v>24</v>
      </c>
      <c r="F558" s="88">
        <v>1</v>
      </c>
      <c r="G558" s="183" t="s">
        <v>3011</v>
      </c>
      <c r="H558" s="184"/>
      <c r="I558" s="185"/>
    </row>
    <row r="559" spans="1:9">
      <c r="A559" s="87" t="s">
        <v>3119</v>
      </c>
      <c r="B559" s="73" t="s">
        <v>3120</v>
      </c>
      <c r="C559" s="74" t="s">
        <v>1449</v>
      </c>
      <c r="D559" s="73" t="s">
        <v>2042</v>
      </c>
      <c r="E559" s="73" t="s">
        <v>24</v>
      </c>
      <c r="F559" s="88">
        <v>1</v>
      </c>
      <c r="G559" s="183" t="s">
        <v>3011</v>
      </c>
      <c r="H559" s="184"/>
      <c r="I559" s="185"/>
    </row>
    <row r="560" spans="1:9">
      <c r="A560" s="87" t="s">
        <v>3121</v>
      </c>
      <c r="B560" s="73" t="s">
        <v>3122</v>
      </c>
      <c r="C560" s="74" t="s">
        <v>1452</v>
      </c>
      <c r="D560" s="73" t="s">
        <v>2042</v>
      </c>
      <c r="E560" s="73" t="s">
        <v>24</v>
      </c>
      <c r="F560" s="88">
        <v>2</v>
      </c>
      <c r="G560" s="183" t="s">
        <v>3011</v>
      </c>
      <c r="H560" s="184"/>
      <c r="I560" s="185"/>
    </row>
    <row r="561" spans="1:9" ht="14.25" customHeight="1">
      <c r="A561" s="86" t="s">
        <v>3123</v>
      </c>
      <c r="B561" s="190" t="s">
        <v>1453</v>
      </c>
      <c r="C561" s="191"/>
      <c r="D561" s="191"/>
      <c r="E561" s="191"/>
      <c r="F561" s="191"/>
      <c r="G561" s="191"/>
      <c r="H561" s="191"/>
      <c r="I561" s="192"/>
    </row>
    <row r="562" spans="1:9" ht="16.5">
      <c r="A562" s="87" t="s">
        <v>3124</v>
      </c>
      <c r="B562" s="73" t="s">
        <v>3125</v>
      </c>
      <c r="C562" s="74" t="s">
        <v>1456</v>
      </c>
      <c r="D562" s="73" t="s">
        <v>2042</v>
      </c>
      <c r="E562" s="73" t="s">
        <v>31</v>
      </c>
      <c r="F562" s="88">
        <v>49</v>
      </c>
      <c r="G562" s="183" t="s">
        <v>3011</v>
      </c>
      <c r="H562" s="184"/>
      <c r="I562" s="185"/>
    </row>
    <row r="563" spans="1:9" ht="16.5">
      <c r="A563" s="87" t="s">
        <v>3126</v>
      </c>
      <c r="B563" s="73" t="s">
        <v>3127</v>
      </c>
      <c r="C563" s="74" t="s">
        <v>1459</v>
      </c>
      <c r="D563" s="73" t="s">
        <v>2042</v>
      </c>
      <c r="E563" s="73" t="s">
        <v>31</v>
      </c>
      <c r="F563" s="88">
        <v>102.2</v>
      </c>
      <c r="G563" s="183" t="s">
        <v>3011</v>
      </c>
      <c r="H563" s="184"/>
      <c r="I563" s="185"/>
    </row>
    <row r="564" spans="1:9">
      <c r="A564" s="87" t="s">
        <v>3128</v>
      </c>
      <c r="B564" s="73" t="s">
        <v>3013</v>
      </c>
      <c r="C564" s="74" t="s">
        <v>1211</v>
      </c>
      <c r="D564" s="73" t="s">
        <v>2042</v>
      </c>
      <c r="E564" s="73" t="s">
        <v>2423</v>
      </c>
      <c r="F564" s="88">
        <v>68</v>
      </c>
      <c r="G564" s="183" t="s">
        <v>3011</v>
      </c>
      <c r="H564" s="184"/>
      <c r="I564" s="185"/>
    </row>
    <row r="565" spans="1:9" ht="16.5">
      <c r="A565" s="87" t="s">
        <v>3129</v>
      </c>
      <c r="B565" s="73" t="s">
        <v>3130</v>
      </c>
      <c r="C565" s="74" t="s">
        <v>1464</v>
      </c>
      <c r="D565" s="73" t="s">
        <v>2042</v>
      </c>
      <c r="E565" s="73" t="s">
        <v>24</v>
      </c>
      <c r="F565" s="88">
        <v>3</v>
      </c>
      <c r="G565" s="183" t="s">
        <v>3011</v>
      </c>
      <c r="H565" s="184"/>
      <c r="I565" s="185"/>
    </row>
    <row r="566" spans="1:9" ht="16.5">
      <c r="A566" s="87" t="s">
        <v>3131</v>
      </c>
      <c r="B566" s="73" t="s">
        <v>3132</v>
      </c>
      <c r="C566" s="74" t="s">
        <v>3133</v>
      </c>
      <c r="D566" s="73" t="s">
        <v>2042</v>
      </c>
      <c r="E566" s="73" t="s">
        <v>24</v>
      </c>
      <c r="F566" s="88">
        <v>3</v>
      </c>
      <c r="G566" s="183" t="s">
        <v>3011</v>
      </c>
      <c r="H566" s="184"/>
      <c r="I566" s="185"/>
    </row>
    <row r="567" spans="1:9">
      <c r="A567" s="87" t="s">
        <v>3134</v>
      </c>
      <c r="B567" s="73" t="s">
        <v>3135</v>
      </c>
      <c r="C567" s="74" t="s">
        <v>1468</v>
      </c>
      <c r="D567" s="73" t="s">
        <v>2042</v>
      </c>
      <c r="E567" s="73" t="s">
        <v>2423</v>
      </c>
      <c r="F567" s="88">
        <v>1</v>
      </c>
      <c r="G567" s="183" t="s">
        <v>3011</v>
      </c>
      <c r="H567" s="184"/>
      <c r="I567" s="185"/>
    </row>
    <row r="568" spans="1:9">
      <c r="A568" s="87" t="s">
        <v>3136</v>
      </c>
      <c r="B568" s="73" t="s">
        <v>3137</v>
      </c>
      <c r="C568" s="74" t="s">
        <v>3138</v>
      </c>
      <c r="D568" s="73" t="s">
        <v>12</v>
      </c>
      <c r="E568" s="73" t="s">
        <v>24</v>
      </c>
      <c r="F568" s="88">
        <v>1</v>
      </c>
      <c r="G568" s="183" t="s">
        <v>3011</v>
      </c>
      <c r="H568" s="184"/>
      <c r="I568" s="185"/>
    </row>
    <row r="569" spans="1:9">
      <c r="A569" s="87" t="s">
        <v>3139</v>
      </c>
      <c r="B569" s="73" t="s">
        <v>3140</v>
      </c>
      <c r="C569" s="74" t="s">
        <v>2279</v>
      </c>
      <c r="D569" s="73" t="s">
        <v>12</v>
      </c>
      <c r="E569" s="73" t="s">
        <v>24</v>
      </c>
      <c r="F569" s="88">
        <v>7</v>
      </c>
      <c r="G569" s="183" t="s">
        <v>3011</v>
      </c>
      <c r="H569" s="184"/>
      <c r="I569" s="185"/>
    </row>
    <row r="570" spans="1:9" ht="16.5">
      <c r="A570" s="87" t="s">
        <v>3141</v>
      </c>
      <c r="B570" s="73" t="s">
        <v>3142</v>
      </c>
      <c r="C570" s="74" t="s">
        <v>1477</v>
      </c>
      <c r="D570" s="73" t="s">
        <v>2042</v>
      </c>
      <c r="E570" s="73" t="s">
        <v>24</v>
      </c>
      <c r="F570" s="88">
        <v>6</v>
      </c>
      <c r="G570" s="183" t="s">
        <v>3011</v>
      </c>
      <c r="H570" s="184"/>
      <c r="I570" s="185"/>
    </row>
    <row r="571" spans="1:9">
      <c r="A571" s="87" t="s">
        <v>3143</v>
      </c>
      <c r="B571" s="73" t="s">
        <v>3144</v>
      </c>
      <c r="C571" s="74" t="s">
        <v>1480</v>
      </c>
      <c r="D571" s="73" t="s">
        <v>2042</v>
      </c>
      <c r="E571" s="73" t="s">
        <v>24</v>
      </c>
      <c r="F571" s="88">
        <v>3</v>
      </c>
      <c r="G571" s="183" t="s">
        <v>3011</v>
      </c>
      <c r="H571" s="184"/>
      <c r="I571" s="185"/>
    </row>
    <row r="572" spans="1:9">
      <c r="A572" s="87" t="s">
        <v>3145</v>
      </c>
      <c r="B572" s="73" t="s">
        <v>3146</v>
      </c>
      <c r="C572" s="74" t="s">
        <v>1483</v>
      </c>
      <c r="D572" s="73" t="s">
        <v>2042</v>
      </c>
      <c r="E572" s="73" t="s">
        <v>24</v>
      </c>
      <c r="F572" s="88">
        <v>1</v>
      </c>
      <c r="G572" s="183" t="s">
        <v>3011</v>
      </c>
      <c r="H572" s="184"/>
      <c r="I572" s="185"/>
    </row>
    <row r="573" spans="1:9" ht="16.5">
      <c r="A573" s="87" t="s">
        <v>3147</v>
      </c>
      <c r="B573" s="73" t="s">
        <v>3148</v>
      </c>
      <c r="C573" s="74" t="s">
        <v>1486</v>
      </c>
      <c r="D573" s="73" t="s">
        <v>2042</v>
      </c>
      <c r="E573" s="73" t="s">
        <v>31</v>
      </c>
      <c r="F573" s="88">
        <v>67.8</v>
      </c>
      <c r="G573" s="183" t="s">
        <v>3011</v>
      </c>
      <c r="H573" s="184"/>
      <c r="I573" s="185"/>
    </row>
    <row r="574" spans="1:9" ht="14.25" customHeight="1">
      <c r="A574" s="86" t="s">
        <v>3149</v>
      </c>
      <c r="B574" s="190" t="s">
        <v>1487</v>
      </c>
      <c r="C574" s="191"/>
      <c r="D574" s="191"/>
      <c r="E574" s="191"/>
      <c r="F574" s="191"/>
      <c r="G574" s="191"/>
      <c r="H574" s="191"/>
      <c r="I574" s="192"/>
    </row>
    <row r="575" spans="1:9" ht="16.5">
      <c r="A575" s="87" t="s">
        <v>3150</v>
      </c>
      <c r="B575" s="73" t="s">
        <v>1489</v>
      </c>
      <c r="C575" s="74" t="s">
        <v>3151</v>
      </c>
      <c r="D575" s="73" t="s">
        <v>12</v>
      </c>
      <c r="E575" s="73" t="s">
        <v>31</v>
      </c>
      <c r="F575" s="88">
        <v>107.9</v>
      </c>
      <c r="G575" s="183" t="s">
        <v>3011</v>
      </c>
      <c r="H575" s="184"/>
      <c r="I575" s="185"/>
    </row>
    <row r="576" spans="1:9" ht="16.5">
      <c r="A576" s="87" t="s">
        <v>3152</v>
      </c>
      <c r="B576" s="73" t="s">
        <v>1492</v>
      </c>
      <c r="C576" s="74" t="s">
        <v>1493</v>
      </c>
      <c r="D576" s="73" t="s">
        <v>12</v>
      </c>
      <c r="E576" s="73" t="s">
        <v>31</v>
      </c>
      <c r="F576" s="88">
        <v>1526.8</v>
      </c>
      <c r="G576" s="183" t="s">
        <v>3011</v>
      </c>
      <c r="H576" s="184"/>
      <c r="I576" s="185"/>
    </row>
    <row r="577" spans="1:9" ht="16.5">
      <c r="A577" s="87" t="s">
        <v>3153</v>
      </c>
      <c r="B577" s="73" t="s">
        <v>1495</v>
      </c>
      <c r="C577" s="74" t="s">
        <v>1496</v>
      </c>
      <c r="D577" s="73" t="s">
        <v>12</v>
      </c>
      <c r="E577" s="73" t="s">
        <v>31</v>
      </c>
      <c r="F577" s="88">
        <v>17.2</v>
      </c>
      <c r="G577" s="183" t="s">
        <v>3011</v>
      </c>
      <c r="H577" s="184"/>
      <c r="I577" s="185"/>
    </row>
    <row r="578" spans="1:9" ht="16.5">
      <c r="A578" s="87" t="s">
        <v>3154</v>
      </c>
      <c r="B578" s="73" t="s">
        <v>1498</v>
      </c>
      <c r="C578" s="74" t="s">
        <v>1499</v>
      </c>
      <c r="D578" s="73" t="s">
        <v>12</v>
      </c>
      <c r="E578" s="73" t="s">
        <v>31</v>
      </c>
      <c r="F578" s="88">
        <v>45.9</v>
      </c>
      <c r="G578" s="183" t="s">
        <v>3011</v>
      </c>
      <c r="H578" s="184"/>
      <c r="I578" s="185"/>
    </row>
    <row r="579" spans="1:9" ht="16.5">
      <c r="A579" s="87" t="s">
        <v>3155</v>
      </c>
      <c r="B579" s="73" t="s">
        <v>3156</v>
      </c>
      <c r="C579" s="74" t="s">
        <v>1502</v>
      </c>
      <c r="D579" s="73" t="s">
        <v>2042</v>
      </c>
      <c r="E579" s="73" t="s">
        <v>31</v>
      </c>
      <c r="F579" s="88">
        <v>36</v>
      </c>
      <c r="G579" s="183" t="s">
        <v>3011</v>
      </c>
      <c r="H579" s="184"/>
      <c r="I579" s="185"/>
    </row>
    <row r="580" spans="1:9" ht="16.5">
      <c r="A580" s="87" t="s">
        <v>3157</v>
      </c>
      <c r="B580" s="73" t="s">
        <v>1504</v>
      </c>
      <c r="C580" s="74" t="s">
        <v>1505</v>
      </c>
      <c r="D580" s="73" t="s">
        <v>12</v>
      </c>
      <c r="E580" s="73" t="s">
        <v>31</v>
      </c>
      <c r="F580" s="88">
        <v>6</v>
      </c>
      <c r="G580" s="183" t="s">
        <v>3011</v>
      </c>
      <c r="H580" s="184"/>
      <c r="I580" s="185"/>
    </row>
    <row r="581" spans="1:9">
      <c r="A581" s="87" t="s">
        <v>3158</v>
      </c>
      <c r="B581" s="73" t="str">
        <f>[1]ORÇAMENTO!B580</f>
        <v>FNDE 424</v>
      </c>
      <c r="C581" s="74" t="str">
        <f>[1]ORÇAMENTO!C580</f>
        <v>ELETRODUTO RIGIDO, EM ACO ZINCADO OU GALVANIZADO, TIPO LEVE, DN=3/4”, APARENTE - FORNECIMENTO E INSTALAÇÃO. AF_10/2022</v>
      </c>
      <c r="D581" s="73" t="s">
        <v>12</v>
      </c>
      <c r="E581" s="73" t="s">
        <v>31</v>
      </c>
      <c r="F581" s="88">
        <v>6</v>
      </c>
      <c r="G581" s="183" t="s">
        <v>3011</v>
      </c>
      <c r="H581" s="184"/>
      <c r="I581" s="185"/>
    </row>
    <row r="582" spans="1:9">
      <c r="A582" s="87" t="s">
        <v>3159</v>
      </c>
      <c r="B582" s="73" t="s">
        <v>3160</v>
      </c>
      <c r="C582" s="74" t="s">
        <v>1507</v>
      </c>
      <c r="D582" s="73" t="s">
        <v>12</v>
      </c>
      <c r="E582" s="73" t="s">
        <v>31</v>
      </c>
      <c r="F582" s="88">
        <v>2.2999999999999998</v>
      </c>
      <c r="G582" s="183" t="s">
        <v>3011</v>
      </c>
      <c r="H582" s="184"/>
      <c r="I582" s="185"/>
    </row>
    <row r="583" spans="1:9" ht="16.5">
      <c r="A583" s="87" t="s">
        <v>3161</v>
      </c>
      <c r="B583" s="73" t="s">
        <v>1510</v>
      </c>
      <c r="C583" s="74" t="s">
        <v>1511</v>
      </c>
      <c r="D583" s="73" t="s">
        <v>12</v>
      </c>
      <c r="E583" s="73" t="s">
        <v>31</v>
      </c>
      <c r="F583" s="88">
        <v>17.8</v>
      </c>
      <c r="G583" s="183" t="s">
        <v>3011</v>
      </c>
      <c r="H583" s="184"/>
      <c r="I583" s="185"/>
    </row>
    <row r="584" spans="1:9">
      <c r="A584" s="87" t="s">
        <v>3162</v>
      </c>
      <c r="B584" s="73" t="s">
        <v>1513</v>
      </c>
      <c r="C584" s="74" t="s">
        <v>1514</v>
      </c>
      <c r="D584" s="73" t="s">
        <v>12</v>
      </c>
      <c r="E584" s="73" t="s">
        <v>24</v>
      </c>
      <c r="F584" s="88">
        <v>3</v>
      </c>
      <c r="G584" s="183" t="s">
        <v>3011</v>
      </c>
      <c r="H584" s="184"/>
      <c r="I584" s="185"/>
    </row>
    <row r="585" spans="1:9" ht="14.25" customHeight="1">
      <c r="A585" s="86" t="s">
        <v>3163</v>
      </c>
      <c r="B585" s="190" t="s">
        <v>1515</v>
      </c>
      <c r="C585" s="191"/>
      <c r="D585" s="191"/>
      <c r="E585" s="191"/>
      <c r="F585" s="191"/>
      <c r="G585" s="191"/>
      <c r="H585" s="191"/>
      <c r="I585" s="192"/>
    </row>
    <row r="586" spans="1:9">
      <c r="A586" s="87" t="s">
        <v>3164</v>
      </c>
      <c r="B586" s="73" t="s">
        <v>3165</v>
      </c>
      <c r="C586" s="74" t="s">
        <v>1518</v>
      </c>
      <c r="D586" s="73" t="s">
        <v>2042</v>
      </c>
      <c r="E586" s="73" t="s">
        <v>31</v>
      </c>
      <c r="F586" s="88">
        <v>53</v>
      </c>
      <c r="G586" s="183" t="s">
        <v>3011</v>
      </c>
      <c r="H586" s="184"/>
      <c r="I586" s="185"/>
    </row>
    <row r="587" spans="1:9" ht="16.5">
      <c r="A587" s="87" t="s">
        <v>3166</v>
      </c>
      <c r="B587" s="73" t="s">
        <v>1520</v>
      </c>
      <c r="C587" s="74" t="s">
        <v>1521</v>
      </c>
      <c r="D587" s="73" t="s">
        <v>12</v>
      </c>
      <c r="E587" s="73" t="s">
        <v>31</v>
      </c>
      <c r="F587" s="88">
        <v>45.3</v>
      </c>
      <c r="G587" s="183" t="s">
        <v>3011</v>
      </c>
      <c r="H587" s="184"/>
      <c r="I587" s="185"/>
    </row>
    <row r="588" spans="1:9">
      <c r="A588" s="87" t="s">
        <v>3167</v>
      </c>
      <c r="B588" s="73" t="s">
        <v>3168</v>
      </c>
      <c r="C588" s="74" t="s">
        <v>1524</v>
      </c>
      <c r="D588" s="73" t="s">
        <v>2042</v>
      </c>
      <c r="E588" s="73" t="s">
        <v>31</v>
      </c>
      <c r="F588" s="88">
        <v>45.3</v>
      </c>
      <c r="G588" s="183" t="s">
        <v>3011</v>
      </c>
      <c r="H588" s="184"/>
      <c r="I588" s="185"/>
    </row>
    <row r="589" spans="1:9" ht="14.25" customHeight="1">
      <c r="A589" s="86" t="s">
        <v>3169</v>
      </c>
      <c r="B589" s="190" t="s">
        <v>1525</v>
      </c>
      <c r="C589" s="191"/>
      <c r="D589" s="191"/>
      <c r="E589" s="191"/>
      <c r="F589" s="191"/>
      <c r="G589" s="191"/>
      <c r="H589" s="191"/>
      <c r="I589" s="192"/>
    </row>
    <row r="590" spans="1:9" ht="16.5">
      <c r="A590" s="87" t="s">
        <v>3170</v>
      </c>
      <c r="B590" s="73" t="s">
        <v>3171</v>
      </c>
      <c r="C590" s="74" t="s">
        <v>3172</v>
      </c>
      <c r="D590" s="73" t="s">
        <v>12</v>
      </c>
      <c r="E590" s="73" t="s">
        <v>24</v>
      </c>
      <c r="F590" s="88">
        <v>16</v>
      </c>
      <c r="G590" s="183" t="s">
        <v>3011</v>
      </c>
      <c r="H590" s="184"/>
      <c r="I590" s="185"/>
    </row>
    <row r="591" spans="1:9" ht="16.5">
      <c r="A591" s="87" t="s">
        <v>3173</v>
      </c>
      <c r="B591" s="73" t="s">
        <v>3174</v>
      </c>
      <c r="C591" s="74" t="s">
        <v>3175</v>
      </c>
      <c r="D591" s="73" t="s">
        <v>12</v>
      </c>
      <c r="E591" s="73" t="s">
        <v>24</v>
      </c>
      <c r="F591" s="88">
        <v>7</v>
      </c>
      <c r="G591" s="183" t="s">
        <v>3011</v>
      </c>
      <c r="H591" s="184"/>
      <c r="I591" s="185"/>
    </row>
    <row r="592" spans="1:9">
      <c r="A592" s="87" t="s">
        <v>3176</v>
      </c>
      <c r="B592" s="73" t="s">
        <v>3177</v>
      </c>
      <c r="C592" s="74" t="s">
        <v>1533</v>
      </c>
      <c r="D592" s="73" t="s">
        <v>2042</v>
      </c>
      <c r="E592" s="73" t="s">
        <v>24</v>
      </c>
      <c r="F592" s="88">
        <v>14</v>
      </c>
      <c r="G592" s="183" t="s">
        <v>3011</v>
      </c>
      <c r="H592" s="184"/>
      <c r="I592" s="185"/>
    </row>
    <row r="593" spans="1:9" ht="16.5">
      <c r="A593" s="87" t="s">
        <v>3178</v>
      </c>
      <c r="B593" s="73" t="s">
        <v>3179</v>
      </c>
      <c r="C593" s="74" t="s">
        <v>3180</v>
      </c>
      <c r="D593" s="73" t="s">
        <v>12</v>
      </c>
      <c r="E593" s="73" t="s">
        <v>24</v>
      </c>
      <c r="F593" s="88">
        <v>40</v>
      </c>
      <c r="G593" s="183" t="s">
        <v>3011</v>
      </c>
      <c r="H593" s="184"/>
      <c r="I593" s="185"/>
    </row>
    <row r="594" spans="1:9">
      <c r="A594" s="87" t="s">
        <v>3181</v>
      </c>
      <c r="B594" s="73" t="s">
        <v>3182</v>
      </c>
      <c r="C594" s="74" t="s">
        <v>1538</v>
      </c>
      <c r="D594" s="73" t="s">
        <v>2042</v>
      </c>
      <c r="E594" s="73" t="s">
        <v>24</v>
      </c>
      <c r="F594" s="88">
        <v>105</v>
      </c>
      <c r="G594" s="183" t="s">
        <v>3011</v>
      </c>
      <c r="H594" s="184"/>
      <c r="I594" s="185"/>
    </row>
    <row r="595" spans="1:9" ht="16.5">
      <c r="A595" s="87" t="s">
        <v>3183</v>
      </c>
      <c r="B595" s="73" t="s">
        <v>3184</v>
      </c>
      <c r="C595" s="74" t="s">
        <v>1540</v>
      </c>
      <c r="D595" s="73" t="s">
        <v>12</v>
      </c>
      <c r="E595" s="73" t="s">
        <v>24</v>
      </c>
      <c r="F595" s="88">
        <v>9</v>
      </c>
      <c r="G595" s="183" t="s">
        <v>3011</v>
      </c>
      <c r="H595" s="184"/>
      <c r="I595" s="185"/>
    </row>
    <row r="596" spans="1:9" ht="16.5">
      <c r="A596" s="87" t="s">
        <v>3185</v>
      </c>
      <c r="B596" s="73" t="s">
        <v>3184</v>
      </c>
      <c r="C596" s="74" t="s">
        <v>1542</v>
      </c>
      <c r="D596" s="73" t="s">
        <v>12</v>
      </c>
      <c r="E596" s="73" t="s">
        <v>24</v>
      </c>
      <c r="F596" s="88">
        <v>4</v>
      </c>
      <c r="G596" s="183" t="s">
        <v>3011</v>
      </c>
      <c r="H596" s="184"/>
      <c r="I596" s="185"/>
    </row>
    <row r="597" spans="1:9" ht="16.5">
      <c r="A597" s="87" t="s">
        <v>3186</v>
      </c>
      <c r="B597" s="73" t="s">
        <v>3187</v>
      </c>
      <c r="C597" s="74" t="s">
        <v>1544</v>
      </c>
      <c r="D597" s="73" t="s">
        <v>12</v>
      </c>
      <c r="E597" s="73" t="s">
        <v>24</v>
      </c>
      <c r="F597" s="88">
        <v>1</v>
      </c>
      <c r="G597" s="183" t="s">
        <v>3011</v>
      </c>
      <c r="H597" s="184"/>
      <c r="I597" s="185"/>
    </row>
    <row r="598" spans="1:9" ht="14.25" customHeight="1">
      <c r="A598" s="86" t="s">
        <v>3188</v>
      </c>
      <c r="B598" s="190" t="s">
        <v>1545</v>
      </c>
      <c r="C598" s="191"/>
      <c r="D598" s="191"/>
      <c r="E598" s="191"/>
      <c r="F598" s="191"/>
      <c r="G598" s="191"/>
      <c r="H598" s="191"/>
      <c r="I598" s="192"/>
    </row>
    <row r="599" spans="1:9">
      <c r="A599" s="87" t="s">
        <v>3189</v>
      </c>
      <c r="B599" s="73" t="s">
        <v>1547</v>
      </c>
      <c r="C599" s="74" t="s">
        <v>1548</v>
      </c>
      <c r="D599" s="73" t="s">
        <v>12</v>
      </c>
      <c r="E599" s="73" t="s">
        <v>24</v>
      </c>
      <c r="F599" s="88">
        <v>1</v>
      </c>
      <c r="G599" s="183" t="s">
        <v>3011</v>
      </c>
      <c r="H599" s="184"/>
      <c r="I599" s="185"/>
    </row>
    <row r="600" spans="1:9" ht="16.5">
      <c r="A600" s="87" t="s">
        <v>3190</v>
      </c>
      <c r="B600" s="73" t="s">
        <v>3191</v>
      </c>
      <c r="C600" s="74" t="s">
        <v>1551</v>
      </c>
      <c r="D600" s="73" t="s">
        <v>2042</v>
      </c>
      <c r="E600" s="73" t="s">
        <v>24</v>
      </c>
      <c r="F600" s="88">
        <v>8</v>
      </c>
      <c r="G600" s="183" t="s">
        <v>3011</v>
      </c>
      <c r="H600" s="184"/>
      <c r="I600" s="185"/>
    </row>
    <row r="601" spans="1:9" ht="14.25" customHeight="1">
      <c r="A601" s="86" t="s">
        <v>264</v>
      </c>
      <c r="B601" s="190" t="s">
        <v>3192</v>
      </c>
      <c r="C601" s="191"/>
      <c r="D601" s="191"/>
      <c r="E601" s="191"/>
      <c r="F601" s="191"/>
      <c r="G601" s="191"/>
      <c r="H601" s="191"/>
      <c r="I601" s="192"/>
    </row>
    <row r="602" spans="1:9">
      <c r="A602" s="86" t="s">
        <v>326</v>
      </c>
      <c r="B602" s="190" t="s">
        <v>1552</v>
      </c>
      <c r="C602" s="191"/>
      <c r="D602" s="191"/>
      <c r="E602" s="191"/>
      <c r="F602" s="191"/>
      <c r="G602" s="191"/>
      <c r="H602" s="191"/>
      <c r="I602" s="192"/>
    </row>
    <row r="603" spans="1:9" ht="16.5">
      <c r="A603" s="87" t="s">
        <v>3193</v>
      </c>
      <c r="B603" s="73" t="s">
        <v>1554</v>
      </c>
      <c r="C603" s="74" t="s">
        <v>1555</v>
      </c>
      <c r="D603" s="73" t="s">
        <v>12</v>
      </c>
      <c r="E603" s="73" t="s">
        <v>31</v>
      </c>
      <c r="F603" s="88">
        <v>22.6</v>
      </c>
      <c r="G603" s="183" t="s">
        <v>3194</v>
      </c>
      <c r="H603" s="184"/>
      <c r="I603" s="185"/>
    </row>
    <row r="604" spans="1:9" ht="16.5">
      <c r="A604" s="87" t="s">
        <v>3195</v>
      </c>
      <c r="B604" s="73" t="s">
        <v>1308</v>
      </c>
      <c r="C604" s="74" t="s">
        <v>1309</v>
      </c>
      <c r="D604" s="73" t="s">
        <v>12</v>
      </c>
      <c r="E604" s="73" t="s">
        <v>31</v>
      </c>
      <c r="F604" s="88">
        <v>132.4</v>
      </c>
      <c r="G604" s="183" t="s">
        <v>3194</v>
      </c>
      <c r="H604" s="184"/>
      <c r="I604" s="185"/>
    </row>
    <row r="605" spans="1:9" ht="16.5">
      <c r="A605" s="87" t="s">
        <v>3196</v>
      </c>
      <c r="B605" s="73" t="s">
        <v>1558</v>
      </c>
      <c r="C605" s="74" t="s">
        <v>1559</v>
      </c>
      <c r="D605" s="73" t="s">
        <v>12</v>
      </c>
      <c r="E605" s="73" t="s">
        <v>31</v>
      </c>
      <c r="F605" s="88">
        <v>16.899999999999999</v>
      </c>
      <c r="G605" s="183" t="s">
        <v>3194</v>
      </c>
      <c r="H605" s="184"/>
      <c r="I605" s="185"/>
    </row>
    <row r="606" spans="1:9" ht="16.5">
      <c r="A606" s="87" t="s">
        <v>3197</v>
      </c>
      <c r="B606" s="73" t="s">
        <v>1561</v>
      </c>
      <c r="C606" s="74" t="s">
        <v>1562</v>
      </c>
      <c r="D606" s="73" t="s">
        <v>12</v>
      </c>
      <c r="E606" s="73" t="s">
        <v>31</v>
      </c>
      <c r="F606" s="88">
        <v>154.9</v>
      </c>
      <c r="G606" s="183" t="s">
        <v>3194</v>
      </c>
      <c r="H606" s="184"/>
      <c r="I606" s="185"/>
    </row>
    <row r="607" spans="1:9" ht="16.5">
      <c r="A607" s="87" t="s">
        <v>3198</v>
      </c>
      <c r="B607" s="73" t="s">
        <v>1564</v>
      </c>
      <c r="C607" s="74" t="s">
        <v>3199</v>
      </c>
      <c r="D607" s="73" t="s">
        <v>12</v>
      </c>
      <c r="E607" s="73" t="s">
        <v>31</v>
      </c>
      <c r="F607" s="88">
        <v>138</v>
      </c>
      <c r="G607" s="183" t="s">
        <v>3194</v>
      </c>
      <c r="H607" s="184"/>
      <c r="I607" s="185"/>
    </row>
    <row r="608" spans="1:9">
      <c r="A608" s="86" t="s">
        <v>329</v>
      </c>
      <c r="B608" s="190" t="s">
        <v>1566</v>
      </c>
      <c r="C608" s="191"/>
      <c r="D608" s="191"/>
      <c r="E608" s="191"/>
      <c r="F608" s="191"/>
      <c r="G608" s="191"/>
      <c r="H608" s="191"/>
      <c r="I608" s="192"/>
    </row>
    <row r="609" spans="1:9" ht="14.25" customHeight="1">
      <c r="A609" s="87" t="s">
        <v>3200</v>
      </c>
      <c r="B609" s="73" t="s">
        <v>577</v>
      </c>
      <c r="C609" s="74" t="s">
        <v>2737</v>
      </c>
      <c r="D609" s="73" t="s">
        <v>12</v>
      </c>
      <c r="E609" s="73" t="s">
        <v>31</v>
      </c>
      <c r="F609" s="88">
        <v>128.80000000000001</v>
      </c>
      <c r="G609" s="183" t="s">
        <v>3194</v>
      </c>
      <c r="H609" s="184"/>
      <c r="I609" s="185"/>
    </row>
    <row r="610" spans="1:9" ht="16.5">
      <c r="A610" s="87" t="s">
        <v>3201</v>
      </c>
      <c r="B610" s="73" t="s">
        <v>631</v>
      </c>
      <c r="C610" s="74" t="s">
        <v>632</v>
      </c>
      <c r="D610" s="73" t="s">
        <v>12</v>
      </c>
      <c r="E610" s="73" t="s">
        <v>24</v>
      </c>
      <c r="F610" s="88">
        <v>24</v>
      </c>
      <c r="G610" s="183" t="s">
        <v>3194</v>
      </c>
      <c r="H610" s="184"/>
      <c r="I610" s="185"/>
    </row>
    <row r="611" spans="1:9" ht="16.5">
      <c r="A611" s="87" t="s">
        <v>3202</v>
      </c>
      <c r="B611" s="73" t="s">
        <v>619</v>
      </c>
      <c r="C611" s="74" t="s">
        <v>620</v>
      </c>
      <c r="D611" s="73" t="s">
        <v>12</v>
      </c>
      <c r="E611" s="73" t="s">
        <v>24</v>
      </c>
      <c r="F611" s="88">
        <v>19</v>
      </c>
      <c r="G611" s="183" t="s">
        <v>3194</v>
      </c>
      <c r="H611" s="184"/>
      <c r="I611" s="185"/>
    </row>
    <row r="612" spans="1:9">
      <c r="A612" s="87" t="s">
        <v>3203</v>
      </c>
      <c r="B612" s="73" t="s">
        <v>661</v>
      </c>
      <c r="C612" s="74" t="s">
        <v>662</v>
      </c>
      <c r="D612" s="73" t="s">
        <v>12</v>
      </c>
      <c r="E612" s="73" t="s">
        <v>24</v>
      </c>
      <c r="F612" s="88">
        <v>1</v>
      </c>
      <c r="G612" s="183" t="s">
        <v>3194</v>
      </c>
      <c r="H612" s="184"/>
      <c r="I612" s="185"/>
    </row>
    <row r="613" spans="1:9" ht="14.25" customHeight="1">
      <c r="A613" s="86" t="s">
        <v>268</v>
      </c>
      <c r="B613" s="190" t="s">
        <v>3204</v>
      </c>
      <c r="C613" s="191"/>
      <c r="D613" s="191"/>
      <c r="E613" s="191"/>
      <c r="F613" s="191"/>
      <c r="G613" s="191"/>
      <c r="H613" s="191"/>
      <c r="I613" s="192"/>
    </row>
    <row r="614" spans="1:9" ht="14.25" customHeight="1">
      <c r="A614" s="86" t="s">
        <v>366</v>
      </c>
      <c r="B614" s="190" t="s">
        <v>1571</v>
      </c>
      <c r="C614" s="191"/>
      <c r="D614" s="191"/>
      <c r="E614" s="191"/>
      <c r="F614" s="191"/>
      <c r="G614" s="191"/>
      <c r="H614" s="191"/>
      <c r="I614" s="192"/>
    </row>
    <row r="615" spans="1:9">
      <c r="A615" s="87" t="s">
        <v>3205</v>
      </c>
      <c r="B615" s="73" t="s">
        <v>1573</v>
      </c>
      <c r="C615" s="74" t="s">
        <v>1574</v>
      </c>
      <c r="D615" s="73" t="s">
        <v>12</v>
      </c>
      <c r="E615" s="73" t="s">
        <v>24</v>
      </c>
      <c r="F615" s="88">
        <v>28</v>
      </c>
      <c r="G615" s="183" t="s">
        <v>3206</v>
      </c>
      <c r="H615" s="184"/>
      <c r="I615" s="185"/>
    </row>
    <row r="616" spans="1:9">
      <c r="A616" s="87" t="s">
        <v>3207</v>
      </c>
      <c r="B616" s="73" t="s">
        <v>3208</v>
      </c>
      <c r="C616" s="74" t="s">
        <v>1577</v>
      </c>
      <c r="D616" s="73" t="s">
        <v>2042</v>
      </c>
      <c r="E616" s="73" t="s">
        <v>24</v>
      </c>
      <c r="F616" s="88">
        <v>1</v>
      </c>
      <c r="G616" s="183" t="s">
        <v>3206</v>
      </c>
      <c r="H616" s="184"/>
      <c r="I616" s="185"/>
    </row>
    <row r="617" spans="1:9">
      <c r="A617" s="87" t="s">
        <v>3209</v>
      </c>
      <c r="B617" s="73" t="s">
        <v>3210</v>
      </c>
      <c r="C617" s="74" t="s">
        <v>1580</v>
      </c>
      <c r="D617" s="73" t="s">
        <v>2042</v>
      </c>
      <c r="E617" s="73" t="s">
        <v>24</v>
      </c>
      <c r="F617" s="88">
        <v>48</v>
      </c>
      <c r="G617" s="183" t="s">
        <v>3206</v>
      </c>
      <c r="H617" s="184"/>
      <c r="I617" s="185"/>
    </row>
    <row r="618" spans="1:9">
      <c r="A618" s="87" t="s">
        <v>3211</v>
      </c>
      <c r="B618" s="73" t="s">
        <v>1582</v>
      </c>
      <c r="C618" s="74" t="s">
        <v>1583</v>
      </c>
      <c r="D618" s="73" t="s">
        <v>12</v>
      </c>
      <c r="E618" s="73" t="s">
        <v>24</v>
      </c>
      <c r="F618" s="88">
        <v>3</v>
      </c>
      <c r="G618" s="183" t="s">
        <v>3206</v>
      </c>
      <c r="H618" s="184"/>
      <c r="I618" s="185"/>
    </row>
    <row r="619" spans="1:9">
      <c r="A619" s="87" t="s">
        <v>3212</v>
      </c>
      <c r="B619" s="73" t="s">
        <v>3213</v>
      </c>
      <c r="C619" s="74" t="s">
        <v>1586</v>
      </c>
      <c r="D619" s="73" t="s">
        <v>2042</v>
      </c>
      <c r="E619" s="73" t="s">
        <v>24</v>
      </c>
      <c r="F619" s="88">
        <v>1</v>
      </c>
      <c r="G619" s="183" t="s">
        <v>3206</v>
      </c>
      <c r="H619" s="184"/>
      <c r="I619" s="185"/>
    </row>
    <row r="620" spans="1:9">
      <c r="A620" s="87" t="s">
        <v>3214</v>
      </c>
      <c r="B620" s="73" t="s">
        <v>3215</v>
      </c>
      <c r="C620" s="74" t="s">
        <v>1589</v>
      </c>
      <c r="D620" s="73" t="s">
        <v>2042</v>
      </c>
      <c r="E620" s="73" t="s">
        <v>2943</v>
      </c>
      <c r="F620" s="88">
        <v>2</v>
      </c>
      <c r="G620" s="183" t="s">
        <v>3206</v>
      </c>
      <c r="H620" s="184"/>
      <c r="I620" s="185"/>
    </row>
    <row r="621" spans="1:9">
      <c r="A621" s="87" t="s">
        <v>3216</v>
      </c>
      <c r="B621" s="73" t="s">
        <v>3217</v>
      </c>
      <c r="C621" s="74" t="s">
        <v>1592</v>
      </c>
      <c r="D621" s="73" t="s">
        <v>2042</v>
      </c>
      <c r="E621" s="73" t="s">
        <v>24</v>
      </c>
      <c r="F621" s="88">
        <v>1</v>
      </c>
      <c r="G621" s="183" t="s">
        <v>3206</v>
      </c>
      <c r="H621" s="184"/>
      <c r="I621" s="185"/>
    </row>
    <row r="622" spans="1:9">
      <c r="A622" s="87" t="s">
        <v>3218</v>
      </c>
      <c r="B622" s="73" t="s">
        <v>1594</v>
      </c>
      <c r="C622" s="74" t="s">
        <v>1595</v>
      </c>
      <c r="D622" s="73" t="s">
        <v>12</v>
      </c>
      <c r="E622" s="73" t="s">
        <v>24</v>
      </c>
      <c r="F622" s="88">
        <v>1</v>
      </c>
      <c r="G622" s="183" t="s">
        <v>3206</v>
      </c>
      <c r="H622" s="184"/>
      <c r="I622" s="185"/>
    </row>
    <row r="623" spans="1:9">
      <c r="A623" s="87" t="s">
        <v>3219</v>
      </c>
      <c r="B623" s="73" t="s">
        <v>3220</v>
      </c>
      <c r="C623" s="74" t="s">
        <v>1598</v>
      </c>
      <c r="D623" s="73" t="s">
        <v>2042</v>
      </c>
      <c r="E623" s="73" t="s">
        <v>24</v>
      </c>
      <c r="F623" s="88">
        <v>1</v>
      </c>
      <c r="G623" s="183" t="s">
        <v>3206</v>
      </c>
      <c r="H623" s="184"/>
      <c r="I623" s="185"/>
    </row>
    <row r="624" spans="1:9" ht="14.25" customHeight="1">
      <c r="A624" s="86" t="s">
        <v>369</v>
      </c>
      <c r="B624" s="190" t="s">
        <v>769</v>
      </c>
      <c r="C624" s="191"/>
      <c r="D624" s="191"/>
      <c r="E624" s="191"/>
      <c r="F624" s="191"/>
      <c r="G624" s="191"/>
      <c r="H624" s="191"/>
      <c r="I624" s="192"/>
    </row>
    <row r="625" spans="1:9">
      <c r="A625" s="87" t="s">
        <v>3221</v>
      </c>
      <c r="B625" s="73" t="s">
        <v>1220</v>
      </c>
      <c r="C625" s="74" t="s">
        <v>1221</v>
      </c>
      <c r="D625" s="73" t="s">
        <v>12</v>
      </c>
      <c r="E625" s="73" t="s">
        <v>24</v>
      </c>
      <c r="F625" s="88">
        <v>42</v>
      </c>
      <c r="G625" s="183" t="s">
        <v>3206</v>
      </c>
      <c r="H625" s="184"/>
      <c r="I625" s="185"/>
    </row>
    <row r="626" spans="1:9">
      <c r="A626" s="87" t="s">
        <v>3222</v>
      </c>
      <c r="B626" s="73" t="s">
        <v>3017</v>
      </c>
      <c r="C626" s="74" t="s">
        <v>1218</v>
      </c>
      <c r="D626" s="73" t="s">
        <v>2042</v>
      </c>
      <c r="E626" s="73" t="s">
        <v>2423</v>
      </c>
      <c r="F626" s="88">
        <v>697</v>
      </c>
      <c r="G626" s="183" t="s">
        <v>3206</v>
      </c>
      <c r="H626" s="184"/>
      <c r="I626" s="185"/>
    </row>
    <row r="627" spans="1:9">
      <c r="A627" s="87" t="s">
        <v>3223</v>
      </c>
      <c r="B627" s="73" t="s">
        <v>3030</v>
      </c>
      <c r="C627" s="74" t="s">
        <v>1244</v>
      </c>
      <c r="D627" s="73" t="s">
        <v>2042</v>
      </c>
      <c r="E627" s="73" t="s">
        <v>2423</v>
      </c>
      <c r="F627" s="88">
        <v>23</v>
      </c>
      <c r="G627" s="183" t="s">
        <v>3206</v>
      </c>
      <c r="H627" s="184"/>
      <c r="I627" s="185"/>
    </row>
    <row r="628" spans="1:9">
      <c r="A628" s="87" t="s">
        <v>3224</v>
      </c>
      <c r="B628" s="73" t="s">
        <v>3225</v>
      </c>
      <c r="C628" s="74" t="s">
        <v>1606</v>
      </c>
      <c r="D628" s="73" t="s">
        <v>2042</v>
      </c>
      <c r="E628" s="73" t="s">
        <v>2423</v>
      </c>
      <c r="F628" s="88">
        <v>481</v>
      </c>
      <c r="G628" s="183" t="s">
        <v>3206</v>
      </c>
      <c r="H628" s="184"/>
      <c r="I628" s="185"/>
    </row>
    <row r="629" spans="1:9">
      <c r="A629" s="87" t="s">
        <v>3226</v>
      </c>
      <c r="B629" s="73" t="s">
        <v>3034</v>
      </c>
      <c r="C629" s="74" t="s">
        <v>1250</v>
      </c>
      <c r="D629" s="73" t="s">
        <v>2042</v>
      </c>
      <c r="E629" s="73" t="s">
        <v>2423</v>
      </c>
      <c r="F629" s="88">
        <v>593</v>
      </c>
      <c r="G629" s="183" t="s">
        <v>3206</v>
      </c>
      <c r="H629" s="184"/>
      <c r="I629" s="185"/>
    </row>
    <row r="630" spans="1:9">
      <c r="A630" s="87" t="s">
        <v>3227</v>
      </c>
      <c r="B630" s="73" t="s">
        <v>1610</v>
      </c>
      <c r="C630" s="74" t="s">
        <v>1611</v>
      </c>
      <c r="D630" s="73" t="s">
        <v>12</v>
      </c>
      <c r="E630" s="73" t="s">
        <v>80</v>
      </c>
      <c r="F630" s="88">
        <v>39.24</v>
      </c>
      <c r="G630" s="183" t="s">
        <v>3206</v>
      </c>
      <c r="H630" s="184"/>
      <c r="I630" s="185"/>
    </row>
    <row r="631" spans="1:9" ht="16.5">
      <c r="A631" s="87" t="s">
        <v>3228</v>
      </c>
      <c r="B631" s="73" t="s">
        <v>1613</v>
      </c>
      <c r="C631" s="74" t="s">
        <v>1614</v>
      </c>
      <c r="D631" s="73" t="s">
        <v>12</v>
      </c>
      <c r="E631" s="73" t="s">
        <v>24</v>
      </c>
      <c r="F631" s="88">
        <v>65</v>
      </c>
      <c r="G631" s="183" t="s">
        <v>3206</v>
      </c>
      <c r="H631" s="184"/>
      <c r="I631" s="185"/>
    </row>
    <row r="632" spans="1:9" ht="14.25" customHeight="1">
      <c r="A632" s="86" t="s">
        <v>372</v>
      </c>
      <c r="B632" s="190" t="s">
        <v>1615</v>
      </c>
      <c r="C632" s="191"/>
      <c r="D632" s="191"/>
      <c r="E632" s="191"/>
      <c r="F632" s="191"/>
      <c r="G632" s="191"/>
      <c r="H632" s="191"/>
      <c r="I632" s="192"/>
    </row>
    <row r="633" spans="1:9">
      <c r="A633" s="87" t="s">
        <v>3229</v>
      </c>
      <c r="B633" s="73" t="s">
        <v>3230</v>
      </c>
      <c r="C633" s="74" t="s">
        <v>1617</v>
      </c>
      <c r="D633" s="73" t="s">
        <v>2042</v>
      </c>
      <c r="E633" s="73" t="s">
        <v>24</v>
      </c>
      <c r="F633" s="88">
        <v>5</v>
      </c>
      <c r="G633" s="183" t="s">
        <v>3206</v>
      </c>
      <c r="H633" s="184"/>
      <c r="I633" s="185"/>
    </row>
    <row r="634" spans="1:9">
      <c r="A634" s="87" t="s">
        <v>3231</v>
      </c>
      <c r="B634" s="73" t="s">
        <v>1619</v>
      </c>
      <c r="C634" s="74" t="s">
        <v>1620</v>
      </c>
      <c r="D634" s="73" t="s">
        <v>12</v>
      </c>
      <c r="E634" s="73" t="s">
        <v>24</v>
      </c>
      <c r="F634" s="88">
        <v>4</v>
      </c>
      <c r="G634" s="183" t="s">
        <v>3206</v>
      </c>
      <c r="H634" s="184"/>
      <c r="I634" s="185"/>
    </row>
    <row r="635" spans="1:9" ht="16.5">
      <c r="A635" s="87" t="s">
        <v>3232</v>
      </c>
      <c r="B635" s="73" t="s">
        <v>3191</v>
      </c>
      <c r="C635" s="74" t="s">
        <v>1551</v>
      </c>
      <c r="D635" s="73" t="s">
        <v>2042</v>
      </c>
      <c r="E635" s="73" t="s">
        <v>24</v>
      </c>
      <c r="F635" s="88">
        <v>1</v>
      </c>
      <c r="G635" s="183" t="s">
        <v>3206</v>
      </c>
      <c r="H635" s="184"/>
      <c r="I635" s="185"/>
    </row>
    <row r="636" spans="1:9" ht="14.25" customHeight="1">
      <c r="A636" s="86" t="s">
        <v>375</v>
      </c>
      <c r="B636" s="190" t="s">
        <v>1623</v>
      </c>
      <c r="C636" s="191"/>
      <c r="D636" s="191"/>
      <c r="E636" s="191"/>
      <c r="F636" s="191"/>
      <c r="G636" s="191"/>
      <c r="H636" s="191"/>
      <c r="I636" s="192"/>
    </row>
    <row r="637" spans="1:9">
      <c r="A637" s="87" t="s">
        <v>3233</v>
      </c>
      <c r="B637" s="73" t="s">
        <v>1573</v>
      </c>
      <c r="C637" s="74" t="s">
        <v>1574</v>
      </c>
      <c r="D637" s="73" t="s">
        <v>12</v>
      </c>
      <c r="E637" s="73" t="s">
        <v>24</v>
      </c>
      <c r="F637" s="88">
        <v>28</v>
      </c>
      <c r="G637" s="183" t="s">
        <v>3206</v>
      </c>
      <c r="H637" s="184"/>
      <c r="I637" s="185"/>
    </row>
    <row r="638" spans="1:9">
      <c r="A638" s="87" t="s">
        <v>3234</v>
      </c>
      <c r="B638" s="73" t="s">
        <v>3235</v>
      </c>
      <c r="C638" s="74" t="s">
        <v>1627</v>
      </c>
      <c r="D638" s="73" t="s">
        <v>2042</v>
      </c>
      <c r="E638" s="73" t="s">
        <v>24</v>
      </c>
      <c r="F638" s="88">
        <v>14</v>
      </c>
      <c r="G638" s="183" t="s">
        <v>3206</v>
      </c>
      <c r="H638" s="184"/>
      <c r="I638" s="185"/>
    </row>
    <row r="639" spans="1:9" ht="14.25" customHeight="1">
      <c r="A639" s="86" t="s">
        <v>378</v>
      </c>
      <c r="B639" s="190" t="s">
        <v>1628</v>
      </c>
      <c r="C639" s="191"/>
      <c r="D639" s="191"/>
      <c r="E639" s="191"/>
      <c r="F639" s="191"/>
      <c r="G639" s="191"/>
      <c r="H639" s="191"/>
      <c r="I639" s="192"/>
    </row>
    <row r="640" spans="1:9" ht="16.5">
      <c r="A640" s="87" t="s">
        <v>3236</v>
      </c>
      <c r="B640" s="73" t="s">
        <v>3237</v>
      </c>
      <c r="C640" s="74" t="s">
        <v>1631</v>
      </c>
      <c r="D640" s="73" t="s">
        <v>2042</v>
      </c>
      <c r="E640" s="73" t="s">
        <v>31</v>
      </c>
      <c r="F640" s="88">
        <v>77.599999999999994</v>
      </c>
      <c r="G640" s="183" t="s">
        <v>3206</v>
      </c>
      <c r="H640" s="184"/>
      <c r="I640" s="185"/>
    </row>
    <row r="641" spans="1:9" ht="16.5">
      <c r="A641" s="87" t="s">
        <v>3238</v>
      </c>
      <c r="B641" s="73" t="s">
        <v>1489</v>
      </c>
      <c r="C641" s="74" t="s">
        <v>3151</v>
      </c>
      <c r="D641" s="73" t="s">
        <v>12</v>
      </c>
      <c r="E641" s="73" t="s">
        <v>31</v>
      </c>
      <c r="F641" s="88">
        <v>4.2</v>
      </c>
      <c r="G641" s="183" t="s">
        <v>3206</v>
      </c>
      <c r="H641" s="184"/>
      <c r="I641" s="185"/>
    </row>
    <row r="642" spans="1:9" ht="16.5">
      <c r="A642" s="87" t="s">
        <v>3239</v>
      </c>
      <c r="B642" s="73" t="s">
        <v>1634</v>
      </c>
      <c r="C642" s="74" t="s">
        <v>3240</v>
      </c>
      <c r="D642" s="73" t="s">
        <v>12</v>
      </c>
      <c r="E642" s="73" t="s">
        <v>31</v>
      </c>
      <c r="F642" s="88">
        <v>258.39999999999998</v>
      </c>
      <c r="G642" s="183" t="s">
        <v>3206</v>
      </c>
      <c r="H642" s="184"/>
      <c r="I642" s="185"/>
    </row>
    <row r="643" spans="1:9" ht="16.5">
      <c r="A643" s="87" t="s">
        <v>3241</v>
      </c>
      <c r="B643" s="73" t="s">
        <v>1637</v>
      </c>
      <c r="C643" s="74" t="s">
        <v>1638</v>
      </c>
      <c r="D643" s="73" t="s">
        <v>12</v>
      </c>
      <c r="E643" s="73" t="s">
        <v>31</v>
      </c>
      <c r="F643" s="88">
        <v>51.8</v>
      </c>
      <c r="G643" s="183" t="s">
        <v>3206</v>
      </c>
      <c r="H643" s="184"/>
      <c r="I643" s="185"/>
    </row>
    <row r="644" spans="1:9" ht="16.5">
      <c r="A644" s="87" t="s">
        <v>3242</v>
      </c>
      <c r="B644" s="73" t="s">
        <v>1640</v>
      </c>
      <c r="C644" s="74" t="s">
        <v>1641</v>
      </c>
      <c r="D644" s="73" t="s">
        <v>12</v>
      </c>
      <c r="E644" s="73" t="s">
        <v>31</v>
      </c>
      <c r="F644" s="88">
        <v>46.9</v>
      </c>
      <c r="G644" s="183" t="s">
        <v>3206</v>
      </c>
      <c r="H644" s="184"/>
      <c r="I644" s="185"/>
    </row>
    <row r="645" spans="1:9">
      <c r="A645" s="87" t="s">
        <v>3243</v>
      </c>
      <c r="B645" s="73" t="s">
        <v>3244</v>
      </c>
      <c r="C645" s="74" t="s">
        <v>1644</v>
      </c>
      <c r="D645" s="73" t="s">
        <v>2042</v>
      </c>
      <c r="E645" s="73" t="s">
        <v>2423</v>
      </c>
      <c r="F645" s="88">
        <v>1</v>
      </c>
      <c r="G645" s="183" t="s">
        <v>3206</v>
      </c>
      <c r="H645" s="184"/>
      <c r="I645" s="185"/>
    </row>
    <row r="646" spans="1:9">
      <c r="A646" s="87" t="s">
        <v>3245</v>
      </c>
      <c r="B646" s="73" t="s">
        <v>3135</v>
      </c>
      <c r="C646" s="74" t="s">
        <v>1468</v>
      </c>
      <c r="D646" s="73" t="s">
        <v>2042</v>
      </c>
      <c r="E646" s="73" t="s">
        <v>2423</v>
      </c>
      <c r="F646" s="88">
        <v>3</v>
      </c>
      <c r="G646" s="183" t="s">
        <v>3206</v>
      </c>
      <c r="H646" s="184"/>
      <c r="I646" s="185"/>
    </row>
    <row r="647" spans="1:9">
      <c r="A647" s="87" t="s">
        <v>3246</v>
      </c>
      <c r="B647" s="73" t="s">
        <v>3013</v>
      </c>
      <c r="C647" s="74" t="s">
        <v>1211</v>
      </c>
      <c r="D647" s="73" t="s">
        <v>2042</v>
      </c>
      <c r="E647" s="73" t="s">
        <v>2423</v>
      </c>
      <c r="F647" s="88">
        <v>12</v>
      </c>
      <c r="G647" s="183" t="s">
        <v>3206</v>
      </c>
      <c r="H647" s="184"/>
      <c r="I647" s="185"/>
    </row>
    <row r="648" spans="1:9">
      <c r="A648" s="87" t="s">
        <v>3247</v>
      </c>
      <c r="B648" s="73" t="s">
        <v>3248</v>
      </c>
      <c r="C648" s="74" t="s">
        <v>1651</v>
      </c>
      <c r="D648" s="73" t="s">
        <v>2042</v>
      </c>
      <c r="E648" s="73" t="s">
        <v>24</v>
      </c>
      <c r="F648" s="88">
        <v>5</v>
      </c>
      <c r="G648" s="183" t="s">
        <v>3206</v>
      </c>
      <c r="H648" s="184"/>
      <c r="I648" s="185"/>
    </row>
    <row r="649" spans="1:9" ht="16.5">
      <c r="A649" s="87" t="s">
        <v>3249</v>
      </c>
      <c r="B649" s="73" t="s">
        <v>3142</v>
      </c>
      <c r="C649" s="74" t="s">
        <v>1654</v>
      </c>
      <c r="D649" s="73" t="s">
        <v>2042</v>
      </c>
      <c r="E649" s="73" t="s">
        <v>24</v>
      </c>
      <c r="F649" s="88">
        <v>1</v>
      </c>
      <c r="G649" s="183" t="s">
        <v>3206</v>
      </c>
      <c r="H649" s="184"/>
      <c r="I649" s="185"/>
    </row>
    <row r="650" spans="1:9" ht="14.25" customHeight="1">
      <c r="A650" s="86" t="s">
        <v>381</v>
      </c>
      <c r="B650" s="190" t="s">
        <v>1655</v>
      </c>
      <c r="C650" s="191"/>
      <c r="D650" s="191"/>
      <c r="E650" s="191"/>
      <c r="F650" s="191"/>
      <c r="G650" s="191"/>
      <c r="H650" s="191"/>
      <c r="I650" s="192"/>
    </row>
    <row r="651" spans="1:9">
      <c r="A651" s="87" t="s">
        <v>3250</v>
      </c>
      <c r="B651" s="73" t="s">
        <v>1657</v>
      </c>
      <c r="C651" s="74" t="s">
        <v>1658</v>
      </c>
      <c r="D651" s="73" t="s">
        <v>12</v>
      </c>
      <c r="E651" s="73" t="s">
        <v>31</v>
      </c>
      <c r="F651" s="88">
        <v>1209.5</v>
      </c>
      <c r="G651" s="183" t="s">
        <v>3206</v>
      </c>
      <c r="H651" s="184"/>
      <c r="I651" s="185"/>
    </row>
    <row r="652" spans="1:9" ht="14.25" customHeight="1">
      <c r="A652" s="86" t="s">
        <v>271</v>
      </c>
      <c r="B652" s="190" t="s">
        <v>1659</v>
      </c>
      <c r="C652" s="191"/>
      <c r="D652" s="191"/>
      <c r="E652" s="191"/>
      <c r="F652" s="191"/>
      <c r="G652" s="191"/>
      <c r="H652" s="191"/>
      <c r="I652" s="192"/>
    </row>
    <row r="653" spans="1:9">
      <c r="A653" s="87" t="s">
        <v>385</v>
      </c>
      <c r="B653" s="73" t="s">
        <v>3251</v>
      </c>
      <c r="C653" s="74" t="s">
        <v>1662</v>
      </c>
      <c r="D653" s="73" t="s">
        <v>2042</v>
      </c>
      <c r="E653" s="73" t="s">
        <v>24</v>
      </c>
      <c r="F653" s="88">
        <v>4</v>
      </c>
      <c r="G653" s="183" t="s">
        <v>3252</v>
      </c>
      <c r="H653" s="184"/>
      <c r="I653" s="185"/>
    </row>
    <row r="654" spans="1:9">
      <c r="A654" s="87" t="s">
        <v>388</v>
      </c>
      <c r="B654" s="73" t="s">
        <v>3253</v>
      </c>
      <c r="C654" s="74" t="s">
        <v>1665</v>
      </c>
      <c r="D654" s="73" t="s">
        <v>2042</v>
      </c>
      <c r="E654" s="73" t="s">
        <v>31</v>
      </c>
      <c r="F654" s="88">
        <v>7.7</v>
      </c>
      <c r="G654" s="183" t="s">
        <v>3252</v>
      </c>
      <c r="H654" s="184"/>
      <c r="I654" s="185"/>
    </row>
    <row r="655" spans="1:9">
      <c r="A655" s="87" t="s">
        <v>391</v>
      </c>
      <c r="B655" s="73" t="s">
        <v>3254</v>
      </c>
      <c r="C655" s="74" t="s">
        <v>1668</v>
      </c>
      <c r="D655" s="73" t="s">
        <v>2042</v>
      </c>
      <c r="E655" s="73" t="s">
        <v>2943</v>
      </c>
      <c r="F655" s="88">
        <v>1</v>
      </c>
      <c r="G655" s="183" t="s">
        <v>3252</v>
      </c>
      <c r="H655" s="184"/>
      <c r="I655" s="185"/>
    </row>
    <row r="656" spans="1:9" ht="14.25" customHeight="1">
      <c r="A656" s="86" t="s">
        <v>274</v>
      </c>
      <c r="B656" s="190" t="s">
        <v>1669</v>
      </c>
      <c r="C656" s="191"/>
      <c r="D656" s="191"/>
      <c r="E656" s="191"/>
      <c r="F656" s="191"/>
      <c r="G656" s="191"/>
      <c r="H656" s="191"/>
      <c r="I656" s="192"/>
    </row>
    <row r="657" spans="1:9" ht="21" customHeight="1">
      <c r="A657" s="87" t="s">
        <v>404</v>
      </c>
      <c r="B657" s="73" t="s">
        <v>1671</v>
      </c>
      <c r="C657" s="74" t="s">
        <v>1672</v>
      </c>
      <c r="D657" s="73" t="s">
        <v>12</v>
      </c>
      <c r="E657" s="73" t="s">
        <v>24</v>
      </c>
      <c r="F657" s="88">
        <v>15</v>
      </c>
      <c r="G657" s="183" t="s">
        <v>3255</v>
      </c>
      <c r="H657" s="184"/>
      <c r="I657" s="185"/>
    </row>
    <row r="658" spans="1:9" ht="21" customHeight="1">
      <c r="A658" s="87" t="s">
        <v>407</v>
      </c>
      <c r="B658" s="73" t="s">
        <v>1674</v>
      </c>
      <c r="C658" s="74" t="s">
        <v>1675</v>
      </c>
      <c r="D658" s="73" t="s">
        <v>12</v>
      </c>
      <c r="E658" s="73" t="s">
        <v>24</v>
      </c>
      <c r="F658" s="88">
        <v>15</v>
      </c>
      <c r="G658" s="183" t="s">
        <v>3255</v>
      </c>
      <c r="H658" s="184"/>
      <c r="I658" s="185"/>
    </row>
    <row r="659" spans="1:9" ht="21" customHeight="1">
      <c r="A659" s="87" t="s">
        <v>410</v>
      </c>
      <c r="B659" s="73" t="s">
        <v>1677</v>
      </c>
      <c r="C659" s="74" t="s">
        <v>1678</v>
      </c>
      <c r="D659" s="73" t="s">
        <v>12</v>
      </c>
      <c r="E659" s="73" t="s">
        <v>24</v>
      </c>
      <c r="F659" s="88">
        <v>48</v>
      </c>
      <c r="G659" s="183" t="s">
        <v>3255</v>
      </c>
      <c r="H659" s="184"/>
      <c r="I659" s="185"/>
    </row>
    <row r="660" spans="1:9" ht="21" customHeight="1">
      <c r="A660" s="87" t="s">
        <v>413</v>
      </c>
      <c r="B660" s="73" t="s">
        <v>1680</v>
      </c>
      <c r="C660" s="74" t="s">
        <v>1681</v>
      </c>
      <c r="D660" s="73" t="s">
        <v>12</v>
      </c>
      <c r="E660" s="73" t="s">
        <v>31</v>
      </c>
      <c r="F660" s="88">
        <v>310</v>
      </c>
      <c r="G660" s="183" t="s">
        <v>3255</v>
      </c>
      <c r="H660" s="184"/>
      <c r="I660" s="185"/>
    </row>
    <row r="661" spans="1:9" ht="21" customHeight="1">
      <c r="A661" s="87" t="s">
        <v>416</v>
      </c>
      <c r="B661" s="73" t="s">
        <v>3256</v>
      </c>
      <c r="C661" s="74" t="s">
        <v>1684</v>
      </c>
      <c r="D661" s="73" t="s">
        <v>2042</v>
      </c>
      <c r="E661" s="73" t="s">
        <v>24</v>
      </c>
      <c r="F661" s="88">
        <v>20</v>
      </c>
      <c r="G661" s="183" t="s">
        <v>3255</v>
      </c>
      <c r="H661" s="184"/>
      <c r="I661" s="185"/>
    </row>
    <row r="662" spans="1:9" ht="21" customHeight="1">
      <c r="A662" s="87" t="s">
        <v>419</v>
      </c>
      <c r="B662" s="73" t="s">
        <v>3257</v>
      </c>
      <c r="C662" s="74" t="s">
        <v>1686</v>
      </c>
      <c r="D662" s="73" t="s">
        <v>3258</v>
      </c>
      <c r="E662" s="73" t="s">
        <v>31</v>
      </c>
      <c r="F662" s="88">
        <v>120</v>
      </c>
      <c r="G662" s="183" t="s">
        <v>3255</v>
      </c>
      <c r="H662" s="184"/>
      <c r="I662" s="185"/>
    </row>
    <row r="663" spans="1:9" ht="21" customHeight="1">
      <c r="A663" s="87" t="s">
        <v>422</v>
      </c>
      <c r="B663" s="73" t="s">
        <v>3259</v>
      </c>
      <c r="C663" s="74" t="s">
        <v>1688</v>
      </c>
      <c r="D663" s="73" t="s">
        <v>12</v>
      </c>
      <c r="E663" s="73" t="s">
        <v>24</v>
      </c>
      <c r="F663" s="88">
        <v>280</v>
      </c>
      <c r="G663" s="183" t="s">
        <v>3255</v>
      </c>
      <c r="H663" s="184"/>
      <c r="I663" s="185"/>
    </row>
    <row r="664" spans="1:9" ht="14.25" customHeight="1">
      <c r="A664" s="86" t="s">
        <v>277</v>
      </c>
      <c r="B664" s="190" t="s">
        <v>1689</v>
      </c>
      <c r="C664" s="191"/>
      <c r="D664" s="191"/>
      <c r="E664" s="191"/>
      <c r="F664" s="191"/>
      <c r="G664" s="191"/>
      <c r="H664" s="191"/>
      <c r="I664" s="192"/>
    </row>
    <row r="665" spans="1:9">
      <c r="A665" s="87" t="s">
        <v>447</v>
      </c>
      <c r="B665" s="73" t="s">
        <v>3260</v>
      </c>
      <c r="C665" s="74" t="s">
        <v>1692</v>
      </c>
      <c r="D665" s="73" t="s">
        <v>2042</v>
      </c>
      <c r="E665" s="73" t="s">
        <v>24</v>
      </c>
      <c r="F665" s="88">
        <v>1</v>
      </c>
      <c r="G665" s="183" t="s">
        <v>2495</v>
      </c>
      <c r="H665" s="184"/>
      <c r="I665" s="185"/>
    </row>
    <row r="666" spans="1:9">
      <c r="A666" s="87" t="s">
        <v>450</v>
      </c>
      <c r="B666" s="73" t="s">
        <v>3261</v>
      </c>
      <c r="C666" s="74" t="s">
        <v>1695</v>
      </c>
      <c r="D666" s="73" t="s">
        <v>2042</v>
      </c>
      <c r="E666" s="73" t="s">
        <v>15</v>
      </c>
      <c r="F666" s="88">
        <v>64.53</v>
      </c>
      <c r="G666" s="183" t="s">
        <v>2495</v>
      </c>
      <c r="H666" s="184"/>
      <c r="I666" s="185"/>
    </row>
    <row r="667" spans="1:9">
      <c r="A667" s="87" t="s">
        <v>453</v>
      </c>
      <c r="B667" s="73" t="s">
        <v>3262</v>
      </c>
      <c r="C667" s="74" t="s">
        <v>1698</v>
      </c>
      <c r="D667" s="73" t="s">
        <v>2042</v>
      </c>
      <c r="E667" s="73" t="s">
        <v>15</v>
      </c>
      <c r="F667" s="88">
        <v>2.21</v>
      </c>
      <c r="G667" s="183" t="s">
        <v>2495</v>
      </c>
      <c r="H667" s="184"/>
      <c r="I667" s="185"/>
    </row>
    <row r="668" spans="1:9">
      <c r="A668" s="87" t="s">
        <v>456</v>
      </c>
      <c r="B668" s="73" t="s">
        <v>3263</v>
      </c>
      <c r="C668" s="74" t="s">
        <v>1701</v>
      </c>
      <c r="D668" s="73" t="s">
        <v>2042</v>
      </c>
      <c r="E668" s="73" t="s">
        <v>15</v>
      </c>
      <c r="F668" s="88">
        <v>53.79</v>
      </c>
      <c r="G668" s="183" t="s">
        <v>2495</v>
      </c>
      <c r="H668" s="184"/>
      <c r="I668" s="185"/>
    </row>
    <row r="669" spans="1:9">
      <c r="A669" s="87" t="s">
        <v>459</v>
      </c>
      <c r="B669" s="73" t="s">
        <v>3264</v>
      </c>
      <c r="C669" s="74" t="s">
        <v>1704</v>
      </c>
      <c r="D669" s="73" t="s">
        <v>2042</v>
      </c>
      <c r="E669" s="73" t="s">
        <v>15</v>
      </c>
      <c r="F669" s="88">
        <v>96.67</v>
      </c>
      <c r="G669" s="183" t="s">
        <v>2495</v>
      </c>
      <c r="H669" s="184"/>
      <c r="I669" s="185"/>
    </row>
    <row r="670" spans="1:9" ht="16.5">
      <c r="A670" s="87" t="s">
        <v>462</v>
      </c>
      <c r="B670" s="73" t="s">
        <v>1706</v>
      </c>
      <c r="C670" s="74" t="s">
        <v>1707</v>
      </c>
      <c r="D670" s="73" t="s">
        <v>12</v>
      </c>
      <c r="E670" s="73" t="s">
        <v>31</v>
      </c>
      <c r="F670" s="88">
        <v>132</v>
      </c>
      <c r="G670" s="183" t="s">
        <v>2495</v>
      </c>
      <c r="H670" s="184"/>
      <c r="I670" s="185"/>
    </row>
    <row r="671" spans="1:9" ht="16.5">
      <c r="A671" s="87" t="s">
        <v>465</v>
      </c>
      <c r="B671" s="73" t="s">
        <v>3265</v>
      </c>
      <c r="C671" s="74" t="s">
        <v>1710</v>
      </c>
      <c r="D671" s="73" t="s">
        <v>2042</v>
      </c>
      <c r="E671" s="73" t="s">
        <v>31</v>
      </c>
      <c r="F671" s="88">
        <v>8.4499999999999993</v>
      </c>
      <c r="G671" s="183" t="s">
        <v>2495</v>
      </c>
      <c r="H671" s="184"/>
      <c r="I671" s="185"/>
    </row>
    <row r="672" spans="1:9" ht="16.5">
      <c r="A672" s="87" t="s">
        <v>468</v>
      </c>
      <c r="B672" s="73" t="s">
        <v>1712</v>
      </c>
      <c r="C672" s="74" t="s">
        <v>1713</v>
      </c>
      <c r="D672" s="73" t="s">
        <v>12</v>
      </c>
      <c r="E672" s="73" t="s">
        <v>24</v>
      </c>
      <c r="F672" s="88">
        <v>301</v>
      </c>
      <c r="G672" s="183" t="s">
        <v>2495</v>
      </c>
      <c r="H672" s="184"/>
      <c r="I672" s="185"/>
    </row>
    <row r="673" spans="1:9">
      <c r="A673" s="87" t="s">
        <v>471</v>
      </c>
      <c r="B673" s="73" t="s">
        <v>3266</v>
      </c>
      <c r="C673" s="74" t="s">
        <v>3267</v>
      </c>
      <c r="D673" s="73" t="s">
        <v>12</v>
      </c>
      <c r="E673" s="73" t="s">
        <v>3268</v>
      </c>
      <c r="F673" s="88">
        <v>24</v>
      </c>
      <c r="G673" s="183" t="s">
        <v>2495</v>
      </c>
      <c r="H673" s="184"/>
      <c r="I673" s="185"/>
    </row>
    <row r="674" spans="1:9">
      <c r="A674" s="87" t="s">
        <v>474</v>
      </c>
      <c r="B674" s="73" t="s">
        <v>3269</v>
      </c>
      <c r="C674" s="74" t="s">
        <v>1717</v>
      </c>
      <c r="D674" s="73" t="s">
        <v>2042</v>
      </c>
      <c r="E674" s="73" t="s">
        <v>15</v>
      </c>
      <c r="F674" s="88">
        <v>5.44</v>
      </c>
      <c r="G674" s="183" t="s">
        <v>2495</v>
      </c>
      <c r="H674" s="184"/>
      <c r="I674" s="185"/>
    </row>
    <row r="675" spans="1:9">
      <c r="A675" s="87" t="s">
        <v>477</v>
      </c>
      <c r="B675" s="73" t="s">
        <v>3270</v>
      </c>
      <c r="C675" s="74" t="s">
        <v>1720</v>
      </c>
      <c r="D675" s="73" t="s">
        <v>2042</v>
      </c>
      <c r="E675" s="73" t="s">
        <v>1721</v>
      </c>
      <c r="F675" s="88">
        <v>1</v>
      </c>
      <c r="G675" s="183" t="s">
        <v>2495</v>
      </c>
      <c r="H675" s="184"/>
      <c r="I675" s="185"/>
    </row>
    <row r="676" spans="1:9">
      <c r="A676" s="87" t="s">
        <v>480</v>
      </c>
      <c r="B676" s="73" t="s">
        <v>3271</v>
      </c>
      <c r="C676" s="74" t="s">
        <v>1724</v>
      </c>
      <c r="D676" s="73" t="s">
        <v>2042</v>
      </c>
      <c r="E676" s="73" t="s">
        <v>1721</v>
      </c>
      <c r="F676" s="88">
        <v>1</v>
      </c>
      <c r="G676" s="183" t="s">
        <v>2495</v>
      </c>
      <c r="H676" s="184"/>
      <c r="I676" s="185"/>
    </row>
    <row r="677" spans="1:9">
      <c r="A677" s="87" t="s">
        <v>3272</v>
      </c>
      <c r="B677" s="73" t="s">
        <v>3273</v>
      </c>
      <c r="C677" s="74" t="s">
        <v>1727</v>
      </c>
      <c r="D677" s="73" t="s">
        <v>2042</v>
      </c>
      <c r="E677" s="73" t="s">
        <v>1721</v>
      </c>
      <c r="F677" s="88">
        <v>1</v>
      </c>
      <c r="G677" s="183" t="s">
        <v>2495</v>
      </c>
      <c r="H677" s="184"/>
      <c r="I677" s="185"/>
    </row>
    <row r="678" spans="1:9" ht="14.25" customHeight="1">
      <c r="A678" s="86" t="s">
        <v>280</v>
      </c>
      <c r="B678" s="190" t="s">
        <v>3274</v>
      </c>
      <c r="C678" s="191"/>
      <c r="D678" s="191"/>
      <c r="E678" s="191"/>
      <c r="F678" s="191"/>
      <c r="G678" s="191"/>
      <c r="H678" s="191"/>
      <c r="I678" s="192"/>
    </row>
    <row r="679" spans="1:9" ht="14.25" customHeight="1">
      <c r="A679" s="86" t="s">
        <v>484</v>
      </c>
      <c r="B679" s="190" t="s">
        <v>1728</v>
      </c>
      <c r="C679" s="191"/>
      <c r="D679" s="191"/>
      <c r="E679" s="191"/>
      <c r="F679" s="191"/>
      <c r="G679" s="191"/>
      <c r="H679" s="191"/>
      <c r="I679" s="192"/>
    </row>
    <row r="680" spans="1:9">
      <c r="A680" s="87" t="s">
        <v>3275</v>
      </c>
      <c r="B680" s="73" t="s">
        <v>59</v>
      </c>
      <c r="C680" s="74" t="s">
        <v>60</v>
      </c>
      <c r="D680" s="73" t="s">
        <v>12</v>
      </c>
      <c r="E680" s="73" t="s">
        <v>15</v>
      </c>
      <c r="F680" s="88">
        <v>36.54</v>
      </c>
      <c r="G680" s="183" t="s">
        <v>2619</v>
      </c>
      <c r="H680" s="184"/>
      <c r="I680" s="185"/>
    </row>
    <row r="681" spans="1:9" ht="24.75">
      <c r="A681" s="87" t="s">
        <v>3276</v>
      </c>
      <c r="B681" s="73" t="s">
        <v>62</v>
      </c>
      <c r="C681" s="74" t="s">
        <v>63</v>
      </c>
      <c r="D681" s="73" t="s">
        <v>12</v>
      </c>
      <c r="E681" s="73" t="s">
        <v>51</v>
      </c>
      <c r="F681" s="88">
        <v>14.59</v>
      </c>
      <c r="G681" s="183" t="s">
        <v>2619</v>
      </c>
      <c r="H681" s="184"/>
      <c r="I681" s="185"/>
    </row>
    <row r="682" spans="1:9" ht="16.5" customHeight="1">
      <c r="A682" s="87" t="s">
        <v>3277</v>
      </c>
      <c r="B682" s="73" t="s">
        <v>53</v>
      </c>
      <c r="C682" s="74" t="s">
        <v>54</v>
      </c>
      <c r="D682" s="73" t="s">
        <v>12</v>
      </c>
      <c r="E682" s="73" t="s">
        <v>51</v>
      </c>
      <c r="F682" s="88">
        <v>29.23</v>
      </c>
      <c r="G682" s="183" t="s">
        <v>2619</v>
      </c>
      <c r="H682" s="184"/>
      <c r="I682" s="185"/>
    </row>
    <row r="683" spans="1:9" ht="14.25" customHeight="1">
      <c r="A683" s="86" t="s">
        <v>487</v>
      </c>
      <c r="B683" s="190" t="s">
        <v>1732</v>
      </c>
      <c r="C683" s="191"/>
      <c r="D683" s="191"/>
      <c r="E683" s="191"/>
      <c r="F683" s="191"/>
      <c r="G683" s="191"/>
      <c r="H683" s="191"/>
      <c r="I683" s="192"/>
    </row>
    <row r="684" spans="1:9">
      <c r="A684" s="87" t="s">
        <v>3278</v>
      </c>
      <c r="B684" s="73" t="s">
        <v>69</v>
      </c>
      <c r="C684" s="74" t="s">
        <v>70</v>
      </c>
      <c r="D684" s="73" t="s">
        <v>12</v>
      </c>
      <c r="E684" s="73" t="s">
        <v>15</v>
      </c>
      <c r="F684" s="88">
        <v>1.83</v>
      </c>
      <c r="G684" s="183" t="s">
        <v>2619</v>
      </c>
      <c r="H684" s="184"/>
      <c r="I684" s="185"/>
    </row>
    <row r="685" spans="1:9" ht="16.5">
      <c r="A685" s="87" t="s">
        <v>3279</v>
      </c>
      <c r="B685" s="73" t="s">
        <v>1735</v>
      </c>
      <c r="C685" s="74" t="s">
        <v>1736</v>
      </c>
      <c r="D685" s="73" t="s">
        <v>12</v>
      </c>
      <c r="E685" s="73" t="s">
        <v>51</v>
      </c>
      <c r="F685" s="88">
        <v>14.76</v>
      </c>
      <c r="G685" s="183" t="s">
        <v>2619</v>
      </c>
      <c r="H685" s="184"/>
      <c r="I685" s="185"/>
    </row>
    <row r="686" spans="1:9" ht="16.5">
      <c r="A686" s="87" t="s">
        <v>3280</v>
      </c>
      <c r="B686" s="73" t="s">
        <v>75</v>
      </c>
      <c r="C686" s="74" t="s">
        <v>76</v>
      </c>
      <c r="D686" s="73" t="s">
        <v>12</v>
      </c>
      <c r="E686" s="73" t="s">
        <v>15</v>
      </c>
      <c r="F686" s="88">
        <v>89.74</v>
      </c>
      <c r="G686" s="183" t="s">
        <v>2619</v>
      </c>
      <c r="H686" s="184"/>
      <c r="I686" s="185"/>
    </row>
    <row r="687" spans="1:9">
      <c r="A687" s="87" t="s">
        <v>3281</v>
      </c>
      <c r="B687" s="73" t="s">
        <v>1739</v>
      </c>
      <c r="C687" s="74" t="s">
        <v>1740</v>
      </c>
      <c r="D687" s="73" t="s">
        <v>12</v>
      </c>
      <c r="E687" s="73" t="s">
        <v>80</v>
      </c>
      <c r="F687" s="88">
        <v>585.54</v>
      </c>
      <c r="G687" s="183" t="s">
        <v>2619</v>
      </c>
      <c r="H687" s="184"/>
      <c r="I687" s="185"/>
    </row>
    <row r="688" spans="1:9">
      <c r="A688" s="87" t="s">
        <v>3282</v>
      </c>
      <c r="B688" s="73" t="s">
        <v>1742</v>
      </c>
      <c r="C688" s="74" t="s">
        <v>1743</v>
      </c>
      <c r="D688" s="73" t="s">
        <v>12</v>
      </c>
      <c r="E688" s="73" t="s">
        <v>80</v>
      </c>
      <c r="F688" s="88">
        <v>352.14</v>
      </c>
      <c r="G688" s="183" t="s">
        <v>2619</v>
      </c>
      <c r="H688" s="184"/>
      <c r="I688" s="185"/>
    </row>
    <row r="689" spans="1:9" ht="16.5">
      <c r="A689" s="87" t="s">
        <v>3283</v>
      </c>
      <c r="B689" s="73" t="s">
        <v>1745</v>
      </c>
      <c r="C689" s="74" t="s">
        <v>1746</v>
      </c>
      <c r="D689" s="73" t="s">
        <v>12</v>
      </c>
      <c r="E689" s="73" t="s">
        <v>80</v>
      </c>
      <c r="F689" s="88">
        <v>95.58</v>
      </c>
      <c r="G689" s="183" t="s">
        <v>2619</v>
      </c>
      <c r="H689" s="184"/>
      <c r="I689" s="185"/>
    </row>
    <row r="690" spans="1:9" ht="16.5">
      <c r="A690" s="87" t="s">
        <v>3284</v>
      </c>
      <c r="B690" s="73" t="s">
        <v>83</v>
      </c>
      <c r="C690" s="74" t="s">
        <v>84</v>
      </c>
      <c r="D690" s="73" t="s">
        <v>12</v>
      </c>
      <c r="E690" s="73" t="s">
        <v>80</v>
      </c>
      <c r="F690" s="88">
        <v>14.55</v>
      </c>
      <c r="G690" s="183" t="s">
        <v>2619</v>
      </c>
      <c r="H690" s="184"/>
      <c r="I690" s="185"/>
    </row>
    <row r="691" spans="1:9">
      <c r="A691" s="87" t="s">
        <v>3285</v>
      </c>
      <c r="B691" s="73" t="s">
        <v>1749</v>
      </c>
      <c r="C691" s="74" t="s">
        <v>1750</v>
      </c>
      <c r="D691" s="73" t="s">
        <v>12</v>
      </c>
      <c r="E691" s="73" t="s">
        <v>80</v>
      </c>
      <c r="F691" s="88">
        <v>29.22</v>
      </c>
      <c r="G691" s="183" t="s">
        <v>2619</v>
      </c>
      <c r="H691" s="184"/>
      <c r="I691" s="185"/>
    </row>
    <row r="692" spans="1:9" ht="14.25" customHeight="1">
      <c r="A692" s="86" t="s">
        <v>490</v>
      </c>
      <c r="B692" s="190" t="s">
        <v>2451</v>
      </c>
      <c r="C692" s="191"/>
      <c r="D692" s="191"/>
      <c r="E692" s="191"/>
      <c r="F692" s="191"/>
      <c r="G692" s="191"/>
      <c r="H692" s="191"/>
      <c r="I692" s="192"/>
    </row>
    <row r="693" spans="1:9" ht="14.25" customHeight="1">
      <c r="A693" s="86" t="s">
        <v>3286</v>
      </c>
      <c r="B693" s="190" t="s">
        <v>85</v>
      </c>
      <c r="C693" s="191"/>
      <c r="D693" s="191"/>
      <c r="E693" s="191"/>
      <c r="F693" s="191"/>
      <c r="G693" s="191"/>
      <c r="H693" s="191"/>
      <c r="I693" s="192"/>
    </row>
    <row r="694" spans="1:9" ht="16.5">
      <c r="A694" s="87" t="s">
        <v>3287</v>
      </c>
      <c r="B694" s="73" t="s">
        <v>87</v>
      </c>
      <c r="C694" s="74" t="s">
        <v>88</v>
      </c>
      <c r="D694" s="73" t="s">
        <v>12</v>
      </c>
      <c r="E694" s="73" t="s">
        <v>15</v>
      </c>
      <c r="F694" s="88">
        <v>104.48</v>
      </c>
      <c r="G694" s="183" t="s">
        <v>2619</v>
      </c>
      <c r="H694" s="184"/>
      <c r="I694" s="185"/>
    </row>
    <row r="695" spans="1:9" ht="16.5">
      <c r="A695" s="87" t="s">
        <v>3288</v>
      </c>
      <c r="B695" s="73" t="s">
        <v>90</v>
      </c>
      <c r="C695" s="74" t="s">
        <v>91</v>
      </c>
      <c r="D695" s="73" t="s">
        <v>12</v>
      </c>
      <c r="E695" s="73" t="s">
        <v>80</v>
      </c>
      <c r="F695" s="88">
        <v>294.01</v>
      </c>
      <c r="G695" s="183" t="s">
        <v>2619</v>
      </c>
      <c r="H695" s="184"/>
      <c r="I695" s="185"/>
    </row>
    <row r="696" spans="1:9" ht="16.5">
      <c r="A696" s="87" t="s">
        <v>3289</v>
      </c>
      <c r="B696" s="73" t="s">
        <v>96</v>
      </c>
      <c r="C696" s="74" t="s">
        <v>97</v>
      </c>
      <c r="D696" s="73" t="s">
        <v>12</v>
      </c>
      <c r="E696" s="73" t="s">
        <v>80</v>
      </c>
      <c r="F696" s="88">
        <v>173.04</v>
      </c>
      <c r="G696" s="183" t="s">
        <v>2619</v>
      </c>
      <c r="H696" s="184"/>
      <c r="I696" s="185"/>
    </row>
    <row r="697" spans="1:9">
      <c r="A697" s="87" t="s">
        <v>3290</v>
      </c>
      <c r="B697" s="73" t="s">
        <v>99</v>
      </c>
      <c r="C697" s="74" t="s">
        <v>100</v>
      </c>
      <c r="D697" s="73" t="s">
        <v>12</v>
      </c>
      <c r="E697" s="73" t="s">
        <v>51</v>
      </c>
      <c r="F697" s="88">
        <v>4.9800000000000004</v>
      </c>
      <c r="G697" s="183" t="s">
        <v>2619</v>
      </c>
      <c r="H697" s="184"/>
      <c r="I697" s="185"/>
    </row>
    <row r="698" spans="1:9" ht="16.5">
      <c r="A698" s="87" t="s">
        <v>3291</v>
      </c>
      <c r="B698" s="73" t="s">
        <v>96</v>
      </c>
      <c r="C698" s="74" t="s">
        <v>97</v>
      </c>
      <c r="D698" s="73" t="s">
        <v>12</v>
      </c>
      <c r="E698" s="73" t="s">
        <v>80</v>
      </c>
      <c r="F698" s="88">
        <v>1</v>
      </c>
      <c r="G698" s="183" t="s">
        <v>2619</v>
      </c>
      <c r="H698" s="184"/>
      <c r="I698" s="185"/>
    </row>
    <row r="699" spans="1:9" ht="14.25" customHeight="1">
      <c r="A699" s="86" t="s">
        <v>3292</v>
      </c>
      <c r="B699" s="190" t="s">
        <v>101</v>
      </c>
      <c r="C699" s="191"/>
      <c r="D699" s="191"/>
      <c r="E699" s="191"/>
      <c r="F699" s="191"/>
      <c r="G699" s="191"/>
      <c r="H699" s="191"/>
      <c r="I699" s="192"/>
    </row>
    <row r="700" spans="1:9">
      <c r="A700" s="87" t="s">
        <v>3293</v>
      </c>
      <c r="B700" s="73" t="s">
        <v>69</v>
      </c>
      <c r="C700" s="74" t="s">
        <v>70</v>
      </c>
      <c r="D700" s="73" t="s">
        <v>12</v>
      </c>
      <c r="E700" s="73" t="s">
        <v>15</v>
      </c>
      <c r="F700" s="88">
        <v>40.299999999999997</v>
      </c>
      <c r="G700" s="183" t="s">
        <v>2619</v>
      </c>
      <c r="H700" s="184"/>
      <c r="I700" s="185"/>
    </row>
    <row r="701" spans="1:9" ht="16.5">
      <c r="A701" s="87" t="s">
        <v>3294</v>
      </c>
      <c r="B701" s="73" t="s">
        <v>87</v>
      </c>
      <c r="C701" s="74" t="s">
        <v>88</v>
      </c>
      <c r="D701" s="73" t="s">
        <v>12</v>
      </c>
      <c r="E701" s="73" t="s">
        <v>15</v>
      </c>
      <c r="F701" s="88">
        <v>163.16999999999999</v>
      </c>
      <c r="G701" s="183" t="s">
        <v>2619</v>
      </c>
      <c r="H701" s="184"/>
      <c r="I701" s="185"/>
    </row>
    <row r="702" spans="1:9" ht="16.5">
      <c r="A702" s="87" t="s">
        <v>3295</v>
      </c>
      <c r="B702" s="73" t="s">
        <v>108</v>
      </c>
      <c r="C702" s="74" t="s">
        <v>109</v>
      </c>
      <c r="D702" s="73" t="s">
        <v>12</v>
      </c>
      <c r="E702" s="73" t="s">
        <v>80</v>
      </c>
      <c r="F702" s="88">
        <v>541.39</v>
      </c>
      <c r="G702" s="183" t="s">
        <v>2619</v>
      </c>
      <c r="H702" s="184"/>
      <c r="I702" s="185"/>
    </row>
    <row r="703" spans="1:9" ht="16.5">
      <c r="A703" s="87" t="s">
        <v>3296</v>
      </c>
      <c r="B703" s="73" t="s">
        <v>90</v>
      </c>
      <c r="C703" s="74" t="s">
        <v>91</v>
      </c>
      <c r="D703" s="73" t="s">
        <v>12</v>
      </c>
      <c r="E703" s="73" t="s">
        <v>80</v>
      </c>
      <c r="F703" s="88">
        <v>3.99</v>
      </c>
      <c r="G703" s="183" t="s">
        <v>2619</v>
      </c>
      <c r="H703" s="184"/>
      <c r="I703" s="185"/>
    </row>
    <row r="704" spans="1:9" ht="16.5">
      <c r="A704" s="87" t="s">
        <v>3297</v>
      </c>
      <c r="B704" s="73" t="s">
        <v>93</v>
      </c>
      <c r="C704" s="74" t="s">
        <v>94</v>
      </c>
      <c r="D704" s="73" t="s">
        <v>12</v>
      </c>
      <c r="E704" s="73" t="s">
        <v>80</v>
      </c>
      <c r="F704" s="88">
        <v>8.51</v>
      </c>
      <c r="G704" s="183" t="s">
        <v>2619</v>
      </c>
      <c r="H704" s="184"/>
      <c r="I704" s="185"/>
    </row>
    <row r="705" spans="1:9" ht="16.5">
      <c r="A705" s="87" t="s">
        <v>3298</v>
      </c>
      <c r="B705" s="73" t="s">
        <v>113</v>
      </c>
      <c r="C705" s="74" t="s">
        <v>114</v>
      </c>
      <c r="D705" s="73" t="s">
        <v>12</v>
      </c>
      <c r="E705" s="73" t="s">
        <v>80</v>
      </c>
      <c r="F705" s="88">
        <v>40.21</v>
      </c>
      <c r="G705" s="183" t="s">
        <v>2619</v>
      </c>
      <c r="H705" s="184"/>
      <c r="I705" s="185"/>
    </row>
    <row r="706" spans="1:9" ht="16.5">
      <c r="A706" s="87" t="s">
        <v>3299</v>
      </c>
      <c r="B706" s="73" t="s">
        <v>96</v>
      </c>
      <c r="C706" s="74" t="s">
        <v>97</v>
      </c>
      <c r="D706" s="73" t="s">
        <v>12</v>
      </c>
      <c r="E706" s="73" t="s">
        <v>80</v>
      </c>
      <c r="F706" s="88">
        <v>202.39</v>
      </c>
      <c r="G706" s="183" t="s">
        <v>2619</v>
      </c>
      <c r="H706" s="184"/>
      <c r="I706" s="185"/>
    </row>
    <row r="707" spans="1:9" ht="16.5">
      <c r="A707" s="87" t="s">
        <v>3300</v>
      </c>
      <c r="B707" s="73" t="s">
        <v>120</v>
      </c>
      <c r="C707" s="74" t="s">
        <v>121</v>
      </c>
      <c r="D707" s="73" t="s">
        <v>12</v>
      </c>
      <c r="E707" s="73" t="s">
        <v>51</v>
      </c>
      <c r="F707" s="88">
        <v>12.09</v>
      </c>
      <c r="G707" s="183" t="s">
        <v>2619</v>
      </c>
      <c r="H707" s="184"/>
      <c r="I707" s="185"/>
    </row>
    <row r="708" spans="1:9" ht="14.25" customHeight="1">
      <c r="A708" s="86" t="s">
        <v>493</v>
      </c>
      <c r="B708" s="190" t="s">
        <v>384</v>
      </c>
      <c r="C708" s="191"/>
      <c r="D708" s="191"/>
      <c r="E708" s="191"/>
      <c r="F708" s="191"/>
      <c r="G708" s="191"/>
      <c r="H708" s="191"/>
      <c r="I708" s="192"/>
    </row>
    <row r="709" spans="1:9">
      <c r="A709" s="87" t="s">
        <v>3301</v>
      </c>
      <c r="B709" s="73" t="s">
        <v>2618</v>
      </c>
      <c r="C709" s="74" t="s">
        <v>387</v>
      </c>
      <c r="D709" s="73" t="s">
        <v>2042</v>
      </c>
      <c r="E709" s="73" t="s">
        <v>15</v>
      </c>
      <c r="F709" s="88">
        <v>106.81</v>
      </c>
      <c r="G709" s="183" t="s">
        <v>2619</v>
      </c>
      <c r="H709" s="184"/>
      <c r="I709" s="185"/>
    </row>
    <row r="710" spans="1:9" ht="14.25" customHeight="1">
      <c r="A710" s="86" t="s">
        <v>495</v>
      </c>
      <c r="B710" s="190" t="s">
        <v>1766</v>
      </c>
      <c r="C710" s="191"/>
      <c r="D710" s="191"/>
      <c r="E710" s="191"/>
      <c r="F710" s="191"/>
      <c r="G710" s="191"/>
      <c r="H710" s="191"/>
      <c r="I710" s="192"/>
    </row>
    <row r="711" spans="1:9" ht="16.5">
      <c r="A711" s="87" t="s">
        <v>3302</v>
      </c>
      <c r="B711" s="73" t="s">
        <v>192</v>
      </c>
      <c r="C711" s="74" t="s">
        <v>193</v>
      </c>
      <c r="D711" s="73" t="s">
        <v>12</v>
      </c>
      <c r="E711" s="73" t="s">
        <v>15</v>
      </c>
      <c r="F711" s="88">
        <v>330.6</v>
      </c>
      <c r="G711" s="183" t="s">
        <v>2619</v>
      </c>
      <c r="H711" s="184"/>
      <c r="I711" s="185"/>
    </row>
    <row r="712" spans="1:9">
      <c r="A712" s="87" t="s">
        <v>3303</v>
      </c>
      <c r="B712" s="73" t="s">
        <v>2510</v>
      </c>
      <c r="C712" s="74" t="s">
        <v>2511</v>
      </c>
      <c r="D712" s="73" t="s">
        <v>12</v>
      </c>
      <c r="E712" s="73" t="s">
        <v>31</v>
      </c>
      <c r="F712" s="88">
        <v>171.8</v>
      </c>
      <c r="G712" s="183" t="s">
        <v>2619</v>
      </c>
      <c r="H712" s="184"/>
      <c r="I712" s="185"/>
    </row>
    <row r="713" spans="1:9" ht="14.25" customHeight="1">
      <c r="A713" s="86" t="s">
        <v>498</v>
      </c>
      <c r="B713" s="190" t="s">
        <v>1769</v>
      </c>
      <c r="C713" s="191"/>
      <c r="D713" s="191"/>
      <c r="E713" s="191"/>
      <c r="F713" s="191"/>
      <c r="G713" s="191"/>
      <c r="H713" s="191"/>
      <c r="I713" s="192"/>
    </row>
    <row r="714" spans="1:9" ht="16.5">
      <c r="A714" s="87" t="s">
        <v>3304</v>
      </c>
      <c r="B714" s="73" t="s">
        <v>2630</v>
      </c>
      <c r="C714" s="74" t="s">
        <v>406</v>
      </c>
      <c r="D714" s="73" t="s">
        <v>2042</v>
      </c>
      <c r="E714" s="73" t="s">
        <v>15</v>
      </c>
      <c r="F714" s="88">
        <v>330.6</v>
      </c>
      <c r="G714" s="183" t="s">
        <v>2619</v>
      </c>
      <c r="H714" s="184"/>
      <c r="I714" s="185"/>
    </row>
    <row r="715" spans="1:9" ht="16.5">
      <c r="A715" s="87" t="s">
        <v>3305</v>
      </c>
      <c r="B715" s="73" t="s">
        <v>3306</v>
      </c>
      <c r="C715" s="74" t="s">
        <v>1774</v>
      </c>
      <c r="D715" s="73" t="s">
        <v>2042</v>
      </c>
      <c r="E715" s="73" t="s">
        <v>15</v>
      </c>
      <c r="F715" s="88">
        <v>330.6</v>
      </c>
      <c r="G715" s="183" t="s">
        <v>2619</v>
      </c>
      <c r="H715" s="184"/>
      <c r="I715" s="185"/>
    </row>
    <row r="716" spans="1:9" ht="16.5">
      <c r="A716" s="87" t="s">
        <v>3307</v>
      </c>
      <c r="B716" s="73" t="s">
        <v>3308</v>
      </c>
      <c r="C716" s="74" t="s">
        <v>1777</v>
      </c>
      <c r="D716" s="73" t="s">
        <v>2042</v>
      </c>
      <c r="E716" s="73" t="s">
        <v>15</v>
      </c>
      <c r="F716" s="88">
        <v>330.6</v>
      </c>
      <c r="G716" s="183" t="s">
        <v>2619</v>
      </c>
      <c r="H716" s="184"/>
      <c r="I716" s="185"/>
    </row>
    <row r="717" spans="1:9" ht="16.5">
      <c r="A717" s="87" t="s">
        <v>3309</v>
      </c>
      <c r="B717" s="73" t="s">
        <v>3310</v>
      </c>
      <c r="C717" s="74" t="s">
        <v>1780</v>
      </c>
      <c r="D717" s="73" t="s">
        <v>2042</v>
      </c>
      <c r="E717" s="73" t="s">
        <v>15</v>
      </c>
      <c r="F717" s="88">
        <v>330.6</v>
      </c>
      <c r="G717" s="183" t="s">
        <v>2619</v>
      </c>
      <c r="H717" s="184"/>
      <c r="I717" s="185"/>
    </row>
    <row r="718" spans="1:9">
      <c r="A718" s="87" t="s">
        <v>3311</v>
      </c>
      <c r="B718" s="73" t="s">
        <v>382</v>
      </c>
      <c r="C718" s="74" t="s">
        <v>383</v>
      </c>
      <c r="D718" s="73" t="s">
        <v>12</v>
      </c>
      <c r="E718" s="73" t="s">
        <v>31</v>
      </c>
      <c r="F718" s="88">
        <v>177.7</v>
      </c>
      <c r="G718" s="183" t="s">
        <v>2619</v>
      </c>
      <c r="H718" s="184"/>
      <c r="I718" s="185"/>
    </row>
    <row r="719" spans="1:9" ht="14.25" customHeight="1">
      <c r="A719" s="86" t="s">
        <v>501</v>
      </c>
      <c r="B719" s="190" t="s">
        <v>511</v>
      </c>
      <c r="C719" s="191"/>
      <c r="D719" s="191"/>
      <c r="E719" s="191"/>
      <c r="F719" s="191"/>
      <c r="G719" s="191"/>
      <c r="H719" s="191"/>
      <c r="I719" s="192"/>
    </row>
    <row r="720" spans="1:9">
      <c r="A720" s="87" t="s">
        <v>3312</v>
      </c>
      <c r="B720" s="73" t="s">
        <v>3313</v>
      </c>
      <c r="C720" s="74" t="s">
        <v>1784</v>
      </c>
      <c r="D720" s="73" t="s">
        <v>2042</v>
      </c>
      <c r="E720" s="73" t="s">
        <v>15</v>
      </c>
      <c r="F720" s="88">
        <v>330.6</v>
      </c>
      <c r="G720" s="183" t="s">
        <v>2495</v>
      </c>
      <c r="H720" s="184"/>
      <c r="I720" s="185"/>
    </row>
    <row r="721" spans="1:9" ht="16.5">
      <c r="A721" s="87" t="s">
        <v>3314</v>
      </c>
      <c r="B721" s="73" t="s">
        <v>3315</v>
      </c>
      <c r="C721" s="74" t="s">
        <v>1787</v>
      </c>
      <c r="D721" s="73" t="s">
        <v>2042</v>
      </c>
      <c r="E721" s="73" t="s">
        <v>15</v>
      </c>
      <c r="F721" s="88">
        <v>330.6</v>
      </c>
      <c r="G721" s="183" t="s">
        <v>2495</v>
      </c>
      <c r="H721" s="184"/>
      <c r="I721" s="185"/>
    </row>
    <row r="722" spans="1:9" ht="14.25" customHeight="1">
      <c r="A722" s="86" t="s">
        <v>283</v>
      </c>
      <c r="B722" s="190" t="s">
        <v>1788</v>
      </c>
      <c r="C722" s="191"/>
      <c r="D722" s="191"/>
      <c r="E722" s="191"/>
      <c r="F722" s="191"/>
      <c r="G722" s="191"/>
      <c r="H722" s="191"/>
      <c r="I722" s="192"/>
    </row>
    <row r="723" spans="1:9">
      <c r="A723" s="87" t="s">
        <v>508</v>
      </c>
      <c r="B723" s="73">
        <v>99803</v>
      </c>
      <c r="C723" s="74" t="s">
        <v>1791</v>
      </c>
      <c r="D723" s="73" t="s">
        <v>12</v>
      </c>
      <c r="E723" s="73" t="s">
        <v>15</v>
      </c>
      <c r="F723" s="88">
        <v>1545.99</v>
      </c>
      <c r="G723" s="183" t="s">
        <v>3316</v>
      </c>
      <c r="H723" s="184"/>
      <c r="I723" s="185"/>
    </row>
    <row r="724" spans="1:9">
      <c r="A724" s="87" t="s">
        <v>512</v>
      </c>
      <c r="B724" s="73" t="s">
        <v>13</v>
      </c>
      <c r="C724" s="74" t="s">
        <v>14</v>
      </c>
      <c r="D724" s="73" t="s">
        <v>12</v>
      </c>
      <c r="E724" s="73" t="s">
        <v>15</v>
      </c>
      <c r="F724" s="88">
        <v>6</v>
      </c>
      <c r="G724" s="183" t="s">
        <v>3317</v>
      </c>
      <c r="H724" s="184"/>
      <c r="I724" s="185"/>
    </row>
    <row r="725" spans="1:9">
      <c r="A725" s="196" t="str">
        <f>[1]ORÇAMENTO!A727</f>
        <v>Vargem Alta - ES, 03 de julho de 2024</v>
      </c>
      <c r="B725" s="196"/>
      <c r="C725" s="196"/>
      <c r="D725" s="89"/>
      <c r="E725" s="89"/>
      <c r="F725" s="90"/>
      <c r="G725" s="90"/>
      <c r="H725" s="90"/>
      <c r="I725" s="91"/>
    </row>
    <row r="726" spans="1:9">
      <c r="A726" s="92"/>
      <c r="B726" s="92"/>
      <c r="C726" s="92"/>
      <c r="D726" s="92"/>
      <c r="E726" s="92"/>
      <c r="F726" s="92"/>
      <c r="G726" s="92"/>
      <c r="H726" s="92"/>
    </row>
    <row r="727" spans="1:9">
      <c r="A727" s="92"/>
      <c r="B727" s="92"/>
      <c r="C727" s="92"/>
      <c r="D727" s="92"/>
      <c r="E727" s="92"/>
      <c r="F727" s="92"/>
      <c r="G727" s="92"/>
      <c r="H727" s="92"/>
    </row>
    <row r="728" spans="1:9">
      <c r="A728" s="92"/>
      <c r="B728" s="92"/>
      <c r="C728" s="92"/>
      <c r="D728" s="92"/>
      <c r="E728" s="92"/>
      <c r="F728" s="92"/>
      <c r="G728" s="92"/>
      <c r="H728" s="92"/>
    </row>
    <row r="729" spans="1:9">
      <c r="A729" s="92"/>
      <c r="B729" s="92"/>
      <c r="C729" s="92"/>
      <c r="D729" s="92"/>
      <c r="E729" s="92"/>
      <c r="F729" s="92"/>
      <c r="G729" s="92"/>
      <c r="H729" s="92"/>
    </row>
    <row r="730" spans="1:9">
      <c r="A730" s="92"/>
      <c r="B730" s="92"/>
      <c r="C730" s="92"/>
      <c r="D730" s="92"/>
      <c r="E730" s="92"/>
      <c r="F730" s="92"/>
      <c r="G730" s="92"/>
      <c r="H730" s="92"/>
    </row>
    <row r="731" spans="1:9">
      <c r="A731" s="92"/>
      <c r="B731" s="92"/>
      <c r="C731" s="93" t="str">
        <f>[1]ORÇAMENTO!C732</f>
        <v>Luis Fernando A. M. Ramos</v>
      </c>
      <c r="D731" s="92"/>
      <c r="E731" s="92"/>
      <c r="F731" s="197" t="str">
        <f>[1]ORÇAMENTO!G732</f>
        <v>Eliezer Rabelo</v>
      </c>
      <c r="G731" s="197"/>
      <c r="H731" s="197"/>
    </row>
    <row r="732" spans="1:9">
      <c r="A732" s="92"/>
      <c r="B732" s="92"/>
      <c r="C732" s="93" t="str">
        <f>[1]ORÇAMENTO!C733</f>
        <v>CREA ES 0048933/D</v>
      </c>
      <c r="D732" s="92"/>
      <c r="E732" s="92"/>
      <c r="F732" s="197" t="str">
        <f>[1]ORÇAMENTO!G733</f>
        <v>Prefeito Municipal</v>
      </c>
      <c r="G732" s="197"/>
      <c r="H732" s="197"/>
    </row>
  </sheetData>
  <mergeCells count="725">
    <mergeCell ref="G724:I724"/>
    <mergeCell ref="A725:C725"/>
    <mergeCell ref="F731:H731"/>
    <mergeCell ref="F732:H732"/>
    <mergeCell ref="G718:I718"/>
    <mergeCell ref="B719:I719"/>
    <mergeCell ref="G720:I720"/>
    <mergeCell ref="G721:I721"/>
    <mergeCell ref="B722:I722"/>
    <mergeCell ref="G723:I723"/>
    <mergeCell ref="G712:I712"/>
    <mergeCell ref="B713:I713"/>
    <mergeCell ref="G714:I714"/>
    <mergeCell ref="G715:I715"/>
    <mergeCell ref="G716:I716"/>
    <mergeCell ref="G717:I717"/>
    <mergeCell ref="G706:I706"/>
    <mergeCell ref="G707:I707"/>
    <mergeCell ref="B708:I708"/>
    <mergeCell ref="G709:I709"/>
    <mergeCell ref="B710:I710"/>
    <mergeCell ref="G711:I711"/>
    <mergeCell ref="G700:I700"/>
    <mergeCell ref="G701:I701"/>
    <mergeCell ref="G702:I702"/>
    <mergeCell ref="G703:I703"/>
    <mergeCell ref="G704:I704"/>
    <mergeCell ref="G705:I705"/>
    <mergeCell ref="G694:I694"/>
    <mergeCell ref="G695:I695"/>
    <mergeCell ref="G696:I696"/>
    <mergeCell ref="G697:I697"/>
    <mergeCell ref="G698:I698"/>
    <mergeCell ref="B699:I699"/>
    <mergeCell ref="G688:I688"/>
    <mergeCell ref="G689:I689"/>
    <mergeCell ref="G690:I690"/>
    <mergeCell ref="G691:I691"/>
    <mergeCell ref="B692:I692"/>
    <mergeCell ref="B693:I693"/>
    <mergeCell ref="G682:I682"/>
    <mergeCell ref="B683:I683"/>
    <mergeCell ref="G684:I684"/>
    <mergeCell ref="G685:I685"/>
    <mergeCell ref="G686:I686"/>
    <mergeCell ref="G687:I687"/>
    <mergeCell ref="G676:I676"/>
    <mergeCell ref="G677:I677"/>
    <mergeCell ref="B678:I678"/>
    <mergeCell ref="B679:I679"/>
    <mergeCell ref="G680:I680"/>
    <mergeCell ref="G681:I681"/>
    <mergeCell ref="G670:I670"/>
    <mergeCell ref="G671:I671"/>
    <mergeCell ref="G672:I672"/>
    <mergeCell ref="G673:I673"/>
    <mergeCell ref="G674:I674"/>
    <mergeCell ref="G675:I675"/>
    <mergeCell ref="B664:I664"/>
    <mergeCell ref="G665:I665"/>
    <mergeCell ref="G666:I666"/>
    <mergeCell ref="G667:I667"/>
    <mergeCell ref="G668:I668"/>
    <mergeCell ref="G669:I669"/>
    <mergeCell ref="G658:I658"/>
    <mergeCell ref="G659:I659"/>
    <mergeCell ref="G660:I660"/>
    <mergeCell ref="G661:I661"/>
    <mergeCell ref="G662:I662"/>
    <mergeCell ref="G663:I663"/>
    <mergeCell ref="B652:I652"/>
    <mergeCell ref="G653:I653"/>
    <mergeCell ref="G654:I654"/>
    <mergeCell ref="G655:I655"/>
    <mergeCell ref="B656:I656"/>
    <mergeCell ref="G657:I657"/>
    <mergeCell ref="G646:I646"/>
    <mergeCell ref="G647:I647"/>
    <mergeCell ref="G648:I648"/>
    <mergeCell ref="G649:I649"/>
    <mergeCell ref="B650:I650"/>
    <mergeCell ref="G651:I651"/>
    <mergeCell ref="G640:I640"/>
    <mergeCell ref="G641:I641"/>
    <mergeCell ref="G642:I642"/>
    <mergeCell ref="G643:I643"/>
    <mergeCell ref="G644:I644"/>
    <mergeCell ref="G645:I645"/>
    <mergeCell ref="G634:I634"/>
    <mergeCell ref="G635:I635"/>
    <mergeCell ref="B636:I636"/>
    <mergeCell ref="G637:I637"/>
    <mergeCell ref="G638:I638"/>
    <mergeCell ref="B639:I639"/>
    <mergeCell ref="G628:I628"/>
    <mergeCell ref="G629:I629"/>
    <mergeCell ref="G630:I630"/>
    <mergeCell ref="G631:I631"/>
    <mergeCell ref="B632:I632"/>
    <mergeCell ref="G633:I633"/>
    <mergeCell ref="G622:I622"/>
    <mergeCell ref="G623:I623"/>
    <mergeCell ref="B624:I624"/>
    <mergeCell ref="G625:I625"/>
    <mergeCell ref="G626:I626"/>
    <mergeCell ref="G627:I627"/>
    <mergeCell ref="G616:I616"/>
    <mergeCell ref="G617:I617"/>
    <mergeCell ref="G618:I618"/>
    <mergeCell ref="G619:I619"/>
    <mergeCell ref="G620:I620"/>
    <mergeCell ref="G621:I621"/>
    <mergeCell ref="G610:I610"/>
    <mergeCell ref="G611:I611"/>
    <mergeCell ref="G612:I612"/>
    <mergeCell ref="B613:I613"/>
    <mergeCell ref="B614:I614"/>
    <mergeCell ref="G615:I615"/>
    <mergeCell ref="G604:I604"/>
    <mergeCell ref="G605:I605"/>
    <mergeCell ref="G606:I606"/>
    <mergeCell ref="G607:I607"/>
    <mergeCell ref="B608:I608"/>
    <mergeCell ref="G609:I609"/>
    <mergeCell ref="B598:I598"/>
    <mergeCell ref="G599:I599"/>
    <mergeCell ref="G600:I600"/>
    <mergeCell ref="B601:I601"/>
    <mergeCell ref="B602:I602"/>
    <mergeCell ref="G603:I603"/>
    <mergeCell ref="G592:I592"/>
    <mergeCell ref="G593:I593"/>
    <mergeCell ref="G594:I594"/>
    <mergeCell ref="G595:I595"/>
    <mergeCell ref="G596:I596"/>
    <mergeCell ref="G597:I597"/>
    <mergeCell ref="G586:I586"/>
    <mergeCell ref="G587:I587"/>
    <mergeCell ref="G588:I588"/>
    <mergeCell ref="B589:I589"/>
    <mergeCell ref="G590:I590"/>
    <mergeCell ref="G591:I591"/>
    <mergeCell ref="G580:I580"/>
    <mergeCell ref="G581:I581"/>
    <mergeCell ref="G582:I582"/>
    <mergeCell ref="G583:I583"/>
    <mergeCell ref="G584:I584"/>
    <mergeCell ref="B585:I585"/>
    <mergeCell ref="B574:I574"/>
    <mergeCell ref="G575:I575"/>
    <mergeCell ref="G576:I576"/>
    <mergeCell ref="G577:I577"/>
    <mergeCell ref="G578:I578"/>
    <mergeCell ref="G579:I579"/>
    <mergeCell ref="G568:I568"/>
    <mergeCell ref="G569:I569"/>
    <mergeCell ref="G570:I570"/>
    <mergeCell ref="G571:I571"/>
    <mergeCell ref="G572:I572"/>
    <mergeCell ref="G573:I573"/>
    <mergeCell ref="G562:I562"/>
    <mergeCell ref="G563:I563"/>
    <mergeCell ref="G564:I564"/>
    <mergeCell ref="G565:I565"/>
    <mergeCell ref="G566:I566"/>
    <mergeCell ref="G567:I567"/>
    <mergeCell ref="G556:I556"/>
    <mergeCell ref="G557:I557"/>
    <mergeCell ref="G558:I558"/>
    <mergeCell ref="G559:I559"/>
    <mergeCell ref="G560:I560"/>
    <mergeCell ref="B561:I561"/>
    <mergeCell ref="G550:I550"/>
    <mergeCell ref="G551:I551"/>
    <mergeCell ref="G552:I552"/>
    <mergeCell ref="G553:I553"/>
    <mergeCell ref="G554:I554"/>
    <mergeCell ref="G555:I555"/>
    <mergeCell ref="G544:I544"/>
    <mergeCell ref="G545:I545"/>
    <mergeCell ref="G546:I546"/>
    <mergeCell ref="G547:I547"/>
    <mergeCell ref="G548:I548"/>
    <mergeCell ref="G549:I549"/>
    <mergeCell ref="G538:I538"/>
    <mergeCell ref="G539:I539"/>
    <mergeCell ref="G540:I540"/>
    <mergeCell ref="G541:I541"/>
    <mergeCell ref="G542:I542"/>
    <mergeCell ref="G543:I543"/>
    <mergeCell ref="G532:I532"/>
    <mergeCell ref="G533:I533"/>
    <mergeCell ref="G534:I534"/>
    <mergeCell ref="G535:I535"/>
    <mergeCell ref="G536:I536"/>
    <mergeCell ref="B537:I537"/>
    <mergeCell ref="G526:I526"/>
    <mergeCell ref="G527:I527"/>
    <mergeCell ref="G528:I528"/>
    <mergeCell ref="G529:I529"/>
    <mergeCell ref="G530:I530"/>
    <mergeCell ref="G531:I531"/>
    <mergeCell ref="B520:I520"/>
    <mergeCell ref="G521:I521"/>
    <mergeCell ref="G522:I522"/>
    <mergeCell ref="G523:I523"/>
    <mergeCell ref="B524:I524"/>
    <mergeCell ref="G525:I525"/>
    <mergeCell ref="G514:I514"/>
    <mergeCell ref="G515:I515"/>
    <mergeCell ref="G516:I516"/>
    <mergeCell ref="G517:I517"/>
    <mergeCell ref="G518:I518"/>
    <mergeCell ref="G519:I519"/>
    <mergeCell ref="G508:I508"/>
    <mergeCell ref="G509:I509"/>
    <mergeCell ref="G510:I510"/>
    <mergeCell ref="G511:I511"/>
    <mergeCell ref="G512:I512"/>
    <mergeCell ref="G513:I513"/>
    <mergeCell ref="B502:I502"/>
    <mergeCell ref="G503:I503"/>
    <mergeCell ref="G504:I504"/>
    <mergeCell ref="G505:I505"/>
    <mergeCell ref="G506:I506"/>
    <mergeCell ref="G507:I507"/>
    <mergeCell ref="G496:I496"/>
    <mergeCell ref="G497:I497"/>
    <mergeCell ref="G498:I498"/>
    <mergeCell ref="G499:I499"/>
    <mergeCell ref="G500:I500"/>
    <mergeCell ref="G501:I501"/>
    <mergeCell ref="G490:I490"/>
    <mergeCell ref="G491:I491"/>
    <mergeCell ref="G492:I492"/>
    <mergeCell ref="G493:I493"/>
    <mergeCell ref="G494:I494"/>
    <mergeCell ref="G495:I495"/>
    <mergeCell ref="B484:I484"/>
    <mergeCell ref="G485:I485"/>
    <mergeCell ref="G486:I486"/>
    <mergeCell ref="G487:I487"/>
    <mergeCell ref="G488:I488"/>
    <mergeCell ref="G489:I489"/>
    <mergeCell ref="G478:I478"/>
    <mergeCell ref="G479:I479"/>
    <mergeCell ref="G480:I480"/>
    <mergeCell ref="G481:I481"/>
    <mergeCell ref="G482:I482"/>
    <mergeCell ref="G483:I483"/>
    <mergeCell ref="G472:I472"/>
    <mergeCell ref="B473:I473"/>
    <mergeCell ref="G474:I474"/>
    <mergeCell ref="G475:I475"/>
    <mergeCell ref="G476:I476"/>
    <mergeCell ref="G477:I477"/>
    <mergeCell ref="G466:I466"/>
    <mergeCell ref="G467:I467"/>
    <mergeCell ref="G468:I468"/>
    <mergeCell ref="B469:I469"/>
    <mergeCell ref="B470:I470"/>
    <mergeCell ref="G471:I471"/>
    <mergeCell ref="G460:I460"/>
    <mergeCell ref="G461:I461"/>
    <mergeCell ref="G462:I462"/>
    <mergeCell ref="G463:I463"/>
    <mergeCell ref="G464:I464"/>
    <mergeCell ref="B465:I465"/>
    <mergeCell ref="G454:I454"/>
    <mergeCell ref="G455:I455"/>
    <mergeCell ref="G456:I456"/>
    <mergeCell ref="G457:I457"/>
    <mergeCell ref="G458:I458"/>
    <mergeCell ref="G459:I459"/>
    <mergeCell ref="G448:I448"/>
    <mergeCell ref="G449:I449"/>
    <mergeCell ref="G450:I450"/>
    <mergeCell ref="G451:I451"/>
    <mergeCell ref="G452:I452"/>
    <mergeCell ref="G453:I453"/>
    <mergeCell ref="G442:I442"/>
    <mergeCell ref="G443:I443"/>
    <mergeCell ref="G444:I444"/>
    <mergeCell ref="G445:I445"/>
    <mergeCell ref="G446:I446"/>
    <mergeCell ref="G447:I447"/>
    <mergeCell ref="G436:I436"/>
    <mergeCell ref="G437:I437"/>
    <mergeCell ref="G438:I438"/>
    <mergeCell ref="G439:I439"/>
    <mergeCell ref="G440:I440"/>
    <mergeCell ref="G441:I441"/>
    <mergeCell ref="G430:I430"/>
    <mergeCell ref="G431:I431"/>
    <mergeCell ref="G432:I432"/>
    <mergeCell ref="G433:I433"/>
    <mergeCell ref="G434:I434"/>
    <mergeCell ref="G435:I435"/>
    <mergeCell ref="G424:I424"/>
    <mergeCell ref="G425:I425"/>
    <mergeCell ref="G426:I426"/>
    <mergeCell ref="G427:I427"/>
    <mergeCell ref="G428:I428"/>
    <mergeCell ref="B429:I429"/>
    <mergeCell ref="G418:I418"/>
    <mergeCell ref="G419:I419"/>
    <mergeCell ref="G420:I420"/>
    <mergeCell ref="G421:I421"/>
    <mergeCell ref="G422:I422"/>
    <mergeCell ref="G423:I423"/>
    <mergeCell ref="G412:I412"/>
    <mergeCell ref="G413:I413"/>
    <mergeCell ref="B414:I414"/>
    <mergeCell ref="G415:I415"/>
    <mergeCell ref="G416:I416"/>
    <mergeCell ref="G417:I417"/>
    <mergeCell ref="G406:I406"/>
    <mergeCell ref="B407:I407"/>
    <mergeCell ref="B408:I408"/>
    <mergeCell ref="G409:I409"/>
    <mergeCell ref="G410:I410"/>
    <mergeCell ref="B411:I411"/>
    <mergeCell ref="G400:I400"/>
    <mergeCell ref="G401:I401"/>
    <mergeCell ref="G402:I402"/>
    <mergeCell ref="G403:I403"/>
    <mergeCell ref="G404:I404"/>
    <mergeCell ref="G405:I405"/>
    <mergeCell ref="B394:I394"/>
    <mergeCell ref="G395:I395"/>
    <mergeCell ref="G396:I396"/>
    <mergeCell ref="G397:I397"/>
    <mergeCell ref="G398:I398"/>
    <mergeCell ref="G399:I399"/>
    <mergeCell ref="G388:I388"/>
    <mergeCell ref="G389:I389"/>
    <mergeCell ref="G390:I390"/>
    <mergeCell ref="G391:I391"/>
    <mergeCell ref="G392:I392"/>
    <mergeCell ref="G393:I393"/>
    <mergeCell ref="G382:I382"/>
    <mergeCell ref="G383:I383"/>
    <mergeCell ref="G384:I384"/>
    <mergeCell ref="G385:I385"/>
    <mergeCell ref="G386:I386"/>
    <mergeCell ref="G387:I387"/>
    <mergeCell ref="G376:I376"/>
    <mergeCell ref="G377:I377"/>
    <mergeCell ref="G378:I378"/>
    <mergeCell ref="G379:I379"/>
    <mergeCell ref="G380:I380"/>
    <mergeCell ref="G381:I381"/>
    <mergeCell ref="G370:I370"/>
    <mergeCell ref="G371:I371"/>
    <mergeCell ref="G372:I372"/>
    <mergeCell ref="G373:I373"/>
    <mergeCell ref="G374:I374"/>
    <mergeCell ref="G375:I375"/>
    <mergeCell ref="G364:I364"/>
    <mergeCell ref="G365:I365"/>
    <mergeCell ref="G366:I366"/>
    <mergeCell ref="G367:I367"/>
    <mergeCell ref="G368:I368"/>
    <mergeCell ref="G369:I369"/>
    <mergeCell ref="G358:I358"/>
    <mergeCell ref="G359:I359"/>
    <mergeCell ref="G360:I360"/>
    <mergeCell ref="G361:I361"/>
    <mergeCell ref="G362:I362"/>
    <mergeCell ref="G363:I363"/>
    <mergeCell ref="G352:I352"/>
    <mergeCell ref="G353:I353"/>
    <mergeCell ref="G354:I354"/>
    <mergeCell ref="G355:I355"/>
    <mergeCell ref="G356:I356"/>
    <mergeCell ref="B357:I357"/>
    <mergeCell ref="G346:I346"/>
    <mergeCell ref="G347:I347"/>
    <mergeCell ref="G348:I348"/>
    <mergeCell ref="G349:I349"/>
    <mergeCell ref="G350:I350"/>
    <mergeCell ref="G351:I351"/>
    <mergeCell ref="G340:I340"/>
    <mergeCell ref="B341:I341"/>
    <mergeCell ref="G342:I342"/>
    <mergeCell ref="G343:I343"/>
    <mergeCell ref="G344:I344"/>
    <mergeCell ref="B345:I345"/>
    <mergeCell ref="G334:I334"/>
    <mergeCell ref="G335:I335"/>
    <mergeCell ref="G336:I336"/>
    <mergeCell ref="G337:I337"/>
    <mergeCell ref="G338:I338"/>
    <mergeCell ref="G339:I339"/>
    <mergeCell ref="G328:I328"/>
    <mergeCell ref="G329:I329"/>
    <mergeCell ref="G330:I330"/>
    <mergeCell ref="G331:I331"/>
    <mergeCell ref="G332:I332"/>
    <mergeCell ref="G333:I333"/>
    <mergeCell ref="G322:I322"/>
    <mergeCell ref="G323:I323"/>
    <mergeCell ref="G324:I324"/>
    <mergeCell ref="G325:I325"/>
    <mergeCell ref="G326:I326"/>
    <mergeCell ref="G327:I327"/>
    <mergeCell ref="G316:I316"/>
    <mergeCell ref="G317:I317"/>
    <mergeCell ref="G318:I318"/>
    <mergeCell ref="G319:I319"/>
    <mergeCell ref="G320:I320"/>
    <mergeCell ref="G321:I321"/>
    <mergeCell ref="B310:I310"/>
    <mergeCell ref="B311:I311"/>
    <mergeCell ref="G312:I312"/>
    <mergeCell ref="G313:I313"/>
    <mergeCell ref="G314:I314"/>
    <mergeCell ref="G315:I315"/>
    <mergeCell ref="G304:I304"/>
    <mergeCell ref="G305:I305"/>
    <mergeCell ref="G306:I306"/>
    <mergeCell ref="B307:I307"/>
    <mergeCell ref="G308:I308"/>
    <mergeCell ref="G309:I309"/>
    <mergeCell ref="G298:I298"/>
    <mergeCell ref="G299:I299"/>
    <mergeCell ref="G300:I300"/>
    <mergeCell ref="G301:I301"/>
    <mergeCell ref="G302:I302"/>
    <mergeCell ref="G303:I303"/>
    <mergeCell ref="G292:I292"/>
    <mergeCell ref="G293:I293"/>
    <mergeCell ref="G294:I294"/>
    <mergeCell ref="G295:I295"/>
    <mergeCell ref="G296:I296"/>
    <mergeCell ref="G297:I297"/>
    <mergeCell ref="G286:I286"/>
    <mergeCell ref="G287:I287"/>
    <mergeCell ref="G288:I288"/>
    <mergeCell ref="G289:I289"/>
    <mergeCell ref="B290:I290"/>
    <mergeCell ref="B291:I291"/>
    <mergeCell ref="G280:I280"/>
    <mergeCell ref="G281:I281"/>
    <mergeCell ref="G282:I282"/>
    <mergeCell ref="B283:I283"/>
    <mergeCell ref="G284:I284"/>
    <mergeCell ref="B285:I285"/>
    <mergeCell ref="G274:I274"/>
    <mergeCell ref="B275:I275"/>
    <mergeCell ref="G276:I276"/>
    <mergeCell ref="G277:I277"/>
    <mergeCell ref="G278:I278"/>
    <mergeCell ref="G279:I279"/>
    <mergeCell ref="G268:I268"/>
    <mergeCell ref="G269:I269"/>
    <mergeCell ref="G270:I270"/>
    <mergeCell ref="G271:I271"/>
    <mergeCell ref="G272:I272"/>
    <mergeCell ref="G273:I273"/>
    <mergeCell ref="G262:I262"/>
    <mergeCell ref="G263:I263"/>
    <mergeCell ref="G264:I264"/>
    <mergeCell ref="G265:I265"/>
    <mergeCell ref="G266:I266"/>
    <mergeCell ref="G267:I267"/>
    <mergeCell ref="G256:I256"/>
    <mergeCell ref="G257:I257"/>
    <mergeCell ref="G258:I258"/>
    <mergeCell ref="G259:I259"/>
    <mergeCell ref="G260:I260"/>
    <mergeCell ref="G261:I261"/>
    <mergeCell ref="G250:I250"/>
    <mergeCell ref="G251:I251"/>
    <mergeCell ref="G252:I252"/>
    <mergeCell ref="G253:I253"/>
    <mergeCell ref="G254:I254"/>
    <mergeCell ref="G255:I255"/>
    <mergeCell ref="G244:I244"/>
    <mergeCell ref="G245:I245"/>
    <mergeCell ref="G246:I246"/>
    <mergeCell ref="G247:I247"/>
    <mergeCell ref="G248:I248"/>
    <mergeCell ref="G249:I249"/>
    <mergeCell ref="G238:I238"/>
    <mergeCell ref="G239:I239"/>
    <mergeCell ref="G240:I240"/>
    <mergeCell ref="G241:I241"/>
    <mergeCell ref="G242:I242"/>
    <mergeCell ref="G243:I243"/>
    <mergeCell ref="G232:I232"/>
    <mergeCell ref="B233:I233"/>
    <mergeCell ref="B234:I234"/>
    <mergeCell ref="G235:I235"/>
    <mergeCell ref="B236:I236"/>
    <mergeCell ref="B237:I237"/>
    <mergeCell ref="G226:I226"/>
    <mergeCell ref="G227:I227"/>
    <mergeCell ref="G228:I228"/>
    <mergeCell ref="G229:I229"/>
    <mergeCell ref="G230:I230"/>
    <mergeCell ref="G231:I231"/>
    <mergeCell ref="G220:I220"/>
    <mergeCell ref="B221:I221"/>
    <mergeCell ref="G222:I222"/>
    <mergeCell ref="G223:I223"/>
    <mergeCell ref="G224:I224"/>
    <mergeCell ref="B225:I225"/>
    <mergeCell ref="G214:I214"/>
    <mergeCell ref="G215:I215"/>
    <mergeCell ref="G216:I216"/>
    <mergeCell ref="G217:I217"/>
    <mergeCell ref="B218:I218"/>
    <mergeCell ref="G219:I219"/>
    <mergeCell ref="B208:I208"/>
    <mergeCell ref="B209:I209"/>
    <mergeCell ref="G210:I210"/>
    <mergeCell ref="G211:I211"/>
    <mergeCell ref="G212:I212"/>
    <mergeCell ref="G213:I213"/>
    <mergeCell ref="G202:I202"/>
    <mergeCell ref="G203:I203"/>
    <mergeCell ref="G204:I204"/>
    <mergeCell ref="G205:I205"/>
    <mergeCell ref="G206:I206"/>
    <mergeCell ref="G207:I207"/>
    <mergeCell ref="G196:I196"/>
    <mergeCell ref="G197:I197"/>
    <mergeCell ref="G198:I198"/>
    <mergeCell ref="B199:I199"/>
    <mergeCell ref="G200:I200"/>
    <mergeCell ref="G201:I201"/>
    <mergeCell ref="G190:I190"/>
    <mergeCell ref="G191:I191"/>
    <mergeCell ref="G192:I192"/>
    <mergeCell ref="G193:I193"/>
    <mergeCell ref="G194:I194"/>
    <mergeCell ref="G195:I195"/>
    <mergeCell ref="G184:I184"/>
    <mergeCell ref="B185:I185"/>
    <mergeCell ref="B186:I186"/>
    <mergeCell ref="G187:I187"/>
    <mergeCell ref="G188:I188"/>
    <mergeCell ref="G189:I189"/>
    <mergeCell ref="G178:I178"/>
    <mergeCell ref="G179:I179"/>
    <mergeCell ref="G180:I180"/>
    <mergeCell ref="G181:I181"/>
    <mergeCell ref="G182:I182"/>
    <mergeCell ref="G183:I183"/>
    <mergeCell ref="G172:I172"/>
    <mergeCell ref="G173:I173"/>
    <mergeCell ref="G174:I174"/>
    <mergeCell ref="G175:I175"/>
    <mergeCell ref="G176:I176"/>
    <mergeCell ref="G177:I177"/>
    <mergeCell ref="G166:I166"/>
    <mergeCell ref="G167:I167"/>
    <mergeCell ref="G168:I168"/>
    <mergeCell ref="B169:I169"/>
    <mergeCell ref="B170:I170"/>
    <mergeCell ref="G171:I171"/>
    <mergeCell ref="G160:I160"/>
    <mergeCell ref="G161:I161"/>
    <mergeCell ref="B162:I162"/>
    <mergeCell ref="G163:I163"/>
    <mergeCell ref="G164:I164"/>
    <mergeCell ref="G165:I165"/>
    <mergeCell ref="G154:I154"/>
    <mergeCell ref="B155:I155"/>
    <mergeCell ref="G156:I156"/>
    <mergeCell ref="G157:I157"/>
    <mergeCell ref="G158:I158"/>
    <mergeCell ref="G159:I159"/>
    <mergeCell ref="G148:I148"/>
    <mergeCell ref="G149:I149"/>
    <mergeCell ref="G150:I150"/>
    <mergeCell ref="G151:I151"/>
    <mergeCell ref="G152:I152"/>
    <mergeCell ref="G153:I153"/>
    <mergeCell ref="G142:I142"/>
    <mergeCell ref="G143:I143"/>
    <mergeCell ref="G144:I144"/>
    <mergeCell ref="G145:I145"/>
    <mergeCell ref="G146:I146"/>
    <mergeCell ref="G147:I147"/>
    <mergeCell ref="G136:I136"/>
    <mergeCell ref="G137:I137"/>
    <mergeCell ref="B138:I138"/>
    <mergeCell ref="G139:I139"/>
    <mergeCell ref="G140:I140"/>
    <mergeCell ref="B141:I141"/>
    <mergeCell ref="G130:I130"/>
    <mergeCell ref="G131:I131"/>
    <mergeCell ref="G132:I132"/>
    <mergeCell ref="G133:I133"/>
    <mergeCell ref="G134:I134"/>
    <mergeCell ref="G135:I135"/>
    <mergeCell ref="G124:I124"/>
    <mergeCell ref="G125:I125"/>
    <mergeCell ref="G126:I126"/>
    <mergeCell ref="G127:I127"/>
    <mergeCell ref="G128:I128"/>
    <mergeCell ref="G129:I129"/>
    <mergeCell ref="G118:I118"/>
    <mergeCell ref="G119:I119"/>
    <mergeCell ref="B120:I120"/>
    <mergeCell ref="G121:I121"/>
    <mergeCell ref="G122:I122"/>
    <mergeCell ref="G123:I123"/>
    <mergeCell ref="B112:I112"/>
    <mergeCell ref="G113:I113"/>
    <mergeCell ref="G114:I114"/>
    <mergeCell ref="G115:I115"/>
    <mergeCell ref="G116:I116"/>
    <mergeCell ref="G117:I117"/>
    <mergeCell ref="G106:I106"/>
    <mergeCell ref="B107:I107"/>
    <mergeCell ref="G108:I108"/>
    <mergeCell ref="G109:I109"/>
    <mergeCell ref="G110:I110"/>
    <mergeCell ref="G111:I111"/>
    <mergeCell ref="B100:I100"/>
    <mergeCell ref="G101:I101"/>
    <mergeCell ref="G102:I102"/>
    <mergeCell ref="G103:I103"/>
    <mergeCell ref="G104:I104"/>
    <mergeCell ref="G105:I105"/>
    <mergeCell ref="G94:I94"/>
    <mergeCell ref="B95:I95"/>
    <mergeCell ref="G96:I96"/>
    <mergeCell ref="G97:I97"/>
    <mergeCell ref="G98:I98"/>
    <mergeCell ref="B99:I99"/>
    <mergeCell ref="B88:I88"/>
    <mergeCell ref="G89:I89"/>
    <mergeCell ref="G90:I90"/>
    <mergeCell ref="G91:I91"/>
    <mergeCell ref="G92:I92"/>
    <mergeCell ref="G93:I93"/>
    <mergeCell ref="G82:I82"/>
    <mergeCell ref="G83:I83"/>
    <mergeCell ref="G84:I84"/>
    <mergeCell ref="B85:I85"/>
    <mergeCell ref="B86:I86"/>
    <mergeCell ref="G87:I87"/>
    <mergeCell ref="G76:I76"/>
    <mergeCell ref="G77:I77"/>
    <mergeCell ref="G78:I78"/>
    <mergeCell ref="G79:I79"/>
    <mergeCell ref="B80:I80"/>
    <mergeCell ref="G81:I81"/>
    <mergeCell ref="G70:I70"/>
    <mergeCell ref="G71:I71"/>
    <mergeCell ref="B72:I72"/>
    <mergeCell ref="G73:I73"/>
    <mergeCell ref="B74:I74"/>
    <mergeCell ref="B75:I75"/>
    <mergeCell ref="B64:I64"/>
    <mergeCell ref="G65:I65"/>
    <mergeCell ref="G66:I66"/>
    <mergeCell ref="G67:I67"/>
    <mergeCell ref="G68:I68"/>
    <mergeCell ref="G69:I69"/>
    <mergeCell ref="G58:I58"/>
    <mergeCell ref="G59:I59"/>
    <mergeCell ref="G60:I60"/>
    <mergeCell ref="G61:I61"/>
    <mergeCell ref="G62:I62"/>
    <mergeCell ref="G63:I63"/>
    <mergeCell ref="G52:I52"/>
    <mergeCell ref="G53:I53"/>
    <mergeCell ref="G54:I54"/>
    <mergeCell ref="G55:I55"/>
    <mergeCell ref="G56:I56"/>
    <mergeCell ref="B57:I57"/>
    <mergeCell ref="B46:I46"/>
    <mergeCell ref="G47:I47"/>
    <mergeCell ref="G48:I48"/>
    <mergeCell ref="G49:I49"/>
    <mergeCell ref="G50:I50"/>
    <mergeCell ref="G51:I51"/>
    <mergeCell ref="B40:I40"/>
    <mergeCell ref="G41:I41"/>
    <mergeCell ref="G42:I42"/>
    <mergeCell ref="G43:I43"/>
    <mergeCell ref="G44:I44"/>
    <mergeCell ref="G45:I45"/>
    <mergeCell ref="G34:I34"/>
    <mergeCell ref="G35:I35"/>
    <mergeCell ref="G36:I36"/>
    <mergeCell ref="G37:I37"/>
    <mergeCell ref="G38:I38"/>
    <mergeCell ref="B39:I39"/>
    <mergeCell ref="G28:I28"/>
    <mergeCell ref="G29:I29"/>
    <mergeCell ref="G30:I30"/>
    <mergeCell ref="B31:I31"/>
    <mergeCell ref="B32:I32"/>
    <mergeCell ref="G33:I33"/>
    <mergeCell ref="G22:I22"/>
    <mergeCell ref="B23:I23"/>
    <mergeCell ref="G24:I24"/>
    <mergeCell ref="G25:I25"/>
    <mergeCell ref="G26:I26"/>
    <mergeCell ref="G27:I27"/>
    <mergeCell ref="G18:I18"/>
    <mergeCell ref="G19:I19"/>
    <mergeCell ref="G20:I20"/>
    <mergeCell ref="G21:I21"/>
    <mergeCell ref="B10:H10"/>
    <mergeCell ref="G11:I11"/>
    <mergeCell ref="B12:I12"/>
    <mergeCell ref="G13:I13"/>
    <mergeCell ref="G14:I14"/>
    <mergeCell ref="G15:I15"/>
    <mergeCell ref="A1:I3"/>
    <mergeCell ref="A4:G4"/>
    <mergeCell ref="H4:H5"/>
    <mergeCell ref="I4:I5"/>
    <mergeCell ref="A5:G5"/>
    <mergeCell ref="A6:F9"/>
    <mergeCell ref="G6:I6"/>
    <mergeCell ref="G16:I16"/>
    <mergeCell ref="G17:I17"/>
  </mergeCells>
  <pageMargins left="0.25" right="0.25" top="0.75" bottom="0.75" header="0.3" footer="0.3"/>
  <pageSetup paperSize="9" scale="88" fitToHeight="0" orientation="landscape" horizontalDpi="1200" verticalDpi="1200" r:id="rId1"/>
  <rowBreaks count="2" manualBreakCount="2">
    <brk id="30" max="8" man="1"/>
    <brk id="717" max="8" man="1"/>
  </rowBreaks>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257094-0D59-48E3-B65C-66D59E827196}">
  <dimension ref="A1:AMK56"/>
  <sheetViews>
    <sheetView view="pageBreakPreview" zoomScale="110" zoomScaleNormal="100" zoomScalePageLayoutView="110" workbookViewId="0">
      <selection activeCell="C21" sqref="C21"/>
    </sheetView>
  </sheetViews>
  <sheetFormatPr defaultRowHeight="15"/>
  <cols>
    <col min="1" max="1" width="16" style="13" customWidth="1"/>
    <col min="2" max="2" width="48" style="13" customWidth="1"/>
    <col min="3" max="3" width="13.42578125" style="19" customWidth="1"/>
    <col min="4" max="4" width="4.7109375" style="13" customWidth="1"/>
    <col min="5" max="5" width="11" style="13" customWidth="1"/>
    <col min="6" max="6" width="34.42578125" style="13" customWidth="1"/>
    <col min="7" max="256" width="10.28515625" style="13" customWidth="1"/>
    <col min="257" max="257" width="12.140625" style="13" customWidth="1"/>
    <col min="258" max="258" width="40.42578125" style="13" customWidth="1"/>
    <col min="259" max="259" width="11.7109375" style="13" customWidth="1"/>
    <col min="260" max="260" width="3.140625" style="13" customWidth="1"/>
    <col min="261" max="261" width="11" style="13" customWidth="1"/>
    <col min="262" max="262" width="34.42578125" style="13" customWidth="1"/>
    <col min="263" max="512" width="10.28515625" style="13" customWidth="1"/>
    <col min="513" max="513" width="12.140625" style="13" customWidth="1"/>
    <col min="514" max="514" width="40.42578125" style="13" customWidth="1"/>
    <col min="515" max="515" width="11.7109375" style="13" customWidth="1"/>
    <col min="516" max="516" width="3.140625" style="13" customWidth="1"/>
    <col min="517" max="517" width="11" style="13" customWidth="1"/>
    <col min="518" max="518" width="34.42578125" style="13" customWidth="1"/>
    <col min="519" max="768" width="10.28515625" style="13" customWidth="1"/>
    <col min="769" max="769" width="12.140625" style="13" customWidth="1"/>
    <col min="770" max="770" width="40.42578125" style="13" customWidth="1"/>
    <col min="771" max="771" width="11.7109375" style="13" customWidth="1"/>
    <col min="772" max="772" width="3.140625" style="13" customWidth="1"/>
    <col min="773" max="773" width="11" style="13" customWidth="1"/>
    <col min="774" max="774" width="34.42578125" style="13" customWidth="1"/>
    <col min="775" max="1025" width="10.28515625" style="13" customWidth="1"/>
    <col min="1026" max="16384" width="9.140625" style="31"/>
  </cols>
  <sheetData>
    <row r="1" spans="1:8" s="3" customFormat="1" ht="37.5" customHeight="1">
      <c r="A1" s="226" t="s">
        <v>1799</v>
      </c>
      <c r="B1" s="227"/>
      <c r="C1" s="227"/>
      <c r="D1" s="228"/>
      <c r="E1" s="2"/>
      <c r="F1" s="2"/>
      <c r="H1" s="4"/>
    </row>
    <row r="2" spans="1:8" s="6" customFormat="1" ht="12.75">
      <c r="A2" s="229"/>
      <c r="B2" s="230"/>
      <c r="C2" s="230"/>
      <c r="D2" s="231"/>
      <c r="E2" s="5"/>
      <c r="F2" s="5"/>
      <c r="H2" s="7"/>
    </row>
    <row r="3" spans="1:8" s="8" customFormat="1" ht="12.75">
      <c r="A3" s="9" t="s">
        <v>1800</v>
      </c>
      <c r="B3" s="232" t="str">
        <f>[2]ORÇAMENTO!A1</f>
        <v>PREFEITURA MUNICIPAL DE VARGEM ALTA</v>
      </c>
      <c r="C3" s="232"/>
      <c r="D3" s="199"/>
      <c r="E3" s="5"/>
    </row>
    <row r="4" spans="1:8" s="8" customFormat="1" ht="30.75" customHeight="1">
      <c r="A4" s="9" t="s">
        <v>1801</v>
      </c>
      <c r="B4" s="232" t="s">
        <v>1802</v>
      </c>
      <c r="C4" s="232"/>
      <c r="D4" s="199"/>
      <c r="E4" s="5"/>
    </row>
    <row r="5" spans="1:8" s="8" customFormat="1" ht="12.75">
      <c r="A5" s="9" t="s">
        <v>1803</v>
      </c>
      <c r="B5" s="233" t="s">
        <v>1804</v>
      </c>
      <c r="C5" s="233"/>
      <c r="D5" s="10"/>
      <c r="E5" s="5"/>
    </row>
    <row r="6" spans="1:8" s="8" customFormat="1" ht="12.75">
      <c r="A6" s="11"/>
      <c r="B6" s="234"/>
      <c r="C6" s="230"/>
      <c r="D6" s="12"/>
      <c r="E6" s="5"/>
    </row>
    <row r="7" spans="1:8" ht="12.75" customHeight="1">
      <c r="A7" s="235" t="s">
        <v>1805</v>
      </c>
      <c r="B7" s="236"/>
      <c r="C7" s="236"/>
      <c r="D7" s="237"/>
    </row>
    <row r="8" spans="1:8" s="16" customFormat="1" ht="8.1" customHeight="1">
      <c r="A8" s="14"/>
      <c r="B8" s="238"/>
      <c r="C8" s="239"/>
      <c r="D8" s="15"/>
    </row>
    <row r="9" spans="1:8">
      <c r="A9" s="17"/>
      <c r="B9" s="240" t="s">
        <v>1835</v>
      </c>
      <c r="C9" s="239"/>
      <c r="D9" s="15"/>
    </row>
    <row r="10" spans="1:8" ht="8.1" customHeight="1">
      <c r="A10" s="17"/>
      <c r="B10" s="241"/>
      <c r="C10" s="239"/>
      <c r="D10" s="15"/>
    </row>
    <row r="11" spans="1:8" ht="12.75" customHeight="1">
      <c r="A11" s="235" t="s">
        <v>1806</v>
      </c>
      <c r="B11" s="236"/>
      <c r="C11" s="236"/>
      <c r="D11" s="237"/>
    </row>
    <row r="12" spans="1:8" s="16" customFormat="1" ht="6">
      <c r="A12" s="14"/>
      <c r="B12" s="242"/>
      <c r="C12" s="243"/>
      <c r="D12" s="18"/>
    </row>
    <row r="13" spans="1:8">
      <c r="A13" s="17"/>
      <c r="B13" s="240" t="s">
        <v>1807</v>
      </c>
      <c r="C13" s="243"/>
      <c r="D13" s="18"/>
    </row>
    <row r="14" spans="1:8" ht="8.1" customHeight="1">
      <c r="A14" s="17"/>
      <c r="B14" s="244"/>
      <c r="C14" s="244"/>
      <c r="D14" s="20"/>
      <c r="E14" s="19"/>
      <c r="F14" s="19"/>
    </row>
    <row r="15" spans="1:8" ht="12.75" customHeight="1">
      <c r="A15" s="235" t="s">
        <v>1808</v>
      </c>
      <c r="B15" s="236"/>
      <c r="C15" s="236"/>
      <c r="D15" s="237"/>
    </row>
    <row r="16" spans="1:8" s="16" customFormat="1" ht="6">
      <c r="A16" s="14"/>
      <c r="B16" s="242"/>
      <c r="C16" s="243"/>
      <c r="D16" s="21"/>
    </row>
    <row r="17" spans="1:6">
      <c r="A17" s="22"/>
      <c r="B17" s="245" t="s">
        <v>1809</v>
      </c>
      <c r="C17" s="246">
        <v>4</v>
      </c>
      <c r="D17" s="247" t="s">
        <v>1810</v>
      </c>
      <c r="F17" s="23"/>
    </row>
    <row r="18" spans="1:6">
      <c r="A18" s="22"/>
      <c r="B18" s="245" t="s">
        <v>1811</v>
      </c>
      <c r="C18" s="246">
        <v>1.5</v>
      </c>
      <c r="D18" s="247" t="s">
        <v>1810</v>
      </c>
      <c r="F18" s="23"/>
    </row>
    <row r="19" spans="1:6">
      <c r="A19" s="22"/>
      <c r="B19" s="245" t="s">
        <v>1812</v>
      </c>
      <c r="C19" s="246">
        <v>1.5</v>
      </c>
      <c r="D19" s="247" t="s">
        <v>1810</v>
      </c>
      <c r="F19" s="23"/>
    </row>
    <row r="20" spans="1:6">
      <c r="A20" s="22"/>
      <c r="B20" s="245" t="s">
        <v>1813</v>
      </c>
      <c r="C20" s="246">
        <v>1.5</v>
      </c>
      <c r="D20" s="247" t="s">
        <v>1810</v>
      </c>
      <c r="F20" s="23"/>
    </row>
    <row r="21" spans="1:6" ht="8.1" customHeight="1">
      <c r="A21" s="17"/>
      <c r="B21" s="248"/>
      <c r="C21" s="249"/>
      <c r="D21" s="247"/>
      <c r="F21" s="23"/>
    </row>
    <row r="22" spans="1:6">
      <c r="A22" s="22"/>
      <c r="B22" s="245" t="s">
        <v>1814</v>
      </c>
      <c r="C22" s="246">
        <v>5</v>
      </c>
      <c r="D22" s="247" t="s">
        <v>1810</v>
      </c>
      <c r="F22" s="23"/>
    </row>
    <row r="23" spans="1:6" ht="8.1" customHeight="1">
      <c r="A23" s="17"/>
      <c r="B23" s="241"/>
      <c r="C23" s="244"/>
      <c r="D23" s="20"/>
    </row>
    <row r="24" spans="1:6" ht="12.75" customHeight="1">
      <c r="A24" s="235" t="s">
        <v>1815</v>
      </c>
      <c r="B24" s="236"/>
      <c r="C24" s="236"/>
      <c r="D24" s="237"/>
    </row>
    <row r="25" spans="1:6" ht="8.1" customHeight="1">
      <c r="A25" s="24"/>
      <c r="B25" s="250"/>
      <c r="C25" s="250"/>
      <c r="D25" s="15"/>
    </row>
    <row r="26" spans="1:6" ht="12.75" customHeight="1">
      <c r="A26" s="24"/>
      <c r="B26" s="251" t="s">
        <v>1816</v>
      </c>
      <c r="C26" s="252">
        <f>C34+C33+C32+C30</f>
        <v>9.9500000000000011</v>
      </c>
      <c r="D26" s="253" t="s">
        <v>1810</v>
      </c>
    </row>
    <row r="27" spans="1:6" ht="12.75" customHeight="1">
      <c r="A27" s="24"/>
      <c r="B27" s="250"/>
      <c r="C27" s="250"/>
      <c r="D27" s="15"/>
    </row>
    <row r="28" spans="1:6" ht="13.5" customHeight="1">
      <c r="A28" s="24"/>
      <c r="B28" s="254" t="s">
        <v>1817</v>
      </c>
      <c r="C28" s="255">
        <v>60</v>
      </c>
      <c r="D28" s="253" t="s">
        <v>1810</v>
      </c>
    </row>
    <row r="29" spans="1:6" ht="12.75" customHeight="1">
      <c r="A29" s="24"/>
      <c r="B29" s="254" t="s">
        <v>1818</v>
      </c>
      <c r="C29" s="255">
        <v>3</v>
      </c>
      <c r="D29" s="253" t="s">
        <v>1810</v>
      </c>
      <c r="F29" s="13">
        <v>34.424999999999997</v>
      </c>
    </row>
    <row r="30" spans="1:6" s="16" customFormat="1" ht="12.75">
      <c r="A30" s="14"/>
      <c r="B30" s="254" t="s">
        <v>1819</v>
      </c>
      <c r="C30" s="256">
        <v>1.8</v>
      </c>
      <c r="D30" s="253" t="s">
        <v>1810</v>
      </c>
    </row>
    <row r="31" spans="1:6" ht="6.75" customHeight="1">
      <c r="A31" s="17"/>
      <c r="B31" s="241"/>
      <c r="C31" s="25"/>
      <c r="D31" s="26"/>
    </row>
    <row r="32" spans="1:6">
      <c r="A32" s="17"/>
      <c r="B32" s="254" t="s">
        <v>1820</v>
      </c>
      <c r="C32" s="257">
        <v>3</v>
      </c>
      <c r="D32" s="247" t="s">
        <v>1810</v>
      </c>
      <c r="F32" s="23"/>
    </row>
    <row r="33" spans="1:6" ht="12.75" customHeight="1">
      <c r="A33" s="17"/>
      <c r="B33" s="254" t="s">
        <v>1821</v>
      </c>
      <c r="C33" s="257">
        <v>0.65</v>
      </c>
      <c r="D33" s="247" t="s">
        <v>1810</v>
      </c>
    </row>
    <row r="34" spans="1:6" ht="12.75" customHeight="1">
      <c r="A34" s="17"/>
      <c r="B34" s="254" t="s">
        <v>1822</v>
      </c>
      <c r="C34" s="257">
        <v>4.5</v>
      </c>
      <c r="D34" s="247" t="s">
        <v>1810</v>
      </c>
    </row>
    <row r="35" spans="1:6" ht="8.1" customHeight="1">
      <c r="A35" s="17"/>
      <c r="B35" s="241"/>
      <c r="C35" s="244"/>
      <c r="D35" s="20"/>
    </row>
    <row r="36" spans="1:6" ht="12.75" customHeight="1">
      <c r="A36" s="235" t="s">
        <v>1823</v>
      </c>
      <c r="B36" s="236"/>
      <c r="C36" s="236"/>
      <c r="D36" s="237"/>
    </row>
    <row r="37" spans="1:6" s="16" customFormat="1" ht="6">
      <c r="A37" s="14"/>
      <c r="B37" s="242"/>
      <c r="C37" s="243"/>
      <c r="D37" s="18"/>
    </row>
    <row r="38" spans="1:6" ht="12.75" customHeight="1">
      <c r="A38" s="17"/>
      <c r="B38" s="244" t="s">
        <v>1824</v>
      </c>
      <c r="C38" s="258">
        <f>ROUND((((1+($C$17/100)+($C$19/100)+($C$18/100))*(1+($C$20/100))*(1+($C$22/100)))/(1-$C$26/100)-1),4)</f>
        <v>0.26640000000000003</v>
      </c>
      <c r="D38" s="259"/>
      <c r="E38" s="27" t="str">
        <f>[3]Auxiliar!A17</f>
        <v>Atende</v>
      </c>
      <c r="F38" s="28"/>
    </row>
    <row r="39" spans="1:6" ht="12.75" customHeight="1">
      <c r="A39" s="17"/>
      <c r="B39" s="244" t="s">
        <v>1825</v>
      </c>
      <c r="C39" s="258"/>
      <c r="D39" s="259"/>
      <c r="F39" s="29"/>
    </row>
    <row r="40" spans="1:6">
      <c r="A40" s="17"/>
      <c r="B40" s="241"/>
      <c r="C40" s="25"/>
      <c r="D40" s="26"/>
    </row>
    <row r="41" spans="1:6" ht="12.75" customHeight="1">
      <c r="A41" s="198" t="s">
        <v>1826</v>
      </c>
      <c r="B41" s="260"/>
      <c r="C41" s="260"/>
      <c r="D41" s="261"/>
    </row>
    <row r="42" spans="1:6">
      <c r="A42" s="198" t="str">
        <f>CONCATENATE("do ISS para ", B13," é de ",C28," %",", com a respectiva alíquota de ",C29,"  %")</f>
        <v>do ISS para Edificações é de 60 %, com a respectiva alíquota de 3  %</v>
      </c>
      <c r="B42" s="260"/>
      <c r="C42" s="260"/>
      <c r="D42" s="26"/>
    </row>
    <row r="43" spans="1:6">
      <c r="A43" s="30"/>
      <c r="B43" s="241"/>
      <c r="C43" s="244"/>
      <c r="D43" s="26"/>
    </row>
    <row r="44" spans="1:6" ht="12.75" customHeight="1">
      <c r="A44" s="262" t="s">
        <v>1827</v>
      </c>
      <c r="B44" s="263"/>
      <c r="C44" s="263"/>
      <c r="D44" s="264"/>
    </row>
    <row r="45" spans="1:6" ht="19.5" customHeight="1">
      <c r="A45" s="262" t="str">
        <f>CONCATENATE("elaboração do orçamento foi ",B9,", e que esta é a alternativa mais adequada para ")</f>
        <v xml:space="preserve">elaboração do orçamento foi Com Desoneração, e que esta é a alternativa mais adequada para </v>
      </c>
      <c r="B45" s="263"/>
      <c r="C45" s="263"/>
      <c r="D45" s="264"/>
    </row>
    <row r="46" spans="1:6" ht="12.75" customHeight="1">
      <c r="A46" s="262" t="s">
        <v>1828</v>
      </c>
      <c r="B46" s="263"/>
      <c r="C46" s="263"/>
      <c r="D46" s="264"/>
    </row>
    <row r="47" spans="1:6">
      <c r="A47" s="265" t="str">
        <f>[4]ORÇAMENTO!A727</f>
        <v>Vargem Alta - ES, 06 de março de 2025</v>
      </c>
      <c r="B47" s="266"/>
      <c r="C47" s="266"/>
      <c r="D47" s="267"/>
    </row>
    <row r="48" spans="1:6">
      <c r="A48" s="17"/>
      <c r="B48" s="241"/>
      <c r="C48" s="244"/>
      <c r="D48" s="26"/>
    </row>
    <row r="49" spans="1:4">
      <c r="A49" s="17"/>
      <c r="B49" s="241"/>
      <c r="C49" s="244"/>
      <c r="D49" s="26"/>
    </row>
    <row r="50" spans="1:4">
      <c r="A50" s="17"/>
      <c r="B50" s="241"/>
      <c r="C50" s="244"/>
      <c r="D50" s="26"/>
    </row>
    <row r="51" spans="1:4">
      <c r="A51" s="22" t="s">
        <v>1829</v>
      </c>
      <c r="B51" s="268" t="str">
        <f>[4]ORÇAMENTO!E732</f>
        <v>Luis Fernando A. M. Ramos</v>
      </c>
      <c r="C51" s="244"/>
      <c r="D51" s="26"/>
    </row>
    <row r="52" spans="1:4">
      <c r="A52" s="22" t="s">
        <v>1830</v>
      </c>
      <c r="B52" s="269" t="str">
        <f>[4]ORÇAMENTO!E733</f>
        <v>CREA ES 0048933/D</v>
      </c>
      <c r="C52" s="244"/>
      <c r="D52" s="26"/>
    </row>
    <row r="53" spans="1:4">
      <c r="A53" s="17"/>
      <c r="B53" s="241"/>
      <c r="C53" s="244"/>
      <c r="D53" s="26"/>
    </row>
    <row r="54" spans="1:4">
      <c r="A54" s="17"/>
      <c r="B54" s="241"/>
      <c r="C54" s="244"/>
      <c r="D54" s="26"/>
    </row>
    <row r="55" spans="1:4" s="13" customFormat="1" ht="12.75">
      <c r="A55" s="22" t="s">
        <v>1831</v>
      </c>
      <c r="B55" s="268" t="s">
        <v>1832</v>
      </c>
      <c r="C55" s="241"/>
      <c r="D55" s="26"/>
    </row>
    <row r="56" spans="1:4" s="13" customFormat="1" ht="12.75">
      <c r="A56" s="270" t="s">
        <v>1833</v>
      </c>
      <c r="B56" s="271" t="s">
        <v>1834</v>
      </c>
      <c r="C56" s="272"/>
      <c r="D56" s="273"/>
    </row>
  </sheetData>
  <mergeCells count="15">
    <mergeCell ref="A15:D15"/>
    <mergeCell ref="A1:D1"/>
    <mergeCell ref="B3:D3"/>
    <mergeCell ref="B4:D4"/>
    <mergeCell ref="A7:D7"/>
    <mergeCell ref="A11:D11"/>
    <mergeCell ref="A45:D45"/>
    <mergeCell ref="A46:D46"/>
    <mergeCell ref="A47:D47"/>
    <mergeCell ref="A24:D24"/>
    <mergeCell ref="A36:D36"/>
    <mergeCell ref="C38:D39"/>
    <mergeCell ref="A41:D41"/>
    <mergeCell ref="A42:C42"/>
    <mergeCell ref="A44:D44"/>
  </mergeCells>
  <conditionalFormatting sqref="E38:F38">
    <cfRule type="cellIs" dxfId="0" priority="1" operator="equal">
      <formula>"Atende"</formula>
    </cfRule>
  </conditionalFormatting>
  <dataValidations count="4">
    <dataValidation type="list" allowBlank="1" showInputMessage="1" showErrorMessage="1" sqref="B13 IX13 ST13 ACP13" xr:uid="{FF760CCD-B7B8-412D-B105-482546AB83FF}">
      <formula1>"Edificações,Fornecimento de Materiais e Equipamentos,Redes de Água,Esgoto ou Correlatas,Rodovias e Ferrovias,Portuárias,Marítimas e Fluviais"</formula1>
      <formula2>0</formula2>
    </dataValidation>
    <dataValidation type="list" allowBlank="1" showInputMessage="1" showErrorMessage="1" sqref="B9 IX9 ST9 ACP9" xr:uid="{D7E34FB3-29EF-4759-85A2-F29AE2855849}">
      <formula1>"Com Desoneração,Sem Desoneração"</formula1>
      <formula2>0</formula2>
    </dataValidation>
    <dataValidation type="decimal" allowBlank="1" showInputMessage="1" showErrorMessage="1" errorTitle="Atenção" error="O valor deve estar entre 2%  e  5%" sqref="C29 IY29 SU29 ACQ29" xr:uid="{3283DA2B-B202-4E72-B9A5-6CAFDAC71671}">
      <formula1>2</formula1>
      <formula2>5</formula2>
    </dataValidation>
    <dataValidation type="decimal" allowBlank="1" showInputMessage="1" showErrorMessage="1" errorTitle="Atenção" error="O valor deve estar entre 0 e 100" sqref="C28 IY28 SU28 ACQ28" xr:uid="{2F2718F7-F373-43B0-BA68-9AA3C771020A}">
      <formula1>0</formula1>
      <formula2>100</formula2>
    </dataValidation>
  </dataValidations>
  <printOptions horizontalCentered="1"/>
  <pageMargins left="0.51180555555555496" right="0.51180555555555496" top="0.78749999999999998" bottom="0.78749999999999998" header="0.51180555555555496" footer="0.51180555555555496"/>
  <pageSetup paperSize="9" firstPageNumber="0" orientation="portrait" horizontalDpi="300" verticalDpi="300"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5</vt:i4>
      </vt:variant>
      <vt:variant>
        <vt:lpstr>Intervalos Nomeados</vt:lpstr>
      </vt:variant>
      <vt:variant>
        <vt:i4>7</vt:i4>
      </vt:variant>
    </vt:vector>
  </HeadingPairs>
  <TitlesOfParts>
    <vt:vector size="12" baseType="lpstr">
      <vt:lpstr>Planilha</vt:lpstr>
      <vt:lpstr>CFF - bm</vt:lpstr>
      <vt:lpstr>COMPOSIÇÕES PRÓPRIAS</vt:lpstr>
      <vt:lpstr>MEMÓRIA DE CÁLCULO</vt:lpstr>
      <vt:lpstr>BDI (26,64%)</vt:lpstr>
      <vt:lpstr>'BDI (26,64%)'!Area_de_impressao</vt:lpstr>
      <vt:lpstr>'COMPOSIÇÕES PRÓPRIAS'!Area_de_impressao</vt:lpstr>
      <vt:lpstr>'MEMÓRIA DE CÁLCULO'!Area_de_impressao</vt:lpstr>
      <vt:lpstr>Planilha!Area_de_impressao</vt:lpstr>
      <vt:lpstr>'COMPOSIÇÕES PRÓPRIAS'!JR_PAGE_ANCHOR_0_1</vt:lpstr>
      <vt:lpstr>'CFF - bm'!Titulos_de_impressao</vt:lpstr>
      <vt:lpstr>Planilha!Titulos_de_impressao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2025-07-29T19:36:10Z</cp:lastPrinted>
  <dcterms:created xsi:type="dcterms:W3CDTF">2025-03-19T21:27:50Z</dcterms:created>
  <dcterms:modified xsi:type="dcterms:W3CDTF">2025-07-29T19:38:33Z</dcterms:modified>
</cp:coreProperties>
</file>